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Demidova\Desktop\sprendimai\"/>
    </mc:Choice>
  </mc:AlternateContent>
  <bookViews>
    <workbookView xWindow="30" yWindow="1905" windowWidth="23010" windowHeight="9480"/>
  </bookViews>
  <sheets>
    <sheet name="1 programa" sheetId="14" r:id="rId1"/>
    <sheet name="Lyginamasis variantas" sheetId="15" state="hidden" r:id="rId2"/>
    <sheet name="Aiškinamoji lentelė" sheetId="13" state="hidden" r:id="rId3"/>
    <sheet name="Asignavimų valdytojų kodai" sheetId="3" state="hidden" r:id="rId4"/>
  </sheets>
  <definedNames>
    <definedName name="_xlnm.Print_Area" localSheetId="0">'1 programa'!$A$1:$N$114</definedName>
    <definedName name="_xlnm.Print_Area" localSheetId="2">'Aiškinamoji lentelė'!$A$1:$R$130</definedName>
    <definedName name="_xlnm.Print_Area" localSheetId="1">'Lyginamasis variantas'!$A$1:$U$113</definedName>
    <definedName name="_xlnm.Print_Titles" localSheetId="0">'1 programa'!$9:$11</definedName>
    <definedName name="_xlnm.Print_Titles" localSheetId="2">'Aiškinamoji lentelė'!$6:$8</definedName>
    <definedName name="_xlnm.Print_Titles" localSheetId="1">'Lyginamasis variantas'!$8:$10</definedName>
  </definedNames>
  <calcPr calcId="162913" fullPrecision="0"/>
</workbook>
</file>

<file path=xl/calcChain.xml><?xml version="1.0" encoding="utf-8"?>
<calcChain xmlns="http://schemas.openxmlformats.org/spreadsheetml/2006/main">
  <c r="I16" i="14" l="1"/>
  <c r="M62" i="15"/>
  <c r="M90" i="15"/>
  <c r="M91" i="15"/>
  <c r="M92" i="15" s="1"/>
  <c r="M41" i="15"/>
  <c r="L41" i="15"/>
  <c r="M30" i="15" l="1"/>
  <c r="P107" i="15" l="1"/>
  <c r="P106" i="15"/>
  <c r="P105" i="15"/>
  <c r="P104" i="15"/>
  <c r="P102" i="15"/>
  <c r="P100" i="15"/>
  <c r="P98" i="15"/>
  <c r="P99" i="15"/>
  <c r="M106" i="15"/>
  <c r="M98" i="15"/>
  <c r="M99" i="15"/>
  <c r="M107" i="15"/>
  <c r="M105" i="15"/>
  <c r="M104" i="15"/>
  <c r="M102" i="15"/>
  <c r="M101" i="15"/>
  <c r="M100" i="15"/>
  <c r="J89" i="15"/>
  <c r="J90" i="15" s="1"/>
  <c r="J91" i="15" s="1"/>
  <c r="J92" i="15" s="1"/>
  <c r="J98" i="15"/>
  <c r="J107" i="15"/>
  <c r="J106" i="15"/>
  <c r="J105" i="15"/>
  <c r="J104" i="15"/>
  <c r="J101" i="15"/>
  <c r="J102" i="15"/>
  <c r="J100" i="15"/>
  <c r="J99" i="15"/>
  <c r="M103" i="15" l="1"/>
  <c r="M97" i="15"/>
  <c r="M96" i="15" s="1"/>
  <c r="J103" i="15"/>
  <c r="J97" i="15"/>
  <c r="J96" i="15" s="1"/>
  <c r="O107" i="15"/>
  <c r="O106" i="15"/>
  <c r="O105" i="15"/>
  <c r="O104" i="15"/>
  <c r="O102" i="15"/>
  <c r="O101" i="15"/>
  <c r="O100" i="15"/>
  <c r="O99" i="15"/>
  <c r="O98" i="15"/>
  <c r="L107" i="15"/>
  <c r="L106" i="15"/>
  <c r="L105" i="15"/>
  <c r="L104" i="15"/>
  <c r="L102" i="15"/>
  <c r="L100" i="15"/>
  <c r="L99" i="15"/>
  <c r="L98" i="15"/>
  <c r="I107" i="15"/>
  <c r="I106" i="15"/>
  <c r="I105" i="15"/>
  <c r="I104" i="15"/>
  <c r="I101" i="15"/>
  <c r="I100" i="15"/>
  <c r="I99" i="15"/>
  <c r="I98" i="15"/>
  <c r="I89" i="15"/>
  <c r="I90" i="15" s="1"/>
  <c r="I87" i="15"/>
  <c r="I84" i="15"/>
  <c r="I69" i="15"/>
  <c r="I70" i="15" s="1"/>
  <c r="I61" i="15"/>
  <c r="I62" i="15" s="1"/>
  <c r="I41" i="15"/>
  <c r="I16" i="15"/>
  <c r="I102" i="15" s="1"/>
  <c r="J108" i="15" l="1"/>
  <c r="M108" i="15"/>
  <c r="I103" i="15"/>
  <c r="I97" i="15"/>
  <c r="I96" i="15" s="1"/>
  <c r="I91" i="15"/>
  <c r="I92" i="15" s="1"/>
  <c r="I108" i="15" l="1"/>
  <c r="O103" i="15" l="1"/>
  <c r="O89" i="15"/>
  <c r="O87" i="15"/>
  <c r="O84" i="15"/>
  <c r="O69" i="15"/>
  <c r="O70" i="15" s="1"/>
  <c r="O61" i="15"/>
  <c r="O41" i="15"/>
  <c r="P89" i="15"/>
  <c r="P101" i="15" s="1"/>
  <c r="P87" i="15"/>
  <c r="P84" i="15"/>
  <c r="P69" i="15"/>
  <c r="P70" i="15" s="1"/>
  <c r="P61" i="15"/>
  <c r="P41" i="15"/>
  <c r="L89" i="15"/>
  <c r="L87" i="15"/>
  <c r="L84" i="15"/>
  <c r="L69" i="15"/>
  <c r="L70" i="15" s="1"/>
  <c r="L61" i="15"/>
  <c r="K41" i="15"/>
  <c r="K61" i="15"/>
  <c r="K69" i="15"/>
  <c r="K70" i="15" s="1"/>
  <c r="K84" i="15"/>
  <c r="K87" i="15"/>
  <c r="K89" i="15"/>
  <c r="K98" i="15"/>
  <c r="K99" i="15"/>
  <c r="K100" i="15"/>
  <c r="K101" i="15"/>
  <c r="K102" i="15"/>
  <c r="K104" i="15"/>
  <c r="K105" i="15"/>
  <c r="K106" i="15"/>
  <c r="K107" i="15"/>
  <c r="N107" i="15"/>
  <c r="H107" i="15"/>
  <c r="N106" i="15"/>
  <c r="H106" i="15"/>
  <c r="N105" i="15"/>
  <c r="H105" i="15"/>
  <c r="N104" i="15"/>
  <c r="H104" i="15"/>
  <c r="N102" i="15"/>
  <c r="N101" i="15"/>
  <c r="H101" i="15"/>
  <c r="N100" i="15"/>
  <c r="H100" i="15"/>
  <c r="N99" i="15"/>
  <c r="H99" i="15"/>
  <c r="N98" i="15"/>
  <c r="H98" i="15"/>
  <c r="N89" i="15"/>
  <c r="H89" i="15"/>
  <c r="N87" i="15"/>
  <c r="H87" i="15"/>
  <c r="N84" i="15"/>
  <c r="H84" i="15"/>
  <c r="N69" i="15"/>
  <c r="N70" i="15" s="1"/>
  <c r="H69" i="15"/>
  <c r="H70" i="15" s="1"/>
  <c r="N61" i="15"/>
  <c r="H61" i="15"/>
  <c r="N41" i="15"/>
  <c r="H16" i="15"/>
  <c r="H102" i="15" s="1"/>
  <c r="O62" i="15" l="1"/>
  <c r="O90" i="15"/>
  <c r="O91" i="15" s="1"/>
  <c r="O92" i="15" s="1"/>
  <c r="L62" i="15"/>
  <c r="L90" i="15"/>
  <c r="L91" i="15" s="1"/>
  <c r="L92" i="15" s="1"/>
  <c r="P90" i="15"/>
  <c r="O97" i="15"/>
  <c r="O96" i="15" s="1"/>
  <c r="O108" i="15" s="1"/>
  <c r="P62" i="15"/>
  <c r="N62" i="15"/>
  <c r="N97" i="15"/>
  <c r="N96" i="15" s="1"/>
  <c r="H90" i="15"/>
  <c r="H97" i="15"/>
  <c r="H96" i="15" s="1"/>
  <c r="N103" i="15"/>
  <c r="K90" i="15"/>
  <c r="K62" i="15"/>
  <c r="K97" i="15"/>
  <c r="K96" i="15" s="1"/>
  <c r="H41" i="15"/>
  <c r="H62" i="15" s="1"/>
  <c r="H103" i="15"/>
  <c r="K103" i="15"/>
  <c r="N90" i="15"/>
  <c r="H17" i="14"/>
  <c r="K91" i="15" l="1"/>
  <c r="K92" i="15" s="1"/>
  <c r="N108" i="15"/>
  <c r="H91" i="15"/>
  <c r="P91" i="15"/>
  <c r="P92" i="15" s="1"/>
  <c r="H108" i="15"/>
  <c r="K108" i="15"/>
  <c r="N91" i="15"/>
  <c r="N92" i="15" s="1"/>
  <c r="H62" i="14"/>
  <c r="H92" i="15" l="1"/>
  <c r="H103" i="14"/>
  <c r="H102" i="14"/>
  <c r="I102" i="14"/>
  <c r="J99" i="14"/>
  <c r="I99" i="14"/>
  <c r="H99" i="14"/>
  <c r="L101" i="15" l="1"/>
  <c r="P103" i="15"/>
  <c r="I88" i="14"/>
  <c r="J88" i="14"/>
  <c r="H88" i="14"/>
  <c r="I85" i="14"/>
  <c r="J85" i="14"/>
  <c r="H85" i="14"/>
  <c r="I70" i="14"/>
  <c r="I71" i="14" s="1"/>
  <c r="J70" i="14"/>
  <c r="J71" i="14" s="1"/>
  <c r="H70" i="14"/>
  <c r="H71" i="14" s="1"/>
  <c r="J62" i="14"/>
  <c r="I62" i="14"/>
  <c r="M46" i="13"/>
  <c r="I42" i="14"/>
  <c r="J42" i="14"/>
  <c r="H42" i="14"/>
  <c r="J108" i="14"/>
  <c r="I108" i="14"/>
  <c r="H108" i="14"/>
  <c r="J107" i="14"/>
  <c r="I107" i="14"/>
  <c r="H107" i="14"/>
  <c r="J106" i="14"/>
  <c r="I106" i="14"/>
  <c r="H106" i="14"/>
  <c r="J105" i="14"/>
  <c r="I105" i="14"/>
  <c r="H105" i="14"/>
  <c r="J103" i="14"/>
  <c r="I103" i="14"/>
  <c r="J102" i="14"/>
  <c r="J101" i="14"/>
  <c r="I101" i="14"/>
  <c r="H101" i="14"/>
  <c r="J100" i="14"/>
  <c r="I100" i="14"/>
  <c r="H100" i="14"/>
  <c r="J90" i="14"/>
  <c r="J91" i="14" s="1"/>
  <c r="I90" i="14"/>
  <c r="H90" i="14"/>
  <c r="H91" i="14" s="1"/>
  <c r="L103" i="15" l="1"/>
  <c r="L97" i="15"/>
  <c r="L96" i="15" s="1"/>
  <c r="P97" i="15"/>
  <c r="P96" i="15" s="1"/>
  <c r="P108" i="15" s="1"/>
  <c r="I91" i="14"/>
  <c r="I63" i="14"/>
  <c r="J63" i="14"/>
  <c r="H63" i="14"/>
  <c r="H92" i="14" s="1"/>
  <c r="H104" i="14"/>
  <c r="I104" i="14"/>
  <c r="J104" i="14"/>
  <c r="I98" i="14"/>
  <c r="I97" i="14" s="1"/>
  <c r="J98" i="14"/>
  <c r="J97" i="14" s="1"/>
  <c r="H98" i="14"/>
  <c r="H97" i="14" s="1"/>
  <c r="K46" i="13"/>
  <c r="L46" i="13"/>
  <c r="L108" i="15" l="1"/>
  <c r="H109" i="14"/>
  <c r="I109" i="14"/>
  <c r="I92" i="14"/>
  <c r="I93" i="14" s="1"/>
  <c r="J92" i="14"/>
  <c r="J93" i="14" s="1"/>
  <c r="J109" i="14"/>
  <c r="H93" i="14"/>
  <c r="K58" i="13"/>
  <c r="M122" i="13" l="1"/>
  <c r="L122" i="13"/>
  <c r="K122" i="13"/>
  <c r="L97" i="13"/>
  <c r="M97" i="13"/>
  <c r="K97" i="13"/>
  <c r="K76" i="13"/>
  <c r="L66" i="13"/>
  <c r="M66" i="13"/>
  <c r="L67" i="13" l="1"/>
  <c r="K107" i="13"/>
  <c r="L107" i="13" l="1"/>
  <c r="M107" i="13"/>
  <c r="J107" i="13"/>
  <c r="K123" i="13" l="1"/>
  <c r="K129" i="13"/>
  <c r="K128" i="13"/>
  <c r="M121" i="13"/>
  <c r="L121" i="13"/>
  <c r="K121" i="13"/>
  <c r="J121" i="13"/>
  <c r="M120" i="13"/>
  <c r="L120" i="13"/>
  <c r="K120" i="13"/>
  <c r="M129" i="13"/>
  <c r="L129" i="13"/>
  <c r="J129" i="13"/>
  <c r="J122" i="13"/>
  <c r="J124" i="13"/>
  <c r="J123" i="13"/>
  <c r="J126" i="13"/>
  <c r="J127" i="13"/>
  <c r="J128" i="13"/>
  <c r="K110" i="13"/>
  <c r="L110" i="13"/>
  <c r="L111" i="13" s="1"/>
  <c r="M110" i="13"/>
  <c r="J110" i="13"/>
  <c r="K111" i="13" l="1"/>
  <c r="M111" i="13"/>
  <c r="J97" i="13"/>
  <c r="J76" i="13" l="1"/>
  <c r="L76" i="13"/>
  <c r="L77" i="13" s="1"/>
  <c r="M76" i="13"/>
  <c r="J43" i="13" l="1"/>
  <c r="J46" i="13" s="1"/>
  <c r="M128" i="13" l="1"/>
  <c r="L128" i="13"/>
  <c r="M127" i="13"/>
  <c r="L127" i="13"/>
  <c r="K127" i="13"/>
  <c r="K125" i="13" s="1"/>
  <c r="M126" i="13"/>
  <c r="L126" i="13"/>
  <c r="K126" i="13"/>
  <c r="J125" i="13"/>
  <c r="M124" i="13"/>
  <c r="L124" i="13"/>
  <c r="M123" i="13"/>
  <c r="L123" i="13"/>
  <c r="M77" i="13"/>
  <c r="K77" i="13"/>
  <c r="J77" i="13"/>
  <c r="K66" i="13"/>
  <c r="J52" i="13"/>
  <c r="J66" i="13" s="1"/>
  <c r="J120" i="13" l="1"/>
  <c r="J119" i="13" s="1"/>
  <c r="J118" i="13" s="1"/>
  <c r="J130" i="13" s="1"/>
  <c r="K67" i="13"/>
  <c r="K112" i="13" s="1"/>
  <c r="K124" i="13"/>
  <c r="M125" i="13"/>
  <c r="L125" i="13"/>
  <c r="M119" i="13"/>
  <c r="M118" i="13" s="1"/>
  <c r="K119" i="13"/>
  <c r="M67" i="13"/>
  <c r="J111" i="13"/>
  <c r="L119" i="13"/>
  <c r="L118" i="13" s="1"/>
  <c r="J67" i="13"/>
  <c r="L130" i="13" l="1"/>
  <c r="M130" i="13"/>
  <c r="K118" i="13"/>
  <c r="K130" i="13" s="1"/>
  <c r="J112" i="13"/>
  <c r="J113" i="13" s="1"/>
  <c r="K113" i="13"/>
  <c r="M112" i="13"/>
  <c r="M113" i="13" s="1"/>
  <c r="L112" i="13"/>
  <c r="L113" i="13" s="1"/>
</calcChain>
</file>

<file path=xl/comments1.xml><?xml version="1.0" encoding="utf-8"?>
<comments xmlns="http://schemas.openxmlformats.org/spreadsheetml/2006/main">
  <authors>
    <author>Audra Cepiene</author>
  </authors>
  <commentList>
    <comment ref="E32" authorId="0" shapeId="0">
      <text>
        <r>
          <rPr>
            <b/>
            <sz val="9"/>
            <color indexed="81"/>
            <rFont val="Tahoma"/>
            <family val="2"/>
            <charset val="186"/>
          </rPr>
          <t>P2.1.1.3.</t>
        </r>
        <r>
          <rPr>
            <sz val="9"/>
            <color indexed="81"/>
            <rFont val="Tahoma"/>
            <family val="2"/>
            <charset val="186"/>
          </rPr>
          <t xml:space="preserve"> Vykdant miesto urbanistinę plėtrą rengti atskirų teritorijų perspektyvinio vystymo galimybių studijas ir koncepcijas, apimančias teritorijos vystymą urbanistiniu erdviniu, paveldosauginiu, gamtosauginiu, ekonominiu bei socialiniu požiūriais.</t>
        </r>
        <r>
          <rPr>
            <b/>
            <sz val="9"/>
            <color indexed="81"/>
            <rFont val="Tahoma"/>
            <family val="2"/>
            <charset val="186"/>
          </rPr>
          <t xml:space="preserve">                                                               Rodiklis P</t>
        </r>
        <r>
          <rPr>
            <sz val="9"/>
            <color indexed="81"/>
            <rFont val="Tahoma"/>
            <family val="2"/>
            <charset val="186"/>
          </rPr>
          <t xml:space="preserve">arengtų galimybių studijų skaičius
Parengtų koncepcijų skaičius
</t>
        </r>
      </text>
    </comment>
    <comment ref="D79" authorId="0" shapeId="0">
      <text>
        <r>
          <rPr>
            <sz val="9"/>
            <color indexed="81"/>
            <rFont val="Tahoma"/>
            <family val="2"/>
            <charset val="186"/>
          </rPr>
          <t xml:space="preserve">Siekiant tinkamai saugoti miesto kultūros paveldą ir remiantis paveldo apsaugos įstatymais, savivaldybėje įkurta ir veikia Klaipėdos m. savivaldybės nekilnojamojo kultūros paveldo vertinimo taryba, kurią sudaro 8 nariai – ekspertai. Ši taryba užtikrina tam tikrą savivaldybės savarankiškumą, sprendžiant kultūros paveldo apsaugos klausimus. Tarybos veikla naudinga tiek kultūros paveldo objektų valdytojams, tiek savivaldybės administracijai, nes nemaža dalis klausimų išsprendžiama vietoje, nevykstant į Kultūros paveldo departamento nekilnojamojo kultūros paveldo vertinimo tarybą. Per metus numatoma surengti 6 vertinimo tarybos posėdžius. </t>
        </r>
      </text>
    </comment>
    <comment ref="E86" authorId="0" shapeId="0">
      <text>
        <r>
          <rPr>
            <b/>
            <sz val="9"/>
            <color indexed="81"/>
            <rFont val="Tahoma"/>
            <family val="2"/>
            <charset val="186"/>
          </rPr>
          <t xml:space="preserve">P.2.4.3.2. </t>
        </r>
        <r>
          <rPr>
            <sz val="9"/>
            <color indexed="81"/>
            <rFont val="Tahoma"/>
            <family val="2"/>
            <charset val="186"/>
          </rPr>
          <t>Vykdant kultūros paveldo prevencinę apsaugą tvarkyti savivaldybės kultūros paveldo objektus, skatinti kultūros paveldo objektų valdytojus ir naudotojus tinkamai prižiūrėti ir naudoti kultūros paveldo objektus</t>
        </r>
      </text>
    </comment>
    <comment ref="E89" authorId="0" shapeId="0">
      <text>
        <r>
          <rPr>
            <b/>
            <sz val="9"/>
            <color indexed="81"/>
            <rFont val="Tahoma"/>
            <family val="2"/>
            <charset val="186"/>
          </rPr>
          <t xml:space="preserve">P2.4.3.3. </t>
        </r>
        <r>
          <rPr>
            <sz val="9"/>
            <color indexed="81"/>
            <rFont val="Tahoma"/>
            <family val="2"/>
            <charset val="186"/>
          </rPr>
          <t xml:space="preserve">
Pagal parengtus techninius projektus sutvarkyti miesto teritorijoje esančius piliakalnius ir istorines miesto kapines</t>
        </r>
      </text>
    </comment>
  </commentList>
</comments>
</file>

<file path=xl/comments2.xml><?xml version="1.0" encoding="utf-8"?>
<comments xmlns="http://schemas.openxmlformats.org/spreadsheetml/2006/main">
  <authors>
    <author>Audra Cepiene</author>
  </authors>
  <commentList>
    <comment ref="E31" authorId="0" shapeId="0">
      <text>
        <r>
          <rPr>
            <b/>
            <sz val="9"/>
            <color indexed="81"/>
            <rFont val="Tahoma"/>
            <family val="2"/>
            <charset val="186"/>
          </rPr>
          <t>P2.1.1.3.</t>
        </r>
        <r>
          <rPr>
            <sz val="9"/>
            <color indexed="81"/>
            <rFont val="Tahoma"/>
            <family val="2"/>
            <charset val="186"/>
          </rPr>
          <t xml:space="preserve"> Vykdant miesto urbanistinę plėtrą rengti atskirų teritorijų perspektyvinio vystymo galimybių studijas ir koncepcijas, apimančias teritorijos vystymą urbanistiniu erdviniu, paveldosauginiu, gamtosauginiu, ekonominiu bei socialiniu požiūriais.</t>
        </r>
        <r>
          <rPr>
            <b/>
            <sz val="9"/>
            <color indexed="81"/>
            <rFont val="Tahoma"/>
            <family val="2"/>
            <charset val="186"/>
          </rPr>
          <t xml:space="preserve">                                                               Rodiklis P</t>
        </r>
        <r>
          <rPr>
            <sz val="9"/>
            <color indexed="81"/>
            <rFont val="Tahoma"/>
            <family val="2"/>
            <charset val="186"/>
          </rPr>
          <t xml:space="preserve">arengtų galimybių studijų skaičius
Parengtų koncepcijų skaičius
</t>
        </r>
      </text>
    </comment>
    <comment ref="D78" authorId="0" shapeId="0">
      <text>
        <r>
          <rPr>
            <sz val="9"/>
            <color indexed="81"/>
            <rFont val="Tahoma"/>
            <family val="2"/>
            <charset val="186"/>
          </rPr>
          <t xml:space="preserve">Siekiant tinkamai saugoti miesto kultūros paveldą ir remiantis paveldo apsaugos įstatymais, savivaldybėje įkurta ir veikia Klaipėdos m. savivaldybės nekilnojamojo kultūros paveldo vertinimo taryba, kurią sudaro 8 nariai – ekspertai. Ši taryba užtikrina tam tikrą savivaldybės savarankiškumą, sprendžiant kultūros paveldo apsaugos klausimus. Tarybos veikla naudinga tiek kultūros paveldo objektų valdytojams, tiek savivaldybės administracijai, nes nemaža dalis klausimų išsprendžiama vietoje, nevykstant į Kultūros paveldo departamento nekilnojamojo kultūros paveldo vertinimo tarybą. Per metus numatoma surengti 6 vertinimo tarybos posėdžius. </t>
        </r>
      </text>
    </comment>
    <comment ref="E85" authorId="0" shapeId="0">
      <text>
        <r>
          <rPr>
            <b/>
            <sz val="9"/>
            <color indexed="81"/>
            <rFont val="Tahoma"/>
            <family val="2"/>
            <charset val="186"/>
          </rPr>
          <t xml:space="preserve">P.2.4.3.2. </t>
        </r>
        <r>
          <rPr>
            <sz val="9"/>
            <color indexed="81"/>
            <rFont val="Tahoma"/>
            <family val="2"/>
            <charset val="186"/>
          </rPr>
          <t>Vykdant kultūros paveldo prevencinę apsaugą tvarkyti savivaldybės kultūros paveldo objektus, skatinti kultūros paveldo objektų valdytojus ir naudotojus tinkamai prižiūrėti ir naudoti kultūros paveldo objektus</t>
        </r>
      </text>
    </comment>
    <comment ref="E88" authorId="0" shapeId="0">
      <text>
        <r>
          <rPr>
            <b/>
            <sz val="9"/>
            <color indexed="81"/>
            <rFont val="Tahoma"/>
            <family val="2"/>
            <charset val="186"/>
          </rPr>
          <t xml:space="preserve">P2.4.3.3. </t>
        </r>
        <r>
          <rPr>
            <sz val="9"/>
            <color indexed="81"/>
            <rFont val="Tahoma"/>
            <family val="2"/>
            <charset val="186"/>
          </rPr>
          <t xml:space="preserve">
Pagal parengtus techninius projektus sutvarkyti miesto teritorijoje esančius piliakalnius ir istorines miesto kapines</t>
        </r>
      </text>
    </comment>
  </commentList>
</comments>
</file>

<file path=xl/comments3.xml><?xml version="1.0" encoding="utf-8"?>
<comments xmlns="http://schemas.openxmlformats.org/spreadsheetml/2006/main">
  <authors>
    <author>Audra Cepiene</author>
  </authors>
  <commentList>
    <comment ref="I14" authorId="0" shapeId="0">
      <text>
        <r>
          <rPr>
            <b/>
            <sz val="9"/>
            <color indexed="81"/>
            <rFont val="Tahoma"/>
            <family val="2"/>
            <charset val="186"/>
          </rPr>
          <t>ŽP</t>
        </r>
        <r>
          <rPr>
            <sz val="9"/>
            <color indexed="81"/>
            <rFont val="Tahoma"/>
            <family val="2"/>
            <charset val="186"/>
          </rPr>
          <t xml:space="preserve">
</t>
        </r>
      </text>
    </comment>
    <comment ref="J14" authorId="0" shapeId="0">
      <text>
        <r>
          <rPr>
            <sz val="9"/>
            <color indexed="81"/>
            <rFont val="Tahoma"/>
            <family val="2"/>
            <charset val="186"/>
          </rPr>
          <t>nepanaudota 86,1 tūkst. eur.
Bendrojo plano parengimas vėluoja dėl miesto ir uosto bendrųjų planų numatomų sprendinių nesuderinamumo. Negaunami konkretūs atsakymai, kaip bus atsižvelgta į Dalykinių sąlygų sąvade numatytus reikalavimus. Planuojame, kad miesto bendrasis planas bus baigtas 2019 m. pirmame pusmetyje.</t>
        </r>
      </text>
    </comment>
    <comment ref="I17" authorId="0" shapeId="0">
      <text>
        <r>
          <rPr>
            <b/>
            <sz val="9"/>
            <color indexed="81"/>
            <rFont val="Tahoma"/>
            <family val="2"/>
            <charset val="186"/>
          </rPr>
          <t>ŽP</t>
        </r>
        <r>
          <rPr>
            <sz val="9"/>
            <color indexed="81"/>
            <rFont val="Tahoma"/>
            <family val="2"/>
            <charset val="186"/>
          </rPr>
          <t xml:space="preserve">
</t>
        </r>
      </text>
    </comment>
    <comment ref="J17" authorId="0" shapeId="0">
      <text>
        <r>
          <rPr>
            <sz val="9"/>
            <color indexed="81"/>
            <rFont val="Tahoma"/>
            <family val="2"/>
            <charset val="186"/>
          </rPr>
          <t xml:space="preserve">Nepanaudota 9,7 tūkst. eur. Darbai vėluoja dėl Kultūros paveldo departamento nurodymo atlikti papildomus archeologinius tyrimus. Plano keitimo (Jono bažnyčios sklypas) rengimas užsitęsė, kadangi preliminarus formuojamas sklypas turi būti kitoks nei specialiajame plane, todėl atliekami papildomi tyrimai, kad patikslinti bažnyčios pamatų vietą ir pagrįstai formuoti sklypą. </t>
        </r>
      </text>
    </comment>
    <comment ref="I19" authorId="0" shapeId="0">
      <text>
        <r>
          <rPr>
            <b/>
            <sz val="9"/>
            <color indexed="81"/>
            <rFont val="Tahoma"/>
            <family val="2"/>
            <charset val="186"/>
          </rPr>
          <t>ŽP</t>
        </r>
        <r>
          <rPr>
            <sz val="9"/>
            <color indexed="81"/>
            <rFont val="Tahoma"/>
            <family val="2"/>
            <charset val="186"/>
          </rPr>
          <t xml:space="preserve">
</t>
        </r>
      </text>
    </comment>
    <comment ref="I20" authorId="0" shapeId="0">
      <text>
        <r>
          <rPr>
            <b/>
            <sz val="9"/>
            <color indexed="81"/>
            <rFont val="Tahoma"/>
            <family val="2"/>
            <charset val="186"/>
          </rPr>
          <t>ŽP</t>
        </r>
        <r>
          <rPr>
            <sz val="9"/>
            <color indexed="81"/>
            <rFont val="Tahoma"/>
            <family val="2"/>
            <charset val="186"/>
          </rPr>
          <t xml:space="preserve">
</t>
        </r>
      </text>
    </comment>
    <comment ref="J20" authorId="0" shapeId="0">
      <text>
        <r>
          <rPr>
            <b/>
            <sz val="9"/>
            <color indexed="81"/>
            <rFont val="Tahoma"/>
            <family val="2"/>
            <charset val="186"/>
          </rPr>
          <t>nepanaudota 20 tūkst. eur</t>
        </r>
        <r>
          <rPr>
            <sz val="9"/>
            <color indexed="81"/>
            <rFont val="Tahoma"/>
            <family val="2"/>
            <charset val="186"/>
          </rPr>
          <t xml:space="preserve">
Klaipėdos miesto rytinės dalies B teritorijos susisiekimo infrastruktūros vystymo plano parengimo viešojo pirkimo procedūros pradėtos 2018 m. liepos mėn., bet jos užsitęsė dėl tiekėjų reikalavimų mažinti minimalius kvalifikacinius reikalavimus. Planuojama B teritorijos specialiojo plano rengimo sutartį pasirašyti 2018 m. pabaigoje – 2019 m. pradžioje, o jo rengimą baigti 2021 m.</t>
        </r>
      </text>
    </comment>
    <comment ref="N22" authorId="0" shapeId="0">
      <text>
        <r>
          <rPr>
            <sz val="9"/>
            <color indexed="81"/>
            <rFont val="Tahoma"/>
            <family val="2"/>
            <charset val="186"/>
          </rPr>
          <t>Klaipėdos miesto rytinės dalies A teritorijos susisiekimo infrastruktūros vystymo specialusis planas patvirtintas 2015 m. spalio mėn. Kadangi Klaipėdos rajono savivaldybė suplanavo jungtį su  miesto Vėjo gatve kitoje vietoje, būtina parengti specialiojo plano korektūrą. Viešojo pirkimo procedūros baigtos 2018 m. rugsėjo mėn. Planuojama specialiojo plano koregavimą baigti 2019 metais.</t>
        </r>
      </text>
    </comment>
    <comment ref="I24" authorId="0" shapeId="0">
      <text>
        <r>
          <rPr>
            <b/>
            <sz val="9"/>
            <color indexed="81"/>
            <rFont val="Tahoma"/>
            <family val="2"/>
            <charset val="186"/>
          </rPr>
          <t>ŽP</t>
        </r>
        <r>
          <rPr>
            <sz val="9"/>
            <color indexed="81"/>
            <rFont val="Tahoma"/>
            <family val="2"/>
            <charset val="186"/>
          </rPr>
          <t xml:space="preserve">
</t>
        </r>
      </text>
    </comment>
    <comment ref="I26" authorId="0" shapeId="0">
      <text>
        <r>
          <rPr>
            <b/>
            <sz val="9"/>
            <color indexed="81"/>
            <rFont val="Tahoma"/>
            <family val="2"/>
            <charset val="186"/>
          </rPr>
          <t>ŽP</t>
        </r>
        <r>
          <rPr>
            <sz val="9"/>
            <color indexed="81"/>
            <rFont val="Tahoma"/>
            <family val="2"/>
            <charset val="186"/>
          </rPr>
          <t xml:space="preserve">
</t>
        </r>
      </text>
    </comment>
    <comment ref="I28" authorId="0" shapeId="0">
      <text>
        <r>
          <rPr>
            <b/>
            <sz val="9"/>
            <color indexed="81"/>
            <rFont val="Tahoma"/>
            <family val="2"/>
            <charset val="186"/>
          </rPr>
          <t>ŽP</t>
        </r>
        <r>
          <rPr>
            <sz val="9"/>
            <color indexed="81"/>
            <rFont val="Tahoma"/>
            <family val="2"/>
            <charset val="186"/>
          </rPr>
          <t xml:space="preserve">
</t>
        </r>
      </text>
    </comment>
    <comment ref="N28" authorId="0" shapeId="0">
      <text>
        <r>
          <rPr>
            <sz val="9"/>
            <color indexed="81"/>
            <rFont val="Tahoma"/>
            <family val="2"/>
            <charset val="186"/>
          </rPr>
          <t>Miesto plėtros ir strateginio planavimo komitetas. Siūloma atsižvelgti į pastabą ir atitinkamai pakoreguoti pateiktą sprendimo projektą</t>
        </r>
      </text>
    </comment>
    <comment ref="F30" authorId="0" shapeId="0">
      <text>
        <r>
          <rPr>
            <b/>
            <sz val="9"/>
            <color indexed="81"/>
            <rFont val="Tahoma"/>
            <family val="2"/>
            <charset val="186"/>
          </rPr>
          <t>P2.1.1.3.</t>
        </r>
        <r>
          <rPr>
            <sz val="9"/>
            <color indexed="81"/>
            <rFont val="Tahoma"/>
            <family val="2"/>
            <charset val="186"/>
          </rPr>
          <t xml:space="preserve"> Vykdant miesto urbanistinę plėtrą rengti atskirų teritorijų perspektyvinio vystymo galimybių studijas ir koncepcijas, apimančias teritorijos vystymą urbanistiniu erdviniu, paveldosauginiu, gamtosauginiu, ekonominiu bei socialiniu požiūriais.</t>
        </r>
        <r>
          <rPr>
            <b/>
            <sz val="9"/>
            <color indexed="81"/>
            <rFont val="Tahoma"/>
            <family val="2"/>
            <charset val="186"/>
          </rPr>
          <t xml:space="preserve">                                                               Rodiklis P</t>
        </r>
        <r>
          <rPr>
            <sz val="9"/>
            <color indexed="81"/>
            <rFont val="Tahoma"/>
            <family val="2"/>
            <charset val="186"/>
          </rPr>
          <t xml:space="preserve">arengtų galimybių studijų skaičius
Parengtų koncepcijų skaičius
</t>
        </r>
      </text>
    </comment>
    <comment ref="N30" authorId="0" shapeId="0">
      <text>
        <r>
          <rPr>
            <sz val="9"/>
            <color indexed="81"/>
            <rFont val="Tahoma"/>
            <family val="2"/>
            <charset val="186"/>
          </rPr>
          <t>Kokios tai bus teritorijos, bus galima pradėti tik pakeitus bendrąjį planą. Mintis buvo – pinigus nusimatyti nuo 2020, o jei BP bus patvirtintas 2019 metais, tai iki metų pabaigos pasidaryti pradinius etapus – pasirinkti teritorijas, kurioms reikia tokių vystymo studijų (gal bus BP sprendiniuose nurodyta), tartis su visuomene, architektais, gal kūrybines dirbtuves organizuoti...</t>
        </r>
      </text>
    </comment>
    <comment ref="N31" authorId="0" shapeId="0">
      <text>
        <r>
          <rPr>
            <sz val="9"/>
            <color indexed="81"/>
            <rFont val="Tahoma"/>
            <family val="2"/>
            <charset val="186"/>
          </rPr>
          <t>Planuojama tęsti bendradarbiavimą su Lietuvos architektų sąjunga ir pirkti leidinį apie Klaipėdos miesto architektūrą ir urbanistiką.</t>
        </r>
      </text>
    </comment>
    <comment ref="N33" authorId="0" shapeId="0">
      <text>
        <r>
          <rPr>
            <sz val="9"/>
            <color indexed="81"/>
            <rFont val="Tahoma"/>
            <family val="2"/>
            <charset val="186"/>
          </rPr>
          <t xml:space="preserve">Bendrojo plano pristatymo visuomenei renginys   </t>
        </r>
      </text>
    </comment>
    <comment ref="N34" authorId="0" shapeId="0">
      <text>
        <r>
          <rPr>
            <sz val="9"/>
            <color indexed="81"/>
            <rFont val="Tahoma"/>
            <family val="2"/>
            <charset val="186"/>
          </rPr>
          <t xml:space="preserve">Lėšos reikalingos Bendrojo plano bei kitų planavimo dokumentų viešinimo priemonėms (straipsniai, lankstinukai, plakatai) bei įvairių renginių organizavimui. </t>
        </r>
      </text>
    </comment>
    <comment ref="N37" authorId="0" shapeId="0">
      <text>
        <r>
          <rPr>
            <sz val="9"/>
            <color indexed="81"/>
            <rFont val="Tahoma"/>
            <family val="2"/>
            <charset val="186"/>
          </rPr>
          <t>Numatomos lėšos Architektūros rūmų ekspertizių paslaugoms, kadangi atlikti svarbių teritorijų planavimo dokumentų ekspertizę numato Architektūros įstatymas.</t>
        </r>
      </text>
    </comment>
    <comment ref="E39" authorId="0" shapeId="0">
      <text>
        <r>
          <rPr>
            <b/>
            <sz val="9"/>
            <color indexed="81"/>
            <rFont val="Tahoma"/>
            <family val="2"/>
            <charset val="186"/>
          </rPr>
          <t xml:space="preserve">Detaliųjų ar specialiųjų planų koregavimas ar keitimas pagal savivaldybės poreikį </t>
        </r>
        <r>
          <rPr>
            <sz val="9"/>
            <color indexed="81"/>
            <rFont val="Tahoma"/>
            <family val="2"/>
            <charset val="186"/>
          </rPr>
          <t xml:space="preserve">
2019 m. pagal Žemėtvarkos skyriaus poreikį planuojama pradėti rengti dviejų detaliųjų planų korektūras (2019 m. pradėti viešųjų pirkimų procedūras, 2020 -2021 metais juos parengti), t. y. teritorijos tarp J. Janonio, I. Kanto, Kalvos ir Karklų gatvių detaliojo plano koregavimą sklypui Kalvos g. 4 ir teritorijos tarp Liepų, K. Donelaičio, S. Daukanto gatvių ir Skulptūrų parko detaliojo plano koregavimą žemės sklypui K. Donelaičio g. 6B.
Tokia priemonė yra numatyta Savivaldybės plėtros plane iki 2020 metų. Mes ją eilę metų įsitraukiame į planus. Bet Mantė sakė, kad galėsime pradėti tik pakeitus bendrąjį planą. Mintis buvo – pinigus nusimatyti nuo 2020, o jei BP bus patvirtintas 2019 metais, tai iki metų pabaigos pasidaryti pradinius etapus – pasirinkti teritorijas, kurioms reikia tokių vystymo studijų (gal bus BP sprendiniuose nurodyta), tartis su visuomene, architektais, gal kūrybines dirbtuves organizuoti...
</t>
        </r>
      </text>
    </comment>
    <comment ref="F41" authorId="0" shapeId="0">
      <text>
        <r>
          <rPr>
            <sz val="9"/>
            <color indexed="81"/>
            <rFont val="Tahoma"/>
            <family val="2"/>
            <charset val="186"/>
          </rPr>
          <t>2.1.2.1.Parengti Klaipėdos miesto susisiekimo plėtros studiją ir darnaus judumo planą</t>
        </r>
      </text>
    </comment>
    <comment ref="I43" authorId="0" shapeId="0">
      <text>
        <r>
          <rPr>
            <b/>
            <sz val="9"/>
            <color indexed="81"/>
            <rFont val="Tahoma"/>
            <family val="2"/>
            <charset val="186"/>
          </rPr>
          <t>ŽP</t>
        </r>
        <r>
          <rPr>
            <sz val="9"/>
            <color indexed="81"/>
            <rFont val="Tahoma"/>
            <family val="2"/>
            <charset val="186"/>
          </rPr>
          <t xml:space="preserve">
</t>
        </r>
      </text>
    </comment>
    <comment ref="J43" authorId="0" shapeId="0">
      <text>
        <r>
          <rPr>
            <b/>
            <sz val="9"/>
            <color indexed="81"/>
            <rFont val="Tahoma"/>
            <family val="2"/>
            <charset val="186"/>
          </rPr>
          <t>nepanaudotos 6,5</t>
        </r>
        <r>
          <rPr>
            <sz val="9"/>
            <color indexed="81"/>
            <rFont val="Tahoma"/>
            <family val="2"/>
            <charset val="186"/>
          </rPr>
          <t xml:space="preserve">
</t>
        </r>
      </text>
    </comment>
    <comment ref="I44" authorId="0" shapeId="0">
      <text>
        <r>
          <rPr>
            <b/>
            <sz val="9"/>
            <color indexed="81"/>
            <rFont val="Tahoma"/>
            <family val="2"/>
            <charset val="186"/>
          </rPr>
          <t>ŽP</t>
        </r>
        <r>
          <rPr>
            <sz val="9"/>
            <color indexed="81"/>
            <rFont val="Tahoma"/>
            <family val="2"/>
            <charset val="186"/>
          </rPr>
          <t xml:space="preserve">
</t>
        </r>
      </text>
    </comment>
    <comment ref="I48" authorId="0" shapeId="0">
      <text>
        <r>
          <rPr>
            <b/>
            <sz val="9"/>
            <color indexed="81"/>
            <rFont val="Tahoma"/>
            <family val="2"/>
            <charset val="186"/>
          </rPr>
          <t>ŽP</t>
        </r>
        <r>
          <rPr>
            <sz val="9"/>
            <color indexed="81"/>
            <rFont val="Tahoma"/>
            <family val="2"/>
            <charset val="186"/>
          </rPr>
          <t xml:space="preserve">
</t>
        </r>
      </text>
    </comment>
    <comment ref="J48" authorId="0" shapeId="0">
      <text>
        <r>
          <rPr>
            <b/>
            <sz val="9"/>
            <color indexed="81"/>
            <rFont val="Tahoma"/>
            <family val="2"/>
            <charset val="186"/>
          </rPr>
          <t>nepanaudota 7 tūkst. eur Ž</t>
        </r>
        <r>
          <rPr>
            <sz val="9"/>
            <color indexed="81"/>
            <rFont val="Tahoma"/>
            <family val="2"/>
            <charset val="186"/>
          </rPr>
          <t>emės sklypų kadastrinių matavimų  ir formavimo ir pertvarkymo projektų parengimo paslaugos nupirktos III ketvirtį, todėl šiais metais projektų bus atlikta mažiau</t>
        </r>
      </text>
    </comment>
    <comment ref="I53" authorId="0" shapeId="0">
      <text>
        <r>
          <rPr>
            <b/>
            <sz val="9"/>
            <color indexed="81"/>
            <rFont val="Tahoma"/>
            <family val="2"/>
            <charset val="186"/>
          </rPr>
          <t>ŽP</t>
        </r>
        <r>
          <rPr>
            <sz val="9"/>
            <color indexed="81"/>
            <rFont val="Tahoma"/>
            <family val="2"/>
            <charset val="186"/>
          </rPr>
          <t xml:space="preserve">
</t>
        </r>
      </text>
    </comment>
    <comment ref="E55" authorId="0" shapeId="0">
      <text>
        <r>
          <rPr>
            <sz val="9"/>
            <color indexed="81"/>
            <rFont val="Tahoma"/>
            <family val="2"/>
            <charset val="186"/>
          </rPr>
          <t xml:space="preserve">Planuojama įsigyti 16 vnt. garažų, kurie trukdo Pylimo gatvės tiesimui. Įsigijimo vertė paskaičiuota pagal Nekilnojamojo turto registro pateikiamas vidutines rinkos vertes 2018-01-01 dienai.
</t>
        </r>
      </text>
    </comment>
    <comment ref="I55" authorId="0" shapeId="0">
      <text>
        <r>
          <rPr>
            <b/>
            <sz val="9"/>
            <color indexed="81"/>
            <rFont val="Tahoma"/>
            <family val="2"/>
            <charset val="186"/>
          </rPr>
          <t>ŽP</t>
        </r>
        <r>
          <rPr>
            <sz val="9"/>
            <color indexed="81"/>
            <rFont val="Tahoma"/>
            <family val="2"/>
            <charset val="186"/>
          </rPr>
          <t xml:space="preserve">
</t>
        </r>
      </text>
    </comment>
    <comment ref="O55" authorId="0" shapeId="0">
      <text>
        <r>
          <rPr>
            <sz val="9"/>
            <color indexed="81"/>
            <rFont val="Tahoma"/>
            <family val="2"/>
            <charset val="186"/>
          </rPr>
          <t xml:space="preserve">Planuojama įsigyti 16 vnt. garažų, kurie trukdo Pylimo gatvės tiesimui. Įsigijimo vertė paskaičiuota pagal Nekilnojamojo turto registro pateikiamas vidutines rinkos vertes 2018-01-01 dienai.
</t>
        </r>
      </text>
    </comment>
    <comment ref="P55" authorId="0" shapeId="0">
      <text>
        <r>
          <rPr>
            <sz val="9"/>
            <color indexed="81"/>
            <rFont val="Tahoma"/>
            <family val="2"/>
            <charset val="186"/>
          </rPr>
          <t>Didžioji vandens g. 28B (0,1 ha) – Pylimo g. rekonstruoti.  Numatoma suma kompensacijos už tuos garažus, už kuriuos nebus kompensuota 2018 m. – 5  x 6800 Eur (analogas Bangų g. 11) – 34000 Eur.</t>
        </r>
      </text>
    </comment>
    <comment ref="E57" authorId="0" shapeId="0">
      <text>
        <r>
          <rPr>
            <sz val="9"/>
            <color indexed="81"/>
            <rFont val="Tahoma"/>
            <family val="2"/>
            <charset val="186"/>
          </rPr>
          <t xml:space="preserve">Planuojama įsigyti 2 garažus, kurie nuosavybės teise priklauso 2 fiziniams asmenims. </t>
        </r>
      </text>
    </comment>
    <comment ref="I57" authorId="0" shapeId="0">
      <text>
        <r>
          <rPr>
            <b/>
            <sz val="9"/>
            <color indexed="81"/>
            <rFont val="Tahoma"/>
            <family val="2"/>
            <charset val="186"/>
          </rPr>
          <t>ŽP</t>
        </r>
        <r>
          <rPr>
            <sz val="9"/>
            <color indexed="81"/>
            <rFont val="Tahoma"/>
            <family val="2"/>
            <charset val="186"/>
          </rPr>
          <t xml:space="preserve">
</t>
        </r>
      </text>
    </comment>
    <comment ref="O57" authorId="0" shapeId="0">
      <text>
        <r>
          <rPr>
            <sz val="9"/>
            <color indexed="81"/>
            <rFont val="Tahoma"/>
            <family val="2"/>
            <charset val="186"/>
          </rPr>
          <t xml:space="preserve">Planuojama įsigyti 2 garažus, kurie nuosavybės teise priklauso 2 fiziniams asmenims. </t>
        </r>
      </text>
    </comment>
    <comment ref="P57" authorId="0" shapeId="0">
      <text>
        <r>
          <rPr>
            <sz val="9"/>
            <color indexed="81"/>
            <rFont val="Tahoma"/>
            <family val="2"/>
            <charset val="186"/>
          </rPr>
          <t xml:space="preserve">Kūlių Vartų g. 5A (0,06 ha)– Bastionų komplekso (Jono kalnelio) apsaugai - 25000 Eur. (paimtas analogas iš RC duomenų bazės vidutinė rinkos vertė, suma bus tikslinama, atlikus turto vertinimą). </t>
        </r>
      </text>
    </comment>
    <comment ref="E58" authorId="0" shapeId="0">
      <text>
        <r>
          <rPr>
            <sz val="9"/>
            <color indexed="81"/>
            <rFont val="Tahoma"/>
            <family val="2"/>
            <charset val="186"/>
          </rPr>
          <t>Numatoma apimti visuomenės poreikiams:
Danės g. 6 – paimama 0,0253 ha sklypo dalis;  Bangų g. 11 (visas sklypas) ir Gluosnių skg. 6 (dalis sklypo) – paimama 0,06 ha žemės sklypo, gyvenamasis namas su negyvenamosiomis patalpomis (332,51 m2  bendro ploto)</t>
        </r>
      </text>
    </comment>
    <comment ref="O58" authorId="0" shapeId="0">
      <text>
        <r>
          <rPr>
            <sz val="9"/>
            <color indexed="81"/>
            <rFont val="Tahoma"/>
            <family val="2"/>
            <charset val="186"/>
          </rPr>
          <t>Numatoma apimti visuomenės poreikiams:
Danės g. 6 – paimama 0,0253 ha sklypo dalis;  Bangų g. 11 (visas sklypas) ir Gluosnių skg. 6 (dalis sklypo) – paimama 0,06 ha žemės sklypo, gyvenamasis namas su negyvenamosiomis patalpomis (332,51 m2  bendro ploto)</t>
        </r>
      </text>
    </comment>
    <comment ref="P58" authorId="0" shapeId="0">
      <text>
        <r>
          <rPr>
            <sz val="9"/>
            <color indexed="81"/>
            <rFont val="Tahoma"/>
            <family val="2"/>
            <charset val="186"/>
          </rPr>
          <t xml:space="preserve">Bangų g. 11 – dalis kompensacijoms skirtų lėšų ( 158400 Eur) pervesta į notaro depozitinę sąskaitą, kol vyksta teismas dėl kompensacijų dydžio. Pagal pateiktą pačių turto savininkų vertinimą, vertė – 204400 Eur, t.y. 46 000 Eur daugiau. Pagal teismų praktiką, atliekant ekspertinį vertinimą galimas teismo sprendimas padidinti kompensacijos sumą puse ginčijamos sumos, t.y. 23 000 Eur, kuri numatoma 2019 m.  
</t>
        </r>
        <r>
          <rPr>
            <b/>
            <sz val="9"/>
            <color indexed="81"/>
            <rFont val="Tahoma"/>
            <family val="2"/>
            <charset val="186"/>
          </rPr>
          <t xml:space="preserve">2019 m. - </t>
        </r>
        <r>
          <rPr>
            <sz val="9"/>
            <color indexed="81"/>
            <rFont val="Tahoma"/>
            <family val="2"/>
            <charset val="186"/>
          </rPr>
          <t xml:space="preserve">Danės g. 6 – paimama 0,0253 ha sklypo dalis; 
</t>
        </r>
        <r>
          <rPr>
            <b/>
            <sz val="9"/>
            <color indexed="81"/>
            <rFont val="Tahoma"/>
            <family val="2"/>
            <charset val="186"/>
          </rPr>
          <t>2018 m. -</t>
        </r>
        <r>
          <rPr>
            <sz val="9"/>
            <color indexed="81"/>
            <rFont val="Tahoma"/>
            <family val="2"/>
            <charset val="186"/>
          </rPr>
          <t xml:space="preserve"> Bangų g. 11 (visas sklypas) ir Gluosnių skg. 6 (dalis sklypo) – paimama 0,06 ha žemės sklypo, gyvenamasis namas su negyvenamosiomis patalpomis (332,51 m2  bendro ploto)</t>
        </r>
      </text>
    </comment>
    <comment ref="E59" authorId="0" shapeId="0">
      <text>
        <r>
          <rPr>
            <sz val="9"/>
            <color indexed="81"/>
            <rFont val="Tahoma"/>
            <family val="2"/>
            <charset val="186"/>
          </rPr>
          <t>planuojama paimti 4 sklypus LEZ plėtrai</t>
        </r>
      </text>
    </comment>
    <comment ref="Q59" authorId="0" shapeId="0">
      <text>
        <r>
          <rPr>
            <sz val="9"/>
            <color indexed="81"/>
            <rFont val="Tahoma"/>
            <family val="2"/>
            <charset val="186"/>
          </rPr>
          <t>planuojama paimti 4 sklypus LEZ plėtrai:(0,656 ha); ( 0,15 ha);  (1,00 ha); (0,38 ha) Laisvosios ekonominės zonos (LEZ) teritorijai atlaisvinti (kompensacija numatoma iš VB lėšų -  93 000 Eur)</t>
        </r>
      </text>
    </comment>
    <comment ref="E60" authorId="0" shapeId="0">
      <text>
        <r>
          <rPr>
            <sz val="9"/>
            <color indexed="81"/>
            <rFont val="Tahoma"/>
            <family val="2"/>
            <charset val="186"/>
          </rPr>
          <t xml:space="preserve">Planuojama paimti žemės sklypą naujos gatvės tiesimui tarp Klemiškės ir Tilžės g. (.1,44 ha) </t>
        </r>
      </text>
    </comment>
    <comment ref="P60" authorId="0" shapeId="0">
      <text>
        <r>
          <rPr>
            <sz val="9"/>
            <color indexed="81"/>
            <rFont val="Tahoma"/>
            <family val="2"/>
            <charset val="186"/>
          </rPr>
          <t xml:space="preserve">Planuojama paimti žemės sklypą naujos gatvės tiesimui tarp Klemiškės ir Tilžės g. (.1,44 ha) Nauja gatvė reikalinga besivystančiam gyvenamųjų namų kvartalui aptarnauti, privažiuoti prie detaliuoju planu suplanuoto naujo sporto komplekso su regioniniu stadionu.  </t>
        </r>
      </text>
    </comment>
    <comment ref="E61" authorId="0" shapeId="0">
      <text>
        <r>
          <rPr>
            <sz val="9"/>
            <color indexed="81"/>
            <rFont val="Tahoma"/>
            <family val="2"/>
            <charset val="186"/>
          </rPr>
          <t>Panuojama įsigyti gyvenamąjį namą su negyvenamosiomis patalpomis Naujojo Uosto g. 5</t>
        </r>
      </text>
    </comment>
    <comment ref="I61" authorId="0" shapeId="0">
      <text>
        <r>
          <rPr>
            <b/>
            <sz val="9"/>
            <color indexed="81"/>
            <rFont val="Tahoma"/>
            <family val="2"/>
            <charset val="186"/>
          </rPr>
          <t>ŽP</t>
        </r>
        <r>
          <rPr>
            <sz val="9"/>
            <color indexed="81"/>
            <rFont val="Tahoma"/>
            <family val="2"/>
            <charset val="186"/>
          </rPr>
          <t xml:space="preserve">
</t>
        </r>
      </text>
    </comment>
    <comment ref="R61" authorId="0" shapeId="0">
      <text>
        <r>
          <rPr>
            <sz val="9"/>
            <color indexed="81"/>
            <rFont val="Tahoma"/>
            <family val="2"/>
            <charset val="186"/>
          </rPr>
          <t xml:space="preserve">Panuojama įsigyti gyvenamąjį namą su negyvenamosiomis patalpomis Naujojo Uosto g. 5 (0,03 ha) </t>
        </r>
      </text>
    </comment>
    <comment ref="E62" authorId="0" shapeId="0">
      <text>
        <r>
          <rPr>
            <sz val="9"/>
            <color indexed="81"/>
            <rFont val="Tahoma"/>
            <family val="2"/>
            <charset val="186"/>
          </rPr>
          <t xml:space="preserve">Planuojama įsigyti Pilies g. 2 (0,37 ha) – Pilies g. rekonstruoti 
</t>
        </r>
      </text>
    </comment>
    <comment ref="I62" authorId="0" shapeId="0">
      <text>
        <r>
          <rPr>
            <b/>
            <sz val="9"/>
            <color indexed="81"/>
            <rFont val="Tahoma"/>
            <family val="2"/>
            <charset val="186"/>
          </rPr>
          <t>ŽP</t>
        </r>
        <r>
          <rPr>
            <sz val="9"/>
            <color indexed="81"/>
            <rFont val="Tahoma"/>
            <family val="2"/>
            <charset val="186"/>
          </rPr>
          <t xml:space="preserve">
</t>
        </r>
      </text>
    </comment>
    <comment ref="R64" authorId="0" shapeId="0">
      <text>
        <r>
          <rPr>
            <sz val="9"/>
            <color indexed="81"/>
            <rFont val="Tahoma"/>
            <family val="2"/>
            <charset val="186"/>
          </rPr>
          <t>Smiltynėje dviračių – pėsčiųjų takų rekonstrukcijai numatoma pakeisti miško žemę kitomis naudmenomis (~ 1,0 ha) . Pagal analogą preliminariai ~100 000 Eur suma planuojama 2020 m.</t>
        </r>
      </text>
    </comment>
    <comment ref="K82" authorId="0" shapeId="0">
      <text>
        <r>
          <rPr>
            <b/>
            <sz val="9"/>
            <color indexed="81"/>
            <rFont val="Tahoma"/>
            <family val="2"/>
            <charset val="186"/>
          </rPr>
          <t>persikelia likutis, info 11-06</t>
        </r>
        <r>
          <rPr>
            <sz val="9"/>
            <color indexed="81"/>
            <rFont val="Tahoma"/>
            <family val="2"/>
            <charset val="186"/>
          </rPr>
          <t xml:space="preserve">
</t>
        </r>
      </text>
    </comment>
    <comment ref="E84" authorId="0" shapeId="0">
      <text>
        <r>
          <rPr>
            <sz val="9"/>
            <color indexed="81"/>
            <rFont val="Tahoma"/>
            <family val="2"/>
            <charset val="186"/>
          </rPr>
          <t xml:space="preserve">Siekiant tinkamai saugoti miesto kultūros paveldą ir remiantis paveldo apsaugos įstatymais, savivaldybėje įkurta ir veikia Klaipėdos m. savivaldybės nekilnojamojo kultūros paveldo vertinimo taryba, kurią sudaro 8 nariai – ekspertai. Ši taryba užtikrina tam tikrą savivaldybės savarankiškumą, sprendžiant kultūros paveldo apsaugos klausimus. Tarybos veikla naudinga tiek kultūros paveldo objektų valdytojams, tiek savivaldybės administracijai, nes nemaža dalis klausimų išsprendžiama vietoje, nevykstant į Kultūros paveldo departamento nekilnojamojo kultūros paveldo vertinimo tarybą. Per metus numatoma surengti 6 vertinimo tarybos posėdžius. </t>
        </r>
      </text>
    </comment>
    <comment ref="E89" authorId="0" shapeId="0">
      <text>
        <r>
          <rPr>
            <sz val="9"/>
            <color indexed="81"/>
            <rFont val="Tahoma"/>
            <family val="2"/>
            <charset val="186"/>
          </rPr>
          <t>2020 metais planuojama paženklinti lentelėmis Klaipėdos miesto karinio paveldo objektus (XX amžiaus pasaulinių karų laikotarpio ir senesnius)</t>
        </r>
      </text>
    </comment>
    <comment ref="F95" authorId="0" shapeId="0">
      <text>
        <r>
          <rPr>
            <b/>
            <sz val="9"/>
            <color indexed="81"/>
            <rFont val="Tahoma"/>
            <family val="2"/>
            <charset val="186"/>
          </rPr>
          <t>P2.4.3.5</t>
        </r>
        <r>
          <rPr>
            <sz val="9"/>
            <color indexed="81"/>
            <rFont val="Tahoma"/>
            <family val="2"/>
            <charset val="186"/>
          </rPr>
          <t xml:space="preserve">
Atkurti Šv. Jono bažnyčios pastatą</t>
        </r>
      </text>
    </comment>
    <comment ref="E99" authorId="0" shapeId="0">
      <text>
        <r>
          <rPr>
            <sz val="9"/>
            <color indexed="81"/>
            <rFont val="Tahoma"/>
            <family val="2"/>
            <charset val="186"/>
          </rPr>
          <t>2017 metais patvirtinus Saugomų kultūros paveldo objektų tvarkybos darbų finansavimo tvarkos aprašą, 2018 m. buvo paskelbtas kvietimas teikti paraiškas daliniam finansavimui gauti, savivaldybė prisideda prie dviejų objektų tvarkybos darbų. Padidinus finansavimą, 2019 metais planuojama prisidėti prie mažiausiai 5 pastatų fasadų atnaujinimo darbų Senamiestyje ir Naujamiestyje</t>
        </r>
      </text>
    </comment>
    <comment ref="F99" authorId="0" shapeId="0">
      <text>
        <r>
          <rPr>
            <b/>
            <sz val="9"/>
            <color indexed="81"/>
            <rFont val="Tahoma"/>
            <family val="2"/>
            <charset val="186"/>
          </rPr>
          <t xml:space="preserve">P.2.4.3.2. </t>
        </r>
        <r>
          <rPr>
            <sz val="9"/>
            <color indexed="81"/>
            <rFont val="Tahoma"/>
            <family val="2"/>
            <charset val="186"/>
          </rPr>
          <t>Vykdant kultūros paveldo prevencinę apsaugą tvarkyti savivaldybės kultūros paveldo objektus, skatinti kultūros paveldo objektų valdytojus ir naudotojus tinkamai prižiūrėti ir naudoti kultūros paveldo objektus</t>
        </r>
      </text>
    </comment>
    <comment ref="N100" authorId="0" shapeId="0">
      <text>
        <r>
          <rPr>
            <sz val="9"/>
            <color indexed="81"/>
            <rFont val="Tahoma"/>
            <family val="2"/>
            <charset val="186"/>
          </rPr>
          <t xml:space="preserve">su ekspertizės paslauga
</t>
        </r>
      </text>
    </comment>
    <comment ref="F101" authorId="0" shapeId="0">
      <text>
        <r>
          <rPr>
            <b/>
            <sz val="9"/>
            <color indexed="81"/>
            <rFont val="Tahoma"/>
            <family val="2"/>
            <charset val="186"/>
          </rPr>
          <t>P2.4.3.5</t>
        </r>
        <r>
          <rPr>
            <sz val="9"/>
            <color indexed="81"/>
            <rFont val="Tahoma"/>
            <family val="2"/>
            <charset val="186"/>
          </rPr>
          <t xml:space="preserve">
Atkurti Šv. Jono bažnyčios pastatą</t>
        </r>
      </text>
    </comment>
    <comment ref="F103" authorId="0" shapeId="0">
      <text>
        <r>
          <rPr>
            <b/>
            <sz val="9"/>
            <color indexed="81"/>
            <rFont val="Tahoma"/>
            <family val="2"/>
            <charset val="186"/>
          </rPr>
          <t xml:space="preserve">P.2.4.3.2. </t>
        </r>
        <r>
          <rPr>
            <sz val="9"/>
            <color indexed="81"/>
            <rFont val="Tahoma"/>
            <family val="2"/>
            <charset val="186"/>
          </rPr>
          <t>Vykdant kultūros paveldo prevencinę apsaugą tvarkyti savivaldybės kultūros paveldo objektus, skatinti kultūros paveldo objektų valdytojus ir naudotojus tinkamai prižiūrėti ir naudoti kultūros paveldo objektus</t>
        </r>
      </text>
    </comment>
    <comment ref="F108" authorId="0" shapeId="0">
      <text>
        <r>
          <rPr>
            <b/>
            <sz val="9"/>
            <color indexed="81"/>
            <rFont val="Tahoma"/>
            <family val="2"/>
            <charset val="186"/>
          </rPr>
          <t xml:space="preserve">P2.4.3.3. </t>
        </r>
        <r>
          <rPr>
            <sz val="9"/>
            <color indexed="81"/>
            <rFont val="Tahoma"/>
            <family val="2"/>
            <charset val="186"/>
          </rPr>
          <t xml:space="preserve">
Pagal parengtus techninius projektus sutvarkyti miesto teritorijoje esančius piliakalnius ir istorines miesto kapines</t>
        </r>
      </text>
    </comment>
    <comment ref="J119" authorId="0" shapeId="0">
      <text>
        <r>
          <rPr>
            <b/>
            <sz val="9"/>
            <color indexed="81"/>
            <rFont val="Tahoma"/>
            <family val="2"/>
            <charset val="186"/>
          </rPr>
          <t xml:space="preserve">802,3
</t>
        </r>
        <r>
          <rPr>
            <sz val="9"/>
            <color indexed="81"/>
            <rFont val="Tahoma"/>
            <family val="2"/>
            <charset val="186"/>
          </rPr>
          <t xml:space="preserve">
</t>
        </r>
      </text>
    </comment>
  </commentList>
</comments>
</file>

<file path=xl/sharedStrings.xml><?xml version="1.0" encoding="utf-8"?>
<sst xmlns="http://schemas.openxmlformats.org/spreadsheetml/2006/main" count="740" uniqueCount="223">
  <si>
    <t>Uždavinio kodas</t>
  </si>
  <si>
    <t>Priemonės kodas</t>
  </si>
  <si>
    <t>Priemonės požymis</t>
  </si>
  <si>
    <t>Asignavimų valdytojo kodas</t>
  </si>
  <si>
    <t>Finansavimo šaltinis</t>
  </si>
  <si>
    <t>01</t>
  </si>
  <si>
    <t>Iš viso:</t>
  </si>
  <si>
    <t>02</t>
  </si>
  <si>
    <t>Iš viso uždaviniui:</t>
  </si>
  <si>
    <t>Iš viso tikslui:</t>
  </si>
  <si>
    <t>Finansavimo šaltiniai</t>
  </si>
  <si>
    <t>Produkto kriterijaus</t>
  </si>
  <si>
    <t>Pavadinimas</t>
  </si>
  <si>
    <t>Finansavimo šaltinių suvestinė</t>
  </si>
  <si>
    <t>SAVIVALDYBĖS  LĖŠOS, IŠ VISO:</t>
  </si>
  <si>
    <t>KITI ŠALTINIAI, IŠ VISO:</t>
  </si>
  <si>
    <t>IŠ VISO:</t>
  </si>
  <si>
    <t xml:space="preserve">                              Pavadinimas</t>
  </si>
  <si>
    <t>Asignavimų valdytojų kodų klasifikatorius*</t>
  </si>
  <si>
    <t>1.</t>
  </si>
  <si>
    <t>Savivaldybės administracijos direktorius</t>
  </si>
  <si>
    <t>2.</t>
  </si>
  <si>
    <t>Ugdymo ir kultūros departamento direktorius</t>
  </si>
  <si>
    <t>3.</t>
  </si>
  <si>
    <t>Socialinių reikalų departamento direktorius</t>
  </si>
  <si>
    <t>4.</t>
  </si>
  <si>
    <t>Urbanistinės plėtros departamento direktorius</t>
  </si>
  <si>
    <t>5.</t>
  </si>
  <si>
    <t>Investicijų ir ekonomikos departamento direktorius</t>
  </si>
  <si>
    <t>6.</t>
  </si>
  <si>
    <t>Miesto ūkio departamento direktorius</t>
  </si>
  <si>
    <t xml:space="preserve"> TIKSLŲ, UŽDAVINIŲ, PRIEMONIŲ, PRIEMONIŲ IŠLAIDŲ IR PRODUKTO KRITERIJŲ SUVESTINĖ</t>
  </si>
  <si>
    <t>Veiklos plano tikslo kodas</t>
  </si>
  <si>
    <t>Vykdytojas (skyrius / asmuo)</t>
  </si>
  <si>
    <t>* patvirtinta Klaipėdos miesto savivaldybės administracijos direktoriaus 2011-02-24 įsakymu Nr. AD1-384</t>
  </si>
  <si>
    <t>SB</t>
  </si>
  <si>
    <t>Papriemonės kodas</t>
  </si>
  <si>
    <t>03</t>
  </si>
  <si>
    <t>04</t>
  </si>
  <si>
    <t>05</t>
  </si>
  <si>
    <t>06</t>
  </si>
  <si>
    <t>MIESTO URBANISTINIO PLANAVIMO PROGRAMOS (NR. 01)</t>
  </si>
  <si>
    <t>01 Miesto urbanistinio planavimo programa</t>
  </si>
  <si>
    <t>Užtikrinti kompleksišką ir darnų miesto planavimą</t>
  </si>
  <si>
    <t>Rengti miesto teritorijų planavimo bei susijusius dokumentus</t>
  </si>
  <si>
    <t>4</t>
  </si>
  <si>
    <t xml:space="preserve">B </t>
  </si>
  <si>
    <t>Parengtas detalusis planas, vnt.</t>
  </si>
  <si>
    <t>Parengta planų, vnt.</t>
  </si>
  <si>
    <t>Užtikrinti geoinformacinių sistemų (GIS) administravimą ir vykdomų geodezinių darbų kontrolę</t>
  </si>
  <si>
    <t>Parengta žemės paėmimo visuomenės poreikiams projektų, vnt.</t>
  </si>
  <si>
    <t>Savivaldybės administracijos GIS programinės įrangos ir informacinių sistemų, veikiančių GIS pagrindu, atnaujinimas, papildymas</t>
  </si>
  <si>
    <t>Atnaujinta duomenų bazių, vnt.</t>
  </si>
  <si>
    <t>Kultūrinės vertės nustatymo objektų dokumentacijos parengimas</t>
  </si>
  <si>
    <t>Informacinio leidinio apie paveldo objektus leidyba</t>
  </si>
  <si>
    <t>Išleistas leidinys, egz.</t>
  </si>
  <si>
    <t>Parengta objektų kultūrinės vertės nustatymo dokumentacija, vnt.</t>
  </si>
  <si>
    <t>Parengta techninių projektų, vnt.</t>
  </si>
  <si>
    <t>Strateginis tikslas 01. Didinti miesto konkurencingumą, kryptingai vystant infrastruktūrą ir sudarant palankias sąlygas verslui</t>
  </si>
  <si>
    <t>07</t>
  </si>
  <si>
    <t>Bendrojo plano parengimas</t>
  </si>
  <si>
    <t>P2.2.2.4</t>
  </si>
  <si>
    <t>P2.1.3.2</t>
  </si>
  <si>
    <t>1</t>
  </si>
  <si>
    <t>Parengta galimybių studija, vnt.</t>
  </si>
  <si>
    <t>UPD Paveldo-saugos sk.</t>
  </si>
  <si>
    <t>UPD Žemėtvarkos sk.</t>
  </si>
  <si>
    <t>UPD Geodezijos ir GIS sk.</t>
  </si>
  <si>
    <t>Suorganizuota paroda, vnt.</t>
  </si>
  <si>
    <t xml:space="preserve">UPD Urbanistikos skyrius </t>
  </si>
  <si>
    <t>Geoinformacinių sistemų (GIS) administravimas ir kontrolė:</t>
  </si>
  <si>
    <t>P2.4.3.2</t>
  </si>
  <si>
    <t>Paversta kitomis naudmenomis miško žemės, ha</t>
  </si>
  <si>
    <t>Kt</t>
  </si>
  <si>
    <t>Kultūros paveldo objektų apskaitos, tvarkybos ir sklaidos dokumentacijos parengimas:</t>
  </si>
  <si>
    <t>Planas</t>
  </si>
  <si>
    <t>SB(ŽPL)</t>
  </si>
  <si>
    <t>08</t>
  </si>
  <si>
    <t>09</t>
  </si>
  <si>
    <t>Detaliųjų ir kitų planų rengimas:</t>
  </si>
  <si>
    <t>Žemės sklypų planų rengimas:</t>
  </si>
  <si>
    <t>Skulptūrų parko (buv. senųjų miesto kapinių) sutvarkymo techninio projekto parengimas</t>
  </si>
  <si>
    <t>Kultūros paveldo sklaida:</t>
  </si>
  <si>
    <t>Suorganizuotas renginys, vnt.</t>
  </si>
  <si>
    <t>Europos kultūros paveldo dienų renginio organizavimas</t>
  </si>
  <si>
    <t>10</t>
  </si>
  <si>
    <t>Ūkio skyrius</t>
  </si>
  <si>
    <t>Archeologinių tyrimų vykdymas Klaipėdos miesto teritorijoje</t>
  </si>
  <si>
    <t xml:space="preserve">Miško žemės keitimas kitomis naudmenomis inžinerinės infrastruktūros plėtrai:  </t>
  </si>
  <si>
    <t>Savivaldybės teritorijoje esančių geodezinių ženklų inventorizacija ir sunaikintų geodezinių ženklų atstatymas</t>
  </si>
  <si>
    <t>tūkst. Eur</t>
  </si>
  <si>
    <t>Girulių automobilių stovėjimo aikštelei įrengti ir gatvės tęsiniui tiesti</t>
  </si>
  <si>
    <t>Parengtas naujas Bendrasis planas, vnt.</t>
  </si>
  <si>
    <t>Topografinėms-inžinerinėms nuotraukoms vykdyti reikalingų išeitinių duomenų išdavimas, atliktų geodezinių darbų kontrolės vykdymas, Klaipėdos miesto žemės kadastro skaitmeninių duomenų įsigijimas</t>
  </si>
  <si>
    <t>Atnaujinta GIS licencijuotų darbo vietų, vnt.</t>
  </si>
  <si>
    <t>Atstatyta geodezinių ženklų, vnt.</t>
  </si>
  <si>
    <t>Atlikta archeologinių tyrimų, vnt.</t>
  </si>
  <si>
    <t>Atnaujintų topografinių-inžinerinių nuotraukų kokybės tikrinimo programų, vnt.</t>
  </si>
  <si>
    <t>Atskirų žemės sklypų planų ir susijusių dokumentų parengimas</t>
  </si>
  <si>
    <t>2018-ieji metai</t>
  </si>
  <si>
    <t>2019-ieji metai</t>
  </si>
  <si>
    <t>WebGIS programų sukūrimas ir teminių žemėlapių viešinimas</t>
  </si>
  <si>
    <t>I. Kanto ir S. Daukanto skvero bei jame esančio memorialo sutvarkymo techninio projekto parengimas</t>
  </si>
  <si>
    <t>5</t>
  </si>
  <si>
    <t>P2.4.3.3</t>
  </si>
  <si>
    <t>Koreguota techninių projektų, vnt.</t>
  </si>
  <si>
    <t>Aiškinamojo rašto priedas Nr.3</t>
  </si>
  <si>
    <t>Darnaus judumo plano parengimas</t>
  </si>
  <si>
    <t>Žemės sklypo Turgaus g. 24 detaliojo plano keitimas (Šv. Jono bažnyčios detalusis planas)</t>
  </si>
  <si>
    <t>Atlikta viso pastato fasadų atnaujinimo darbų. Užbaigtumas, proc.</t>
  </si>
  <si>
    <t>Kultūros paveldo objektų tvarkybos darbų vykdymas</t>
  </si>
  <si>
    <t>Pakeistas detalusis planas, vnt.</t>
  </si>
  <si>
    <t>P2.4.3.5</t>
  </si>
  <si>
    <t>IED Projektų sk.</t>
  </si>
  <si>
    <t>P2.1.2.1</t>
  </si>
  <si>
    <r>
      <t xml:space="preserve">Savivaldybės biudžeto lėšos </t>
    </r>
    <r>
      <rPr>
        <b/>
        <sz val="10"/>
        <color theme="1"/>
        <rFont val="Times New Roman"/>
        <family val="1"/>
        <charset val="186"/>
      </rPr>
      <t>SB</t>
    </r>
  </si>
  <si>
    <r>
      <t xml:space="preserve">Programų lėšų likučių laikinai laisvos lėšos </t>
    </r>
    <r>
      <rPr>
        <b/>
        <sz val="10"/>
        <color theme="1"/>
        <rFont val="Times New Roman"/>
        <family val="1"/>
        <charset val="186"/>
      </rPr>
      <t>SB(L)</t>
    </r>
  </si>
  <si>
    <r>
      <t xml:space="preserve">Europos Sąjungos paramos lėšos </t>
    </r>
    <r>
      <rPr>
        <b/>
        <sz val="10"/>
        <color theme="1"/>
        <rFont val="Times New Roman"/>
        <family val="1"/>
        <charset val="186"/>
      </rPr>
      <t>ES</t>
    </r>
  </si>
  <si>
    <r>
      <t xml:space="preserve">Žemės pardavimų likučio lėšos </t>
    </r>
    <r>
      <rPr>
        <b/>
        <sz val="10"/>
        <color theme="1"/>
        <rFont val="Times New Roman"/>
        <family val="1"/>
        <charset val="186"/>
      </rPr>
      <t>SB(ŽPL)</t>
    </r>
  </si>
  <si>
    <r>
      <t xml:space="preserve">Klaipėdos valstybinio jūrų uosto lėšos </t>
    </r>
    <r>
      <rPr>
        <b/>
        <sz val="10"/>
        <color theme="1"/>
        <rFont val="Times New Roman"/>
        <family val="1"/>
        <charset val="186"/>
      </rPr>
      <t>KVJUD</t>
    </r>
  </si>
  <si>
    <r>
      <t xml:space="preserve">Kiti finansavimo šaltiniai </t>
    </r>
    <r>
      <rPr>
        <b/>
        <sz val="10"/>
        <color theme="1"/>
        <rFont val="Times New Roman"/>
        <family val="1"/>
        <charset val="186"/>
      </rPr>
      <t>Kt</t>
    </r>
  </si>
  <si>
    <r>
      <t xml:space="preserve">Valstybės biudžeto lėšos </t>
    </r>
    <r>
      <rPr>
        <b/>
        <sz val="10"/>
        <color theme="1"/>
        <rFont val="Times New Roman"/>
        <family val="1"/>
        <charset val="186"/>
      </rPr>
      <t>LRVB</t>
    </r>
  </si>
  <si>
    <t>Parengtas Darnaus judumo planas, vnt.</t>
  </si>
  <si>
    <t>Kultūros paveldo objektų tvarkyba:</t>
  </si>
  <si>
    <t>Kompensacijų išmokėjimas už visuomenės poreikiams paimtą turtą ir turto įsigijimas infrastruktūros plėtrai:</t>
  </si>
  <si>
    <t>Teritorijos prie Labrenciškių g. ir Medelyno g. detaliojo plano, patvirtinto Klaipėdos miesto savivaldybės tarybos 2005 m. gruodžio 22 d. sprendimu Nr. T2-417, koregavimas</t>
  </si>
  <si>
    <t>Žemės visuomenės poreikiams paėmimas ir turto įsigijimas inžinerinės infrastruktūros plėtrai:</t>
  </si>
  <si>
    <t>SB(ES)</t>
  </si>
  <si>
    <t>Savivaldybės biudžetas, iš jo:</t>
  </si>
  <si>
    <t xml:space="preserve">Sutvarkyta kultūros paveldo objektų, vnt. </t>
  </si>
  <si>
    <t xml:space="preserve">Dokumentų paketo dėl Šv. Jono bažnyčios atstatymo projekto pripažinimo valstybei svarbiu ekonominiu projektu ir projektinių pasiūlymų su įveiklinimo koncepcija parengimas </t>
  </si>
  <si>
    <t>2020-ųjų metų lėšų projektas</t>
  </si>
  <si>
    <t>2020-ieji metai</t>
  </si>
  <si>
    <t>Išmokėta kompensacijų projektams, vnt.</t>
  </si>
  <si>
    <r>
      <t xml:space="preserve">Europos Sąjungos paramos lėšos, kurios įtrauktos į Savivaldybės biudžetą </t>
    </r>
    <r>
      <rPr>
        <b/>
        <sz val="10"/>
        <color theme="1"/>
        <rFont val="Times New Roman"/>
        <family val="1"/>
        <charset val="186"/>
      </rPr>
      <t>SB(ES)</t>
    </r>
  </si>
  <si>
    <t>2018-ųjų metų asignavimų planas</t>
  </si>
  <si>
    <t>Parengtas specialusis planas, vnt.</t>
  </si>
  <si>
    <t>Parengta schema, vnt.</t>
  </si>
  <si>
    <t>Įvykdyta paslauga, vnt.</t>
  </si>
  <si>
    <r>
      <t xml:space="preserve">Valstybės biudžeto specialiosios tikslinės dotacijos lėšos </t>
    </r>
    <r>
      <rPr>
        <b/>
        <sz val="10"/>
        <color theme="1"/>
        <rFont val="Times New Roman"/>
        <family val="1"/>
        <charset val="186"/>
      </rPr>
      <t>SB(VB)</t>
    </r>
  </si>
  <si>
    <t xml:space="preserve">Leidinio apie Klaipėdos miesto architektūrą ir urbanistiką išleidimas ir architektūrinės parodos organizavimas </t>
  </si>
  <si>
    <t>FTD Turto skyrius</t>
  </si>
  <si>
    <t xml:space="preserve">Atskirų teritorijų perspektyvinio vystymo galimybių studijų rengimas </t>
  </si>
  <si>
    <t xml:space="preserve">Žemės sklypo Taikos pr. 54 detaliojo plano, patvirtinto Klaipėdos miesto savivaldybės tarybos 2007-08-02 sprendimu Nr. T2-252 koregavimas </t>
  </si>
  <si>
    <t xml:space="preserve">Klaipėdos Senamiesčio ir Naujamiesčio erdvių ir pastatų fasadų dekoratyvinio apšvietimo schemos parengimas </t>
  </si>
  <si>
    <t xml:space="preserve">Jūrinio paveldo dekoratyvinio-informacinio ženklo sukūrimas ir jūrinio paveldo objektų paženklinimas Klaipėdoje </t>
  </si>
  <si>
    <t xml:space="preserve">Antrojo pasaulinio karo pakrantės, priešlėktuvinės gynybos baterijų sutvarkymo techninio projekto parengimas </t>
  </si>
  <si>
    <t>SB(L)</t>
  </si>
  <si>
    <t>Vykdyti paveldo objektų išsaugojimo priemones</t>
  </si>
  <si>
    <t>Klaipėdos miesto piliakalnių sutvarkymas</t>
  </si>
  <si>
    <t>Suremontuotas pastato (Turgaus g. 22) fasadas, kv. m</t>
  </si>
  <si>
    <t>Parengta detaliojo plano korektūra, vnt.</t>
  </si>
  <si>
    <t xml:space="preserve">Pastato Liepų g. 7 fasadų atnaujinimas ir  kiti remonto darbai </t>
  </si>
  <si>
    <t>Restauruota atkurta fasado lipdinių, kv. m.</t>
  </si>
  <si>
    <t>Suremontuotos pastato (Aukštoji g. 13) patalpos, kub. m</t>
  </si>
  <si>
    <t xml:space="preserve"> </t>
  </si>
  <si>
    <t>1. Garažų Didžioji Vandens g. 28 B;</t>
  </si>
  <si>
    <t>2. Kūlių Vartų g. 5A;</t>
  </si>
  <si>
    <t>3. Danės g. 6, Gluosnių skg. 6 ir Bangų g. 11;</t>
  </si>
  <si>
    <t>4. LEZ teritorijoje esantys 4 sklypai;</t>
  </si>
  <si>
    <t>Savivaldybei priklausančių pastatų, kultūros paveldo objektų remontas</t>
  </si>
  <si>
    <t xml:space="preserve">Teritorijos tarp Danės upės, Neringos 1-osios g., sodų bendrijų „Dobilas“ ir „Neringa“ teritorijų bei Veterinarijos g. detaliojo plano rengimas </t>
  </si>
  <si>
    <t xml:space="preserve">Rytinės dalies B teritorijos (tarp Pajūrio g., kelio A13, Liepų g. ir Danės g.) susisiekimo infrastruktūros vystymo specialiojo plano parengimas </t>
  </si>
  <si>
    <t>Sąnaudų ir naudos analizės rengimas ir paimamo turto vertės nustatymas, žemės paėmimo visuomenės poreikiams projektų rengimas: 1. Pylimo g. rekonstruoti; 2. Bastionų komplekso (Jono kalnelio) apsaugai; 3. Bastionų g. tiesti; 4. Laisvosios ekonominės zonos (LEZ) teritorijai atlaisvinti; 5. Naujajai Uosto g. rekonstruoti; 6. Pilies g. rekonstruoti</t>
  </si>
  <si>
    <t>Lyginamasis variantas</t>
  </si>
  <si>
    <t>Skirtumas</t>
  </si>
  <si>
    <t>Paaiškinimas</t>
  </si>
  <si>
    <t>Siūlomas keisti 2020-ųjų metų  lėšų projektas</t>
  </si>
  <si>
    <t>Kvartalo prie Kosmonautų g. tęsinio (Šiaurės prospekto) iki Pievų g. ir Rokiškio g. detaliojo plano, patvirtinto Klaipėdos miesto tarybos 1999-04-01 sprendimu, Nr. 54, koregavimas</t>
  </si>
  <si>
    <t>Galimybių studijos dėl kapinių plėtros su papildymu dėl galimų krematoriumo Klaipėdos miesto ir priemiesčių teritorijoje statybos zonų nustatymo parengimas</t>
  </si>
  <si>
    <t>Klaipėdos miesto rytinės dalies A teritorijos susisiekimo infrastruktūros vystymo specialiojo plano, patvirtinto Klaipėdos miesto savivaldybės administracijos direktoriaus 2015 m. spalio 12 d. įsakymu Nr. AD1-2997, koregavimas</t>
  </si>
  <si>
    <t>2021-ųjų metų lėšų projektas</t>
  </si>
  <si>
    <t>2021-ieji metai</t>
  </si>
  <si>
    <r>
      <t xml:space="preserve">2018–2021 M. KLAIPĖDOS MIESTO SAVIVALDYBĖS     </t>
    </r>
    <r>
      <rPr>
        <b/>
        <sz val="11"/>
        <color theme="1"/>
        <rFont val="Times New Roman"/>
        <family val="1"/>
        <charset val="186"/>
      </rPr>
      <t xml:space="preserve">           </t>
    </r>
  </si>
  <si>
    <t>Parengti projektiniai pasiūlymai, vnt.</t>
  </si>
  <si>
    <t xml:space="preserve">2018-ųjų metų asignavimų planas*
</t>
  </si>
  <si>
    <t>2019-ųjų metų asignavimų planas</t>
  </si>
  <si>
    <t>Detalusis planas nebus rengiamas, o šios teritorijos formavimo ir pertvarkymo projektą rengs Žemėtvarkos skyrius</t>
  </si>
  <si>
    <t>Suorganizuota kitų renginių, vnt.</t>
  </si>
  <si>
    <t>Parengtas ir išleistas leidinys, egz.</t>
  </si>
  <si>
    <t>Pagaminta ir pakabinta bendrojo plano stendų, vnt.</t>
  </si>
  <si>
    <t>Atlikta ekspertizių, vnt.</t>
  </si>
  <si>
    <t>Pakoreguota teritorijų planavimo dokumentų, vnt</t>
  </si>
  <si>
    <t>P2.1.1.3</t>
  </si>
  <si>
    <t>7. Pilies g. 2</t>
  </si>
  <si>
    <t>Smiltynėje dviračių ir pėsčiųjų tako rekonstrukcijai</t>
  </si>
  <si>
    <t>Klaipėdos m. savivaldybės nekilnojamojo kultūros paveldo vertinimo tarybos ekspertų paslaugų pirkimas</t>
  </si>
  <si>
    <t>Surengta posėdžių, vnt.</t>
  </si>
  <si>
    <t>Parengtas techninis projektas, vnt.</t>
  </si>
  <si>
    <t>Šv. Jono bažnyčios atkūrimas</t>
  </si>
  <si>
    <t>Architektūros rūmų ekspertizių paslaugų įsigijimas</t>
  </si>
  <si>
    <t>Karinių paveldo objektų ženklinimas Klaipėdos miesto teritorijoje</t>
  </si>
  <si>
    <t>Atlikta atkūrimo darbų. Užbaigtumas, proc.</t>
  </si>
  <si>
    <t xml:space="preserve">Detaliųjų ar specialiųjų planų koregavimas ar keitimas </t>
  </si>
  <si>
    <t>I</t>
  </si>
  <si>
    <t xml:space="preserve">Iš viso programai: </t>
  </si>
  <si>
    <t xml:space="preserve">5. Žemės sklypas tarp Klemiškės ir Tilžės g. </t>
  </si>
  <si>
    <t>6. Naujoji Uosto g. 5;</t>
  </si>
  <si>
    <t>11</t>
  </si>
  <si>
    <t>12</t>
  </si>
  <si>
    <t>LRVB</t>
  </si>
  <si>
    <r>
      <t xml:space="preserve">2019–2021 M. KLAIPĖDOS MIESTO SAVIVALDYBĖS </t>
    </r>
    <r>
      <rPr>
        <b/>
        <sz val="11"/>
        <rFont val="Times New Roman"/>
        <family val="1"/>
        <charset val="186"/>
      </rPr>
      <t xml:space="preserve">            </t>
    </r>
  </si>
  <si>
    <t>Planavimo dokumetų viešinimas ir sklaida            (2020 m. numatoma įgyvendinti rinkodaros priemones, skirtas Bendrojo plano viešinimui)</t>
  </si>
  <si>
    <t xml:space="preserve">*pagal Klaipėdos miesto savivaldybės tarybos 2018-10-25 sprendimą Nr. T2-221
</t>
  </si>
  <si>
    <t>I, P2.4.3.3</t>
  </si>
  <si>
    <t>Viešinama programų ir teminių žemėlapių pagal poreikį, proc.</t>
  </si>
  <si>
    <t>priedas</t>
  </si>
  <si>
    <t xml:space="preserve">Klaipėdos miesto savivaldybės miesto urbanistinio planavimo programos (Nr. 01) aprašymo    </t>
  </si>
  <si>
    <t xml:space="preserve">Žemės sklypo Taikos pr. 54 detaliojo plano, patvirtinto Klaipėdos miesto savivaldybės tarybos 2007 m. rugpjūčio 2 d. sprendimu Nr. T2-252, koregavimas </t>
  </si>
  <si>
    <t>Pakoreguota teritorijų planavimo dokumentų, vnt.</t>
  </si>
  <si>
    <t>Pagaminta ir pakabinta Bendrojo plano stendų, vnt.</t>
  </si>
  <si>
    <t>1. Garažų Didžioji Vandens g. 28B;</t>
  </si>
  <si>
    <t xml:space="preserve">Antrojo pasaulinio karo pakrantės priešlėktuvinės gynybos baterijų sutvarkymo techninio projekto parengimas </t>
  </si>
  <si>
    <t>Klaipėdos miesto savivaldybės nekilnojamojo kultūros paveldo vertinimo tarybos ekspertų paslaugų pirkimas</t>
  </si>
  <si>
    <t>2019-ųjų metų asignavi-mų planas</t>
  </si>
  <si>
    <r>
      <t xml:space="preserve">Europos Sąjungos paramos lėšos, kurios įtrauktos į savivaldybės biudžetą </t>
    </r>
    <r>
      <rPr>
        <b/>
        <sz val="10"/>
        <color theme="1"/>
        <rFont val="Times New Roman"/>
        <family val="1"/>
        <charset val="186"/>
      </rPr>
      <t>SB(ES)</t>
    </r>
  </si>
  <si>
    <t>_______________________________________</t>
  </si>
  <si>
    <t>Siūlomas keisti 2019-ųjų metų asignavimų planas</t>
  </si>
  <si>
    <t>Siūlomas keisti 2021-ųjų metų  lėšų projektas</t>
  </si>
  <si>
    <t>Siūlomas keisti2019-ųjų metų asignavimų planas</t>
  </si>
  <si>
    <t>13</t>
  </si>
  <si>
    <t>Šilumos ūkio specialiojo plano parengimas</t>
  </si>
  <si>
    <r>
      <t xml:space="preserve">Pagal Klaipėdos m. sav. tarybos Miesto ūkio ir aplinkosaugos komiteto protokolo </t>
    </r>
    <r>
      <rPr>
        <sz val="10"/>
        <color rgb="FFFF0000"/>
        <rFont val="Times New Roman"/>
        <family val="1"/>
        <charset val="186"/>
      </rPr>
      <t>(2019-01-25 Nr. TAR-1)</t>
    </r>
    <r>
      <rPr>
        <sz val="10"/>
        <color theme="1"/>
        <rFont val="Times New Roman"/>
        <family val="1"/>
        <charset val="186"/>
      </rPr>
      <t xml:space="preserve"> pastabą yra formuojama nauja priemonė „Šilumos ūkio specialiojo plano parengimas“ planuot jos vykdymą 2019-2020 m. ir numatant 30 tūkts. eur lėšas 2020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</si>
</sst>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0.0"/>
    <numFmt numFmtId="165" formatCode="#,##0.0"/>
  </numFmts>
  <fonts count="42" x14ac:knownFonts="1">
    <font>
      <sz val="10"/>
      <name val="Arial"/>
      <charset val="186"/>
    </font>
    <font>
      <sz val="11"/>
      <color theme="1"/>
      <name val="Calibri"/>
      <family val="2"/>
      <charset val="186"/>
      <scheme val="minor"/>
    </font>
    <font>
      <sz val="8"/>
      <name val="Arial"/>
      <family val="2"/>
      <charset val="186"/>
    </font>
    <font>
      <sz val="10"/>
      <name val="Times New Roman"/>
      <family val="1"/>
      <charset val="186"/>
    </font>
    <font>
      <sz val="12"/>
      <name val="Times New Roman"/>
      <family val="1"/>
      <charset val="186"/>
    </font>
    <font>
      <b/>
      <sz val="10"/>
      <name val="Times New Roman"/>
      <family val="1"/>
      <charset val="186"/>
    </font>
    <font>
      <sz val="10"/>
      <name val="Arial"/>
      <family val="2"/>
      <charset val="186"/>
    </font>
    <font>
      <sz val="9"/>
      <name val="Times New Roman"/>
      <family val="1"/>
      <charset val="186"/>
    </font>
    <font>
      <sz val="9"/>
      <color indexed="81"/>
      <name val="Tahoma"/>
      <family val="2"/>
      <charset val="186"/>
    </font>
    <font>
      <b/>
      <sz val="9"/>
      <color indexed="81"/>
      <name val="Tahoma"/>
      <family val="2"/>
      <charset val="186"/>
    </font>
    <font>
      <sz val="10"/>
      <color rgb="FFFF0000"/>
      <name val="Times New Roman"/>
      <family val="1"/>
      <charset val="186"/>
    </font>
    <font>
      <i/>
      <sz val="10"/>
      <color theme="3"/>
      <name val="Times New Roman"/>
      <family val="1"/>
      <charset val="186"/>
    </font>
    <font>
      <sz val="10"/>
      <color theme="1"/>
      <name val="Times New Roman"/>
      <family val="1"/>
      <charset val="186"/>
    </font>
    <font>
      <sz val="10"/>
      <name val="Arial"/>
      <family val="2"/>
      <charset val="186"/>
    </font>
    <font>
      <sz val="11"/>
      <color theme="1"/>
      <name val="Times New Roman"/>
      <family val="1"/>
      <charset val="186"/>
    </font>
    <font>
      <sz val="10"/>
      <color theme="1"/>
      <name val="Arial"/>
      <family val="2"/>
      <charset val="186"/>
    </font>
    <font>
      <b/>
      <sz val="11"/>
      <color theme="1"/>
      <name val="Times New Roman"/>
      <family val="1"/>
      <charset val="186"/>
    </font>
    <font>
      <b/>
      <sz val="9"/>
      <color theme="1"/>
      <name val="Times New Roman"/>
      <family val="1"/>
      <charset val="186"/>
    </font>
    <font>
      <b/>
      <sz val="10"/>
      <color theme="1"/>
      <name val="Times New Roman"/>
      <family val="1"/>
      <charset val="186"/>
    </font>
    <font>
      <sz val="9"/>
      <color theme="1"/>
      <name val="Times New Roman"/>
      <family val="1"/>
      <charset val="186"/>
    </font>
    <font>
      <b/>
      <sz val="10"/>
      <color theme="1"/>
      <name val="Times New Roman"/>
      <family val="1"/>
      <charset val="204"/>
    </font>
    <font>
      <sz val="10"/>
      <color theme="1"/>
      <name val="Arial"/>
      <family val="2"/>
      <charset val="186"/>
    </font>
    <font>
      <sz val="8"/>
      <color theme="1"/>
      <name val="Times New Roman"/>
      <family val="1"/>
      <charset val="186"/>
    </font>
    <font>
      <i/>
      <sz val="10"/>
      <color theme="1"/>
      <name val="Times New Roman"/>
      <family val="1"/>
      <charset val="186"/>
    </font>
    <font>
      <sz val="7"/>
      <color theme="1"/>
      <name val="Times New Roman"/>
      <family val="1"/>
      <charset val="186"/>
    </font>
    <font>
      <b/>
      <sz val="10"/>
      <color theme="1"/>
      <name val="Arial"/>
      <family val="2"/>
      <charset val="186"/>
    </font>
    <font>
      <sz val="11"/>
      <name val="Times New Roman"/>
      <family val="1"/>
      <charset val="186"/>
    </font>
    <font>
      <b/>
      <sz val="11"/>
      <name val="Times New Roman"/>
      <family val="1"/>
      <charset val="186"/>
    </font>
    <font>
      <i/>
      <sz val="10"/>
      <name val="Times New Roman"/>
      <family val="1"/>
      <charset val="186"/>
    </font>
    <font>
      <i/>
      <sz val="9"/>
      <color theme="1"/>
      <name val="Times New Roman"/>
      <family val="1"/>
      <charset val="186"/>
    </font>
    <font>
      <sz val="10"/>
      <color rgb="FFFF0000"/>
      <name val="Calibri"/>
      <family val="2"/>
      <charset val="186"/>
      <scheme val="minor"/>
    </font>
    <font>
      <i/>
      <sz val="10"/>
      <name val="Arial"/>
      <family val="2"/>
      <charset val="186"/>
    </font>
    <font>
      <i/>
      <sz val="10"/>
      <color theme="1"/>
      <name val="Arial"/>
      <family val="2"/>
      <charset val="186"/>
    </font>
    <font>
      <b/>
      <i/>
      <sz val="10"/>
      <color theme="1"/>
      <name val="Times New Roman"/>
      <family val="1"/>
      <charset val="186"/>
    </font>
    <font>
      <i/>
      <sz val="7"/>
      <color theme="1"/>
      <name val="Times New Roman"/>
      <family val="1"/>
      <charset val="186"/>
    </font>
    <font>
      <i/>
      <sz val="9"/>
      <color theme="1"/>
      <name val="Arial"/>
      <family val="2"/>
      <charset val="186"/>
    </font>
    <font>
      <b/>
      <i/>
      <sz val="10"/>
      <color theme="1"/>
      <name val="Arial"/>
      <family val="2"/>
      <charset val="186"/>
    </font>
    <font>
      <b/>
      <i/>
      <sz val="10"/>
      <name val="Times New Roman"/>
      <family val="1"/>
      <charset val="186"/>
    </font>
    <font>
      <i/>
      <sz val="9"/>
      <name val="Times New Roman"/>
      <family val="1"/>
      <charset val="186"/>
    </font>
    <font>
      <i/>
      <sz val="10"/>
      <color rgb="FFFF0000"/>
      <name val="Times New Roman"/>
      <family val="1"/>
      <charset val="186"/>
    </font>
    <font>
      <sz val="12"/>
      <name val="Arial"/>
      <family val="2"/>
      <charset val="186"/>
    </font>
    <font>
      <b/>
      <sz val="10"/>
      <color rgb="FFFF0000"/>
      <name val="Times New Roman"/>
      <family val="1"/>
      <charset val="186"/>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rgb="FFFFCCFF"/>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CFFCC"/>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top style="medium">
        <color indexed="64"/>
      </top>
      <bottom/>
      <diagonal/>
    </border>
    <border>
      <left style="thin">
        <color indexed="64"/>
      </left>
      <right style="medium">
        <color indexed="64"/>
      </right>
      <top style="hair">
        <color indexed="64"/>
      </top>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right/>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right style="thin">
        <color indexed="64"/>
      </right>
      <top style="medium">
        <color indexed="64"/>
      </top>
      <bottom/>
      <diagonal/>
    </border>
  </borders>
  <cellStyleXfs count="3">
    <xf numFmtId="0" fontId="0" fillId="0" borderId="0"/>
    <xf numFmtId="0" fontId="6" fillId="0" borderId="0"/>
    <xf numFmtId="43" fontId="13" fillId="0" borderId="0" applyFont="0" applyFill="0" applyBorder="0" applyAlignment="0" applyProtection="0"/>
  </cellStyleXfs>
  <cellXfs count="1240">
    <xf numFmtId="0" fontId="0" fillId="0" borderId="0" xfId="0"/>
    <xf numFmtId="0" fontId="4" fillId="0" borderId="1" xfId="0" applyFont="1" applyBorder="1" applyAlignment="1">
      <alignment vertical="top" wrapText="1"/>
    </xf>
    <xf numFmtId="0" fontId="4" fillId="0" borderId="1" xfId="0" applyFont="1" applyBorder="1" applyAlignment="1">
      <alignment horizontal="center" vertical="top" wrapText="1"/>
    </xf>
    <xf numFmtId="0" fontId="4" fillId="0" borderId="0" xfId="0" applyFont="1"/>
    <xf numFmtId="165" fontId="3" fillId="6" borderId="4" xfId="0" applyNumberFormat="1" applyFont="1" applyFill="1" applyBorder="1" applyAlignment="1">
      <alignment horizontal="center" vertical="top"/>
    </xf>
    <xf numFmtId="3" fontId="3" fillId="6" borderId="7" xfId="0" applyNumberFormat="1" applyFont="1" applyFill="1" applyBorder="1" applyAlignment="1">
      <alignment vertical="top" wrapText="1"/>
    </xf>
    <xf numFmtId="165" fontId="3" fillId="0" borderId="31" xfId="0" applyNumberFormat="1" applyFont="1" applyFill="1" applyBorder="1" applyAlignment="1">
      <alignment horizontal="left" vertical="top" wrapText="1"/>
    </xf>
    <xf numFmtId="165" fontId="3" fillId="0" borderId="7" xfId="0" applyNumberFormat="1" applyFont="1" applyFill="1" applyBorder="1" applyAlignment="1">
      <alignment vertical="top" wrapText="1"/>
    </xf>
    <xf numFmtId="165" fontId="3" fillId="6" borderId="32" xfId="0" applyNumberFormat="1" applyFont="1" applyFill="1" applyBorder="1" applyAlignment="1">
      <alignment horizontal="center" vertical="top"/>
    </xf>
    <xf numFmtId="1" fontId="3" fillId="0" borderId="16" xfId="0" applyNumberFormat="1" applyFont="1" applyFill="1" applyBorder="1" applyAlignment="1">
      <alignment horizontal="center" vertical="top" wrapText="1"/>
    </xf>
    <xf numFmtId="1" fontId="3" fillId="0" borderId="13" xfId="0" applyNumberFormat="1" applyFont="1" applyFill="1" applyBorder="1" applyAlignment="1">
      <alignment horizontal="center" vertical="top" wrapText="1"/>
    </xf>
    <xf numFmtId="1" fontId="3" fillId="3" borderId="38" xfId="0" applyNumberFormat="1" applyFont="1" applyFill="1" applyBorder="1" applyAlignment="1">
      <alignment horizontal="center" vertical="top" wrapText="1"/>
    </xf>
    <xf numFmtId="3" fontId="3" fillId="6" borderId="13" xfId="0" applyNumberFormat="1" applyFont="1" applyFill="1" applyBorder="1" applyAlignment="1">
      <alignment horizontal="center" vertical="top"/>
    </xf>
    <xf numFmtId="3" fontId="3" fillId="6" borderId="28" xfId="0" applyNumberFormat="1" applyFont="1" applyFill="1" applyBorder="1" applyAlignment="1">
      <alignment horizontal="center" vertical="top"/>
    </xf>
    <xf numFmtId="3" fontId="3" fillId="6" borderId="16" xfId="0" applyNumberFormat="1" applyFont="1" applyFill="1" applyBorder="1" applyAlignment="1">
      <alignment horizontal="center" vertical="top"/>
    </xf>
    <xf numFmtId="3" fontId="3" fillId="6" borderId="1" xfId="0" applyNumberFormat="1" applyFont="1" applyFill="1" applyBorder="1" applyAlignment="1">
      <alignment horizontal="center" vertical="top"/>
    </xf>
    <xf numFmtId="0" fontId="3" fillId="6" borderId="29" xfId="0" applyFont="1" applyFill="1" applyBorder="1" applyAlignment="1">
      <alignment horizontal="left" vertical="top" wrapText="1"/>
    </xf>
    <xf numFmtId="1" fontId="3" fillId="3" borderId="36" xfId="0" applyNumberFormat="1" applyFont="1" applyFill="1" applyBorder="1" applyAlignment="1">
      <alignment horizontal="center" vertical="top" wrapText="1"/>
    </xf>
    <xf numFmtId="1" fontId="3" fillId="6" borderId="28" xfId="0" applyNumberFormat="1" applyFont="1" applyFill="1" applyBorder="1" applyAlignment="1">
      <alignment horizontal="center" vertical="top" wrapText="1"/>
    </xf>
    <xf numFmtId="1" fontId="3" fillId="6" borderId="16" xfId="0" applyNumberFormat="1" applyFont="1" applyFill="1" applyBorder="1" applyAlignment="1">
      <alignment horizontal="center" vertical="top" wrapText="1"/>
    </xf>
    <xf numFmtId="165" fontId="3" fillId="6" borderId="50" xfId="0" applyNumberFormat="1" applyFont="1" applyFill="1" applyBorder="1" applyAlignment="1">
      <alignment vertical="top" wrapText="1"/>
    </xf>
    <xf numFmtId="1" fontId="3" fillId="0" borderId="28" xfId="0" applyNumberFormat="1" applyFont="1" applyFill="1" applyBorder="1" applyAlignment="1">
      <alignment horizontal="center" vertical="top" wrapText="1"/>
    </xf>
    <xf numFmtId="1" fontId="3" fillId="0" borderId="33" xfId="0" applyNumberFormat="1" applyFont="1" applyFill="1" applyBorder="1" applyAlignment="1">
      <alignment horizontal="center" vertical="top" wrapText="1"/>
    </xf>
    <xf numFmtId="165" fontId="3" fillId="0" borderId="29" xfId="0" applyNumberFormat="1" applyFont="1" applyFill="1" applyBorder="1" applyAlignment="1">
      <alignment vertical="top" wrapText="1"/>
    </xf>
    <xf numFmtId="0" fontId="3" fillId="0" borderId="29" xfId="0" applyFont="1" applyBorder="1" applyAlignment="1">
      <alignment vertical="top" wrapText="1"/>
    </xf>
    <xf numFmtId="0" fontId="12" fillId="6" borderId="32" xfId="0" applyFont="1" applyFill="1" applyBorder="1" applyAlignment="1">
      <alignment horizontal="center" vertical="top"/>
    </xf>
    <xf numFmtId="0" fontId="11" fillId="6" borderId="29" xfId="0" applyFont="1" applyFill="1" applyBorder="1" applyAlignment="1">
      <alignment horizontal="left" wrapText="1"/>
    </xf>
    <xf numFmtId="165" fontId="12" fillId="6" borderId="32" xfId="0" applyNumberFormat="1" applyFont="1" applyFill="1" applyBorder="1" applyAlignment="1">
      <alignment horizontal="center" vertical="top"/>
    </xf>
    <xf numFmtId="0" fontId="3" fillId="6" borderId="37" xfId="0" applyFont="1" applyFill="1" applyBorder="1" applyAlignment="1">
      <alignment horizontal="left" vertical="top" wrapText="1"/>
    </xf>
    <xf numFmtId="0" fontId="1" fillId="0" borderId="0" xfId="0" applyFont="1"/>
    <xf numFmtId="0" fontId="12" fillId="0" borderId="0" xfId="0" applyFont="1" applyAlignment="1">
      <alignment vertical="top"/>
    </xf>
    <xf numFmtId="0" fontId="12" fillId="0" borderId="0" xfId="0" applyFont="1" applyBorder="1" applyAlignment="1">
      <alignment vertical="top"/>
    </xf>
    <xf numFmtId="0" fontId="12" fillId="0" borderId="0" xfId="0" applyFont="1" applyAlignment="1">
      <alignment horizontal="left" vertical="top"/>
    </xf>
    <xf numFmtId="0" fontId="12" fillId="0" borderId="0" xfId="0" applyFont="1" applyAlignment="1">
      <alignment vertical="center"/>
    </xf>
    <xf numFmtId="0" fontId="12" fillId="0" borderId="0" xfId="0" applyNumberFormat="1" applyFont="1" applyAlignment="1">
      <alignment vertical="top"/>
    </xf>
    <xf numFmtId="0" fontId="12" fillId="0" borderId="0" xfId="0" applyFont="1" applyAlignment="1">
      <alignment horizontal="center" vertical="top"/>
    </xf>
    <xf numFmtId="0" fontId="12" fillId="0" borderId="72" xfId="0" applyFont="1" applyBorder="1" applyAlignment="1">
      <alignment horizontal="center" vertical="center" textRotation="90"/>
    </xf>
    <xf numFmtId="0" fontId="12" fillId="0" borderId="2" xfId="0" applyFont="1" applyBorder="1" applyAlignment="1">
      <alignment horizontal="center" vertical="center" textRotation="90"/>
    </xf>
    <xf numFmtId="0" fontId="21" fillId="0" borderId="0" xfId="0" applyFont="1"/>
    <xf numFmtId="49" fontId="18" fillId="9" borderId="12" xfId="0" applyNumberFormat="1" applyFont="1" applyFill="1" applyBorder="1" applyAlignment="1">
      <alignment horizontal="center" vertical="top" wrapText="1"/>
    </xf>
    <xf numFmtId="49" fontId="18" fillId="9" borderId="12" xfId="0" applyNumberFormat="1" applyFont="1" applyFill="1" applyBorder="1" applyAlignment="1">
      <alignment horizontal="center" vertical="top"/>
    </xf>
    <xf numFmtId="49" fontId="18" fillId="2" borderId="1" xfId="0" applyNumberFormat="1" applyFont="1" applyFill="1" applyBorder="1" applyAlignment="1">
      <alignment horizontal="center" vertical="top"/>
    </xf>
    <xf numFmtId="49" fontId="12" fillId="3" borderId="19" xfId="0" applyNumberFormat="1" applyFont="1" applyFill="1" applyBorder="1" applyAlignment="1">
      <alignment horizontal="center" vertical="center"/>
    </xf>
    <xf numFmtId="0" fontId="12" fillId="0" borderId="20" xfId="0" applyFont="1" applyFill="1" applyBorder="1" applyAlignment="1">
      <alignment horizontal="center" vertical="top" wrapText="1"/>
    </xf>
    <xf numFmtId="165" fontId="12" fillId="0" borderId="58" xfId="0" applyNumberFormat="1" applyFont="1" applyBorder="1" applyAlignment="1">
      <alignment horizontal="right" vertical="top"/>
    </xf>
    <xf numFmtId="165" fontId="12" fillId="0" borderId="59" xfId="0" applyNumberFormat="1" applyFont="1" applyBorder="1" applyAlignment="1">
      <alignment horizontal="right" vertical="top"/>
    </xf>
    <xf numFmtId="165" fontId="12" fillId="0" borderId="20" xfId="0" applyNumberFormat="1" applyFont="1" applyBorder="1" applyAlignment="1">
      <alignment horizontal="right" vertical="top"/>
    </xf>
    <xf numFmtId="0" fontId="18" fillId="0" borderId="29" xfId="0" applyFont="1" applyFill="1" applyBorder="1" applyAlignment="1">
      <alignment vertical="top" wrapText="1"/>
    </xf>
    <xf numFmtId="3" fontId="18" fillId="0" borderId="33" xfId="0" applyNumberFormat="1" applyFont="1" applyFill="1" applyBorder="1" applyAlignment="1">
      <alignment horizontal="center" vertical="top" wrapText="1"/>
    </xf>
    <xf numFmtId="3" fontId="18" fillId="0" borderId="27" xfId="0" applyNumberFormat="1" applyFont="1" applyFill="1" applyBorder="1" applyAlignment="1">
      <alignment horizontal="center" vertical="top" wrapText="1"/>
    </xf>
    <xf numFmtId="3" fontId="18" fillId="6" borderId="36" xfId="0" applyNumberFormat="1" applyFont="1" applyFill="1" applyBorder="1" applyAlignment="1">
      <alignment horizontal="center" vertical="top"/>
    </xf>
    <xf numFmtId="3" fontId="12" fillId="0" borderId="18" xfId="0" applyNumberFormat="1" applyFont="1" applyFill="1" applyBorder="1" applyAlignment="1">
      <alignment horizontal="center" vertical="top" wrapText="1"/>
    </xf>
    <xf numFmtId="165" fontId="12" fillId="6" borderId="18" xfId="0" applyNumberFormat="1" applyFont="1" applyFill="1" applyBorder="1" applyAlignment="1">
      <alignment horizontal="center" vertical="top"/>
    </xf>
    <xf numFmtId="165" fontId="12" fillId="6" borderId="50" xfId="0" applyNumberFormat="1" applyFont="1" applyFill="1" applyBorder="1" applyAlignment="1">
      <alignment horizontal="center" vertical="top"/>
    </xf>
    <xf numFmtId="165" fontId="12" fillId="6" borderId="16" xfId="0" applyNumberFormat="1" applyFont="1" applyFill="1" applyBorder="1" applyAlignment="1">
      <alignment horizontal="center" vertical="top"/>
    </xf>
    <xf numFmtId="165" fontId="12" fillId="6" borderId="51" xfId="0" applyNumberFormat="1" applyFont="1" applyFill="1" applyBorder="1" applyAlignment="1">
      <alignment horizontal="center" vertical="top"/>
    </xf>
    <xf numFmtId="165" fontId="12" fillId="6" borderId="70" xfId="0" applyNumberFormat="1" applyFont="1" applyFill="1" applyBorder="1" applyAlignment="1">
      <alignment horizontal="center" vertical="top"/>
    </xf>
    <xf numFmtId="165" fontId="12" fillId="6" borderId="4" xfId="0" applyNumberFormat="1" applyFont="1" applyFill="1" applyBorder="1" applyAlignment="1">
      <alignment horizontal="center" vertical="top"/>
    </xf>
    <xf numFmtId="165" fontId="12" fillId="6" borderId="13" xfId="0" applyNumberFormat="1" applyFont="1" applyFill="1" applyBorder="1" applyAlignment="1">
      <alignment horizontal="center" vertical="top"/>
    </xf>
    <xf numFmtId="165" fontId="12" fillId="6" borderId="0" xfId="0" applyNumberFormat="1" applyFont="1" applyFill="1" applyBorder="1" applyAlignment="1">
      <alignment horizontal="center" vertical="top"/>
    </xf>
    <xf numFmtId="165" fontId="12" fillId="6" borderId="41" xfId="0" applyNumberFormat="1" applyFont="1" applyFill="1" applyBorder="1" applyAlignment="1">
      <alignment horizontal="center" vertical="top"/>
    </xf>
    <xf numFmtId="165" fontId="12" fillId="6" borderId="60" xfId="0" applyNumberFormat="1" applyFont="1" applyFill="1" applyBorder="1" applyAlignment="1">
      <alignment horizontal="center" vertical="top"/>
    </xf>
    <xf numFmtId="165" fontId="12" fillId="6" borderId="63" xfId="0" applyNumberFormat="1" applyFont="1" applyFill="1" applyBorder="1" applyAlignment="1">
      <alignment horizontal="center" vertical="top"/>
    </xf>
    <xf numFmtId="165" fontId="12" fillId="6" borderId="19" xfId="0" applyNumberFormat="1" applyFont="1" applyFill="1" applyBorder="1" applyAlignment="1">
      <alignment horizontal="center" vertical="top"/>
    </xf>
    <xf numFmtId="165" fontId="12" fillId="6" borderId="48" xfId="0" applyNumberFormat="1" applyFont="1" applyFill="1" applyBorder="1" applyAlignment="1">
      <alignment horizontal="center" vertical="top"/>
    </xf>
    <xf numFmtId="0" fontId="12" fillId="0" borderId="0" xfId="0" applyFont="1" applyFill="1" applyBorder="1" applyAlignment="1">
      <alignment vertical="top"/>
    </xf>
    <xf numFmtId="165" fontId="12" fillId="6" borderId="20" xfId="0" applyNumberFormat="1" applyFont="1" applyFill="1" applyBorder="1" applyAlignment="1">
      <alignment horizontal="center" vertical="top"/>
    </xf>
    <xf numFmtId="165" fontId="12" fillId="6" borderId="58" xfId="0" applyNumberFormat="1" applyFont="1" applyFill="1" applyBorder="1" applyAlignment="1">
      <alignment horizontal="center" vertical="top"/>
    </xf>
    <xf numFmtId="165" fontId="12" fillId="6" borderId="28" xfId="0" applyNumberFormat="1" applyFont="1" applyFill="1" applyBorder="1" applyAlignment="1">
      <alignment horizontal="center" vertical="top"/>
    </xf>
    <xf numFmtId="165" fontId="12" fillId="6" borderId="59" xfId="0" applyNumberFormat="1" applyFont="1" applyFill="1" applyBorder="1" applyAlignment="1">
      <alignment horizontal="center" vertical="top"/>
    </xf>
    <xf numFmtId="165" fontId="12" fillId="6" borderId="42" xfId="0" applyNumberFormat="1" applyFont="1" applyFill="1" applyBorder="1" applyAlignment="1">
      <alignment horizontal="center" vertical="top"/>
    </xf>
    <xf numFmtId="0" fontId="12" fillId="6" borderId="50" xfId="0" applyFont="1" applyFill="1" applyBorder="1" applyAlignment="1">
      <alignment horizontal="center" vertical="top" wrapText="1"/>
    </xf>
    <xf numFmtId="0" fontId="12" fillId="6" borderId="58" xfId="0" applyFont="1" applyFill="1" applyBorder="1" applyAlignment="1">
      <alignment horizontal="center" vertical="top" wrapText="1"/>
    </xf>
    <xf numFmtId="0" fontId="21" fillId="6" borderId="4" xfId="0" applyFont="1" applyFill="1" applyBorder="1" applyAlignment="1">
      <alignment horizontal="center" vertical="center" wrapText="1"/>
    </xf>
    <xf numFmtId="164" fontId="12" fillId="0" borderId="0" xfId="0" applyNumberFormat="1" applyFont="1" applyBorder="1" applyAlignment="1">
      <alignment vertical="top"/>
    </xf>
    <xf numFmtId="49" fontId="18" fillId="6" borderId="1" xfId="0" applyNumberFormat="1" applyFont="1" applyFill="1" applyBorder="1" applyAlignment="1">
      <alignment horizontal="center" vertical="top"/>
    </xf>
    <xf numFmtId="165" fontId="12" fillId="0" borderId="20" xfId="0" applyNumberFormat="1" applyFont="1" applyBorder="1" applyAlignment="1">
      <alignment horizontal="center" vertical="top"/>
    </xf>
    <xf numFmtId="3" fontId="18" fillId="6" borderId="10" xfId="0" applyNumberFormat="1" applyFont="1" applyFill="1" applyBorder="1" applyAlignment="1">
      <alignment horizontal="center" vertical="top"/>
    </xf>
    <xf numFmtId="165" fontId="12" fillId="0" borderId="5" xfId="0" applyNumberFormat="1" applyFont="1" applyFill="1" applyBorder="1" applyAlignment="1">
      <alignment horizontal="center" vertical="top"/>
    </xf>
    <xf numFmtId="165" fontId="12" fillId="0" borderId="47" xfId="0" applyNumberFormat="1" applyFont="1" applyFill="1" applyBorder="1" applyAlignment="1">
      <alignment horizontal="center" vertical="top"/>
    </xf>
    <xf numFmtId="3" fontId="12" fillId="0" borderId="9" xfId="0" applyNumberFormat="1" applyFont="1" applyFill="1" applyBorder="1" applyAlignment="1">
      <alignment vertical="top" wrapText="1"/>
    </xf>
    <xf numFmtId="3" fontId="12" fillId="0" borderId="10" xfId="0" applyNumberFormat="1" applyFont="1" applyFill="1" applyBorder="1" applyAlignment="1">
      <alignment horizontal="center" vertical="top"/>
    </xf>
    <xf numFmtId="3" fontId="12" fillId="6" borderId="32" xfId="0" applyNumberFormat="1" applyFont="1" applyFill="1" applyBorder="1" applyAlignment="1">
      <alignment horizontal="center" vertical="top"/>
    </xf>
    <xf numFmtId="3" fontId="12" fillId="6" borderId="7" xfId="0" applyNumberFormat="1" applyFont="1" applyFill="1" applyBorder="1" applyAlignment="1">
      <alignment vertical="top" wrapText="1"/>
    </xf>
    <xf numFmtId="3" fontId="12" fillId="6" borderId="36" xfId="0" applyNumberFormat="1" applyFont="1" applyFill="1" applyBorder="1" applyAlignment="1">
      <alignment horizontal="center" vertical="top"/>
    </xf>
    <xf numFmtId="3" fontId="12" fillId="6" borderId="13" xfId="0" applyNumberFormat="1" applyFont="1" applyFill="1" applyBorder="1" applyAlignment="1">
      <alignment horizontal="center" vertical="top"/>
    </xf>
    <xf numFmtId="3" fontId="12" fillId="6" borderId="41" xfId="0" applyNumberFormat="1" applyFont="1" applyFill="1" applyBorder="1" applyAlignment="1">
      <alignment horizontal="center" vertical="top"/>
    </xf>
    <xf numFmtId="3" fontId="12" fillId="6" borderId="58" xfId="0" applyNumberFormat="1" applyFont="1" applyFill="1" applyBorder="1" applyAlignment="1">
      <alignment horizontal="center" vertical="top"/>
    </xf>
    <xf numFmtId="3" fontId="12" fillId="6" borderId="29" xfId="0" applyNumberFormat="1" applyFont="1" applyFill="1" applyBorder="1" applyAlignment="1">
      <alignment vertical="top" wrapText="1"/>
    </xf>
    <xf numFmtId="3" fontId="12" fillId="6" borderId="33" xfId="0" applyNumberFormat="1" applyFont="1" applyFill="1" applyBorder="1" applyAlignment="1">
      <alignment horizontal="center" vertical="top"/>
    </xf>
    <xf numFmtId="3" fontId="12" fillId="6" borderId="28" xfId="0" applyNumberFormat="1" applyFont="1" applyFill="1" applyBorder="1" applyAlignment="1">
      <alignment horizontal="center" vertical="top"/>
    </xf>
    <xf numFmtId="3" fontId="12" fillId="6" borderId="50" xfId="0" applyNumberFormat="1" applyFont="1" applyFill="1" applyBorder="1" applyAlignment="1">
      <alignment horizontal="center" vertical="top"/>
    </xf>
    <xf numFmtId="3" fontId="12" fillId="3" borderId="38" xfId="0" applyNumberFormat="1" applyFont="1" applyFill="1" applyBorder="1" applyAlignment="1">
      <alignment horizontal="center" vertical="top"/>
    </xf>
    <xf numFmtId="3" fontId="12" fillId="3" borderId="16" xfId="0" applyNumberFormat="1" applyFont="1" applyFill="1" applyBorder="1" applyAlignment="1">
      <alignment horizontal="center" vertical="top"/>
    </xf>
    <xf numFmtId="3" fontId="12" fillId="6" borderId="63" xfId="0" applyNumberFormat="1" applyFont="1" applyFill="1" applyBorder="1" applyAlignment="1">
      <alignment horizontal="center" vertical="top"/>
    </xf>
    <xf numFmtId="3" fontId="12" fillId="3" borderId="68" xfId="0" applyNumberFormat="1" applyFont="1" applyFill="1" applyBorder="1" applyAlignment="1">
      <alignment horizontal="left" vertical="top" wrapText="1"/>
    </xf>
    <xf numFmtId="3" fontId="12" fillId="3" borderId="61" xfId="0" applyNumberFormat="1" applyFont="1" applyFill="1" applyBorder="1" applyAlignment="1">
      <alignment horizontal="center" vertical="top"/>
    </xf>
    <xf numFmtId="165" fontId="12" fillId="6" borderId="67" xfId="0" applyNumberFormat="1" applyFont="1" applyFill="1" applyBorder="1" applyAlignment="1">
      <alignment horizontal="center" vertical="top"/>
    </xf>
    <xf numFmtId="3" fontId="12" fillId="3" borderId="36" xfId="0" applyNumberFormat="1" applyFont="1" applyFill="1" applyBorder="1" applyAlignment="1">
      <alignment horizontal="center" vertical="top"/>
    </xf>
    <xf numFmtId="3" fontId="12" fillId="3" borderId="13" xfId="0" applyNumberFormat="1" applyFont="1" applyFill="1" applyBorder="1" applyAlignment="1">
      <alignment horizontal="center" vertical="top"/>
    </xf>
    <xf numFmtId="3" fontId="12" fillId="3" borderId="71" xfId="0" applyNumberFormat="1" applyFont="1" applyFill="1" applyBorder="1" applyAlignment="1">
      <alignment horizontal="center" vertical="top"/>
    </xf>
    <xf numFmtId="3" fontId="12" fillId="6" borderId="71" xfId="0" applyNumberFormat="1" applyFont="1" applyFill="1" applyBorder="1" applyAlignment="1">
      <alignment horizontal="center" vertical="top"/>
    </xf>
    <xf numFmtId="0" fontId="12" fillId="6" borderId="58" xfId="0" applyFont="1" applyFill="1" applyBorder="1" applyAlignment="1">
      <alignment horizontal="center" vertical="top"/>
    </xf>
    <xf numFmtId="49" fontId="18" fillId="2" borderId="44" xfId="0" applyNumberFormat="1" applyFont="1" applyFill="1" applyBorder="1" applyAlignment="1">
      <alignment horizontal="center" vertical="top"/>
    </xf>
    <xf numFmtId="165" fontId="18" fillId="2" borderId="39" xfId="0" applyNumberFormat="1" applyFont="1" applyFill="1" applyBorder="1" applyAlignment="1">
      <alignment horizontal="center" vertical="top"/>
    </xf>
    <xf numFmtId="165" fontId="18" fillId="2" borderId="57" xfId="0" applyNumberFormat="1" applyFont="1" applyFill="1" applyBorder="1" applyAlignment="1">
      <alignment horizontal="center" vertical="top"/>
    </xf>
    <xf numFmtId="165" fontId="18" fillId="2" borderId="22" xfId="0" applyNumberFormat="1" applyFont="1" applyFill="1" applyBorder="1" applyAlignment="1">
      <alignment horizontal="center" vertical="top"/>
    </xf>
    <xf numFmtId="49" fontId="18" fillId="9" borderId="34" xfId="0" applyNumberFormat="1" applyFont="1" applyFill="1" applyBorder="1" applyAlignment="1">
      <alignment horizontal="center" vertical="top"/>
    </xf>
    <xf numFmtId="49" fontId="18" fillId="2" borderId="3" xfId="0" applyNumberFormat="1" applyFont="1" applyFill="1" applyBorder="1" applyAlignment="1">
      <alignment horizontal="center" vertical="top"/>
    </xf>
    <xf numFmtId="49" fontId="18" fillId="0" borderId="24" xfId="0" applyNumberFormat="1" applyFont="1" applyBorder="1" applyAlignment="1">
      <alignment horizontal="center" vertical="top"/>
    </xf>
    <xf numFmtId="3" fontId="12" fillId="0" borderId="46" xfId="0" applyNumberFormat="1" applyFont="1" applyBorder="1" applyAlignment="1">
      <alignment horizontal="center" vertical="top"/>
    </xf>
    <xf numFmtId="3" fontId="12" fillId="0" borderId="64" xfId="0" applyNumberFormat="1" applyFont="1" applyBorder="1" applyAlignment="1">
      <alignment horizontal="center" vertical="top"/>
    </xf>
    <xf numFmtId="0" fontId="18" fillId="3" borderId="6" xfId="0" applyFont="1" applyFill="1" applyBorder="1" applyAlignment="1">
      <alignment horizontal="left" vertical="top" wrapText="1"/>
    </xf>
    <xf numFmtId="3" fontId="18" fillId="3" borderId="24" xfId="0" applyNumberFormat="1" applyFont="1" applyFill="1" applyBorder="1" applyAlignment="1">
      <alignment horizontal="center" vertical="top" wrapText="1"/>
    </xf>
    <xf numFmtId="3" fontId="12" fillId="6" borderId="16" xfId="0" applyNumberFormat="1" applyFont="1" applyFill="1" applyBorder="1" applyAlignment="1">
      <alignment horizontal="center" vertical="top"/>
    </xf>
    <xf numFmtId="0" fontId="12" fillId="0" borderId="20" xfId="0" applyFont="1" applyFill="1" applyBorder="1" applyAlignment="1">
      <alignment horizontal="center" vertical="top"/>
    </xf>
    <xf numFmtId="0" fontId="12" fillId="6" borderId="18" xfId="0" applyFont="1" applyFill="1" applyBorder="1" applyAlignment="1">
      <alignment horizontal="center" vertical="top"/>
    </xf>
    <xf numFmtId="0" fontId="12" fillId="6" borderId="32" xfId="0" applyFont="1" applyFill="1" applyBorder="1" applyAlignment="1">
      <alignment vertical="top" wrapText="1"/>
    </xf>
    <xf numFmtId="3" fontId="12" fillId="6" borderId="1" xfId="0" applyNumberFormat="1" applyFont="1" applyFill="1" applyBorder="1" applyAlignment="1">
      <alignment horizontal="center" vertical="top"/>
    </xf>
    <xf numFmtId="49" fontId="18" fillId="9" borderId="35" xfId="0" applyNumberFormat="1" applyFont="1" applyFill="1" applyBorder="1" applyAlignment="1">
      <alignment horizontal="center" vertical="top"/>
    </xf>
    <xf numFmtId="165" fontId="18" fillId="2" borderId="21" xfId="0" applyNumberFormat="1" applyFont="1" applyFill="1" applyBorder="1" applyAlignment="1">
      <alignment horizontal="center" vertical="top"/>
    </xf>
    <xf numFmtId="165" fontId="18" fillId="2" borderId="35" xfId="0" applyNumberFormat="1" applyFont="1" applyFill="1" applyBorder="1" applyAlignment="1">
      <alignment horizontal="center" vertical="top"/>
    </xf>
    <xf numFmtId="165" fontId="18" fillId="2" borderId="3" xfId="0" applyNumberFormat="1" applyFont="1" applyFill="1" applyBorder="1" applyAlignment="1">
      <alignment horizontal="center" vertical="top"/>
    </xf>
    <xf numFmtId="165" fontId="18" fillId="2" borderId="55" xfId="0" applyNumberFormat="1" applyFont="1" applyFill="1" applyBorder="1" applyAlignment="1">
      <alignment horizontal="center" vertical="top"/>
    </xf>
    <xf numFmtId="49" fontId="18" fillId="0" borderId="10" xfId="0" applyNumberFormat="1" applyFont="1" applyBorder="1" applyAlignment="1">
      <alignment horizontal="center" vertical="top" wrapText="1"/>
    </xf>
    <xf numFmtId="0" fontId="12" fillId="0" borderId="47" xfId="0" applyFont="1" applyFill="1" applyBorder="1" applyAlignment="1">
      <alignment horizontal="center" vertical="top"/>
    </xf>
    <xf numFmtId="3" fontId="12" fillId="0" borderId="5" xfId="0" applyNumberFormat="1" applyFont="1" applyBorder="1" applyAlignment="1">
      <alignment horizontal="right" vertical="top"/>
    </xf>
    <xf numFmtId="3" fontId="12" fillId="0" borderId="47" xfId="0" applyNumberFormat="1" applyFont="1" applyBorder="1" applyAlignment="1">
      <alignment horizontal="right" vertical="top"/>
    </xf>
    <xf numFmtId="0" fontId="12" fillId="0" borderId="9" xfId="0" applyFont="1" applyFill="1" applyBorder="1" applyAlignment="1">
      <alignment horizontal="left" vertical="top" wrapText="1"/>
    </xf>
    <xf numFmtId="3" fontId="12" fillId="3" borderId="10" xfId="0" applyNumberFormat="1" applyFont="1" applyFill="1" applyBorder="1" applyAlignment="1">
      <alignment horizontal="center" vertical="top"/>
    </xf>
    <xf numFmtId="49" fontId="18" fillId="6" borderId="1" xfId="0" applyNumberFormat="1" applyFont="1" applyFill="1" applyBorder="1" applyAlignment="1">
      <alignment horizontal="center" vertical="top" wrapText="1"/>
    </xf>
    <xf numFmtId="0" fontId="12" fillId="0" borderId="48" xfId="0" applyFont="1" applyFill="1" applyBorder="1" applyAlignment="1">
      <alignment horizontal="center" vertical="top"/>
    </xf>
    <xf numFmtId="165" fontId="18" fillId="6" borderId="24" xfId="0" applyNumberFormat="1" applyFont="1" applyFill="1" applyBorder="1" applyAlignment="1">
      <alignment horizontal="center" vertical="top" wrapText="1"/>
    </xf>
    <xf numFmtId="0" fontId="15" fillId="0" borderId="0" xfId="0" applyFont="1" applyBorder="1" applyAlignment="1">
      <alignment vertical="top" wrapText="1"/>
    </xf>
    <xf numFmtId="0" fontId="17" fillId="8" borderId="26" xfId="0" applyFont="1" applyFill="1" applyBorder="1" applyAlignment="1">
      <alignment horizontal="center" vertical="top"/>
    </xf>
    <xf numFmtId="165" fontId="18" fillId="8" borderId="26" xfId="0" applyNumberFormat="1" applyFont="1" applyFill="1" applyBorder="1" applyAlignment="1">
      <alignment horizontal="center" vertical="top"/>
    </xf>
    <xf numFmtId="165" fontId="18" fillId="8" borderId="39" xfId="0" applyNumberFormat="1" applyFont="1" applyFill="1" applyBorder="1" applyAlignment="1">
      <alignment horizontal="center" vertical="top"/>
    </xf>
    <xf numFmtId="165" fontId="18" fillId="9" borderId="21" xfId="0" applyNumberFormat="1" applyFont="1" applyFill="1" applyBorder="1" applyAlignment="1">
      <alignment horizontal="center" vertical="top"/>
    </xf>
    <xf numFmtId="49" fontId="18" fillId="4" borderId="34" xfId="0" applyNumberFormat="1" applyFont="1" applyFill="1" applyBorder="1" applyAlignment="1">
      <alignment horizontal="center" vertical="top"/>
    </xf>
    <xf numFmtId="165" fontId="18" fillId="4" borderId="39" xfId="0" applyNumberFormat="1" applyFont="1" applyFill="1" applyBorder="1" applyAlignment="1">
      <alignment horizontal="center" vertical="top"/>
    </xf>
    <xf numFmtId="0" fontId="12" fillId="0" borderId="0" xfId="0" applyFont="1" applyFill="1" applyAlignment="1">
      <alignment vertical="top"/>
    </xf>
    <xf numFmtId="0" fontId="12" fillId="3" borderId="0" xfId="0" applyFont="1" applyFill="1" applyAlignment="1">
      <alignment vertical="top"/>
    </xf>
    <xf numFmtId="49" fontId="18" fillId="0" borderId="0" xfId="0" applyNumberFormat="1" applyFont="1" applyFill="1" applyBorder="1" applyAlignment="1">
      <alignment horizontal="center" vertical="top" wrapText="1"/>
    </xf>
    <xf numFmtId="0" fontId="12" fillId="0" borderId="0" xfId="0" applyFont="1" applyFill="1" applyBorder="1" applyAlignment="1">
      <alignment horizontal="center" vertical="top"/>
    </xf>
    <xf numFmtId="0" fontId="18" fillId="0" borderId="5" xfId="0" applyFont="1" applyBorder="1" applyAlignment="1">
      <alignment horizontal="center" vertical="center" wrapText="1"/>
    </xf>
    <xf numFmtId="164" fontId="12" fillId="0" borderId="0" xfId="0" applyNumberFormat="1" applyFont="1" applyAlignment="1">
      <alignment vertical="top"/>
    </xf>
    <xf numFmtId="165" fontId="12" fillId="0" borderId="0" xfId="0" applyNumberFormat="1" applyFont="1" applyAlignment="1">
      <alignment vertical="top"/>
    </xf>
    <xf numFmtId="3" fontId="12" fillId="0" borderId="0" xfId="0" applyNumberFormat="1" applyFont="1" applyAlignment="1">
      <alignment vertical="top"/>
    </xf>
    <xf numFmtId="3" fontId="3" fillId="6" borderId="0" xfId="0" applyNumberFormat="1" applyFont="1" applyFill="1" applyBorder="1" applyAlignment="1">
      <alignment horizontal="center" vertical="top"/>
    </xf>
    <xf numFmtId="165" fontId="18" fillId="4" borderId="5" xfId="0" applyNumberFormat="1" applyFont="1" applyFill="1" applyBorder="1" applyAlignment="1">
      <alignment horizontal="center" vertical="top"/>
    </xf>
    <xf numFmtId="165" fontId="12" fillId="8" borderId="20" xfId="0" applyNumberFormat="1" applyFont="1" applyFill="1" applyBorder="1" applyAlignment="1">
      <alignment horizontal="center" vertical="top"/>
    </xf>
    <xf numFmtId="165" fontId="18" fillId="4" borderId="20" xfId="0" applyNumberFormat="1" applyFont="1" applyFill="1" applyBorder="1" applyAlignment="1">
      <alignment horizontal="center" vertical="top"/>
    </xf>
    <xf numFmtId="3" fontId="3" fillId="6" borderId="66" xfId="0" applyNumberFormat="1" applyFont="1" applyFill="1" applyBorder="1" applyAlignment="1">
      <alignment horizontal="center" vertical="top"/>
    </xf>
    <xf numFmtId="165" fontId="3" fillId="6" borderId="66" xfId="0" applyNumberFormat="1" applyFont="1" applyFill="1" applyBorder="1" applyAlignment="1">
      <alignment horizontal="center" vertical="top"/>
    </xf>
    <xf numFmtId="1" fontId="12" fillId="3" borderId="17" xfId="0" applyNumberFormat="1" applyFont="1" applyFill="1" applyBorder="1" applyAlignment="1">
      <alignment horizontal="center" vertical="top" wrapText="1"/>
    </xf>
    <xf numFmtId="1" fontId="12" fillId="3" borderId="15" xfId="0" applyNumberFormat="1" applyFont="1" applyFill="1" applyBorder="1" applyAlignment="1">
      <alignment horizontal="center" vertical="top" wrapText="1"/>
    </xf>
    <xf numFmtId="1" fontId="12" fillId="6" borderId="17" xfId="0" applyNumberFormat="1" applyFont="1" applyFill="1" applyBorder="1" applyAlignment="1">
      <alignment horizontal="center" vertical="top" wrapText="1"/>
    </xf>
    <xf numFmtId="1" fontId="12" fillId="6" borderId="15" xfId="0" applyNumberFormat="1" applyFont="1" applyFill="1" applyBorder="1" applyAlignment="1">
      <alignment horizontal="center" vertical="top" wrapText="1"/>
    </xf>
    <xf numFmtId="1" fontId="12" fillId="0" borderId="15" xfId="0" applyNumberFormat="1" applyFont="1" applyFill="1" applyBorder="1" applyAlignment="1">
      <alignment horizontal="center" vertical="top" wrapText="1"/>
    </xf>
    <xf numFmtId="1" fontId="3" fillId="3" borderId="33" xfId="0" applyNumberFormat="1" applyFont="1" applyFill="1" applyBorder="1" applyAlignment="1">
      <alignment horizontal="center" vertical="top" wrapText="1"/>
    </xf>
    <xf numFmtId="1" fontId="3" fillId="6" borderId="51" xfId="0" applyNumberFormat="1" applyFont="1" applyFill="1" applyBorder="1" applyAlignment="1">
      <alignment horizontal="center" vertical="top" wrapText="1"/>
    </xf>
    <xf numFmtId="1" fontId="3" fillId="6" borderId="0" xfId="0" applyNumberFormat="1" applyFont="1" applyFill="1" applyBorder="1" applyAlignment="1">
      <alignment horizontal="center" vertical="top" wrapText="1"/>
    </xf>
    <xf numFmtId="1" fontId="3" fillId="0" borderId="51" xfId="0" applyNumberFormat="1" applyFont="1" applyFill="1" applyBorder="1" applyAlignment="1">
      <alignment horizontal="center" vertical="top" wrapText="1"/>
    </xf>
    <xf numFmtId="1" fontId="3" fillId="0" borderId="0" xfId="0" applyNumberFormat="1" applyFont="1" applyFill="1" applyBorder="1" applyAlignment="1">
      <alignment horizontal="center" vertical="top" wrapText="1"/>
    </xf>
    <xf numFmtId="1" fontId="3" fillId="0" borderId="59" xfId="0" applyNumberFormat="1" applyFont="1" applyFill="1" applyBorder="1" applyAlignment="1">
      <alignment horizontal="center" vertical="top" wrapText="1"/>
    </xf>
    <xf numFmtId="1" fontId="12" fillId="0" borderId="62" xfId="0" applyNumberFormat="1" applyFont="1" applyFill="1" applyBorder="1" applyAlignment="1">
      <alignment horizontal="center" vertical="top" wrapText="1"/>
    </xf>
    <xf numFmtId="49" fontId="18" fillId="2" borderId="22" xfId="0" applyNumberFormat="1" applyFont="1" applyFill="1" applyBorder="1" applyAlignment="1">
      <alignment horizontal="center" vertical="top"/>
    </xf>
    <xf numFmtId="49" fontId="18" fillId="9" borderId="8" xfId="0" applyNumberFormat="1" applyFont="1" applyFill="1" applyBorder="1" applyAlignment="1">
      <alignment horizontal="center" vertical="top"/>
    </xf>
    <xf numFmtId="0" fontId="12" fillId="6" borderId="6" xfId="0" applyFont="1" applyFill="1" applyBorder="1" applyAlignment="1">
      <alignment horizontal="left" vertical="top" wrapText="1"/>
    </xf>
    <xf numFmtId="165" fontId="18" fillId="8" borderId="57" xfId="0" applyNumberFormat="1" applyFont="1" applyFill="1" applyBorder="1" applyAlignment="1">
      <alignment horizontal="center" vertical="top"/>
    </xf>
    <xf numFmtId="165" fontId="18" fillId="8" borderId="22" xfId="0" applyNumberFormat="1" applyFont="1" applyFill="1" applyBorder="1" applyAlignment="1">
      <alignment horizontal="center" vertical="top"/>
    </xf>
    <xf numFmtId="3" fontId="12" fillId="6" borderId="17" xfId="0" applyNumberFormat="1" applyFont="1" applyFill="1" applyBorder="1" applyAlignment="1">
      <alignment horizontal="center" vertical="top"/>
    </xf>
    <xf numFmtId="165" fontId="18" fillId="8" borderId="20" xfId="0" applyNumberFormat="1" applyFont="1" applyFill="1" applyBorder="1" applyAlignment="1">
      <alignment horizontal="center" vertical="top"/>
    </xf>
    <xf numFmtId="165" fontId="18" fillId="0" borderId="0" xfId="0" applyNumberFormat="1" applyFont="1" applyFill="1" applyAlignment="1">
      <alignment vertical="top"/>
    </xf>
    <xf numFmtId="0" fontId="12" fillId="0" borderId="0" xfId="0" applyFont="1" applyFill="1" applyAlignment="1">
      <alignment horizontal="center" vertical="top"/>
    </xf>
    <xf numFmtId="165" fontId="12" fillId="0" borderId="0" xfId="0" applyNumberFormat="1" applyFont="1" applyFill="1" applyAlignment="1">
      <alignment vertical="top"/>
    </xf>
    <xf numFmtId="164" fontId="12" fillId="0" borderId="0" xfId="0" applyNumberFormat="1" applyFont="1" applyFill="1" applyAlignment="1">
      <alignment vertical="top"/>
    </xf>
    <xf numFmtId="3" fontId="3" fillId="3" borderId="0" xfId="0" applyNumberFormat="1" applyFont="1" applyFill="1" applyBorder="1" applyAlignment="1">
      <alignment horizontal="left" vertical="top" wrapText="1"/>
    </xf>
    <xf numFmtId="0" fontId="3" fillId="3" borderId="0" xfId="0" applyFont="1" applyFill="1" applyAlignment="1">
      <alignment vertical="top"/>
    </xf>
    <xf numFmtId="0" fontId="3" fillId="6" borderId="7" xfId="0" applyFont="1" applyFill="1" applyBorder="1" applyAlignment="1">
      <alignment horizontal="left" vertical="top" wrapText="1"/>
    </xf>
    <xf numFmtId="0" fontId="3" fillId="0" borderId="0" xfId="0" applyFont="1" applyAlignment="1">
      <alignment vertical="top"/>
    </xf>
    <xf numFmtId="0" fontId="3" fillId="0" borderId="0" xfId="0" applyFont="1" applyAlignment="1">
      <alignment vertical="center"/>
    </xf>
    <xf numFmtId="0" fontId="3" fillId="0" borderId="0" xfId="0" applyNumberFormat="1" applyFont="1" applyAlignment="1">
      <alignment vertical="top"/>
    </xf>
    <xf numFmtId="0" fontId="3" fillId="0" borderId="0" xfId="0" applyFont="1" applyAlignment="1">
      <alignment horizontal="center" vertical="top"/>
    </xf>
    <xf numFmtId="0" fontId="3" fillId="0" borderId="0" xfId="0" applyFont="1" applyBorder="1" applyAlignment="1">
      <alignment vertical="top"/>
    </xf>
    <xf numFmtId="0" fontId="3" fillId="0" borderId="0" xfId="0" applyFont="1" applyAlignment="1">
      <alignment horizontal="left" vertical="top"/>
    </xf>
    <xf numFmtId="0" fontId="3" fillId="6" borderId="18" xfId="0" applyFont="1" applyFill="1" applyBorder="1" applyAlignment="1">
      <alignment horizontal="center" vertical="top" wrapText="1"/>
    </xf>
    <xf numFmtId="165" fontId="3" fillId="6" borderId="18" xfId="0" applyNumberFormat="1" applyFont="1" applyFill="1" applyBorder="1" applyAlignment="1">
      <alignment horizontal="center" vertical="top"/>
    </xf>
    <xf numFmtId="165" fontId="3" fillId="6" borderId="41" xfId="0" applyNumberFormat="1" applyFont="1" applyFill="1" applyBorder="1" applyAlignment="1">
      <alignment horizontal="center" vertical="top"/>
    </xf>
    <xf numFmtId="165" fontId="3" fillId="6" borderId="58" xfId="0" applyNumberFormat="1" applyFont="1" applyFill="1" applyBorder="1" applyAlignment="1">
      <alignment horizontal="center" vertical="top"/>
    </xf>
    <xf numFmtId="165" fontId="3" fillId="6" borderId="20" xfId="0" applyNumberFormat="1" applyFont="1" applyFill="1" applyBorder="1" applyAlignment="1">
      <alignment horizontal="center" vertical="top"/>
    </xf>
    <xf numFmtId="0" fontId="3" fillId="6" borderId="4" xfId="0" applyFont="1" applyFill="1" applyBorder="1" applyAlignment="1">
      <alignment horizontal="center" vertical="top"/>
    </xf>
    <xf numFmtId="3" fontId="3" fillId="6" borderId="32" xfId="0" applyNumberFormat="1" applyFont="1" applyFill="1" applyBorder="1" applyAlignment="1">
      <alignment horizontal="center" vertical="top"/>
    </xf>
    <xf numFmtId="165" fontId="3" fillId="6" borderId="13" xfId="0" applyNumberFormat="1" applyFont="1" applyFill="1" applyBorder="1" applyAlignment="1">
      <alignment horizontal="center" vertical="top"/>
    </xf>
    <xf numFmtId="0" fontId="3" fillId="6" borderId="32" xfId="0" applyFont="1" applyFill="1" applyBorder="1" applyAlignment="1">
      <alignment horizontal="center" vertical="top"/>
    </xf>
    <xf numFmtId="3" fontId="3" fillId="6" borderId="15" xfId="0" applyNumberFormat="1" applyFont="1" applyFill="1" applyBorder="1" applyAlignment="1">
      <alignment horizontal="center" vertical="top"/>
    </xf>
    <xf numFmtId="3" fontId="18" fillId="8" borderId="13" xfId="0" applyNumberFormat="1" applyFont="1" applyFill="1" applyBorder="1" applyAlignment="1">
      <alignment horizontal="center" vertical="top"/>
    </xf>
    <xf numFmtId="3" fontId="18" fillId="8" borderId="49" xfId="0" applyNumberFormat="1" applyFont="1" applyFill="1" applyBorder="1" applyAlignment="1">
      <alignment horizontal="center" vertical="top"/>
    </xf>
    <xf numFmtId="49" fontId="18" fillId="8" borderId="26" xfId="0" applyNumberFormat="1" applyFont="1" applyFill="1" applyBorder="1" applyAlignment="1">
      <alignment horizontal="center" vertical="top" wrapText="1"/>
    </xf>
    <xf numFmtId="3" fontId="3" fillId="8" borderId="26" xfId="0" applyNumberFormat="1" applyFont="1" applyFill="1" applyBorder="1" applyAlignment="1">
      <alignment horizontal="left" vertical="top" wrapText="1"/>
    </xf>
    <xf numFmtId="3" fontId="18" fillId="8" borderId="26" xfId="0" applyNumberFormat="1" applyFont="1" applyFill="1" applyBorder="1" applyAlignment="1">
      <alignment horizontal="right" vertical="top"/>
    </xf>
    <xf numFmtId="49" fontId="18" fillId="8" borderId="26" xfId="0" applyNumberFormat="1" applyFont="1" applyFill="1" applyBorder="1" applyAlignment="1">
      <alignment horizontal="center" vertical="top"/>
    </xf>
    <xf numFmtId="49" fontId="12" fillId="8" borderId="30" xfId="0" applyNumberFormat="1" applyFont="1" applyFill="1" applyBorder="1" applyAlignment="1">
      <alignment horizontal="center" vertical="top" wrapText="1"/>
    </xf>
    <xf numFmtId="0" fontId="12" fillId="8" borderId="57" xfId="0" applyFont="1" applyFill="1" applyBorder="1" applyAlignment="1">
      <alignment vertical="top" wrapText="1"/>
    </xf>
    <xf numFmtId="3" fontId="12" fillId="8" borderId="26" xfId="0" applyNumberFormat="1" applyFont="1" applyFill="1" applyBorder="1" applyAlignment="1">
      <alignment horizontal="center" vertical="top"/>
    </xf>
    <xf numFmtId="3" fontId="3" fillId="6" borderId="14" xfId="0" applyNumberFormat="1" applyFont="1" applyFill="1" applyBorder="1" applyAlignment="1">
      <alignment horizontal="center" vertical="top"/>
    </xf>
    <xf numFmtId="164" fontId="12" fillId="6" borderId="16" xfId="0" applyNumberFormat="1" applyFont="1" applyFill="1" applyBorder="1" applyAlignment="1">
      <alignment horizontal="center" vertical="top"/>
    </xf>
    <xf numFmtId="49" fontId="22" fillId="3" borderId="28" xfId="0" applyNumberFormat="1" applyFont="1" applyFill="1" applyBorder="1" applyAlignment="1">
      <alignment horizontal="center" vertical="top"/>
    </xf>
    <xf numFmtId="0" fontId="3" fillId="6" borderId="12" xfId="0" applyFont="1" applyFill="1" applyBorder="1" applyAlignment="1">
      <alignment horizontal="left" vertical="top" wrapText="1"/>
    </xf>
    <xf numFmtId="49" fontId="12" fillId="6" borderId="28" xfId="0" applyNumberFormat="1" applyFont="1" applyFill="1" applyBorder="1" applyAlignment="1">
      <alignment horizontal="center" vertical="top"/>
    </xf>
    <xf numFmtId="49" fontId="18" fillId="8" borderId="40" xfId="0" applyNumberFormat="1" applyFont="1" applyFill="1" applyBorder="1" applyAlignment="1">
      <alignment horizontal="left" vertical="top"/>
    </xf>
    <xf numFmtId="49" fontId="18" fillId="8" borderId="36" xfId="0" applyNumberFormat="1" applyFont="1" applyFill="1" applyBorder="1" applyAlignment="1">
      <alignment horizontal="center" vertical="top"/>
    </xf>
    <xf numFmtId="49" fontId="18" fillId="8" borderId="36" xfId="0" applyNumberFormat="1" applyFont="1" applyFill="1" applyBorder="1" applyAlignment="1">
      <alignment horizontal="center" vertical="top" wrapText="1"/>
    </xf>
    <xf numFmtId="49" fontId="18" fillId="10" borderId="36" xfId="0" applyNumberFormat="1" applyFont="1" applyFill="1" applyBorder="1" applyAlignment="1">
      <alignment horizontal="center" vertical="top"/>
    </xf>
    <xf numFmtId="49" fontId="18" fillId="0" borderId="11" xfId="0" applyNumberFormat="1" applyFont="1" applyBorder="1" applyAlignment="1">
      <alignment horizontal="center" vertical="top"/>
    </xf>
    <xf numFmtId="49" fontId="12" fillId="0" borderId="5" xfId="0" applyNumberFormat="1" applyFont="1" applyBorder="1" applyAlignment="1">
      <alignment horizontal="center" vertical="top" wrapText="1"/>
    </xf>
    <xf numFmtId="165" fontId="12" fillId="6" borderId="5" xfId="0" applyNumberFormat="1" applyFont="1" applyFill="1" applyBorder="1" applyAlignment="1">
      <alignment horizontal="center"/>
    </xf>
    <xf numFmtId="165" fontId="12" fillId="6" borderId="47" xfId="0" applyNumberFormat="1" applyFont="1" applyFill="1" applyBorder="1" applyAlignment="1">
      <alignment horizontal="center"/>
    </xf>
    <xf numFmtId="3" fontId="12" fillId="6" borderId="10" xfId="0" applyNumberFormat="1" applyFont="1" applyFill="1" applyBorder="1" applyAlignment="1">
      <alignment horizontal="center" vertical="top"/>
    </xf>
    <xf numFmtId="3" fontId="12" fillId="6" borderId="27" xfId="0" applyNumberFormat="1" applyFont="1" applyFill="1" applyBorder="1" applyAlignment="1">
      <alignment horizontal="center" vertical="top"/>
    </xf>
    <xf numFmtId="49" fontId="18" fillId="0" borderId="14" xfId="0" applyNumberFormat="1" applyFont="1" applyBorder="1" applyAlignment="1">
      <alignment horizontal="center" vertical="top"/>
    </xf>
    <xf numFmtId="49" fontId="18" fillId="6" borderId="28" xfId="0" applyNumberFormat="1" applyFont="1" applyFill="1" applyBorder="1" applyAlignment="1">
      <alignment vertical="top"/>
    </xf>
    <xf numFmtId="49" fontId="18" fillId="8" borderId="24" xfId="0" applyNumberFormat="1" applyFont="1" applyFill="1" applyBorder="1" applyAlignment="1">
      <alignment horizontal="center" vertical="top" wrapText="1"/>
    </xf>
    <xf numFmtId="165" fontId="12" fillId="0" borderId="50" xfId="0" applyNumberFormat="1" applyFont="1" applyFill="1" applyBorder="1" applyAlignment="1">
      <alignment horizontal="center" vertical="top"/>
    </xf>
    <xf numFmtId="165" fontId="12" fillId="0" borderId="18" xfId="0" applyNumberFormat="1" applyFont="1" applyFill="1" applyBorder="1" applyAlignment="1">
      <alignment horizontal="center" vertical="top"/>
    </xf>
    <xf numFmtId="3" fontId="3" fillId="6" borderId="31" xfId="0" applyNumberFormat="1" applyFont="1" applyFill="1" applyBorder="1" applyAlignment="1">
      <alignment vertical="top" wrapText="1"/>
    </xf>
    <xf numFmtId="3" fontId="3" fillId="6" borderId="17" xfId="0" applyNumberFormat="1" applyFont="1" applyFill="1" applyBorder="1" applyAlignment="1">
      <alignment horizontal="center" vertical="top"/>
    </xf>
    <xf numFmtId="3" fontId="12" fillId="6" borderId="4" xfId="0" applyNumberFormat="1" applyFont="1" applyFill="1" applyBorder="1" applyAlignment="1">
      <alignment horizontal="center" vertical="top"/>
    </xf>
    <xf numFmtId="0" fontId="15" fillId="6" borderId="41" xfId="0" applyFont="1" applyFill="1" applyBorder="1" applyAlignment="1">
      <alignment horizontal="center" wrapText="1"/>
    </xf>
    <xf numFmtId="3" fontId="12" fillId="6" borderId="76" xfId="0" applyNumberFormat="1" applyFont="1" applyFill="1" applyBorder="1" applyAlignment="1">
      <alignment horizontal="center" vertical="top"/>
    </xf>
    <xf numFmtId="0" fontId="15" fillId="6" borderId="79" xfId="0" applyFont="1" applyFill="1" applyBorder="1" applyAlignment="1">
      <alignment horizontal="left" vertical="top" wrapText="1"/>
    </xf>
    <xf numFmtId="165" fontId="3" fillId="6" borderId="31" xfId="0" applyNumberFormat="1" applyFont="1" applyFill="1" applyBorder="1" applyAlignment="1">
      <alignment horizontal="left" vertical="top" wrapText="1"/>
    </xf>
    <xf numFmtId="1" fontId="28" fillId="6" borderId="51" xfId="0" applyNumberFormat="1" applyFont="1" applyFill="1" applyBorder="1" applyAlignment="1">
      <alignment horizontal="center" vertical="top" wrapText="1"/>
    </xf>
    <xf numFmtId="1" fontId="23" fillId="6" borderId="17" xfId="0" applyNumberFormat="1" applyFont="1" applyFill="1" applyBorder="1" applyAlignment="1">
      <alignment horizontal="center" vertical="top" wrapText="1"/>
    </xf>
    <xf numFmtId="1" fontId="28" fillId="6" borderId="28" xfId="0" applyNumberFormat="1" applyFont="1" applyFill="1" applyBorder="1" applyAlignment="1">
      <alignment horizontal="center" vertical="top" wrapText="1"/>
    </xf>
    <xf numFmtId="1" fontId="28" fillId="6" borderId="59" xfId="0" applyNumberFormat="1" applyFont="1" applyFill="1" applyBorder="1" applyAlignment="1">
      <alignment horizontal="center" vertical="top" wrapText="1"/>
    </xf>
    <xf numFmtId="1" fontId="23" fillId="6" borderId="27" xfId="0" applyNumberFormat="1" applyFont="1" applyFill="1" applyBorder="1" applyAlignment="1">
      <alignment horizontal="center" vertical="top" wrapText="1"/>
    </xf>
    <xf numFmtId="3" fontId="3" fillId="6" borderId="51" xfId="0" applyNumberFormat="1" applyFont="1" applyFill="1" applyBorder="1" applyAlignment="1">
      <alignment horizontal="center" vertical="top"/>
    </xf>
    <xf numFmtId="0" fontId="12" fillId="0" borderId="4" xfId="0" applyFont="1" applyFill="1" applyBorder="1" applyAlignment="1">
      <alignment horizontal="center" vertical="top"/>
    </xf>
    <xf numFmtId="49" fontId="19" fillId="6" borderId="47" xfId="0" applyNumberFormat="1" applyFont="1" applyFill="1" applyBorder="1" applyAlignment="1">
      <alignment horizontal="center" vertical="top" wrapText="1"/>
    </xf>
    <xf numFmtId="0" fontId="12" fillId="0" borderId="5" xfId="0" applyFont="1" applyFill="1" applyBorder="1" applyAlignment="1">
      <alignment horizontal="center" vertical="top" wrapText="1"/>
    </xf>
    <xf numFmtId="3" fontId="12" fillId="6" borderId="5" xfId="0" applyNumberFormat="1" applyFont="1" applyFill="1" applyBorder="1" applyAlignment="1">
      <alignment horizontal="center" vertical="top" wrapText="1"/>
    </xf>
    <xf numFmtId="3" fontId="12" fillId="0" borderId="5" xfId="0" applyNumberFormat="1" applyFont="1" applyFill="1" applyBorder="1" applyAlignment="1">
      <alignment horizontal="center" vertical="top"/>
    </xf>
    <xf numFmtId="49" fontId="12" fillId="6" borderId="4" xfId="0" applyNumberFormat="1" applyFont="1" applyFill="1" applyBorder="1" applyAlignment="1">
      <alignment horizontal="center" wrapText="1"/>
    </xf>
    <xf numFmtId="3" fontId="5" fillId="9" borderId="7" xfId="0" applyNumberFormat="1" applyFont="1" applyFill="1" applyBorder="1" applyAlignment="1">
      <alignment vertical="top"/>
    </xf>
    <xf numFmtId="0" fontId="3" fillId="6" borderId="38" xfId="0" applyFont="1" applyFill="1" applyBorder="1" applyAlignment="1">
      <alignment horizontal="left" vertical="top" wrapText="1"/>
    </xf>
    <xf numFmtId="3" fontId="12" fillId="6" borderId="87" xfId="0" applyNumberFormat="1" applyFont="1" applyFill="1" applyBorder="1" applyAlignment="1">
      <alignment horizontal="center" vertical="top"/>
    </xf>
    <xf numFmtId="3" fontId="12" fillId="6" borderId="61" xfId="0" applyNumberFormat="1" applyFont="1" applyFill="1" applyBorder="1" applyAlignment="1">
      <alignment horizontal="center" vertical="top"/>
    </xf>
    <xf numFmtId="0" fontId="12" fillId="6" borderId="80" xfId="0" applyFont="1" applyFill="1" applyBorder="1" applyAlignment="1">
      <alignment horizontal="center" vertical="top"/>
    </xf>
    <xf numFmtId="1" fontId="3" fillId="6" borderId="33" xfId="0" applyNumberFormat="1" applyFont="1" applyFill="1" applyBorder="1" applyAlignment="1">
      <alignment horizontal="center" vertical="center"/>
    </xf>
    <xf numFmtId="3" fontId="5" fillId="2" borderId="75" xfId="0" applyNumberFormat="1" applyFont="1" applyFill="1" applyBorder="1" applyAlignment="1">
      <alignment vertical="top"/>
    </xf>
    <xf numFmtId="3" fontId="5" fillId="8" borderId="0" xfId="0" applyNumberFormat="1" applyFont="1" applyFill="1" applyBorder="1" applyAlignment="1">
      <alignment vertical="top"/>
    </xf>
    <xf numFmtId="0" fontId="3" fillId="0" borderId="38" xfId="0" applyNumberFormat="1" applyFont="1" applyFill="1" applyBorder="1" applyAlignment="1">
      <alignment horizontal="center" vertical="top"/>
    </xf>
    <xf numFmtId="0" fontId="10" fillId="0" borderId="17" xfId="0" applyNumberFormat="1" applyFont="1" applyFill="1" applyBorder="1" applyAlignment="1">
      <alignment horizontal="center" vertical="top"/>
    </xf>
    <xf numFmtId="0" fontId="3" fillId="0" borderId="91" xfId="0" applyNumberFormat="1" applyFont="1" applyFill="1" applyBorder="1" applyAlignment="1">
      <alignment horizontal="center" vertical="top"/>
    </xf>
    <xf numFmtId="0" fontId="10" fillId="0" borderId="92" xfId="0" applyNumberFormat="1" applyFont="1" applyFill="1" applyBorder="1" applyAlignment="1">
      <alignment horizontal="center" vertical="top"/>
    </xf>
    <xf numFmtId="49" fontId="5" fillId="6" borderId="16" xfId="0" applyNumberFormat="1" applyFont="1" applyFill="1" applyBorder="1" applyAlignment="1">
      <alignment horizontal="center" vertical="top"/>
    </xf>
    <xf numFmtId="49" fontId="5" fillId="6" borderId="28" xfId="0" applyNumberFormat="1" applyFont="1" applyFill="1" applyBorder="1" applyAlignment="1">
      <alignment horizontal="center" vertical="top"/>
    </xf>
    <xf numFmtId="49" fontId="18" fillId="6" borderId="33" xfId="0" applyNumberFormat="1" applyFont="1" applyFill="1" applyBorder="1" applyAlignment="1">
      <alignment horizontal="center" vertical="top"/>
    </xf>
    <xf numFmtId="1" fontId="12" fillId="6" borderId="27" xfId="0" applyNumberFormat="1" applyFont="1" applyFill="1" applyBorder="1" applyAlignment="1">
      <alignment horizontal="center" vertical="center"/>
    </xf>
    <xf numFmtId="49" fontId="18" fillId="6" borderId="38" xfId="0" applyNumberFormat="1" applyFont="1" applyFill="1" applyBorder="1" applyAlignment="1">
      <alignment horizontal="center" vertical="top"/>
    </xf>
    <xf numFmtId="1" fontId="12" fillId="6" borderId="17" xfId="0" applyNumberFormat="1" applyFont="1" applyFill="1" applyBorder="1" applyAlignment="1">
      <alignment horizontal="center" vertical="center"/>
    </xf>
    <xf numFmtId="49" fontId="12" fillId="0" borderId="47" xfId="0" applyNumberFormat="1" applyFont="1" applyBorder="1" applyAlignment="1">
      <alignment horizontal="center" vertical="top" wrapText="1"/>
    </xf>
    <xf numFmtId="49" fontId="12" fillId="0" borderId="48" xfId="0" applyNumberFormat="1" applyFont="1" applyBorder="1" applyAlignment="1">
      <alignment horizontal="center" vertical="top" wrapText="1"/>
    </xf>
    <xf numFmtId="0" fontId="12" fillId="0" borderId="5" xfId="0" applyFont="1" applyFill="1" applyBorder="1" applyAlignment="1">
      <alignment horizontal="center"/>
    </xf>
    <xf numFmtId="0" fontId="12" fillId="0" borderId="19" xfId="0" applyFont="1" applyFill="1" applyBorder="1" applyAlignment="1">
      <alignment horizontal="center" vertical="top"/>
    </xf>
    <xf numFmtId="0" fontId="12" fillId="6" borderId="20" xfId="0" applyFont="1" applyFill="1" applyBorder="1" applyAlignment="1">
      <alignment horizontal="center" vertical="top"/>
    </xf>
    <xf numFmtId="3" fontId="3" fillId="6" borderId="37" xfId="0" applyNumberFormat="1" applyFont="1" applyFill="1" applyBorder="1" applyAlignment="1">
      <alignment horizontal="center" vertical="top"/>
    </xf>
    <xf numFmtId="1" fontId="3" fillId="6" borderId="38" xfId="0" applyNumberFormat="1" applyFont="1" applyFill="1" applyBorder="1" applyAlignment="1">
      <alignment horizontal="center" vertical="center"/>
    </xf>
    <xf numFmtId="0" fontId="12" fillId="6" borderId="0" xfId="0" applyFont="1" applyFill="1" applyBorder="1" applyAlignment="1">
      <alignment horizontal="center" vertical="top" wrapText="1"/>
    </xf>
    <xf numFmtId="0" fontId="17" fillId="8" borderId="59" xfId="0" applyFont="1" applyFill="1" applyBorder="1" applyAlignment="1">
      <alignment horizontal="center" vertical="top"/>
    </xf>
    <xf numFmtId="49" fontId="18" fillId="6" borderId="36" xfId="0" applyNumberFormat="1" applyFont="1" applyFill="1" applyBorder="1" applyAlignment="1">
      <alignment horizontal="center" vertical="top" wrapText="1"/>
    </xf>
    <xf numFmtId="49" fontId="18" fillId="6" borderId="33" xfId="0" applyNumberFormat="1" applyFont="1" applyFill="1" applyBorder="1" applyAlignment="1">
      <alignment horizontal="center" vertical="top" wrapText="1"/>
    </xf>
    <xf numFmtId="49" fontId="12" fillId="6" borderId="42" xfId="0" applyNumberFormat="1" applyFont="1" applyFill="1" applyBorder="1" applyAlignment="1">
      <alignment horizontal="center" vertical="top" wrapText="1"/>
    </xf>
    <xf numFmtId="49" fontId="18" fillId="6" borderId="23" xfId="0" applyNumberFormat="1" applyFont="1" applyFill="1" applyBorder="1" applyAlignment="1">
      <alignment horizontal="center" vertical="top"/>
    </xf>
    <xf numFmtId="165" fontId="12" fillId="8" borderId="58" xfId="0" applyNumberFormat="1" applyFont="1" applyFill="1" applyBorder="1" applyAlignment="1">
      <alignment horizontal="center" vertical="top"/>
    </xf>
    <xf numFmtId="49" fontId="18" fillId="9" borderId="57" xfId="0" applyNumberFormat="1" applyFont="1" applyFill="1" applyBorder="1" applyAlignment="1">
      <alignment horizontal="center" vertical="top"/>
    </xf>
    <xf numFmtId="49" fontId="18" fillId="10" borderId="49" xfId="0" applyNumberFormat="1" applyFont="1" applyFill="1" applyBorder="1" applyAlignment="1">
      <alignment horizontal="center" vertical="top"/>
    </xf>
    <xf numFmtId="49" fontId="18" fillId="8" borderId="49" xfId="0" applyNumberFormat="1" applyFont="1" applyFill="1" applyBorder="1" applyAlignment="1">
      <alignment horizontal="center" vertical="top" wrapText="1"/>
    </xf>
    <xf numFmtId="165" fontId="18" fillId="9" borderId="35" xfId="0" applyNumberFormat="1" applyFont="1" applyFill="1" applyBorder="1" applyAlignment="1">
      <alignment horizontal="center" vertical="top"/>
    </xf>
    <xf numFmtId="165" fontId="18" fillId="4" borderId="57" xfId="0" applyNumberFormat="1" applyFont="1" applyFill="1" applyBorder="1" applyAlignment="1">
      <alignment horizontal="center" vertical="top"/>
    </xf>
    <xf numFmtId="3" fontId="18" fillId="6" borderId="11" xfId="0" applyNumberFormat="1" applyFont="1" applyFill="1" applyBorder="1" applyAlignment="1">
      <alignment horizontal="center" vertical="top"/>
    </xf>
    <xf numFmtId="3" fontId="18" fillId="6" borderId="17" xfId="0" applyNumberFormat="1" applyFont="1" applyFill="1" applyBorder="1" applyAlignment="1">
      <alignment horizontal="center" vertical="top"/>
    </xf>
    <xf numFmtId="3" fontId="18" fillId="6" borderId="27" xfId="0" applyNumberFormat="1" applyFont="1" applyFill="1" applyBorder="1" applyAlignment="1">
      <alignment horizontal="center" vertical="top"/>
    </xf>
    <xf numFmtId="3" fontId="18" fillId="6" borderId="15" xfId="0" applyNumberFormat="1" applyFont="1" applyFill="1" applyBorder="1" applyAlignment="1">
      <alignment horizontal="center" vertical="top"/>
    </xf>
    <xf numFmtId="165" fontId="12" fillId="6" borderId="46" xfId="0" applyNumberFormat="1" applyFont="1" applyFill="1" applyBorder="1" applyAlignment="1">
      <alignment horizontal="center" vertical="top"/>
    </xf>
    <xf numFmtId="165" fontId="12" fillId="6" borderId="64" xfId="0" applyNumberFormat="1" applyFont="1" applyFill="1" applyBorder="1" applyAlignment="1">
      <alignment horizontal="center" vertical="top"/>
    </xf>
    <xf numFmtId="3" fontId="12" fillId="6" borderId="40" xfId="0" applyNumberFormat="1" applyFont="1" applyFill="1" applyBorder="1" applyAlignment="1">
      <alignment horizontal="center" vertical="top"/>
    </xf>
    <xf numFmtId="3" fontId="12" fillId="6" borderId="24" xfId="0" applyNumberFormat="1" applyFont="1" applyFill="1" applyBorder="1" applyAlignment="1">
      <alignment horizontal="center" vertical="top"/>
    </xf>
    <xf numFmtId="165" fontId="12" fillId="6" borderId="88" xfId="0" applyNumberFormat="1" applyFont="1" applyFill="1" applyBorder="1" applyAlignment="1">
      <alignment horizontal="center" vertical="top"/>
    </xf>
    <xf numFmtId="3" fontId="12" fillId="6" borderId="22" xfId="0" applyNumberFormat="1" applyFont="1" applyFill="1" applyBorder="1" applyAlignment="1">
      <alignment horizontal="center" vertical="top"/>
    </xf>
    <xf numFmtId="3" fontId="23" fillId="6" borderId="28" xfId="0" applyNumberFormat="1" applyFont="1" applyFill="1" applyBorder="1" applyAlignment="1">
      <alignment horizontal="center" vertical="top"/>
    </xf>
    <xf numFmtId="3" fontId="23" fillId="6" borderId="16" xfId="0" applyNumberFormat="1" applyFont="1" applyFill="1" applyBorder="1" applyAlignment="1">
      <alignment horizontal="center" vertical="top"/>
    </xf>
    <xf numFmtId="165" fontId="10" fillId="6" borderId="32" xfId="0" applyNumberFormat="1" applyFont="1" applyFill="1" applyBorder="1" applyAlignment="1">
      <alignment horizontal="center" vertical="top"/>
    </xf>
    <xf numFmtId="0" fontId="3" fillId="0" borderId="0" xfId="0" applyFont="1" applyAlignment="1">
      <alignment vertical="center" wrapText="1"/>
    </xf>
    <xf numFmtId="0" fontId="6" fillId="0" borderId="0" xfId="0" applyFont="1" applyAlignment="1"/>
    <xf numFmtId="0" fontId="3" fillId="6" borderId="31" xfId="0" applyFont="1" applyFill="1" applyBorder="1" applyAlignment="1">
      <alignment horizontal="left" vertical="top" wrapText="1"/>
    </xf>
    <xf numFmtId="0" fontId="18" fillId="6" borderId="7" xfId="0" applyFont="1" applyFill="1" applyBorder="1" applyAlignment="1">
      <alignment vertical="top" wrapText="1"/>
    </xf>
    <xf numFmtId="3" fontId="18" fillId="6" borderId="36" xfId="0" applyNumberFormat="1" applyFont="1" applyFill="1" applyBorder="1" applyAlignment="1">
      <alignment horizontal="center" vertical="top" wrapText="1"/>
    </xf>
    <xf numFmtId="3" fontId="18" fillId="6" borderId="15" xfId="0" applyNumberFormat="1" applyFont="1" applyFill="1" applyBorder="1" applyAlignment="1">
      <alignment horizontal="center" vertical="top" wrapText="1"/>
    </xf>
    <xf numFmtId="0" fontId="3" fillId="6" borderId="50" xfId="0" applyFont="1" applyFill="1" applyBorder="1" applyAlignment="1">
      <alignment horizontal="center" vertical="top"/>
    </xf>
    <xf numFmtId="0" fontId="12" fillId="6" borderId="64" xfId="0" applyFont="1" applyFill="1" applyBorder="1" applyAlignment="1">
      <alignment horizontal="center" vertical="top"/>
    </xf>
    <xf numFmtId="3" fontId="18" fillId="6" borderId="25" xfId="0" applyNumberFormat="1" applyFont="1" applyFill="1" applyBorder="1" applyAlignment="1">
      <alignment horizontal="center" vertical="top"/>
    </xf>
    <xf numFmtId="165" fontId="12" fillId="0" borderId="20" xfId="0" applyNumberFormat="1" applyFont="1" applyFill="1" applyBorder="1" applyAlignment="1">
      <alignment horizontal="center" vertical="top"/>
    </xf>
    <xf numFmtId="3" fontId="12" fillId="0" borderId="28" xfId="0" applyNumberFormat="1" applyFont="1" applyFill="1" applyBorder="1" applyAlignment="1">
      <alignment horizontal="center" vertical="top"/>
    </xf>
    <xf numFmtId="3" fontId="18" fillId="6" borderId="17" xfId="0" applyNumberFormat="1" applyFont="1" applyFill="1" applyBorder="1" applyAlignment="1">
      <alignment horizontal="center" vertical="top" wrapText="1"/>
    </xf>
    <xf numFmtId="0" fontId="12" fillId="6" borderId="57" xfId="0" applyFont="1" applyFill="1" applyBorder="1" applyAlignment="1">
      <alignment vertical="top" wrapText="1"/>
    </xf>
    <xf numFmtId="3" fontId="12" fillId="6" borderId="30" xfId="0" applyNumberFormat="1" applyFont="1" applyFill="1" applyBorder="1" applyAlignment="1">
      <alignment horizontal="center" vertical="top"/>
    </xf>
    <xf numFmtId="3" fontId="18" fillId="6" borderId="13" xfId="0" applyNumberFormat="1" applyFont="1" applyFill="1" applyBorder="1" applyAlignment="1">
      <alignment horizontal="center" vertical="top"/>
    </xf>
    <xf numFmtId="165" fontId="18" fillId="8" borderId="58" xfId="0" applyNumberFormat="1" applyFont="1" applyFill="1" applyBorder="1" applyAlignment="1">
      <alignment horizontal="center" vertical="top"/>
    </xf>
    <xf numFmtId="3" fontId="12" fillId="6" borderId="15" xfId="0" applyNumberFormat="1" applyFont="1" applyFill="1" applyBorder="1" applyAlignment="1">
      <alignment horizontal="center" vertical="top"/>
    </xf>
    <xf numFmtId="165" fontId="18" fillId="8" borderId="30" xfId="0" applyNumberFormat="1" applyFont="1" applyFill="1" applyBorder="1" applyAlignment="1">
      <alignment horizontal="center" vertical="top"/>
    </xf>
    <xf numFmtId="165" fontId="12" fillId="6" borderId="31" xfId="0" applyNumberFormat="1" applyFont="1" applyFill="1" applyBorder="1" applyAlignment="1">
      <alignment horizontal="center" vertical="top"/>
    </xf>
    <xf numFmtId="0" fontId="15" fillId="6" borderId="4" xfId="0" applyFont="1" applyFill="1" applyBorder="1" applyAlignment="1">
      <alignment horizontal="center" wrapText="1"/>
    </xf>
    <xf numFmtId="3" fontId="12" fillId="0" borderId="4" xfId="0" applyNumberFormat="1" applyFont="1" applyFill="1" applyBorder="1" applyAlignment="1">
      <alignment horizontal="center" vertical="top" wrapText="1"/>
    </xf>
    <xf numFmtId="3" fontId="12" fillId="6" borderId="67" xfId="0" applyNumberFormat="1" applyFont="1" applyFill="1" applyBorder="1" applyAlignment="1">
      <alignment horizontal="center" vertical="top"/>
    </xf>
    <xf numFmtId="3" fontId="12" fillId="6" borderId="18" xfId="0" applyNumberFormat="1" applyFont="1" applyFill="1" applyBorder="1" applyAlignment="1">
      <alignment horizontal="center" vertical="top" wrapText="1"/>
    </xf>
    <xf numFmtId="0" fontId="1" fillId="0" borderId="0" xfId="0" applyFont="1" applyFill="1"/>
    <xf numFmtId="0" fontId="12" fillId="0" borderId="0" xfId="0" applyFont="1" applyFill="1" applyAlignment="1">
      <alignment horizontal="left" vertical="top"/>
    </xf>
    <xf numFmtId="0" fontId="21" fillId="0" borderId="0" xfId="0" applyFont="1" applyFill="1"/>
    <xf numFmtId="0" fontId="15" fillId="0" borderId="32" xfId="0" applyFont="1" applyFill="1" applyBorder="1" applyAlignment="1">
      <alignment vertical="top" wrapText="1"/>
    </xf>
    <xf numFmtId="164" fontId="12" fillId="0" borderId="0" xfId="0" applyNumberFormat="1" applyFont="1" applyFill="1" applyBorder="1" applyAlignment="1">
      <alignment vertical="top"/>
    </xf>
    <xf numFmtId="164" fontId="12" fillId="0" borderId="32" xfId="0" applyNumberFormat="1" applyFont="1" applyFill="1" applyBorder="1" applyAlignment="1">
      <alignment vertical="top" wrapText="1"/>
    </xf>
    <xf numFmtId="0" fontId="15" fillId="0" borderId="0" xfId="0" applyFont="1" applyFill="1" applyAlignment="1">
      <alignment vertical="top" wrapText="1"/>
    </xf>
    <xf numFmtId="0" fontId="12" fillId="0" borderId="0" xfId="0" applyFont="1" applyFill="1" applyBorder="1" applyAlignment="1">
      <alignment horizontal="left" vertical="top"/>
    </xf>
    <xf numFmtId="3" fontId="12" fillId="0" borderId="0" xfId="0" applyNumberFormat="1" applyFont="1" applyFill="1" applyBorder="1" applyAlignment="1">
      <alignment horizontal="left" vertical="top"/>
    </xf>
    <xf numFmtId="0" fontId="12" fillId="0" borderId="0" xfId="0" applyFont="1" applyFill="1" applyBorder="1" applyAlignment="1">
      <alignment horizontal="left" vertical="top" wrapText="1"/>
    </xf>
    <xf numFmtId="0" fontId="30" fillId="0" borderId="0" xfId="0" applyFont="1" applyFill="1" applyAlignment="1">
      <alignment vertical="top" wrapText="1"/>
    </xf>
    <xf numFmtId="0" fontId="12" fillId="0" borderId="32" xfId="0" applyFont="1" applyFill="1" applyBorder="1" applyAlignment="1">
      <alignment horizontal="left" vertical="top" wrapText="1"/>
    </xf>
    <xf numFmtId="0" fontId="12" fillId="6" borderId="41" xfId="0" applyFont="1" applyFill="1" applyBorder="1" applyAlignment="1">
      <alignment horizontal="center" vertical="top" wrapText="1"/>
    </xf>
    <xf numFmtId="3" fontId="3" fillId="6" borderId="68" xfId="0" applyNumberFormat="1" applyFont="1" applyFill="1" applyBorder="1" applyAlignment="1">
      <alignment vertical="top" wrapText="1"/>
    </xf>
    <xf numFmtId="0" fontId="15" fillId="6" borderId="7" xfId="0" applyFont="1" applyFill="1" applyBorder="1" applyAlignment="1">
      <alignment horizontal="left" vertical="top" wrapText="1"/>
    </xf>
    <xf numFmtId="0" fontId="17" fillId="8" borderId="0" xfId="0" applyFont="1" applyFill="1" applyBorder="1" applyAlignment="1">
      <alignment horizontal="center" vertical="top"/>
    </xf>
    <xf numFmtId="165" fontId="18" fillId="8" borderId="32" xfId="0" applyNumberFormat="1" applyFont="1" applyFill="1" applyBorder="1" applyAlignment="1">
      <alignment horizontal="center" vertical="top"/>
    </xf>
    <xf numFmtId="49" fontId="18" fillId="6" borderId="49" xfId="0" applyNumberFormat="1" applyFont="1" applyFill="1" applyBorder="1" applyAlignment="1">
      <alignment horizontal="center" vertical="top" wrapText="1"/>
    </xf>
    <xf numFmtId="49" fontId="18" fillId="9" borderId="58" xfId="0" applyNumberFormat="1" applyFont="1" applyFill="1" applyBorder="1" applyAlignment="1">
      <alignment horizontal="center" vertical="top"/>
    </xf>
    <xf numFmtId="49" fontId="18" fillId="10" borderId="33" xfId="0" applyNumberFormat="1" applyFont="1" applyFill="1" applyBorder="1" applyAlignment="1">
      <alignment horizontal="center" vertical="top"/>
    </xf>
    <xf numFmtId="165" fontId="18" fillId="6" borderId="28" xfId="0" applyNumberFormat="1" applyFont="1" applyFill="1" applyBorder="1" applyAlignment="1">
      <alignment horizontal="center" vertical="top" wrapText="1"/>
    </xf>
    <xf numFmtId="165" fontId="12" fillId="0" borderId="0" xfId="0" applyNumberFormat="1" applyFont="1" applyFill="1" applyBorder="1" applyAlignment="1">
      <alignment vertical="top"/>
    </xf>
    <xf numFmtId="165" fontId="15" fillId="0" borderId="32" xfId="0" applyNumberFormat="1" applyFont="1" applyFill="1" applyBorder="1" applyAlignment="1">
      <alignment vertical="top"/>
    </xf>
    <xf numFmtId="0" fontId="12" fillId="6" borderId="4" xfId="0" applyFont="1" applyFill="1" applyBorder="1" applyAlignment="1">
      <alignment horizontal="center" vertical="top"/>
    </xf>
    <xf numFmtId="164" fontId="12" fillId="6" borderId="4" xfId="0" applyNumberFormat="1" applyFont="1" applyFill="1" applyBorder="1" applyAlignment="1">
      <alignment horizontal="center" vertical="top"/>
    </xf>
    <xf numFmtId="0" fontId="3" fillId="6" borderId="4" xfId="0" applyFont="1" applyFill="1" applyBorder="1" applyAlignment="1">
      <alignment horizontal="center" vertical="top" wrapText="1"/>
    </xf>
    <xf numFmtId="164" fontId="3" fillId="6" borderId="4" xfId="0" applyNumberFormat="1" applyFont="1" applyFill="1" applyBorder="1" applyAlignment="1">
      <alignment horizontal="center" vertical="top" wrapText="1"/>
    </xf>
    <xf numFmtId="0" fontId="3" fillId="6" borderId="4" xfId="0" applyFont="1" applyFill="1" applyBorder="1" applyAlignment="1">
      <alignment horizontal="left" vertical="top" wrapText="1"/>
    </xf>
    <xf numFmtId="165" fontId="12" fillId="0" borderId="0" xfId="0" applyNumberFormat="1" applyFont="1" applyBorder="1" applyAlignment="1">
      <alignment vertical="top"/>
    </xf>
    <xf numFmtId="164" fontId="12" fillId="6" borderId="13" xfId="0" applyNumberFormat="1" applyFont="1" applyFill="1" applyBorder="1" applyAlignment="1">
      <alignment horizontal="center" vertical="top"/>
    </xf>
    <xf numFmtId="164" fontId="12" fillId="6" borderId="41" xfId="0" applyNumberFormat="1" applyFont="1" applyFill="1" applyBorder="1" applyAlignment="1">
      <alignment horizontal="center" vertical="top"/>
    </xf>
    <xf numFmtId="3" fontId="3" fillId="6" borderId="79" xfId="0" applyNumberFormat="1" applyFont="1" applyFill="1" applyBorder="1" applyAlignment="1">
      <alignment vertical="top" wrapText="1"/>
    </xf>
    <xf numFmtId="0" fontId="3" fillId="6" borderId="58" xfId="0" applyFont="1" applyFill="1" applyBorder="1" applyAlignment="1">
      <alignment horizontal="center" vertical="top"/>
    </xf>
    <xf numFmtId="0" fontId="12" fillId="0" borderId="0" xfId="0" applyFont="1" applyBorder="1" applyAlignment="1">
      <alignment horizontal="left" vertical="top" wrapText="1"/>
    </xf>
    <xf numFmtId="3" fontId="12" fillId="6" borderId="20" xfId="0" applyNumberFormat="1" applyFont="1" applyFill="1" applyBorder="1" applyAlignment="1">
      <alignment horizontal="center" vertical="top" wrapText="1"/>
    </xf>
    <xf numFmtId="165" fontId="3" fillId="6" borderId="0" xfId="0" applyNumberFormat="1" applyFont="1" applyFill="1" applyBorder="1" applyAlignment="1">
      <alignment horizontal="center" vertical="top"/>
    </xf>
    <xf numFmtId="165" fontId="3" fillId="6" borderId="28" xfId="0" applyNumberFormat="1" applyFont="1" applyFill="1" applyBorder="1" applyAlignment="1">
      <alignment horizontal="center" vertical="top"/>
    </xf>
    <xf numFmtId="165" fontId="3" fillId="6" borderId="59" xfId="0" applyNumberFormat="1" applyFont="1" applyFill="1" applyBorder="1" applyAlignment="1">
      <alignment horizontal="center" vertical="top"/>
    </xf>
    <xf numFmtId="165" fontId="15" fillId="0" borderId="0" xfId="0" applyNumberFormat="1" applyFont="1" applyAlignment="1">
      <alignment vertical="top" wrapText="1"/>
    </xf>
    <xf numFmtId="0" fontId="15" fillId="0" borderId="0" xfId="0" applyFont="1" applyAlignment="1">
      <alignment vertical="top" wrapText="1"/>
    </xf>
    <xf numFmtId="49" fontId="18" fillId="6" borderId="27" xfId="0" applyNumberFormat="1" applyFont="1" applyFill="1" applyBorder="1" applyAlignment="1">
      <alignment horizontal="center" vertical="top"/>
    </xf>
    <xf numFmtId="165" fontId="12" fillId="6" borderId="94" xfId="0" applyNumberFormat="1" applyFont="1" applyFill="1" applyBorder="1" applyAlignment="1">
      <alignment horizontal="center" vertical="top"/>
    </xf>
    <xf numFmtId="165" fontId="18" fillId="8" borderId="0" xfId="0" applyNumberFormat="1" applyFont="1" applyFill="1" applyBorder="1" applyAlignment="1">
      <alignment horizontal="center" vertical="top"/>
    </xf>
    <xf numFmtId="3" fontId="3" fillId="6" borderId="38" xfId="0" applyNumberFormat="1" applyFont="1" applyFill="1" applyBorder="1" applyAlignment="1">
      <alignment horizontal="center" vertical="top"/>
    </xf>
    <xf numFmtId="0" fontId="4" fillId="0" borderId="0" xfId="0" applyFont="1" applyAlignment="1">
      <alignment horizontal="left" vertical="top" wrapText="1"/>
    </xf>
    <xf numFmtId="0" fontId="0" fillId="0" borderId="0" xfId="0" applyAlignment="1">
      <alignment horizontal="left" vertical="top"/>
    </xf>
    <xf numFmtId="0" fontId="5" fillId="0" borderId="0" xfId="0" applyFont="1" applyBorder="1" applyAlignment="1">
      <alignment horizontal="right" vertical="top"/>
    </xf>
    <xf numFmtId="0" fontId="3" fillId="0" borderId="72" xfId="0" applyFont="1" applyBorder="1" applyAlignment="1">
      <alignment horizontal="center" vertical="center" textRotation="90" wrapText="1"/>
    </xf>
    <xf numFmtId="165" fontId="18" fillId="8" borderId="59" xfId="0" applyNumberFormat="1" applyFont="1" applyFill="1" applyBorder="1" applyAlignment="1">
      <alignment horizontal="center" vertical="top"/>
    </xf>
    <xf numFmtId="165" fontId="18" fillId="8" borderId="28" xfId="0" applyNumberFormat="1" applyFont="1" applyFill="1" applyBorder="1" applyAlignment="1">
      <alignment horizontal="center" vertical="top"/>
    </xf>
    <xf numFmtId="164" fontId="12" fillId="6" borderId="32" xfId="0" applyNumberFormat="1" applyFont="1" applyFill="1" applyBorder="1" applyAlignment="1">
      <alignment horizontal="center" vertical="top"/>
    </xf>
    <xf numFmtId="3" fontId="12" fillId="3" borderId="33" xfId="0" applyNumberFormat="1" applyFont="1" applyFill="1" applyBorder="1" applyAlignment="1">
      <alignment horizontal="center" vertical="top"/>
    </xf>
    <xf numFmtId="165" fontId="3" fillId="6" borderId="50" xfId="0" applyNumberFormat="1" applyFont="1" applyFill="1" applyBorder="1" applyAlignment="1">
      <alignment horizontal="center" vertical="top"/>
    </xf>
    <xf numFmtId="164" fontId="3" fillId="6" borderId="32" xfId="0" applyNumberFormat="1" applyFont="1" applyFill="1" applyBorder="1" applyAlignment="1">
      <alignment horizontal="center" vertical="top" wrapText="1"/>
    </xf>
    <xf numFmtId="165" fontId="3" fillId="6" borderId="42" xfId="0" applyNumberFormat="1" applyFont="1" applyFill="1" applyBorder="1" applyAlignment="1">
      <alignment horizontal="center" vertical="top"/>
    </xf>
    <xf numFmtId="165" fontId="12" fillId="6" borderId="43" xfId="0" applyNumberFormat="1" applyFont="1" applyFill="1" applyBorder="1" applyAlignment="1">
      <alignment horizontal="center" vertical="top"/>
    </xf>
    <xf numFmtId="164" fontId="3" fillId="6" borderId="41" xfId="0" applyNumberFormat="1" applyFont="1" applyFill="1" applyBorder="1" applyAlignment="1">
      <alignment horizontal="center" vertical="top" wrapText="1"/>
    </xf>
    <xf numFmtId="165" fontId="18" fillId="9" borderId="55" xfId="0" applyNumberFormat="1" applyFont="1" applyFill="1" applyBorder="1" applyAlignment="1">
      <alignment horizontal="center" vertical="top"/>
    </xf>
    <xf numFmtId="165" fontId="18" fillId="4" borderId="30" xfId="0" applyNumberFormat="1" applyFont="1" applyFill="1" applyBorder="1" applyAlignment="1">
      <alignment horizontal="center" vertical="top"/>
    </xf>
    <xf numFmtId="165" fontId="12" fillId="6" borderId="24" xfId="0" applyNumberFormat="1" applyFont="1" applyFill="1" applyBorder="1" applyAlignment="1">
      <alignment horizontal="center" vertical="top"/>
    </xf>
    <xf numFmtId="0" fontId="3" fillId="6" borderId="13" xfId="0" applyFont="1" applyFill="1" applyBorder="1" applyAlignment="1">
      <alignment horizontal="left" vertical="top" wrapText="1"/>
    </xf>
    <xf numFmtId="165" fontId="18" fillId="8" borderId="13" xfId="0" applyNumberFormat="1" applyFont="1" applyFill="1" applyBorder="1" applyAlignment="1">
      <alignment horizontal="center" vertical="top"/>
    </xf>
    <xf numFmtId="165" fontId="18" fillId="9" borderId="3" xfId="0" applyNumberFormat="1" applyFont="1" applyFill="1" applyBorder="1" applyAlignment="1">
      <alignment horizontal="center" vertical="top"/>
    </xf>
    <xf numFmtId="165" fontId="18" fillId="4" borderId="22" xfId="0" applyNumberFormat="1" applyFont="1" applyFill="1" applyBorder="1" applyAlignment="1">
      <alignment horizontal="center" vertical="top"/>
    </xf>
    <xf numFmtId="164" fontId="3" fillId="6" borderId="13" xfId="0" applyNumberFormat="1" applyFont="1" applyFill="1" applyBorder="1" applyAlignment="1">
      <alignment horizontal="center" vertical="top" wrapText="1"/>
    </xf>
    <xf numFmtId="0" fontId="12"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47" xfId="0" applyFont="1" applyBorder="1" applyAlignment="1">
      <alignment horizontal="center" vertical="center" wrapText="1"/>
    </xf>
    <xf numFmtId="165" fontId="18" fillId="4" borderId="47" xfId="0" applyNumberFormat="1" applyFont="1" applyFill="1" applyBorder="1" applyAlignment="1">
      <alignment horizontal="center" vertical="top"/>
    </xf>
    <xf numFmtId="165" fontId="12" fillId="0" borderId="58" xfId="0" applyNumberFormat="1" applyFont="1" applyBorder="1" applyAlignment="1">
      <alignment horizontal="center" vertical="top"/>
    </xf>
    <xf numFmtId="165" fontId="18" fillId="4" borderId="58" xfId="0" applyNumberFormat="1" applyFont="1" applyFill="1" applyBorder="1" applyAlignment="1">
      <alignment horizontal="center" vertical="top"/>
    </xf>
    <xf numFmtId="165" fontId="18" fillId="4" borderId="56" xfId="0" applyNumberFormat="1" applyFont="1" applyFill="1" applyBorder="1" applyAlignment="1">
      <alignment horizontal="center" vertical="top"/>
    </xf>
    <xf numFmtId="165" fontId="18" fillId="8" borderId="42" xfId="0" applyNumberFormat="1" applyFont="1" applyFill="1" applyBorder="1" applyAlignment="1">
      <alignment horizontal="center" vertical="top"/>
    </xf>
    <xf numFmtId="165" fontId="12" fillId="0" borderId="42" xfId="0" applyNumberFormat="1" applyFont="1" applyBorder="1" applyAlignment="1">
      <alignment horizontal="center" vertical="top"/>
    </xf>
    <xf numFmtId="165" fontId="12" fillId="8" borderId="42" xfId="0" applyNumberFormat="1" applyFont="1" applyFill="1" applyBorder="1" applyAlignment="1">
      <alignment horizontal="center" vertical="top"/>
    </xf>
    <xf numFmtId="165" fontId="18" fillId="4" borderId="42" xfId="0" applyNumberFormat="1" applyFont="1" applyFill="1" applyBorder="1" applyAlignment="1">
      <alignment horizontal="center" vertical="top"/>
    </xf>
    <xf numFmtId="165" fontId="18" fillId="4" borderId="10" xfId="0" applyNumberFormat="1" applyFont="1" applyFill="1" applyBorder="1" applyAlignment="1">
      <alignment horizontal="center" vertical="top"/>
    </xf>
    <xf numFmtId="165" fontId="12" fillId="0" borderId="28" xfId="0" applyNumberFormat="1" applyFont="1" applyBorder="1" applyAlignment="1">
      <alignment horizontal="center" vertical="top"/>
    </xf>
    <xf numFmtId="165" fontId="12" fillId="8" borderId="28" xfId="0" applyNumberFormat="1" applyFont="1" applyFill="1" applyBorder="1" applyAlignment="1">
      <alignment horizontal="center" vertical="top"/>
    </xf>
    <xf numFmtId="165" fontId="18" fillId="4" borderId="28" xfId="0" applyNumberFormat="1" applyFont="1" applyFill="1" applyBorder="1" applyAlignment="1">
      <alignment horizontal="center" vertical="top"/>
    </xf>
    <xf numFmtId="3" fontId="12" fillId="3" borderId="15" xfId="0" applyNumberFormat="1" applyFont="1" applyFill="1" applyBorder="1" applyAlignment="1">
      <alignment horizontal="center" vertical="top"/>
    </xf>
    <xf numFmtId="0" fontId="3" fillId="6" borderId="32" xfId="0" applyFont="1" applyFill="1" applyBorder="1" applyAlignment="1">
      <alignment horizontal="left" vertical="top" wrapText="1"/>
    </xf>
    <xf numFmtId="0" fontId="3" fillId="6" borderId="41" xfId="0" applyFont="1" applyFill="1" applyBorder="1" applyAlignment="1">
      <alignment horizontal="left" vertical="top" wrapText="1"/>
    </xf>
    <xf numFmtId="1" fontId="3" fillId="6" borderId="38" xfId="0" applyNumberFormat="1" applyFont="1" applyFill="1" applyBorder="1" applyAlignment="1">
      <alignment horizontal="center" vertical="top" wrapText="1"/>
    </xf>
    <xf numFmtId="3" fontId="3" fillId="6" borderId="4" xfId="0" applyNumberFormat="1" applyFont="1" applyFill="1" applyBorder="1" applyAlignment="1">
      <alignment horizontal="center" vertical="top" wrapText="1"/>
    </xf>
    <xf numFmtId="165" fontId="3" fillId="6" borderId="7" xfId="0" applyNumberFormat="1" applyFont="1" applyFill="1" applyBorder="1" applyAlignment="1">
      <alignment horizontal="center" vertical="top"/>
    </xf>
    <xf numFmtId="0" fontId="3" fillId="6" borderId="31" xfId="0" applyFont="1" applyFill="1" applyBorder="1" applyAlignment="1">
      <alignment vertical="top" wrapText="1"/>
    </xf>
    <xf numFmtId="1" fontId="3" fillId="0" borderId="36" xfId="0" applyNumberFormat="1" applyFont="1" applyFill="1" applyBorder="1" applyAlignment="1">
      <alignment horizontal="center" vertical="top" wrapText="1"/>
    </xf>
    <xf numFmtId="165" fontId="3" fillId="6" borderId="7" xfId="0" applyNumberFormat="1" applyFont="1" applyFill="1" applyBorder="1" applyAlignment="1">
      <alignment horizontal="left" vertical="top" wrapText="1"/>
    </xf>
    <xf numFmtId="0" fontId="4" fillId="0" borderId="0" xfId="0" applyFont="1" applyAlignment="1">
      <alignment vertical="center" wrapText="1"/>
    </xf>
    <xf numFmtId="165" fontId="18" fillId="4" borderId="47" xfId="0" applyNumberFormat="1" applyFont="1" applyFill="1" applyBorder="1" applyAlignment="1">
      <alignment horizontal="center" vertical="top" wrapText="1"/>
    </xf>
    <xf numFmtId="165" fontId="12" fillId="0" borderId="48" xfId="0" applyNumberFormat="1" applyFont="1" applyBorder="1" applyAlignment="1">
      <alignment horizontal="center" vertical="top" wrapText="1"/>
    </xf>
    <xf numFmtId="165" fontId="12" fillId="8" borderId="48" xfId="0" applyNumberFormat="1" applyFont="1" applyFill="1" applyBorder="1" applyAlignment="1">
      <alignment horizontal="center" vertical="top" wrapText="1"/>
    </xf>
    <xf numFmtId="165" fontId="18" fillId="4" borderId="48" xfId="0" applyNumberFormat="1" applyFont="1" applyFill="1" applyBorder="1" applyAlignment="1">
      <alignment horizontal="center" vertical="top" wrapText="1"/>
    </xf>
    <xf numFmtId="165" fontId="18" fillId="8" borderId="48" xfId="0" applyNumberFormat="1" applyFont="1" applyFill="1" applyBorder="1" applyAlignment="1">
      <alignment horizontal="center" vertical="top" wrapText="1"/>
    </xf>
    <xf numFmtId="165" fontId="18" fillId="8" borderId="95" xfId="0" applyNumberFormat="1" applyFont="1" applyFill="1" applyBorder="1" applyAlignment="1">
      <alignment horizontal="center" vertical="top" wrapText="1"/>
    </xf>
    <xf numFmtId="165" fontId="12" fillId="0" borderId="19" xfId="0" applyNumberFormat="1" applyFont="1" applyBorder="1" applyAlignment="1">
      <alignment horizontal="right" vertical="top"/>
    </xf>
    <xf numFmtId="165" fontId="3" fillId="6" borderId="29" xfId="0" applyNumberFormat="1" applyFont="1" applyFill="1" applyBorder="1" applyAlignment="1">
      <alignment horizontal="center" vertical="top"/>
    </xf>
    <xf numFmtId="0" fontId="12" fillId="6" borderId="66" xfId="0" applyFont="1" applyFill="1" applyBorder="1" applyAlignment="1">
      <alignment horizontal="center" vertical="top"/>
    </xf>
    <xf numFmtId="164" fontId="12" fillId="6" borderId="67" xfId="0" applyNumberFormat="1" applyFont="1" applyFill="1" applyBorder="1" applyAlignment="1">
      <alignment horizontal="center" vertical="top"/>
    </xf>
    <xf numFmtId="165" fontId="10" fillId="6" borderId="58" xfId="0" applyNumberFormat="1" applyFont="1" applyFill="1" applyBorder="1" applyAlignment="1">
      <alignment horizontal="center" vertical="top"/>
    </xf>
    <xf numFmtId="0" fontId="12" fillId="8" borderId="26" xfId="0" applyFont="1" applyFill="1" applyBorder="1" applyAlignment="1">
      <alignment horizontal="left" vertical="top" wrapText="1"/>
    </xf>
    <xf numFmtId="165" fontId="19" fillId="8" borderId="26" xfId="0" applyNumberFormat="1" applyFont="1" applyFill="1" applyBorder="1" applyAlignment="1">
      <alignment horizontal="center" vertical="center" textRotation="90" wrapText="1"/>
    </xf>
    <xf numFmtId="165" fontId="18" fillId="8" borderId="26" xfId="0" applyNumberFormat="1" applyFont="1" applyFill="1" applyBorder="1" applyAlignment="1">
      <alignment horizontal="center" vertical="top" wrapText="1"/>
    </xf>
    <xf numFmtId="165" fontId="3" fillId="0" borderId="83" xfId="0" applyNumberFormat="1" applyFont="1" applyFill="1" applyBorder="1" applyAlignment="1">
      <alignment horizontal="center" vertical="top"/>
    </xf>
    <xf numFmtId="49" fontId="12" fillId="6" borderId="20" xfId="0" applyNumberFormat="1" applyFont="1" applyFill="1" applyBorder="1" applyAlignment="1">
      <alignment horizontal="center" vertical="top" wrapText="1"/>
    </xf>
    <xf numFmtId="3" fontId="3" fillId="0" borderId="0" xfId="0" applyNumberFormat="1" applyFont="1" applyFill="1" applyBorder="1" applyAlignment="1">
      <alignment horizontal="left" vertical="top" wrapText="1"/>
    </xf>
    <xf numFmtId="3" fontId="12" fillId="6" borderId="37" xfId="0" applyNumberFormat="1" applyFont="1" applyFill="1" applyBorder="1" applyAlignment="1">
      <alignment horizontal="center" vertical="top"/>
    </xf>
    <xf numFmtId="3" fontId="12" fillId="6" borderId="14" xfId="0" applyNumberFormat="1" applyFont="1" applyFill="1" applyBorder="1" applyAlignment="1">
      <alignment horizontal="center" vertical="top"/>
    </xf>
    <xf numFmtId="0" fontId="3" fillId="6" borderId="14" xfId="0" applyFont="1" applyFill="1" applyBorder="1" applyAlignment="1">
      <alignment horizontal="left" vertical="top" wrapText="1"/>
    </xf>
    <xf numFmtId="165" fontId="23" fillId="6" borderId="19" xfId="0" applyNumberFormat="1" applyFont="1" applyFill="1" applyBorder="1" applyAlignment="1">
      <alignment horizontal="center" vertical="top"/>
    </xf>
    <xf numFmtId="3" fontId="12" fillId="0" borderId="54" xfId="0" applyNumberFormat="1" applyFont="1" applyFill="1" applyBorder="1" applyAlignment="1">
      <alignment horizontal="center" vertical="top"/>
    </xf>
    <xf numFmtId="3" fontId="12" fillId="6" borderId="0" xfId="0" applyNumberFormat="1" applyFont="1" applyFill="1" applyBorder="1" applyAlignment="1">
      <alignment horizontal="center" vertical="top"/>
    </xf>
    <xf numFmtId="3" fontId="12" fillId="6" borderId="59" xfId="0" applyNumberFormat="1" applyFont="1" applyFill="1" applyBorder="1" applyAlignment="1">
      <alignment horizontal="center" vertical="top"/>
    </xf>
    <xf numFmtId="3" fontId="12" fillId="3" borderId="51" xfId="0" applyNumberFormat="1" applyFont="1" applyFill="1" applyBorder="1" applyAlignment="1">
      <alignment horizontal="center" vertical="top"/>
    </xf>
    <xf numFmtId="3" fontId="12" fillId="3" borderId="87" xfId="0" applyNumberFormat="1" applyFont="1" applyFill="1" applyBorder="1" applyAlignment="1">
      <alignment horizontal="center" vertical="top"/>
    </xf>
    <xf numFmtId="3" fontId="12" fillId="3" borderId="0" xfId="0" applyNumberFormat="1" applyFont="1" applyFill="1" applyBorder="1" applyAlignment="1">
      <alignment horizontal="center" vertical="top"/>
    </xf>
    <xf numFmtId="3" fontId="12" fillId="3" borderId="80" xfId="0" applyNumberFormat="1" applyFont="1" applyFill="1" applyBorder="1" applyAlignment="1">
      <alignment horizontal="center" vertical="top"/>
    </xf>
    <xf numFmtId="49" fontId="22" fillId="3" borderId="59" xfId="0" applyNumberFormat="1" applyFont="1" applyFill="1" applyBorder="1" applyAlignment="1">
      <alignment horizontal="center" vertical="top"/>
    </xf>
    <xf numFmtId="3" fontId="18" fillId="3" borderId="81" xfId="0" applyNumberFormat="1" applyFont="1" applyFill="1" applyBorder="1" applyAlignment="1">
      <alignment horizontal="center" vertical="top" wrapText="1"/>
    </xf>
    <xf numFmtId="3" fontId="12" fillId="6" borderId="51" xfId="0" applyNumberFormat="1" applyFont="1" applyFill="1" applyBorder="1" applyAlignment="1">
      <alignment horizontal="center" vertical="top"/>
    </xf>
    <xf numFmtId="3" fontId="12" fillId="3" borderId="54" xfId="0" applyNumberFormat="1" applyFont="1" applyFill="1" applyBorder="1" applyAlignment="1">
      <alignment horizontal="center" vertical="top"/>
    </xf>
    <xf numFmtId="3" fontId="23" fillId="6" borderId="51" xfId="0" applyNumberFormat="1" applyFont="1" applyFill="1" applyBorder="1" applyAlignment="1">
      <alignment horizontal="center" vertical="top"/>
    </xf>
    <xf numFmtId="3" fontId="23" fillId="6" borderId="59" xfId="0" applyNumberFormat="1" applyFont="1" applyFill="1" applyBorder="1" applyAlignment="1">
      <alignment horizontal="center" vertical="top"/>
    </xf>
    <xf numFmtId="3" fontId="12" fillId="6" borderId="53" xfId="0" applyNumberFormat="1" applyFont="1" applyFill="1" applyBorder="1" applyAlignment="1">
      <alignment horizontal="center" vertical="top"/>
    </xf>
    <xf numFmtId="3" fontId="12" fillId="6" borderId="54" xfId="0" applyNumberFormat="1" applyFont="1" applyFill="1" applyBorder="1" applyAlignment="1">
      <alignment horizontal="center" vertical="top"/>
    </xf>
    <xf numFmtId="1" fontId="12" fillId="3" borderId="38" xfId="0" applyNumberFormat="1" applyFont="1" applyFill="1" applyBorder="1" applyAlignment="1">
      <alignment horizontal="center" vertical="top" wrapText="1"/>
    </xf>
    <xf numFmtId="1" fontId="12" fillId="3" borderId="36" xfId="0" applyNumberFormat="1" applyFont="1" applyFill="1" applyBorder="1" applyAlignment="1">
      <alignment horizontal="center" vertical="top" wrapText="1"/>
    </xf>
    <xf numFmtId="1" fontId="23" fillId="6" borderId="38" xfId="0" applyNumberFormat="1" applyFont="1" applyFill="1" applyBorder="1" applyAlignment="1">
      <alignment horizontal="center" vertical="top" wrapText="1"/>
    </xf>
    <xf numFmtId="1" fontId="23" fillId="6" borderId="33" xfId="0" applyNumberFormat="1" applyFont="1" applyFill="1" applyBorder="1" applyAlignment="1">
      <alignment horizontal="center" vertical="top" wrapText="1"/>
    </xf>
    <xf numFmtId="1" fontId="12" fillId="6" borderId="38" xfId="0" applyNumberFormat="1" applyFont="1" applyFill="1" applyBorder="1" applyAlignment="1">
      <alignment horizontal="center" vertical="top" wrapText="1"/>
    </xf>
    <xf numFmtId="1" fontId="12" fillId="6" borderId="36" xfId="0" applyNumberFormat="1" applyFont="1" applyFill="1" applyBorder="1" applyAlignment="1">
      <alignment horizontal="center" vertical="top" wrapText="1"/>
    </xf>
    <xf numFmtId="3" fontId="3" fillId="6" borderId="36" xfId="0" applyNumberFormat="1" applyFont="1" applyFill="1" applyBorder="1" applyAlignment="1">
      <alignment horizontal="center" vertical="top"/>
    </xf>
    <xf numFmtId="1" fontId="12" fillId="6" borderId="38" xfId="0" applyNumberFormat="1" applyFont="1" applyFill="1" applyBorder="1" applyAlignment="1">
      <alignment horizontal="center" vertical="center"/>
    </xf>
    <xf numFmtId="1" fontId="12" fillId="6" borderId="33" xfId="0" applyNumberFormat="1" applyFont="1" applyFill="1" applyBorder="1" applyAlignment="1">
      <alignment horizontal="center" vertical="center"/>
    </xf>
    <xf numFmtId="1" fontId="12" fillId="0" borderId="36" xfId="0" applyNumberFormat="1" applyFont="1" applyFill="1" applyBorder="1" applyAlignment="1">
      <alignment horizontal="center" vertical="top" wrapText="1"/>
    </xf>
    <xf numFmtId="1" fontId="12" fillId="0" borderId="74" xfId="0" applyNumberFormat="1" applyFont="1" applyFill="1" applyBorder="1" applyAlignment="1">
      <alignment horizontal="center" vertical="top" wrapText="1"/>
    </xf>
    <xf numFmtId="3" fontId="12" fillId="0" borderId="11" xfId="0" applyNumberFormat="1" applyFont="1" applyFill="1" applyBorder="1" applyAlignment="1">
      <alignment horizontal="center" vertical="top"/>
    </xf>
    <xf numFmtId="3" fontId="12" fillId="3" borderId="17" xfId="0" applyNumberFormat="1" applyFont="1" applyFill="1" applyBorder="1" applyAlignment="1">
      <alignment horizontal="center" vertical="top"/>
    </xf>
    <xf numFmtId="3" fontId="12" fillId="3" borderId="62" xfId="0" applyNumberFormat="1" applyFont="1" applyFill="1" applyBorder="1" applyAlignment="1">
      <alignment horizontal="center" vertical="top"/>
    </xf>
    <xf numFmtId="3" fontId="12" fillId="6" borderId="96" xfId="0" applyNumberFormat="1" applyFont="1" applyFill="1" applyBorder="1" applyAlignment="1">
      <alignment horizontal="center" vertical="top"/>
    </xf>
    <xf numFmtId="3" fontId="12" fillId="3" borderId="96" xfId="0" applyNumberFormat="1" applyFont="1" applyFill="1" applyBorder="1" applyAlignment="1">
      <alignment horizontal="center" vertical="top"/>
    </xf>
    <xf numFmtId="164" fontId="12" fillId="6" borderId="17" xfId="0" applyNumberFormat="1" applyFont="1" applyFill="1" applyBorder="1" applyAlignment="1">
      <alignment horizontal="center" vertical="top"/>
    </xf>
    <xf numFmtId="49" fontId="22" fillId="3" borderId="27" xfId="0" applyNumberFormat="1" applyFont="1" applyFill="1" applyBorder="1" applyAlignment="1">
      <alignment horizontal="center" vertical="top"/>
    </xf>
    <xf numFmtId="3" fontId="12" fillId="8" borderId="97" xfId="0" applyNumberFormat="1" applyFont="1" applyFill="1" applyBorder="1" applyAlignment="1">
      <alignment horizontal="center" vertical="top"/>
    </xf>
    <xf numFmtId="3" fontId="18" fillId="3" borderId="25" xfId="0" applyNumberFormat="1" applyFont="1" applyFill="1" applyBorder="1" applyAlignment="1">
      <alignment horizontal="center" vertical="top" wrapText="1"/>
    </xf>
    <xf numFmtId="3" fontId="12" fillId="3" borderId="59" xfId="0" applyNumberFormat="1" applyFont="1" applyFill="1" applyBorder="1" applyAlignment="1">
      <alignment horizontal="center" vertical="top"/>
    </xf>
    <xf numFmtId="0" fontId="10" fillId="0" borderId="38" xfId="0" applyNumberFormat="1" applyFont="1" applyFill="1" applyBorder="1" applyAlignment="1">
      <alignment horizontal="center" vertical="top"/>
    </xf>
    <xf numFmtId="0" fontId="10" fillId="0" borderId="91" xfId="0" applyNumberFormat="1" applyFont="1" applyFill="1" applyBorder="1" applyAlignment="1">
      <alignment horizontal="center" vertical="top"/>
    </xf>
    <xf numFmtId="165" fontId="12" fillId="6" borderId="84" xfId="0" applyNumberFormat="1" applyFont="1" applyFill="1" applyBorder="1" applyAlignment="1">
      <alignment horizontal="center" vertical="top"/>
    </xf>
    <xf numFmtId="3" fontId="12" fillId="3" borderId="11" xfId="0" applyNumberFormat="1" applyFont="1" applyFill="1" applyBorder="1" applyAlignment="1">
      <alignment horizontal="center" vertical="top"/>
    </xf>
    <xf numFmtId="3" fontId="12" fillId="3" borderId="27" xfId="0" applyNumberFormat="1" applyFont="1" applyFill="1" applyBorder="1" applyAlignment="1">
      <alignment horizontal="center" vertical="top"/>
    </xf>
    <xf numFmtId="3" fontId="23" fillId="6" borderId="17" xfId="0" applyNumberFormat="1" applyFont="1" applyFill="1" applyBorder="1" applyAlignment="1">
      <alignment horizontal="center" vertical="top"/>
    </xf>
    <xf numFmtId="3" fontId="23" fillId="6" borderId="27" xfId="0" applyNumberFormat="1" applyFont="1" applyFill="1" applyBorder="1" applyAlignment="1">
      <alignment horizontal="center" vertical="top"/>
    </xf>
    <xf numFmtId="3" fontId="12" fillId="8" borderId="23" xfId="0" applyNumberFormat="1" applyFont="1" applyFill="1" applyBorder="1" applyAlignment="1">
      <alignment horizontal="center" vertical="top"/>
    </xf>
    <xf numFmtId="3" fontId="12" fillId="6" borderId="11" xfId="0" applyNumberFormat="1" applyFont="1" applyFill="1" applyBorder="1" applyAlignment="1">
      <alignment horizontal="center" vertical="top"/>
    </xf>
    <xf numFmtId="165" fontId="12" fillId="6" borderId="85" xfId="0" applyNumberFormat="1" applyFont="1" applyFill="1" applyBorder="1" applyAlignment="1">
      <alignment horizontal="center" vertical="top"/>
    </xf>
    <xf numFmtId="3" fontId="12" fillId="6" borderId="25" xfId="0" applyNumberFormat="1" applyFont="1" applyFill="1" applyBorder="1" applyAlignment="1">
      <alignment horizontal="center" vertical="top"/>
    </xf>
    <xf numFmtId="1" fontId="3" fillId="6" borderId="15" xfId="0" applyNumberFormat="1" applyFont="1" applyFill="1" applyBorder="1" applyAlignment="1">
      <alignment horizontal="center" vertical="top" wrapText="1"/>
    </xf>
    <xf numFmtId="0" fontId="18" fillId="0" borderId="73" xfId="0" applyFont="1" applyFill="1" applyBorder="1" applyAlignment="1">
      <alignment horizontal="center" vertical="center" wrapText="1"/>
    </xf>
    <xf numFmtId="0" fontId="18" fillId="6" borderId="82" xfId="0" applyFont="1" applyFill="1" applyBorder="1" applyAlignment="1">
      <alignment horizontal="center" vertical="center" wrapText="1"/>
    </xf>
    <xf numFmtId="0" fontId="18" fillId="6" borderId="75" xfId="0" applyFont="1" applyFill="1" applyBorder="1" applyAlignment="1">
      <alignment horizontal="center" vertical="center" wrapText="1"/>
    </xf>
    <xf numFmtId="0" fontId="18" fillId="6" borderId="73" xfId="0" applyFont="1" applyFill="1" applyBorder="1" applyAlignment="1">
      <alignment horizontal="center" vertical="center" wrapText="1"/>
    </xf>
    <xf numFmtId="3" fontId="12" fillId="6" borderId="54" xfId="0" applyNumberFormat="1" applyFont="1" applyFill="1" applyBorder="1" applyAlignment="1">
      <alignment horizontal="center" vertical="center" textRotation="90" wrapText="1"/>
    </xf>
    <xf numFmtId="3" fontId="12" fillId="6" borderId="0" xfId="0" applyNumberFormat="1" applyFont="1" applyFill="1" applyBorder="1" applyAlignment="1">
      <alignment horizontal="center" vertical="center" textRotation="90" wrapText="1"/>
    </xf>
    <xf numFmtId="49" fontId="18" fillId="3" borderId="1" xfId="0" applyNumberFormat="1" applyFont="1" applyFill="1" applyBorder="1" applyAlignment="1">
      <alignment vertical="top"/>
    </xf>
    <xf numFmtId="0" fontId="18" fillId="0" borderId="1" xfId="0" applyFont="1" applyFill="1" applyBorder="1" applyAlignment="1">
      <alignment vertical="top" wrapText="1"/>
    </xf>
    <xf numFmtId="3" fontId="3" fillId="8" borderId="98" xfId="0" applyNumberFormat="1" applyFont="1" applyFill="1" applyBorder="1" applyAlignment="1">
      <alignment horizontal="left" vertical="top" wrapText="1"/>
    </xf>
    <xf numFmtId="3" fontId="18" fillId="6" borderId="24" xfId="0" applyNumberFormat="1" applyFont="1" applyFill="1" applyBorder="1" applyAlignment="1">
      <alignment horizontal="left" vertical="top" wrapText="1"/>
    </xf>
    <xf numFmtId="165" fontId="12" fillId="6" borderId="28" xfId="0" applyNumberFormat="1" applyFont="1" applyFill="1" applyBorder="1" applyAlignment="1">
      <alignment vertical="top" wrapText="1"/>
    </xf>
    <xf numFmtId="165" fontId="12" fillId="6" borderId="13" xfId="0" applyNumberFormat="1" applyFont="1" applyFill="1" applyBorder="1" applyAlignment="1">
      <alignment vertical="top" wrapText="1"/>
    </xf>
    <xf numFmtId="164" fontId="3" fillId="6" borderId="13" xfId="0" applyNumberFormat="1" applyFont="1" applyFill="1" applyBorder="1" applyAlignment="1">
      <alignment vertical="top" wrapText="1"/>
    </xf>
    <xf numFmtId="0" fontId="3" fillId="6" borderId="13" xfId="0" applyFont="1" applyFill="1" applyBorder="1" applyAlignment="1">
      <alignment vertical="top" wrapText="1"/>
    </xf>
    <xf numFmtId="0" fontId="18" fillId="3" borderId="24" xfId="0" applyFont="1" applyFill="1" applyBorder="1" applyAlignment="1">
      <alignment horizontal="left" vertical="top" wrapText="1"/>
    </xf>
    <xf numFmtId="165" fontId="3" fillId="0" borderId="28" xfId="0" applyNumberFormat="1" applyFont="1" applyFill="1" applyBorder="1" applyAlignment="1">
      <alignment vertical="top" wrapText="1"/>
    </xf>
    <xf numFmtId="0" fontId="12" fillId="3" borderId="1" xfId="0" applyFont="1" applyFill="1" applyBorder="1" applyAlignment="1">
      <alignment vertical="top" wrapText="1"/>
    </xf>
    <xf numFmtId="0" fontId="18" fillId="0" borderId="10" xfId="0" applyFont="1" applyBorder="1" applyAlignment="1">
      <alignment vertical="top"/>
    </xf>
    <xf numFmtId="0" fontId="12" fillId="6" borderId="28" xfId="0" applyFont="1" applyFill="1" applyBorder="1" applyAlignment="1">
      <alignment horizontal="center" vertical="center" textRotation="90" wrapText="1"/>
    </xf>
    <xf numFmtId="49" fontId="18" fillId="0" borderId="56" xfId="0" applyNumberFormat="1" applyFont="1" applyBorder="1" applyAlignment="1">
      <alignment horizontal="center" vertical="top"/>
    </xf>
    <xf numFmtId="49" fontId="12" fillId="6" borderId="42" xfId="0" applyNumberFormat="1" applyFont="1" applyFill="1" applyBorder="1" applyAlignment="1">
      <alignment horizontal="center" vertical="top"/>
    </xf>
    <xf numFmtId="0" fontId="12" fillId="6" borderId="51" xfId="0" applyFont="1" applyFill="1" applyBorder="1" applyAlignment="1">
      <alignment vertical="center" textRotation="90" wrapText="1"/>
    </xf>
    <xf numFmtId="0" fontId="19" fillId="0" borderId="93" xfId="0" applyFont="1" applyFill="1" applyBorder="1" applyAlignment="1">
      <alignment horizontal="center" vertical="center" textRotation="90" wrapText="1"/>
    </xf>
    <xf numFmtId="0" fontId="19" fillId="6" borderId="0" xfId="0" applyFont="1" applyFill="1" applyBorder="1" applyAlignment="1">
      <alignment horizontal="center" vertical="center" textRotation="90" wrapText="1"/>
    </xf>
    <xf numFmtId="0" fontId="19" fillId="6" borderId="73" xfId="0" applyFont="1" applyFill="1" applyBorder="1" applyAlignment="1">
      <alignment horizontal="center" vertical="center" textRotation="90" wrapText="1"/>
    </xf>
    <xf numFmtId="0" fontId="19" fillId="6" borderId="75" xfId="0" applyFont="1" applyFill="1" applyBorder="1" applyAlignment="1">
      <alignment horizontal="center" vertical="center" textRotation="90" wrapText="1"/>
    </xf>
    <xf numFmtId="0" fontId="18" fillId="3" borderId="10" xfId="0" applyFont="1" applyFill="1" applyBorder="1" applyAlignment="1">
      <alignment horizontal="left" vertical="top" wrapText="1"/>
    </xf>
    <xf numFmtId="0" fontId="12" fillId="3" borderId="1" xfId="0" applyFont="1" applyFill="1" applyBorder="1" applyAlignment="1">
      <alignment horizontal="left" vertical="top" wrapText="1"/>
    </xf>
    <xf numFmtId="0" fontId="3" fillId="6" borderId="1" xfId="0" applyFont="1" applyFill="1" applyBorder="1" applyAlignment="1">
      <alignment horizontal="left" vertical="top" wrapText="1"/>
    </xf>
    <xf numFmtId="165" fontId="5" fillId="6" borderId="10" xfId="0" applyNumberFormat="1" applyFont="1" applyFill="1" applyBorder="1" applyAlignment="1">
      <alignment horizontal="left" vertical="top" wrapText="1"/>
    </xf>
    <xf numFmtId="165" fontId="12" fillId="3" borderId="1" xfId="0" applyNumberFormat="1" applyFont="1" applyFill="1" applyBorder="1" applyAlignment="1">
      <alignment horizontal="left" vertical="top" wrapText="1"/>
    </xf>
    <xf numFmtId="165" fontId="19" fillId="6" borderId="59" xfId="0" applyNumberFormat="1" applyFont="1" applyFill="1" applyBorder="1" applyAlignment="1">
      <alignment horizontal="center" vertical="center" textRotation="90" wrapText="1"/>
    </xf>
    <xf numFmtId="165" fontId="12" fillId="6" borderId="28" xfId="0" applyNumberFormat="1" applyFont="1" applyFill="1" applyBorder="1" applyAlignment="1">
      <alignment horizontal="left" vertical="top" wrapText="1"/>
    </xf>
    <xf numFmtId="0" fontId="12" fillId="0" borderId="0" xfId="0" applyFont="1" applyFill="1" applyBorder="1" applyAlignment="1">
      <alignment horizontal="right" vertical="top"/>
    </xf>
    <xf numFmtId="49" fontId="18" fillId="9" borderId="7" xfId="0" applyNumberFormat="1" applyFont="1" applyFill="1" applyBorder="1" applyAlignment="1">
      <alignment horizontal="center" vertical="top"/>
    </xf>
    <xf numFmtId="165" fontId="3" fillId="6" borderId="29" xfId="0" applyNumberFormat="1" applyFont="1" applyFill="1" applyBorder="1" applyAlignment="1">
      <alignment vertical="top" wrapText="1"/>
    </xf>
    <xf numFmtId="49" fontId="18" fillId="6" borderId="13" xfId="0" applyNumberFormat="1" applyFont="1" applyFill="1" applyBorder="1" applyAlignment="1">
      <alignment horizontal="center" vertical="top"/>
    </xf>
    <xf numFmtId="49" fontId="18" fillId="2" borderId="13" xfId="0" applyNumberFormat="1" applyFont="1" applyFill="1" applyBorder="1" applyAlignment="1">
      <alignment horizontal="center" vertical="top"/>
    </xf>
    <xf numFmtId="49" fontId="18" fillId="9" borderId="6" xfId="0" applyNumberFormat="1" applyFont="1" applyFill="1" applyBorder="1" applyAlignment="1">
      <alignment horizontal="center" vertical="top"/>
    </xf>
    <xf numFmtId="49" fontId="18" fillId="2" borderId="24" xfId="0" applyNumberFormat="1" applyFont="1" applyFill="1" applyBorder="1" applyAlignment="1">
      <alignment horizontal="center" vertical="top"/>
    </xf>
    <xf numFmtId="49" fontId="18" fillId="6" borderId="13" xfId="0" applyNumberFormat="1" applyFont="1" applyFill="1" applyBorder="1" applyAlignment="1">
      <alignment horizontal="center" vertical="top" wrapText="1"/>
    </xf>
    <xf numFmtId="0" fontId="18" fillId="0" borderId="35" xfId="0" applyFont="1" applyBorder="1" applyAlignment="1">
      <alignment horizontal="center" vertical="center" wrapText="1"/>
    </xf>
    <xf numFmtId="49" fontId="18" fillId="9" borderId="32" xfId="0" applyNumberFormat="1" applyFont="1" applyFill="1" applyBorder="1" applyAlignment="1">
      <alignment horizontal="center" vertical="top"/>
    </xf>
    <xf numFmtId="49" fontId="18" fillId="2" borderId="36" xfId="0" applyNumberFormat="1" applyFont="1" applyFill="1" applyBorder="1" applyAlignment="1">
      <alignment horizontal="center" vertical="top"/>
    </xf>
    <xf numFmtId="49" fontId="18" fillId="6" borderId="15" xfId="0" applyNumberFormat="1" applyFont="1" applyFill="1" applyBorder="1" applyAlignment="1">
      <alignment horizontal="center" vertical="top"/>
    </xf>
    <xf numFmtId="49" fontId="18" fillId="6" borderId="28" xfId="0" applyNumberFormat="1" applyFont="1" applyFill="1" applyBorder="1" applyAlignment="1">
      <alignment horizontal="center" vertical="top"/>
    </xf>
    <xf numFmtId="49" fontId="18" fillId="8" borderId="13" xfId="0" applyNumberFormat="1" applyFont="1" applyFill="1" applyBorder="1" applyAlignment="1">
      <alignment horizontal="center" vertical="top" wrapText="1"/>
    </xf>
    <xf numFmtId="49" fontId="12" fillId="6" borderId="4" xfId="0" applyNumberFormat="1" applyFont="1" applyFill="1" applyBorder="1" applyAlignment="1">
      <alignment horizontal="center" vertical="top" wrapText="1"/>
    </xf>
    <xf numFmtId="49" fontId="12" fillId="6" borderId="41" xfId="0" applyNumberFormat="1" applyFont="1" applyFill="1" applyBorder="1" applyAlignment="1">
      <alignment horizontal="center" vertical="top" wrapText="1"/>
    </xf>
    <xf numFmtId="49" fontId="12" fillId="6" borderId="32" xfId="0" applyNumberFormat="1" applyFont="1" applyFill="1" applyBorder="1" applyAlignment="1">
      <alignment horizontal="center" vertical="top" wrapText="1"/>
    </xf>
    <xf numFmtId="49" fontId="18" fillId="6" borderId="16" xfId="0" applyNumberFormat="1" applyFont="1" applyFill="1" applyBorder="1" applyAlignment="1">
      <alignment horizontal="center" vertical="top"/>
    </xf>
    <xf numFmtId="49" fontId="18" fillId="8" borderId="13" xfId="0" applyNumberFormat="1" applyFont="1" applyFill="1" applyBorder="1" applyAlignment="1">
      <alignment horizontal="center" vertical="top"/>
    </xf>
    <xf numFmtId="0" fontId="3" fillId="6" borderId="28" xfId="0" applyFont="1" applyFill="1" applyBorder="1" applyAlignment="1">
      <alignment horizontal="left" vertical="top" wrapText="1"/>
    </xf>
    <xf numFmtId="0" fontId="14" fillId="0" borderId="0" xfId="0" applyFont="1" applyAlignment="1">
      <alignment horizontal="center" vertical="top" wrapText="1"/>
    </xf>
    <xf numFmtId="0" fontId="12" fillId="0" borderId="32" xfId="0" applyFont="1" applyFill="1" applyBorder="1" applyAlignment="1">
      <alignment vertical="top" wrapText="1"/>
    </xf>
    <xf numFmtId="0" fontId="12" fillId="6" borderId="13" xfId="0" applyFont="1" applyFill="1" applyBorder="1" applyAlignment="1">
      <alignment horizontal="center" vertical="center" textRotation="90" wrapText="1"/>
    </xf>
    <xf numFmtId="0" fontId="12" fillId="6" borderId="31" xfId="0" applyFont="1" applyFill="1" applyBorder="1" applyAlignment="1">
      <alignment horizontal="left" vertical="top" wrapText="1"/>
    </xf>
    <xf numFmtId="0" fontId="12" fillId="6" borderId="29" xfId="0" applyFont="1" applyFill="1" applyBorder="1" applyAlignment="1">
      <alignment horizontal="left" vertical="top" wrapText="1"/>
    </xf>
    <xf numFmtId="49" fontId="12" fillId="6" borderId="41" xfId="0" applyNumberFormat="1" applyFont="1" applyFill="1" applyBorder="1" applyAlignment="1">
      <alignment horizontal="center" vertical="top"/>
    </xf>
    <xf numFmtId="3" fontId="12" fillId="6" borderId="4" xfId="0" applyNumberFormat="1" applyFont="1" applyFill="1" applyBorder="1" applyAlignment="1">
      <alignment horizontal="center" vertical="top" wrapText="1"/>
    </xf>
    <xf numFmtId="49" fontId="18" fillId="6" borderId="28" xfId="0" applyNumberFormat="1" applyFont="1" applyFill="1" applyBorder="1" applyAlignment="1">
      <alignment horizontal="center" vertical="top"/>
    </xf>
    <xf numFmtId="0" fontId="12" fillId="0" borderId="32" xfId="0" applyFont="1" applyFill="1" applyBorder="1" applyAlignment="1">
      <alignment vertical="top" wrapText="1"/>
    </xf>
    <xf numFmtId="49" fontId="12" fillId="6" borderId="70" xfId="0" applyNumberFormat="1" applyFont="1" applyFill="1" applyBorder="1" applyAlignment="1">
      <alignment horizontal="center" vertical="top"/>
    </xf>
    <xf numFmtId="49" fontId="18" fillId="6" borderId="16" xfId="0" applyNumberFormat="1" applyFont="1" applyFill="1" applyBorder="1" applyAlignment="1">
      <alignment horizontal="center" vertical="top"/>
    </xf>
    <xf numFmtId="1" fontId="28" fillId="3" borderId="38" xfId="0" applyNumberFormat="1" applyFont="1" applyFill="1" applyBorder="1" applyAlignment="1">
      <alignment horizontal="center" vertical="top" wrapText="1"/>
    </xf>
    <xf numFmtId="1" fontId="28" fillId="6" borderId="16" xfId="0" applyNumberFormat="1" applyFont="1" applyFill="1" applyBorder="1" applyAlignment="1">
      <alignment horizontal="center" vertical="top" wrapText="1"/>
    </xf>
    <xf numFmtId="165" fontId="23" fillId="6" borderId="51" xfId="0" applyNumberFormat="1" applyFont="1" applyFill="1" applyBorder="1" applyAlignment="1">
      <alignment horizontal="center" vertical="top"/>
    </xf>
    <xf numFmtId="165" fontId="23" fillId="6" borderId="18" xfId="0" applyNumberFormat="1" applyFont="1" applyFill="1" applyBorder="1" applyAlignment="1">
      <alignment horizontal="center" vertical="top"/>
    </xf>
    <xf numFmtId="3" fontId="23" fillId="6" borderId="18" xfId="0" applyNumberFormat="1" applyFont="1" applyFill="1" applyBorder="1" applyAlignment="1">
      <alignment horizontal="center" vertical="top" wrapText="1"/>
    </xf>
    <xf numFmtId="165" fontId="23" fillId="6" borderId="50" xfId="0" applyNumberFormat="1" applyFont="1" applyFill="1" applyBorder="1" applyAlignment="1">
      <alignment horizontal="center" vertical="top"/>
    </xf>
    <xf numFmtId="165" fontId="23" fillId="6" borderId="18" xfId="0" applyNumberFormat="1" applyFont="1" applyFill="1" applyBorder="1" applyAlignment="1">
      <alignment horizontal="center" vertical="center"/>
    </xf>
    <xf numFmtId="165" fontId="23" fillId="6" borderId="51" xfId="0" applyNumberFormat="1" applyFont="1" applyFill="1" applyBorder="1" applyAlignment="1">
      <alignment horizontal="center" vertical="center"/>
    </xf>
    <xf numFmtId="165" fontId="28" fillId="6" borderId="50" xfId="0" applyNumberFormat="1" applyFont="1" applyFill="1" applyBorder="1" applyAlignment="1">
      <alignment vertical="top" wrapText="1"/>
    </xf>
    <xf numFmtId="165" fontId="23" fillId="6" borderId="58" xfId="0" applyNumberFormat="1" applyFont="1" applyFill="1" applyBorder="1" applyAlignment="1">
      <alignment horizontal="center" vertical="top"/>
    </xf>
    <xf numFmtId="165" fontId="23" fillId="6" borderId="20" xfId="0" applyNumberFormat="1" applyFont="1" applyFill="1" applyBorder="1" applyAlignment="1">
      <alignment horizontal="center" vertical="top"/>
    </xf>
    <xf numFmtId="3" fontId="33" fillId="6" borderId="15" xfId="0" applyNumberFormat="1" applyFont="1" applyFill="1" applyBorder="1" applyAlignment="1">
      <alignment horizontal="center" vertical="top"/>
    </xf>
    <xf numFmtId="3" fontId="23" fillId="6" borderId="20" xfId="0" applyNumberFormat="1" applyFont="1" applyFill="1" applyBorder="1" applyAlignment="1">
      <alignment horizontal="center" vertical="top" wrapText="1"/>
    </xf>
    <xf numFmtId="165" fontId="23" fillId="6" borderId="59" xfId="0" applyNumberFormat="1" applyFont="1" applyFill="1" applyBorder="1" applyAlignment="1">
      <alignment horizontal="center" vertical="top"/>
    </xf>
    <xf numFmtId="3" fontId="28" fillId="6" borderId="16" xfId="0" applyNumberFormat="1" applyFont="1" applyFill="1" applyBorder="1" applyAlignment="1">
      <alignment horizontal="center" vertical="top"/>
    </xf>
    <xf numFmtId="0" fontId="32" fillId="6" borderId="82" xfId="0" applyFont="1" applyFill="1" applyBorder="1" applyAlignment="1">
      <alignment horizontal="center" vertical="center" textRotation="90" wrapText="1"/>
    </xf>
    <xf numFmtId="49" fontId="33" fillId="6" borderId="15" xfId="0" applyNumberFormat="1" applyFont="1" applyFill="1" applyBorder="1" applyAlignment="1">
      <alignment horizontal="center" vertical="top"/>
    </xf>
    <xf numFmtId="49" fontId="23" fillId="6" borderId="4" xfId="0" applyNumberFormat="1" applyFont="1" applyFill="1" applyBorder="1" applyAlignment="1">
      <alignment horizontal="center" vertical="top" wrapText="1"/>
    </xf>
    <xf numFmtId="0" fontId="32" fillId="0" borderId="41" xfId="0" applyFont="1" applyBorder="1" applyAlignment="1">
      <alignment wrapText="1"/>
    </xf>
    <xf numFmtId="3" fontId="12" fillId="8" borderId="30" xfId="0" applyNumberFormat="1" applyFont="1" applyFill="1" applyBorder="1" applyAlignment="1">
      <alignment horizontal="center" vertical="top"/>
    </xf>
    <xf numFmtId="165" fontId="12" fillId="0" borderId="19" xfId="0" applyNumberFormat="1" applyFont="1" applyFill="1" applyBorder="1" applyAlignment="1">
      <alignment horizontal="center" vertical="top"/>
    </xf>
    <xf numFmtId="3" fontId="28" fillId="6" borderId="12" xfId="0" applyNumberFormat="1" applyFont="1" applyFill="1" applyBorder="1" applyAlignment="1">
      <alignment vertical="top" wrapText="1"/>
    </xf>
    <xf numFmtId="3" fontId="28" fillId="6" borderId="1" xfId="0" applyNumberFormat="1" applyFont="1" applyFill="1" applyBorder="1" applyAlignment="1">
      <alignment horizontal="left" vertical="top" wrapText="1"/>
    </xf>
    <xf numFmtId="0" fontId="23" fillId="6" borderId="53" xfId="0" applyFont="1" applyFill="1" applyBorder="1" applyAlignment="1">
      <alignment vertical="center" textRotation="90" wrapText="1"/>
    </xf>
    <xf numFmtId="3" fontId="23" fillId="6" borderId="19" xfId="0" applyNumberFormat="1" applyFont="1" applyFill="1" applyBorder="1" applyAlignment="1">
      <alignment horizontal="center" vertical="top" wrapText="1"/>
    </xf>
    <xf numFmtId="165" fontId="28" fillId="0" borderId="12" xfId="0" applyNumberFormat="1" applyFont="1" applyFill="1" applyBorder="1" applyAlignment="1">
      <alignment horizontal="center" vertical="top"/>
    </xf>
    <xf numFmtId="165" fontId="28" fillId="0" borderId="19" xfId="0" applyNumberFormat="1" applyFont="1" applyFill="1" applyBorder="1" applyAlignment="1">
      <alignment horizontal="center" vertical="top"/>
    </xf>
    <xf numFmtId="165" fontId="23" fillId="0" borderId="48" xfId="0" applyNumberFormat="1" applyFont="1" applyFill="1" applyBorder="1" applyAlignment="1">
      <alignment horizontal="center" vertical="top"/>
    </xf>
    <xf numFmtId="0" fontId="32" fillId="6" borderId="15" xfId="0" applyFont="1" applyFill="1" applyBorder="1" applyAlignment="1">
      <alignment horizontal="center" vertical="center" wrapText="1"/>
    </xf>
    <xf numFmtId="3" fontId="23" fillId="0" borderId="18" xfId="0" applyNumberFormat="1" applyFont="1" applyFill="1" applyBorder="1" applyAlignment="1">
      <alignment horizontal="center" vertical="top" wrapText="1"/>
    </xf>
    <xf numFmtId="1" fontId="28" fillId="6" borderId="38" xfId="0" applyNumberFormat="1" applyFont="1" applyFill="1" applyBorder="1" applyAlignment="1">
      <alignment horizontal="center" vertical="center"/>
    </xf>
    <xf numFmtId="0" fontId="32" fillId="6" borderId="73" xfId="0" applyFont="1" applyFill="1" applyBorder="1" applyAlignment="1">
      <alignment horizontal="center" vertical="center" textRotation="90" wrapText="1"/>
    </xf>
    <xf numFmtId="0" fontId="23" fillId="6" borderId="20" xfId="0" applyFont="1" applyFill="1" applyBorder="1" applyAlignment="1">
      <alignment horizontal="center" vertical="top"/>
    </xf>
    <xf numFmtId="165" fontId="23" fillId="6" borderId="20" xfId="0" applyNumberFormat="1" applyFont="1" applyFill="1" applyBorder="1" applyAlignment="1">
      <alignment horizontal="center" vertical="center"/>
    </xf>
    <xf numFmtId="165" fontId="23" fillId="6" borderId="59" xfId="0" applyNumberFormat="1" applyFont="1" applyFill="1" applyBorder="1" applyAlignment="1">
      <alignment horizontal="center" vertical="center"/>
    </xf>
    <xf numFmtId="165" fontId="28" fillId="6" borderId="58" xfId="0" applyNumberFormat="1" applyFont="1" applyFill="1" applyBorder="1" applyAlignment="1">
      <alignment vertical="top" wrapText="1"/>
    </xf>
    <xf numFmtId="1" fontId="28" fillId="6" borderId="33" xfId="0" applyNumberFormat="1" applyFont="1" applyFill="1" applyBorder="1" applyAlignment="1">
      <alignment horizontal="center" vertical="center"/>
    </xf>
    <xf numFmtId="49" fontId="23" fillId="6" borderId="4" xfId="0" applyNumberFormat="1" applyFont="1" applyFill="1" applyBorder="1" applyAlignment="1">
      <alignment horizontal="center" wrapText="1"/>
    </xf>
    <xf numFmtId="0" fontId="32" fillId="6" borderId="27" xfId="0" applyFont="1" applyFill="1" applyBorder="1" applyAlignment="1">
      <alignment horizontal="center" vertical="center" wrapText="1"/>
    </xf>
    <xf numFmtId="49" fontId="23" fillId="6" borderId="20" xfId="0" applyNumberFormat="1" applyFont="1" applyFill="1" applyBorder="1" applyAlignment="1">
      <alignment horizontal="center" vertical="top" wrapText="1"/>
    </xf>
    <xf numFmtId="0" fontId="12" fillId="6" borderId="20" xfId="0" applyFont="1" applyFill="1" applyBorder="1" applyAlignment="1">
      <alignment horizontal="center" vertical="top" wrapText="1"/>
    </xf>
    <xf numFmtId="3" fontId="5" fillId="6" borderId="15" xfId="0" applyNumberFormat="1" applyFont="1" applyFill="1" applyBorder="1" applyAlignment="1">
      <alignment horizontal="center" vertical="top"/>
    </xf>
    <xf numFmtId="0" fontId="6" fillId="0" borderId="32" xfId="0" applyFont="1" applyBorder="1" applyAlignment="1">
      <alignment wrapText="1"/>
    </xf>
    <xf numFmtId="165" fontId="3" fillId="6" borderId="48" xfId="0" applyNumberFormat="1" applyFont="1" applyFill="1" applyBorder="1" applyAlignment="1">
      <alignment horizontal="center" vertical="top"/>
    </xf>
    <xf numFmtId="165" fontId="3" fillId="6" borderId="19" xfId="0" applyNumberFormat="1" applyFont="1" applyFill="1" applyBorder="1" applyAlignment="1">
      <alignment horizontal="center" vertical="top"/>
    </xf>
    <xf numFmtId="0" fontId="12" fillId="6" borderId="32" xfId="0" applyFont="1" applyFill="1" applyBorder="1" applyAlignment="1">
      <alignment horizontal="center" vertical="top" wrapText="1"/>
    </xf>
    <xf numFmtId="165" fontId="3" fillId="6" borderId="31" xfId="0" applyNumberFormat="1" applyFont="1" applyFill="1" applyBorder="1" applyAlignment="1">
      <alignment horizontal="center" vertical="top"/>
    </xf>
    <xf numFmtId="1" fontId="3" fillId="0" borderId="38" xfId="0" applyNumberFormat="1" applyFont="1" applyFill="1" applyBorder="1" applyAlignment="1">
      <alignment horizontal="center" vertical="top" wrapText="1"/>
    </xf>
    <xf numFmtId="1" fontId="3" fillId="0" borderId="17" xfId="0" applyNumberFormat="1" applyFont="1" applyFill="1" applyBorder="1" applyAlignment="1">
      <alignment horizontal="center" vertical="top" wrapText="1"/>
    </xf>
    <xf numFmtId="165" fontId="3" fillId="0" borderId="7" xfId="0" applyNumberFormat="1" applyFont="1" applyFill="1" applyBorder="1" applyAlignment="1">
      <alignment horizontal="left" vertical="top" wrapText="1"/>
    </xf>
    <xf numFmtId="1" fontId="3" fillId="0" borderId="27" xfId="0" applyNumberFormat="1" applyFont="1" applyFill="1" applyBorder="1" applyAlignment="1">
      <alignment horizontal="center" vertical="top" wrapText="1"/>
    </xf>
    <xf numFmtId="1" fontId="3" fillId="6" borderId="17" xfId="0" applyNumberFormat="1" applyFont="1" applyFill="1" applyBorder="1" applyAlignment="1">
      <alignment horizontal="center" vertical="top" wrapText="1"/>
    </xf>
    <xf numFmtId="1" fontId="3" fillId="6" borderId="59" xfId="0" applyNumberFormat="1" applyFont="1" applyFill="1" applyBorder="1" applyAlignment="1">
      <alignment horizontal="center" vertical="top" wrapText="1"/>
    </xf>
    <xf numFmtId="1" fontId="3" fillId="6" borderId="33" xfId="0" applyNumberFormat="1" applyFont="1" applyFill="1" applyBorder="1" applyAlignment="1">
      <alignment horizontal="center" vertical="top" wrapText="1"/>
    </xf>
    <xf numFmtId="1" fontId="3" fillId="6" borderId="27" xfId="0" applyNumberFormat="1" applyFont="1" applyFill="1" applyBorder="1" applyAlignment="1">
      <alignment horizontal="center" vertical="top" wrapText="1"/>
    </xf>
    <xf numFmtId="165" fontId="3" fillId="6" borderId="28" xfId="0" applyNumberFormat="1" applyFont="1" applyFill="1" applyBorder="1" applyAlignment="1">
      <alignment vertical="top" wrapText="1"/>
    </xf>
    <xf numFmtId="0" fontId="18" fillId="6" borderId="73" xfId="0" applyFont="1" applyFill="1" applyBorder="1" applyAlignment="1">
      <alignment vertical="center" textRotation="90" wrapText="1"/>
    </xf>
    <xf numFmtId="49" fontId="12" fillId="6" borderId="0" xfId="0" applyNumberFormat="1" applyFont="1" applyFill="1" applyBorder="1" applyAlignment="1">
      <alignment horizontal="center" vertical="top"/>
    </xf>
    <xf numFmtId="0" fontId="23" fillId="6" borderId="28" xfId="0" applyFont="1" applyFill="1" applyBorder="1" applyAlignment="1">
      <alignment vertical="top" wrapText="1"/>
    </xf>
    <xf numFmtId="0" fontId="23" fillId="0" borderId="58" xfId="0" applyFont="1" applyFill="1" applyBorder="1" applyAlignment="1">
      <alignment horizontal="center" vertical="top"/>
    </xf>
    <xf numFmtId="0" fontId="23" fillId="6" borderId="29" xfId="0" applyFont="1" applyFill="1" applyBorder="1" applyAlignment="1">
      <alignment horizontal="left" vertical="top" wrapText="1"/>
    </xf>
    <xf numFmtId="164" fontId="23" fillId="6" borderId="28" xfId="0" applyNumberFormat="1" applyFont="1" applyFill="1" applyBorder="1" applyAlignment="1">
      <alignment horizontal="center" vertical="top"/>
    </xf>
    <xf numFmtId="0" fontId="12" fillId="6" borderId="13" xfId="0" applyFont="1" applyFill="1" applyBorder="1" applyAlignment="1">
      <alignment vertical="top" wrapText="1"/>
    </xf>
    <xf numFmtId="49" fontId="18" fillId="9" borderId="7" xfId="0" applyNumberFormat="1" applyFont="1" applyFill="1" applyBorder="1" applyAlignment="1">
      <alignment horizontal="center" vertical="top"/>
    </xf>
    <xf numFmtId="49" fontId="18" fillId="2" borderId="13" xfId="0" applyNumberFormat="1" applyFont="1" applyFill="1" applyBorder="1" applyAlignment="1">
      <alignment horizontal="center" vertical="top"/>
    </xf>
    <xf numFmtId="49" fontId="18" fillId="6" borderId="13" xfId="0" applyNumberFormat="1" applyFont="1" applyFill="1" applyBorder="1" applyAlignment="1">
      <alignment horizontal="center" vertical="top" wrapText="1"/>
    </xf>
    <xf numFmtId="0" fontId="3" fillId="6" borderId="15" xfId="0" applyFont="1" applyFill="1" applyBorder="1" applyAlignment="1">
      <alignment horizontal="left" vertical="top" wrapText="1"/>
    </xf>
    <xf numFmtId="49" fontId="18" fillId="8" borderId="13" xfId="0" applyNumberFormat="1" applyFont="1" applyFill="1" applyBorder="1" applyAlignment="1">
      <alignment horizontal="center" vertical="top" wrapText="1"/>
    </xf>
    <xf numFmtId="0" fontId="3" fillId="6" borderId="16" xfId="0" applyFont="1" applyFill="1" applyBorder="1" applyAlignment="1">
      <alignment horizontal="left" vertical="top" wrapText="1"/>
    </xf>
    <xf numFmtId="49" fontId="18" fillId="6" borderId="16" xfId="0" applyNumberFormat="1" applyFont="1" applyFill="1" applyBorder="1" applyAlignment="1">
      <alignment horizontal="center" vertical="top" wrapText="1"/>
    </xf>
    <xf numFmtId="49" fontId="18" fillId="6" borderId="28" xfId="0" applyNumberFormat="1" applyFont="1" applyFill="1" applyBorder="1" applyAlignment="1">
      <alignment horizontal="center" vertical="top" wrapText="1"/>
    </xf>
    <xf numFmtId="49" fontId="33" fillId="6" borderId="15" xfId="0" applyNumberFormat="1" applyFont="1" applyFill="1" applyBorder="1" applyAlignment="1">
      <alignment horizontal="center" vertical="top"/>
    </xf>
    <xf numFmtId="0" fontId="28" fillId="6" borderId="50" xfId="0" applyFont="1" applyFill="1" applyBorder="1" applyAlignment="1">
      <alignment vertical="top" wrapText="1"/>
    </xf>
    <xf numFmtId="0" fontId="12" fillId="6" borderId="16" xfId="0" applyFont="1" applyFill="1" applyBorder="1" applyAlignment="1">
      <alignment horizontal="center" vertical="center" textRotation="90" wrapText="1"/>
    </xf>
    <xf numFmtId="0" fontId="32" fillId="6" borderId="41" xfId="0" applyFont="1" applyFill="1" applyBorder="1" applyAlignment="1">
      <alignment horizontal="center" vertical="top" wrapText="1"/>
    </xf>
    <xf numFmtId="0" fontId="23" fillId="6" borderId="50" xfId="0" applyFont="1" applyFill="1" applyBorder="1" applyAlignment="1">
      <alignment horizontal="center" vertical="top"/>
    </xf>
    <xf numFmtId="165" fontId="28" fillId="6" borderId="50" xfId="0" applyNumberFormat="1" applyFont="1" applyFill="1" applyBorder="1" applyAlignment="1">
      <alignment horizontal="center" vertical="top"/>
    </xf>
    <xf numFmtId="0" fontId="23" fillId="6" borderId="58" xfId="0" applyFont="1" applyFill="1" applyBorder="1" applyAlignment="1">
      <alignment horizontal="center" vertical="top"/>
    </xf>
    <xf numFmtId="3" fontId="28" fillId="6" borderId="28" xfId="0" applyNumberFormat="1" applyFont="1" applyFill="1" applyBorder="1" applyAlignment="1">
      <alignment horizontal="center" vertical="top"/>
    </xf>
    <xf numFmtId="49" fontId="33" fillId="6" borderId="27" xfId="0" applyNumberFormat="1" applyFont="1" applyFill="1" applyBorder="1" applyAlignment="1">
      <alignment horizontal="center" vertical="top"/>
    </xf>
    <xf numFmtId="0" fontId="29" fillId="6" borderId="0" xfId="0" applyFont="1" applyFill="1" applyBorder="1" applyAlignment="1">
      <alignment horizontal="center" vertical="center" textRotation="90" wrapText="1"/>
    </xf>
    <xf numFmtId="49" fontId="23" fillId="6" borderId="0" xfId="0" applyNumberFormat="1" applyFont="1" applyFill="1" applyBorder="1" applyAlignment="1">
      <alignment horizontal="center" vertical="top" wrapText="1"/>
    </xf>
    <xf numFmtId="0" fontId="23" fillId="6" borderId="18" xfId="0" applyFont="1" applyFill="1" applyBorder="1" applyAlignment="1">
      <alignment horizontal="center" vertical="top"/>
    </xf>
    <xf numFmtId="0" fontId="29" fillId="6" borderId="59" xfId="0" applyFont="1" applyFill="1" applyBorder="1" applyAlignment="1">
      <alignment horizontal="center" vertical="center" textRotation="90" wrapText="1"/>
    </xf>
    <xf numFmtId="0" fontId="28" fillId="6" borderId="1" xfId="0" applyFont="1" applyFill="1" applyBorder="1" applyAlignment="1">
      <alignment horizontal="left" vertical="top" wrapText="1"/>
    </xf>
    <xf numFmtId="0" fontId="29" fillId="6" borderId="73" xfId="0" applyFont="1" applyFill="1" applyBorder="1" applyAlignment="1">
      <alignment horizontal="center" vertical="center" textRotation="90" wrapText="1"/>
    </xf>
    <xf numFmtId="0" fontId="23" fillId="6" borderId="48" xfId="0" applyFont="1" applyFill="1" applyBorder="1" applyAlignment="1">
      <alignment horizontal="center" vertical="top"/>
    </xf>
    <xf numFmtId="165" fontId="23" fillId="6" borderId="48" xfId="0" applyNumberFormat="1" applyFont="1" applyFill="1" applyBorder="1" applyAlignment="1">
      <alignment horizontal="center" vertical="top"/>
    </xf>
    <xf numFmtId="165" fontId="28" fillId="6" borderId="12" xfId="0" applyNumberFormat="1" applyFont="1" applyFill="1" applyBorder="1" applyAlignment="1">
      <alignment horizontal="left" vertical="top" wrapText="1"/>
    </xf>
    <xf numFmtId="3" fontId="28" fillId="6" borderId="1" xfId="0" applyNumberFormat="1" applyFont="1" applyFill="1" applyBorder="1" applyAlignment="1">
      <alignment horizontal="center" vertical="top"/>
    </xf>
    <xf numFmtId="0" fontId="3" fillId="6" borderId="48" xfId="0" applyFont="1" applyFill="1" applyBorder="1" applyAlignment="1">
      <alignment horizontal="left" vertical="top" wrapText="1"/>
    </xf>
    <xf numFmtId="164" fontId="3" fillId="6" borderId="19" xfId="0" applyNumberFormat="1" applyFont="1" applyFill="1" applyBorder="1" applyAlignment="1">
      <alignment horizontal="center" vertical="top" wrapText="1"/>
    </xf>
    <xf numFmtId="0" fontId="3" fillId="6" borderId="59" xfId="0" applyFont="1" applyFill="1" applyBorder="1" applyAlignment="1">
      <alignment horizontal="left" vertical="top" wrapText="1"/>
    </xf>
    <xf numFmtId="0" fontId="3" fillId="6" borderId="19" xfId="0" applyFont="1" applyFill="1" applyBorder="1" applyAlignment="1">
      <alignment horizontal="center" vertical="top" wrapText="1"/>
    </xf>
    <xf numFmtId="165" fontId="3" fillId="6" borderId="59" xfId="0" applyNumberFormat="1" applyFont="1" applyFill="1" applyBorder="1" applyAlignment="1">
      <alignment horizontal="left" vertical="top" wrapText="1"/>
    </xf>
    <xf numFmtId="165" fontId="3" fillId="6" borderId="20" xfId="0" applyNumberFormat="1" applyFont="1" applyFill="1" applyBorder="1" applyAlignment="1">
      <alignment horizontal="center" vertical="top" wrapText="1"/>
    </xf>
    <xf numFmtId="0" fontId="3" fillId="6" borderId="38" xfId="0" applyFont="1" applyFill="1" applyBorder="1" applyAlignment="1">
      <alignment horizontal="center" vertical="top" wrapText="1"/>
    </xf>
    <xf numFmtId="0" fontId="3" fillId="6" borderId="3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6" borderId="19" xfId="0" applyFont="1" applyFill="1" applyBorder="1" applyAlignment="1">
      <alignment horizontal="center" vertical="top"/>
    </xf>
    <xf numFmtId="165" fontId="3" fillId="6" borderId="53" xfId="0" applyNumberFormat="1" applyFont="1" applyFill="1" applyBorder="1" applyAlignment="1">
      <alignment horizontal="center" vertical="top"/>
    </xf>
    <xf numFmtId="165" fontId="3" fillId="6" borderId="18" xfId="0" applyNumberFormat="1" applyFont="1" applyFill="1" applyBorder="1" applyAlignment="1">
      <alignment horizontal="center" vertical="top" wrapText="1"/>
    </xf>
    <xf numFmtId="3" fontId="3" fillId="6" borderId="59" xfId="0" applyNumberFormat="1" applyFont="1" applyFill="1" applyBorder="1" applyAlignment="1">
      <alignment horizontal="center" vertical="top"/>
    </xf>
    <xf numFmtId="49" fontId="23" fillId="6" borderId="42" xfId="0" applyNumberFormat="1" applyFont="1" applyFill="1" applyBorder="1" applyAlignment="1">
      <alignment horizontal="center" vertical="top" wrapText="1"/>
    </xf>
    <xf numFmtId="165" fontId="3" fillId="6" borderId="58" xfId="0" applyNumberFormat="1" applyFont="1" applyFill="1" applyBorder="1" applyAlignment="1">
      <alignment horizontal="left" vertical="top" wrapText="1"/>
    </xf>
    <xf numFmtId="165" fontId="3" fillId="6" borderId="50" xfId="0" applyNumberFormat="1" applyFont="1" applyFill="1" applyBorder="1" applyAlignment="1">
      <alignment horizontal="center" vertical="top" wrapText="1"/>
    </xf>
    <xf numFmtId="165" fontId="3" fillId="6" borderId="58" xfId="0" applyNumberFormat="1" applyFont="1" applyFill="1" applyBorder="1" applyAlignment="1">
      <alignment horizontal="center" vertical="top" wrapText="1"/>
    </xf>
    <xf numFmtId="0" fontId="3" fillId="6" borderId="50" xfId="0" applyFont="1" applyFill="1" applyBorder="1" applyAlignment="1">
      <alignment horizontal="left" vertical="top" wrapText="1"/>
    </xf>
    <xf numFmtId="0" fontId="28" fillId="6" borderId="29" xfId="0" applyFont="1" applyFill="1" applyBorder="1" applyAlignment="1">
      <alignment horizontal="left" vertical="center" wrapText="1"/>
    </xf>
    <xf numFmtId="0" fontId="28" fillId="6" borderId="31" xfId="0" applyFont="1" applyFill="1" applyBorder="1" applyAlignment="1">
      <alignment horizontal="left" vertical="top" wrapText="1"/>
    </xf>
    <xf numFmtId="0" fontId="28" fillId="6" borderId="29" xfId="0" applyFont="1" applyFill="1" applyBorder="1" applyAlignment="1">
      <alignment horizontal="left" vertical="top" wrapText="1"/>
    </xf>
    <xf numFmtId="165" fontId="28" fillId="6" borderId="31" xfId="0" applyNumberFormat="1" applyFont="1" applyFill="1" applyBorder="1" applyAlignment="1">
      <alignment horizontal="left" vertical="top" wrapText="1"/>
    </xf>
    <xf numFmtId="165" fontId="28" fillId="6" borderId="29" xfId="0" applyNumberFormat="1" applyFont="1" applyFill="1" applyBorder="1" applyAlignment="1">
      <alignment horizontal="left" vertical="top" wrapText="1"/>
    </xf>
    <xf numFmtId="3" fontId="12" fillId="8" borderId="99" xfId="0" applyNumberFormat="1" applyFont="1" applyFill="1" applyBorder="1" applyAlignment="1">
      <alignment horizontal="center" vertical="top"/>
    </xf>
    <xf numFmtId="49" fontId="33" fillId="6" borderId="16" xfId="0" applyNumberFormat="1" applyFont="1" applyFill="1" applyBorder="1" applyAlignment="1">
      <alignment horizontal="center" vertical="top" wrapText="1"/>
    </xf>
    <xf numFmtId="0" fontId="28" fillId="6" borderId="50" xfId="0" applyFont="1" applyFill="1" applyBorder="1" applyAlignment="1">
      <alignment horizontal="center" vertical="top"/>
    </xf>
    <xf numFmtId="165" fontId="28" fillId="6" borderId="18" xfId="0" applyNumberFormat="1" applyFont="1" applyFill="1" applyBorder="1" applyAlignment="1">
      <alignment horizontal="center" vertical="top" wrapText="1"/>
    </xf>
    <xf numFmtId="165" fontId="28" fillId="6" borderId="50" xfId="0" applyNumberFormat="1" applyFont="1" applyFill="1" applyBorder="1" applyAlignment="1">
      <alignment horizontal="center" vertical="top" wrapText="1"/>
    </xf>
    <xf numFmtId="49" fontId="33" fillId="6" borderId="28" xfId="0" applyNumberFormat="1" applyFont="1" applyFill="1" applyBorder="1" applyAlignment="1">
      <alignment horizontal="center" vertical="top" wrapText="1"/>
    </xf>
    <xf numFmtId="0" fontId="28" fillId="6" borderId="58" xfId="0" applyFont="1" applyFill="1" applyBorder="1" applyAlignment="1">
      <alignment horizontal="center" vertical="top"/>
    </xf>
    <xf numFmtId="165" fontId="28" fillId="6" borderId="58" xfId="0" applyNumberFormat="1" applyFont="1" applyFill="1" applyBorder="1" applyAlignment="1">
      <alignment horizontal="center" vertical="top"/>
    </xf>
    <xf numFmtId="165" fontId="28" fillId="6" borderId="20" xfId="0" applyNumberFormat="1" applyFont="1" applyFill="1" applyBorder="1" applyAlignment="1">
      <alignment horizontal="center" vertical="top" wrapText="1"/>
    </xf>
    <xf numFmtId="165" fontId="28" fillId="6" borderId="58" xfId="0" applyNumberFormat="1" applyFont="1" applyFill="1" applyBorder="1" applyAlignment="1">
      <alignment horizontal="center" vertical="top" wrapText="1"/>
    </xf>
    <xf numFmtId="3" fontId="10" fillId="0" borderId="28" xfId="0" applyNumberFormat="1" applyFont="1" applyFill="1" applyBorder="1" applyAlignment="1">
      <alignment horizontal="center" vertical="top"/>
    </xf>
    <xf numFmtId="3" fontId="12" fillId="0" borderId="59" xfId="0" applyNumberFormat="1" applyFont="1" applyFill="1" applyBorder="1" applyAlignment="1">
      <alignment horizontal="center" vertical="top"/>
    </xf>
    <xf numFmtId="3" fontId="12" fillId="0" borderId="27" xfId="0" applyNumberFormat="1" applyFont="1" applyFill="1" applyBorder="1" applyAlignment="1">
      <alignment horizontal="center" vertical="top"/>
    </xf>
    <xf numFmtId="0" fontId="12" fillId="6" borderId="58" xfId="0" applyFont="1" applyFill="1" applyBorder="1" applyAlignment="1">
      <alignment vertical="top" wrapText="1"/>
    </xf>
    <xf numFmtId="165" fontId="12" fillId="0" borderId="19" xfId="0" applyNumberFormat="1" applyFont="1" applyBorder="1" applyAlignment="1">
      <alignment horizontal="center" vertical="top" wrapText="1"/>
    </xf>
    <xf numFmtId="3" fontId="3" fillId="6" borderId="40" xfId="0" applyNumberFormat="1" applyFont="1" applyFill="1" applyBorder="1" applyAlignment="1">
      <alignment horizontal="center" vertical="top"/>
    </xf>
    <xf numFmtId="3" fontId="3" fillId="6" borderId="24" xfId="0" applyNumberFormat="1" applyFont="1" applyFill="1" applyBorder="1" applyAlignment="1">
      <alignment horizontal="center" vertical="top"/>
    </xf>
    <xf numFmtId="3" fontId="3" fillId="6" borderId="81" xfId="0" applyNumberFormat="1" applyFont="1" applyFill="1" applyBorder="1" applyAlignment="1">
      <alignment horizontal="center" vertical="top"/>
    </xf>
    <xf numFmtId="49" fontId="18" fillId="9" borderId="7" xfId="0" applyNumberFormat="1" applyFont="1" applyFill="1" applyBorder="1" applyAlignment="1">
      <alignment horizontal="center" vertical="top"/>
    </xf>
    <xf numFmtId="49" fontId="18" fillId="2" borderId="13" xfId="0" applyNumberFormat="1" applyFont="1" applyFill="1" applyBorder="1" applyAlignment="1">
      <alignment horizontal="center" vertical="top"/>
    </xf>
    <xf numFmtId="49" fontId="18" fillId="6" borderId="15" xfId="0" applyNumberFormat="1" applyFont="1" applyFill="1" applyBorder="1" applyAlignment="1">
      <alignment horizontal="center" vertical="top"/>
    </xf>
    <xf numFmtId="3" fontId="3" fillId="6" borderId="29" xfId="0" applyNumberFormat="1" applyFont="1" applyFill="1" applyBorder="1" applyAlignment="1">
      <alignment vertical="top" wrapText="1"/>
    </xf>
    <xf numFmtId="3" fontId="3" fillId="6" borderId="33" xfId="0" applyNumberFormat="1" applyFont="1" applyFill="1" applyBorder="1" applyAlignment="1">
      <alignment horizontal="center" vertical="top"/>
    </xf>
    <xf numFmtId="3" fontId="3" fillId="6" borderId="27" xfId="0" applyNumberFormat="1" applyFont="1" applyFill="1" applyBorder="1" applyAlignment="1">
      <alignment horizontal="center" vertical="top"/>
    </xf>
    <xf numFmtId="49" fontId="18" fillId="6" borderId="16" xfId="0" applyNumberFormat="1" applyFont="1" applyFill="1" applyBorder="1" applyAlignment="1">
      <alignment vertical="top"/>
    </xf>
    <xf numFmtId="0" fontId="12" fillId="6" borderId="75" xfId="0" applyFont="1" applyFill="1" applyBorder="1" applyAlignment="1">
      <alignment vertical="center" textRotation="90" wrapText="1"/>
    </xf>
    <xf numFmtId="0" fontId="12" fillId="6" borderId="73" xfId="0" applyFont="1" applyFill="1" applyBorder="1" applyAlignment="1">
      <alignment vertical="center" textRotation="90" wrapText="1"/>
    </xf>
    <xf numFmtId="49" fontId="12" fillId="6" borderId="32" xfId="0" applyNumberFormat="1" applyFont="1" applyFill="1" applyBorder="1" applyAlignment="1">
      <alignment horizontal="center" wrapText="1"/>
    </xf>
    <xf numFmtId="49" fontId="18" fillId="9" borderId="32" xfId="0" applyNumberFormat="1" applyFont="1" applyFill="1" applyBorder="1" applyAlignment="1">
      <alignment horizontal="center" vertical="top"/>
    </xf>
    <xf numFmtId="49" fontId="18" fillId="2" borderId="36" xfId="0" applyNumberFormat="1" applyFont="1" applyFill="1" applyBorder="1" applyAlignment="1">
      <alignment horizontal="center" vertical="top"/>
    </xf>
    <xf numFmtId="49" fontId="18" fillId="6" borderId="16" xfId="0" applyNumberFormat="1" applyFont="1" applyFill="1" applyBorder="1" applyAlignment="1">
      <alignment horizontal="center" vertical="top" wrapText="1"/>
    </xf>
    <xf numFmtId="49" fontId="18" fillId="6" borderId="28" xfId="0" applyNumberFormat="1" applyFont="1" applyFill="1" applyBorder="1" applyAlignment="1">
      <alignment horizontal="center" vertical="top" wrapText="1"/>
    </xf>
    <xf numFmtId="0" fontId="28" fillId="6" borderId="16" xfId="0" applyFont="1" applyFill="1" applyBorder="1" applyAlignment="1">
      <alignment horizontal="left" vertical="top" wrapText="1"/>
    </xf>
    <xf numFmtId="49" fontId="33" fillId="6" borderId="17" xfId="0" applyNumberFormat="1" applyFont="1" applyFill="1" applyBorder="1" applyAlignment="1">
      <alignment horizontal="center" vertical="top"/>
    </xf>
    <xf numFmtId="0" fontId="28" fillId="6" borderId="28" xfId="0" applyFont="1" applyFill="1" applyBorder="1" applyAlignment="1">
      <alignment horizontal="left" vertical="top" wrapText="1"/>
    </xf>
    <xf numFmtId="0" fontId="17" fillId="6" borderId="1" xfId="0" applyFont="1" applyFill="1" applyBorder="1" applyAlignment="1">
      <alignment horizontal="center" vertical="center" wrapText="1"/>
    </xf>
    <xf numFmtId="165" fontId="24" fillId="0" borderId="10" xfId="0" applyNumberFormat="1" applyFont="1" applyFill="1" applyBorder="1" applyAlignment="1">
      <alignment horizontal="center" vertical="center" textRotation="90" wrapText="1"/>
    </xf>
    <xf numFmtId="165" fontId="12" fillId="0" borderId="16" xfId="0" applyNumberFormat="1" applyFont="1" applyFill="1" applyBorder="1" applyAlignment="1">
      <alignment horizontal="center" vertical="center" textRotation="90" wrapText="1"/>
    </xf>
    <xf numFmtId="3" fontId="37" fillId="6" borderId="38" xfId="2" applyNumberFormat="1" applyFont="1" applyFill="1" applyBorder="1" applyAlignment="1">
      <alignment horizontal="center" vertical="top"/>
    </xf>
    <xf numFmtId="49" fontId="28" fillId="6" borderId="50" xfId="0" applyNumberFormat="1" applyFont="1" applyFill="1" applyBorder="1" applyAlignment="1">
      <alignment horizontal="center" vertical="top" wrapText="1"/>
    </xf>
    <xf numFmtId="0" fontId="28" fillId="6" borderId="18" xfId="0" applyFont="1" applyFill="1" applyBorder="1" applyAlignment="1">
      <alignment horizontal="center" vertical="top"/>
    </xf>
    <xf numFmtId="165" fontId="28" fillId="0" borderId="31" xfId="0" applyNumberFormat="1" applyFont="1" applyFill="1" applyBorder="1" applyAlignment="1">
      <alignment horizontal="center" vertical="top"/>
    </xf>
    <xf numFmtId="3" fontId="28" fillId="0" borderId="16" xfId="0" applyNumberFormat="1" applyFont="1" applyFill="1" applyBorder="1" applyAlignment="1">
      <alignment horizontal="center" vertical="top"/>
    </xf>
    <xf numFmtId="3" fontId="37" fillId="6" borderId="33" xfId="2" applyNumberFormat="1" applyFont="1" applyFill="1" applyBorder="1" applyAlignment="1">
      <alignment horizontal="center" vertical="top"/>
    </xf>
    <xf numFmtId="49" fontId="28" fillId="6" borderId="58" xfId="0" applyNumberFormat="1" applyFont="1" applyFill="1" applyBorder="1" applyAlignment="1">
      <alignment horizontal="center" vertical="top" wrapText="1"/>
    </xf>
    <xf numFmtId="0" fontId="28" fillId="6" borderId="94" xfId="0" applyFont="1" applyFill="1" applyBorder="1" applyAlignment="1">
      <alignment horizontal="center" vertical="top"/>
    </xf>
    <xf numFmtId="165" fontId="39" fillId="0" borderId="88" xfId="0" applyNumberFormat="1" applyFont="1" applyFill="1" applyBorder="1" applyAlignment="1">
      <alignment horizontal="center" vertical="top"/>
    </xf>
    <xf numFmtId="3" fontId="28" fillId="0" borderId="89" xfId="0" applyNumberFormat="1" applyFont="1" applyFill="1" applyBorder="1" applyAlignment="1">
      <alignment horizontal="center" vertical="top"/>
    </xf>
    <xf numFmtId="165" fontId="29" fillId="6" borderId="75" xfId="0" applyNumberFormat="1" applyFont="1" applyFill="1" applyBorder="1" applyAlignment="1">
      <alignment horizontal="center" vertical="center" textRotation="90" wrapText="1"/>
    </xf>
    <xf numFmtId="49" fontId="23" fillId="6" borderId="18" xfId="0" applyNumberFormat="1" applyFont="1" applyFill="1" applyBorder="1" applyAlignment="1">
      <alignment horizontal="center" vertical="top" wrapText="1"/>
    </xf>
    <xf numFmtId="165" fontId="28" fillId="6" borderId="18" xfId="0" applyNumberFormat="1" applyFont="1" applyFill="1" applyBorder="1" applyAlignment="1">
      <alignment horizontal="center" vertical="top"/>
    </xf>
    <xf numFmtId="165" fontId="28" fillId="0" borderId="31" xfId="0" applyNumberFormat="1" applyFont="1" applyFill="1" applyBorder="1" applyAlignment="1">
      <alignment horizontal="left" vertical="top" wrapText="1"/>
    </xf>
    <xf numFmtId="165" fontId="29" fillId="6" borderId="73" xfId="0" applyNumberFormat="1" applyFont="1" applyFill="1" applyBorder="1" applyAlignment="1">
      <alignment horizontal="center" vertical="center" textRotation="90" wrapText="1"/>
    </xf>
    <xf numFmtId="165" fontId="28" fillId="0" borderId="29" xfId="0" applyNumberFormat="1" applyFont="1" applyFill="1" applyBorder="1" applyAlignment="1">
      <alignment horizontal="left" vertical="top" wrapText="1"/>
    </xf>
    <xf numFmtId="165" fontId="38" fillId="0" borderId="83" xfId="0" applyNumberFormat="1" applyFont="1" applyFill="1" applyBorder="1" applyAlignment="1">
      <alignment horizontal="center" vertical="top"/>
    </xf>
    <xf numFmtId="3" fontId="3" fillId="6" borderId="16" xfId="0" applyNumberFormat="1" applyFont="1" applyFill="1" applyBorder="1" applyAlignment="1">
      <alignment vertical="top" wrapText="1"/>
    </xf>
    <xf numFmtId="49" fontId="18" fillId="6" borderId="13" xfId="0" applyNumberFormat="1" applyFont="1" applyFill="1" applyBorder="1" applyAlignment="1">
      <alignment horizontal="center" vertical="top" wrapText="1"/>
    </xf>
    <xf numFmtId="165" fontId="3" fillId="6" borderId="4" xfId="0" applyNumberFormat="1" applyFont="1" applyFill="1" applyBorder="1" applyAlignment="1">
      <alignment horizontal="center" vertical="top" wrapText="1"/>
    </xf>
    <xf numFmtId="165" fontId="3" fillId="6" borderId="32" xfId="0" applyNumberFormat="1" applyFont="1" applyFill="1" applyBorder="1" applyAlignment="1">
      <alignment horizontal="center" vertical="top" wrapText="1"/>
    </xf>
    <xf numFmtId="3" fontId="12" fillId="6" borderId="94" xfId="0" applyNumberFormat="1" applyFont="1" applyFill="1" applyBorder="1" applyAlignment="1">
      <alignment horizontal="center" vertical="top"/>
    </xf>
    <xf numFmtId="0" fontId="15" fillId="6" borderId="90" xfId="0" applyFont="1" applyFill="1" applyBorder="1" applyAlignment="1">
      <alignment horizontal="left" vertical="top" wrapText="1"/>
    </xf>
    <xf numFmtId="49" fontId="18" fillId="2" borderId="13" xfId="0" applyNumberFormat="1" applyFont="1" applyFill="1" applyBorder="1" applyAlignment="1">
      <alignment horizontal="center" vertical="top"/>
    </xf>
    <xf numFmtId="49" fontId="18" fillId="9" borderId="7" xfId="0" applyNumberFormat="1" applyFont="1" applyFill="1" applyBorder="1" applyAlignment="1">
      <alignment horizontal="center" vertical="top"/>
    </xf>
    <xf numFmtId="49" fontId="18" fillId="6" borderId="16" xfId="0" applyNumberFormat="1" applyFont="1" applyFill="1" applyBorder="1" applyAlignment="1">
      <alignment horizontal="center" vertical="top" wrapText="1"/>
    </xf>
    <xf numFmtId="49" fontId="18" fillId="6" borderId="28" xfId="0" applyNumberFormat="1" applyFont="1" applyFill="1" applyBorder="1" applyAlignment="1">
      <alignment horizontal="center" vertical="top" wrapText="1"/>
    </xf>
    <xf numFmtId="49" fontId="12" fillId="6" borderId="13" xfId="0" applyNumberFormat="1" applyFont="1" applyFill="1" applyBorder="1" applyAlignment="1">
      <alignment horizontal="center" vertical="top"/>
    </xf>
    <xf numFmtId="0" fontId="3" fillId="0" borderId="73" xfId="0" applyFont="1" applyFill="1" applyBorder="1" applyAlignment="1">
      <alignment horizontal="center" vertical="center" textRotation="90" wrapText="1"/>
    </xf>
    <xf numFmtId="3" fontId="3" fillId="6" borderId="20" xfId="0" applyNumberFormat="1" applyFont="1" applyFill="1" applyBorder="1" applyAlignment="1">
      <alignment horizontal="center" vertical="top" wrapText="1"/>
    </xf>
    <xf numFmtId="165" fontId="28" fillId="6" borderId="59" xfId="0" applyNumberFormat="1" applyFont="1" applyFill="1" applyBorder="1" applyAlignment="1">
      <alignment horizontal="center" vertical="top"/>
    </xf>
    <xf numFmtId="165" fontId="28" fillId="6" borderId="20" xfId="0" applyNumberFormat="1" applyFont="1" applyFill="1" applyBorder="1" applyAlignment="1">
      <alignment horizontal="center" vertical="top"/>
    </xf>
    <xf numFmtId="0" fontId="3" fillId="6" borderId="29" xfId="0" applyFont="1" applyFill="1" applyBorder="1" applyAlignment="1">
      <alignment vertical="top" wrapText="1"/>
    </xf>
    <xf numFmtId="165" fontId="12" fillId="6" borderId="67" xfId="0" applyNumberFormat="1" applyFont="1" applyFill="1" applyBorder="1" applyAlignment="1">
      <alignment vertical="top"/>
    </xf>
    <xf numFmtId="1" fontId="28" fillId="6" borderId="33" xfId="0" applyNumberFormat="1" applyFont="1" applyFill="1" applyBorder="1" applyAlignment="1">
      <alignment horizontal="center" vertical="top" wrapText="1"/>
    </xf>
    <xf numFmtId="3" fontId="3" fillId="6" borderId="18" xfId="0" applyNumberFormat="1" applyFont="1" applyFill="1" applyBorder="1" applyAlignment="1">
      <alignment horizontal="center" vertical="top" wrapText="1"/>
    </xf>
    <xf numFmtId="165" fontId="28" fillId="6" borderId="51" xfId="0" applyNumberFormat="1" applyFont="1" applyFill="1" applyBorder="1" applyAlignment="1">
      <alignment horizontal="center" vertical="top"/>
    </xf>
    <xf numFmtId="1" fontId="28" fillId="6" borderId="38" xfId="0" applyNumberFormat="1" applyFont="1" applyFill="1" applyBorder="1" applyAlignment="1">
      <alignment horizontal="center" vertical="top" wrapText="1"/>
    </xf>
    <xf numFmtId="0" fontId="3" fillId="6" borderId="82" xfId="0" applyFont="1" applyFill="1" applyBorder="1" applyAlignment="1">
      <alignment horizontal="center" vertical="center" textRotation="90" wrapText="1"/>
    </xf>
    <xf numFmtId="0" fontId="6" fillId="6" borderId="32" xfId="0" applyFont="1" applyFill="1" applyBorder="1" applyAlignment="1">
      <alignment wrapText="1"/>
    </xf>
    <xf numFmtId="49" fontId="18" fillId="9" borderId="7" xfId="0" applyNumberFormat="1" applyFont="1" applyFill="1" applyBorder="1" applyAlignment="1">
      <alignment horizontal="center" vertical="top"/>
    </xf>
    <xf numFmtId="49" fontId="18" fillId="2" borderId="13" xfId="0" applyNumberFormat="1" applyFont="1" applyFill="1" applyBorder="1" applyAlignment="1">
      <alignment horizontal="center" vertical="top"/>
    </xf>
    <xf numFmtId="49" fontId="18" fillId="6" borderId="15" xfId="0" applyNumberFormat="1" applyFont="1" applyFill="1" applyBorder="1" applyAlignment="1">
      <alignment horizontal="center" vertical="top"/>
    </xf>
    <xf numFmtId="49" fontId="18" fillId="6" borderId="16" xfId="0" applyNumberFormat="1" applyFont="1" applyFill="1" applyBorder="1" applyAlignment="1">
      <alignment horizontal="center" vertical="top" wrapText="1"/>
    </xf>
    <xf numFmtId="49" fontId="18" fillId="6" borderId="28" xfId="0" applyNumberFormat="1" applyFont="1" applyFill="1" applyBorder="1" applyAlignment="1">
      <alignment horizontal="center" vertical="top" wrapText="1"/>
    </xf>
    <xf numFmtId="49" fontId="12" fillId="6" borderId="41" xfId="0" applyNumberFormat="1" applyFont="1" applyFill="1" applyBorder="1" applyAlignment="1">
      <alignment horizontal="center" vertical="top" wrapText="1"/>
    </xf>
    <xf numFmtId="0" fontId="19" fillId="6" borderId="13" xfId="0" applyFont="1" applyFill="1" applyBorder="1" applyAlignment="1">
      <alignment horizontal="center" vertical="center" textRotation="90" wrapText="1"/>
    </xf>
    <xf numFmtId="0" fontId="12" fillId="6" borderId="50" xfId="0" applyFont="1" applyFill="1" applyBorder="1" applyAlignment="1">
      <alignment horizontal="center" vertical="top"/>
    </xf>
    <xf numFmtId="0" fontId="19" fillId="0" borderId="1" xfId="0" applyFont="1" applyFill="1" applyBorder="1" applyAlignment="1">
      <alignment horizontal="center" vertical="center" textRotation="90" wrapText="1"/>
    </xf>
    <xf numFmtId="165" fontId="3" fillId="6" borderId="32" xfId="0" applyNumberFormat="1" applyFont="1" applyFill="1" applyBorder="1" applyAlignment="1">
      <alignment horizontal="left" vertical="top" wrapText="1"/>
    </xf>
    <xf numFmtId="49" fontId="12" fillId="6" borderId="4" xfId="0" applyNumberFormat="1" applyFont="1" applyFill="1" applyBorder="1" applyAlignment="1">
      <alignment vertical="top" wrapText="1"/>
    </xf>
    <xf numFmtId="49" fontId="18" fillId="9" borderId="7" xfId="0" applyNumberFormat="1" applyFont="1" applyFill="1" applyBorder="1" applyAlignment="1">
      <alignment horizontal="center" vertical="top"/>
    </xf>
    <xf numFmtId="49" fontId="18" fillId="6" borderId="13" xfId="0" applyNumberFormat="1" applyFont="1" applyFill="1" applyBorder="1" applyAlignment="1">
      <alignment horizontal="center" vertical="top"/>
    </xf>
    <xf numFmtId="3" fontId="12" fillId="3" borderId="7" xfId="0" applyNumberFormat="1" applyFont="1" applyFill="1" applyBorder="1" applyAlignment="1">
      <alignment horizontal="left" vertical="top" wrapText="1"/>
    </xf>
    <xf numFmtId="49" fontId="18" fillId="2" borderId="13" xfId="0" applyNumberFormat="1" applyFont="1" applyFill="1" applyBorder="1" applyAlignment="1">
      <alignment horizontal="center" vertical="top"/>
    </xf>
    <xf numFmtId="49" fontId="12" fillId="6" borderId="15" xfId="0" applyNumberFormat="1" applyFont="1" applyFill="1" applyBorder="1" applyAlignment="1">
      <alignment horizontal="center" vertical="top"/>
    </xf>
    <xf numFmtId="0" fontId="12" fillId="6" borderId="7" xfId="0" applyFont="1" applyFill="1" applyBorder="1" applyAlignment="1">
      <alignment horizontal="left" vertical="top" wrapText="1"/>
    </xf>
    <xf numFmtId="49" fontId="18" fillId="6" borderId="28" xfId="0" applyNumberFormat="1" applyFont="1" applyFill="1" applyBorder="1" applyAlignment="1">
      <alignment horizontal="center" vertical="top"/>
    </xf>
    <xf numFmtId="3" fontId="12" fillId="3" borderId="31" xfId="0" applyNumberFormat="1" applyFont="1" applyFill="1" applyBorder="1" applyAlignment="1">
      <alignment horizontal="left" vertical="top" wrapText="1"/>
    </xf>
    <xf numFmtId="0" fontId="18" fillId="6" borderId="13" xfId="0" applyFont="1" applyFill="1" applyBorder="1" applyAlignment="1">
      <alignment vertical="top" wrapText="1"/>
    </xf>
    <xf numFmtId="49" fontId="18" fillId="6" borderId="16" xfId="0" applyNumberFormat="1" applyFont="1" applyFill="1" applyBorder="1" applyAlignment="1">
      <alignment horizontal="center" vertical="top"/>
    </xf>
    <xf numFmtId="0" fontId="21" fillId="6" borderId="4" xfId="0" applyFont="1" applyFill="1" applyBorder="1" applyAlignment="1">
      <alignment horizontal="center" wrapText="1"/>
    </xf>
    <xf numFmtId="3" fontId="12" fillId="6" borderId="78" xfId="0" applyNumberFormat="1" applyFont="1" applyFill="1" applyBorder="1" applyAlignment="1">
      <alignment horizontal="center" vertical="top"/>
    </xf>
    <xf numFmtId="49" fontId="12" fillId="6" borderId="38" xfId="0" applyNumberFormat="1" applyFont="1" applyFill="1" applyBorder="1" applyAlignment="1">
      <alignment horizontal="center" vertical="top"/>
    </xf>
    <xf numFmtId="49" fontId="18" fillId="9" borderId="7" xfId="0" applyNumberFormat="1" applyFont="1" applyFill="1" applyBorder="1" applyAlignment="1">
      <alignment horizontal="center" vertical="top"/>
    </xf>
    <xf numFmtId="49" fontId="18" fillId="6" borderId="13" xfId="0" applyNumberFormat="1" applyFont="1" applyFill="1" applyBorder="1" applyAlignment="1">
      <alignment horizontal="center" vertical="top"/>
    </xf>
    <xf numFmtId="49" fontId="18" fillId="2" borderId="13" xfId="0" applyNumberFormat="1" applyFont="1" applyFill="1" applyBorder="1" applyAlignment="1">
      <alignment horizontal="center" vertical="top"/>
    </xf>
    <xf numFmtId="3" fontId="7" fillId="6" borderId="74" xfId="0" applyNumberFormat="1" applyFont="1" applyFill="1" applyBorder="1" applyAlignment="1">
      <alignment horizontal="center" vertical="top"/>
    </xf>
    <xf numFmtId="3" fontId="12" fillId="6" borderId="62" xfId="0" applyNumberFormat="1" applyFont="1" applyFill="1" applyBorder="1" applyAlignment="1">
      <alignment horizontal="center" vertical="top"/>
    </xf>
    <xf numFmtId="3" fontId="12" fillId="6" borderId="100" xfId="0" applyNumberFormat="1" applyFont="1" applyFill="1" applyBorder="1" applyAlignment="1">
      <alignment horizontal="center" vertical="top"/>
    </xf>
    <xf numFmtId="165" fontId="12" fillId="6" borderId="101" xfId="0" applyNumberFormat="1" applyFont="1" applyFill="1" applyBorder="1" applyAlignment="1">
      <alignment horizontal="center" vertical="top"/>
    </xf>
    <xf numFmtId="165" fontId="12" fillId="6" borderId="100" xfId="0" applyNumberFormat="1" applyFont="1" applyFill="1" applyBorder="1" applyAlignment="1">
      <alignment horizontal="center" vertical="top"/>
    </xf>
    <xf numFmtId="3" fontId="3" fillId="6" borderId="77" xfId="0" applyNumberFormat="1" applyFont="1" applyFill="1" applyBorder="1" applyAlignment="1">
      <alignment vertical="top" wrapText="1"/>
    </xf>
    <xf numFmtId="3" fontId="7" fillId="6" borderId="86" xfId="0" applyNumberFormat="1" applyFont="1" applyFill="1" applyBorder="1" applyAlignment="1">
      <alignment horizontal="center" vertical="top"/>
    </xf>
    <xf numFmtId="3" fontId="12" fillId="6" borderId="102" xfId="0" applyNumberFormat="1" applyFont="1" applyFill="1" applyBorder="1" applyAlignment="1">
      <alignment horizontal="center" vertical="top"/>
    </xf>
    <xf numFmtId="3" fontId="12" fillId="6" borderId="65" xfId="0" applyNumberFormat="1" applyFont="1" applyFill="1" applyBorder="1" applyAlignment="1">
      <alignment horizontal="center" vertical="top"/>
    </xf>
    <xf numFmtId="165" fontId="3" fillId="6" borderId="29" xfId="0" applyNumberFormat="1" applyFont="1" applyFill="1" applyBorder="1" applyAlignment="1">
      <alignment horizontal="left" vertical="top" wrapText="1"/>
    </xf>
    <xf numFmtId="3" fontId="3" fillId="6" borderId="37" xfId="0" applyNumberFormat="1" applyFont="1" applyFill="1" applyBorder="1" applyAlignment="1">
      <alignment horizontal="center" vertical="top" wrapText="1"/>
    </xf>
    <xf numFmtId="3" fontId="12" fillId="6" borderId="37" xfId="0" applyNumberFormat="1" applyFont="1" applyFill="1" applyBorder="1" applyAlignment="1">
      <alignment horizontal="center" vertical="top" wrapText="1"/>
    </xf>
    <xf numFmtId="3" fontId="12" fillId="6" borderId="14" xfId="0" applyNumberFormat="1" applyFont="1" applyFill="1" applyBorder="1" applyAlignment="1">
      <alignment horizontal="center" vertical="top" wrapText="1"/>
    </xf>
    <xf numFmtId="49" fontId="18" fillId="2" borderId="13" xfId="0" applyNumberFormat="1" applyFont="1" applyFill="1" applyBorder="1" applyAlignment="1">
      <alignment horizontal="center" vertical="top"/>
    </xf>
    <xf numFmtId="49" fontId="18" fillId="9" borderId="7" xfId="0" applyNumberFormat="1" applyFont="1" applyFill="1" applyBorder="1" applyAlignment="1">
      <alignment horizontal="center" vertical="top"/>
    </xf>
    <xf numFmtId="49" fontId="18" fillId="8" borderId="13" xfId="0" applyNumberFormat="1" applyFont="1" applyFill="1" applyBorder="1" applyAlignment="1">
      <alignment horizontal="center" vertical="top"/>
    </xf>
    <xf numFmtId="165" fontId="28" fillId="6" borderId="16" xfId="0" applyNumberFormat="1" applyFont="1" applyFill="1" applyBorder="1" applyAlignment="1">
      <alignment horizontal="left" vertical="top" wrapText="1"/>
    </xf>
    <xf numFmtId="165" fontId="28" fillId="6" borderId="28" xfId="0" applyNumberFormat="1" applyFont="1" applyFill="1" applyBorder="1" applyAlignment="1">
      <alignment horizontal="left" vertical="top" wrapText="1"/>
    </xf>
    <xf numFmtId="165" fontId="3" fillId="6" borderId="31" xfId="0" applyNumberFormat="1" applyFont="1" applyFill="1" applyBorder="1" applyAlignment="1">
      <alignment horizontal="left" vertical="top" wrapText="1"/>
    </xf>
    <xf numFmtId="0" fontId="18" fillId="6" borderId="15" xfId="0" applyFont="1" applyFill="1" applyBorder="1" applyAlignment="1">
      <alignment horizontal="center" vertical="center" wrapText="1"/>
    </xf>
    <xf numFmtId="0" fontId="15" fillId="0" borderId="0" xfId="0" applyFont="1" applyBorder="1" applyAlignment="1">
      <alignment wrapText="1"/>
    </xf>
    <xf numFmtId="165" fontId="12" fillId="6" borderId="18" xfId="0" applyNumberFormat="1" applyFont="1" applyFill="1" applyBorder="1" applyAlignment="1">
      <alignment horizontal="center" vertical="center"/>
    </xf>
    <xf numFmtId="165" fontId="12" fillId="6" borderId="51" xfId="0" applyNumberFormat="1" applyFont="1" applyFill="1" applyBorder="1" applyAlignment="1">
      <alignment horizontal="center" vertical="center"/>
    </xf>
    <xf numFmtId="0" fontId="6" fillId="0" borderId="4" xfId="0" applyFont="1" applyBorder="1" applyAlignment="1">
      <alignment horizontal="center" vertical="top" wrapText="1"/>
    </xf>
    <xf numFmtId="165" fontId="12" fillId="6" borderId="4" xfId="0" applyNumberFormat="1" applyFont="1" applyFill="1" applyBorder="1" applyAlignment="1">
      <alignment horizontal="center" vertical="center"/>
    </xf>
    <xf numFmtId="165" fontId="12" fillId="6" borderId="0" xfId="0" applyNumberFormat="1" applyFont="1" applyFill="1" applyBorder="1" applyAlignment="1">
      <alignment horizontal="center" vertical="center"/>
    </xf>
    <xf numFmtId="165" fontId="3" fillId="6" borderId="9" xfId="0" applyNumberFormat="1" applyFont="1" applyFill="1" applyBorder="1" applyAlignment="1">
      <alignment horizontal="left" vertical="top" wrapText="1"/>
    </xf>
    <xf numFmtId="165" fontId="12" fillId="6" borderId="29" xfId="0" applyNumberFormat="1" applyFont="1" applyFill="1" applyBorder="1" applyAlignment="1">
      <alignment horizontal="left" vertical="top" wrapText="1"/>
    </xf>
    <xf numFmtId="0" fontId="12" fillId="6" borderId="29" xfId="0" applyFont="1" applyFill="1" applyBorder="1" applyAlignment="1">
      <alignment horizontal="left" vertical="center" wrapText="1"/>
    </xf>
    <xf numFmtId="165" fontId="28" fillId="6" borderId="88" xfId="0" applyNumberFormat="1" applyFont="1" applyFill="1" applyBorder="1" applyAlignment="1">
      <alignment horizontal="center" vertical="top"/>
    </xf>
    <xf numFmtId="165" fontId="28" fillId="6" borderId="94" xfId="0" applyNumberFormat="1" applyFont="1" applyFill="1" applyBorder="1" applyAlignment="1">
      <alignment horizontal="center" vertical="top"/>
    </xf>
    <xf numFmtId="0" fontId="28" fillId="6" borderId="90" xfId="0" applyFont="1" applyFill="1" applyBorder="1" applyAlignment="1">
      <alignment horizontal="left" vertical="top" wrapText="1"/>
    </xf>
    <xf numFmtId="0" fontId="3" fillId="6" borderId="1" xfId="0" applyFont="1" applyFill="1" applyBorder="1" applyAlignment="1">
      <alignment horizontal="center" vertical="top" wrapText="1"/>
    </xf>
    <xf numFmtId="0" fontId="15" fillId="0" borderId="0" xfId="0" applyFont="1" applyFill="1" applyAlignment="1">
      <alignment vertical="top"/>
    </xf>
    <xf numFmtId="165" fontId="15" fillId="0" borderId="0" xfId="0" applyNumberFormat="1" applyFont="1" applyFill="1" applyAlignment="1">
      <alignment vertical="top" wrapText="1"/>
    </xf>
    <xf numFmtId="49" fontId="18" fillId="9" borderId="7" xfId="0" applyNumberFormat="1" applyFont="1" applyFill="1" applyBorder="1" applyAlignment="1">
      <alignment horizontal="center" vertical="top"/>
    </xf>
    <xf numFmtId="0" fontId="26" fillId="0" borderId="0" xfId="0" applyFont="1" applyAlignment="1">
      <alignment horizontal="center" vertical="top" wrapText="1"/>
    </xf>
    <xf numFmtId="165" fontId="3" fillId="6" borderId="29" xfId="0" applyNumberFormat="1" applyFont="1" applyFill="1" applyBorder="1" applyAlignment="1">
      <alignment vertical="top" wrapText="1"/>
    </xf>
    <xf numFmtId="49" fontId="18" fillId="6" borderId="13" xfId="0" applyNumberFormat="1" applyFont="1" applyFill="1" applyBorder="1" applyAlignment="1">
      <alignment horizontal="center" vertical="top"/>
    </xf>
    <xf numFmtId="3" fontId="12" fillId="3" borderId="7" xfId="0" applyNumberFormat="1" applyFont="1" applyFill="1" applyBorder="1" applyAlignment="1">
      <alignment horizontal="left" vertical="top" wrapText="1"/>
    </xf>
    <xf numFmtId="49" fontId="18" fillId="2" borderId="13" xfId="0" applyNumberFormat="1" applyFont="1" applyFill="1" applyBorder="1" applyAlignment="1">
      <alignment horizontal="center" vertical="top"/>
    </xf>
    <xf numFmtId="49" fontId="12" fillId="6" borderId="15" xfId="0" applyNumberFormat="1" applyFont="1" applyFill="1" applyBorder="1" applyAlignment="1">
      <alignment horizontal="center" vertical="top"/>
    </xf>
    <xf numFmtId="0" fontId="12" fillId="6" borderId="7" xfId="0" applyFont="1" applyFill="1" applyBorder="1" applyAlignment="1">
      <alignment horizontal="left" vertical="top" wrapText="1"/>
    </xf>
    <xf numFmtId="49" fontId="18" fillId="9" borderId="6" xfId="0" applyNumberFormat="1" applyFont="1" applyFill="1" applyBorder="1" applyAlignment="1">
      <alignment horizontal="center" vertical="top"/>
    </xf>
    <xf numFmtId="49" fontId="18" fillId="2" borderId="24" xfId="0" applyNumberFormat="1" applyFont="1" applyFill="1" applyBorder="1" applyAlignment="1">
      <alignment horizontal="center" vertical="top"/>
    </xf>
    <xf numFmtId="49" fontId="18" fillId="6" borderId="24" xfId="0" applyNumberFormat="1" applyFont="1" applyFill="1" applyBorder="1" applyAlignment="1">
      <alignment horizontal="center" vertical="top" wrapText="1"/>
    </xf>
    <xf numFmtId="49" fontId="18" fillId="6" borderId="13" xfId="0" applyNumberFormat="1" applyFont="1" applyFill="1" applyBorder="1" applyAlignment="1">
      <alignment horizontal="center" vertical="top" wrapText="1"/>
    </xf>
    <xf numFmtId="0" fontId="18" fillId="0" borderId="35" xfId="0" applyFont="1" applyBorder="1" applyAlignment="1">
      <alignment horizontal="center" vertical="center" wrapText="1"/>
    </xf>
    <xf numFmtId="49" fontId="18" fillId="6" borderId="25" xfId="0" applyNumberFormat="1" applyFont="1" applyFill="1" applyBorder="1" applyAlignment="1">
      <alignment horizontal="center" vertical="top"/>
    </xf>
    <xf numFmtId="49" fontId="18" fillId="9" borderId="32" xfId="0" applyNumberFormat="1" applyFont="1" applyFill="1" applyBorder="1" applyAlignment="1">
      <alignment horizontal="center" vertical="top"/>
    </xf>
    <xf numFmtId="49" fontId="18" fillId="2" borderId="36" xfId="0" applyNumberFormat="1" applyFont="1" applyFill="1" applyBorder="1" applyAlignment="1">
      <alignment horizontal="center" vertical="top"/>
    </xf>
    <xf numFmtId="49" fontId="18" fillId="6" borderId="15" xfId="0" applyNumberFormat="1" applyFont="1" applyFill="1" applyBorder="1" applyAlignment="1">
      <alignment horizontal="center" vertical="top"/>
    </xf>
    <xf numFmtId="49" fontId="18" fillId="6" borderId="24" xfId="0" applyNumberFormat="1" applyFont="1" applyFill="1" applyBorder="1" applyAlignment="1">
      <alignment horizontal="center" vertical="top"/>
    </xf>
    <xf numFmtId="0" fontId="3" fillId="6" borderId="15" xfId="0" applyFont="1" applyFill="1" applyBorder="1" applyAlignment="1">
      <alignment horizontal="left" vertical="top" wrapText="1"/>
    </xf>
    <xf numFmtId="3" fontId="12" fillId="3" borderId="31" xfId="0" applyNumberFormat="1" applyFont="1" applyFill="1" applyBorder="1" applyAlignment="1">
      <alignment horizontal="left" vertical="top" wrapText="1"/>
    </xf>
    <xf numFmtId="165" fontId="3" fillId="6" borderId="31" xfId="0" applyNumberFormat="1" applyFont="1" applyFill="1" applyBorder="1" applyAlignment="1">
      <alignment horizontal="left" vertical="top" wrapText="1"/>
    </xf>
    <xf numFmtId="0" fontId="3" fillId="6" borderId="13" xfId="0" applyFont="1" applyFill="1" applyBorder="1" applyAlignment="1">
      <alignment horizontal="left" vertical="top" wrapText="1"/>
    </xf>
    <xf numFmtId="0" fontId="12" fillId="6" borderId="13" xfId="0" applyFont="1" applyFill="1" applyBorder="1" applyAlignment="1">
      <alignment horizontal="center" vertical="center" textRotation="90" wrapText="1"/>
    </xf>
    <xf numFmtId="49" fontId="12" fillId="6" borderId="41" xfId="0" applyNumberFormat="1" applyFont="1" applyFill="1" applyBorder="1" applyAlignment="1">
      <alignment horizontal="center" vertical="top"/>
    </xf>
    <xf numFmtId="3" fontId="12" fillId="6" borderId="4" xfId="0" applyNumberFormat="1" applyFont="1" applyFill="1" applyBorder="1" applyAlignment="1">
      <alignment horizontal="center" vertical="top" wrapText="1"/>
    </xf>
    <xf numFmtId="0" fontId="18" fillId="6" borderId="13" xfId="0" applyFont="1" applyFill="1" applyBorder="1" applyAlignment="1">
      <alignment vertical="top" wrapText="1"/>
    </xf>
    <xf numFmtId="0" fontId="12" fillId="6" borderId="4" xfId="0" applyFont="1" applyFill="1" applyBorder="1" applyAlignment="1">
      <alignment horizontal="center" vertical="top" wrapText="1"/>
    </xf>
    <xf numFmtId="49" fontId="12" fillId="6" borderId="27" xfId="0" applyNumberFormat="1" applyFont="1" applyFill="1" applyBorder="1" applyAlignment="1">
      <alignment horizontal="center" vertical="top"/>
    </xf>
    <xf numFmtId="3" fontId="3" fillId="6" borderId="16" xfId="0" applyNumberFormat="1" applyFont="1" applyFill="1" applyBorder="1" applyAlignment="1">
      <alignment vertical="top" wrapText="1"/>
    </xf>
    <xf numFmtId="165" fontId="3" fillId="0" borderId="58" xfId="0" applyNumberFormat="1" applyFont="1" applyFill="1" applyBorder="1" applyAlignment="1">
      <alignment vertical="top" wrapText="1"/>
    </xf>
    <xf numFmtId="49" fontId="18" fillId="3" borderId="16" xfId="0" applyNumberFormat="1" applyFont="1" applyFill="1" applyBorder="1" applyAlignment="1">
      <alignment vertical="top"/>
    </xf>
    <xf numFmtId="49" fontId="18" fillId="6" borderId="13" xfId="0" applyNumberFormat="1" applyFont="1" applyFill="1" applyBorder="1" applyAlignment="1">
      <alignment vertical="top"/>
    </xf>
    <xf numFmtId="0" fontId="12" fillId="6" borderId="13" xfId="0" applyFont="1" applyFill="1" applyBorder="1" applyAlignment="1">
      <alignment vertical="center" textRotation="90" wrapText="1"/>
    </xf>
    <xf numFmtId="0" fontId="3" fillId="6" borderId="13" xfId="0" applyFont="1" applyFill="1" applyBorder="1" applyAlignment="1">
      <alignment horizontal="center" vertical="center" textRotation="90" wrapText="1"/>
    </xf>
    <xf numFmtId="0" fontId="3" fillId="0" borderId="13" xfId="0" applyFont="1" applyFill="1" applyBorder="1" applyAlignment="1">
      <alignment horizontal="center" vertical="center" textRotation="90" wrapText="1"/>
    </xf>
    <xf numFmtId="49" fontId="18" fillId="3" borderId="13" xfId="0" applyNumberFormat="1" applyFont="1" applyFill="1" applyBorder="1" applyAlignment="1">
      <alignment vertical="top"/>
    </xf>
    <xf numFmtId="0" fontId="18" fillId="6" borderId="1" xfId="0" applyFont="1" applyFill="1" applyBorder="1" applyAlignment="1">
      <alignment vertical="center" textRotation="90" wrapText="1"/>
    </xf>
    <xf numFmtId="0" fontId="18" fillId="6" borderId="16" xfId="0" applyFont="1" applyFill="1" applyBorder="1" applyAlignment="1">
      <alignment vertical="top" wrapText="1"/>
    </xf>
    <xf numFmtId="0" fontId="18" fillId="6" borderId="28" xfId="0" applyFont="1" applyFill="1" applyBorder="1" applyAlignment="1">
      <alignment vertical="top" wrapText="1"/>
    </xf>
    <xf numFmtId="0" fontId="18" fillId="6" borderId="29" xfId="0" applyFont="1" applyFill="1" applyBorder="1" applyAlignment="1">
      <alignment vertical="top" wrapText="1"/>
    </xf>
    <xf numFmtId="3" fontId="18" fillId="6" borderId="33" xfId="0" applyNumberFormat="1" applyFont="1" applyFill="1" applyBorder="1" applyAlignment="1">
      <alignment horizontal="center" vertical="top" wrapText="1"/>
    </xf>
    <xf numFmtId="3" fontId="18" fillId="6" borderId="27" xfId="0" applyNumberFormat="1" applyFont="1" applyFill="1" applyBorder="1" applyAlignment="1">
      <alignment horizontal="center" vertical="top" wrapText="1"/>
    </xf>
    <xf numFmtId="165" fontId="19" fillId="6" borderId="26" xfId="0" applyNumberFormat="1" applyFont="1" applyFill="1" applyBorder="1" applyAlignment="1">
      <alignment horizontal="center" vertical="center" textRotation="90" wrapText="1"/>
    </xf>
    <xf numFmtId="0" fontId="3" fillId="6" borderId="69" xfId="0" applyFont="1" applyFill="1" applyBorder="1" applyAlignment="1">
      <alignment horizontal="left" vertical="top" wrapText="1"/>
    </xf>
    <xf numFmtId="165" fontId="12" fillId="6" borderId="4" xfId="0" applyNumberFormat="1" applyFont="1" applyFill="1" applyBorder="1" applyAlignment="1">
      <alignment vertical="top"/>
    </xf>
    <xf numFmtId="165" fontId="12" fillId="0" borderId="4" xfId="0" applyNumberFormat="1" applyFont="1" applyFill="1" applyBorder="1" applyAlignment="1">
      <alignment horizontal="center" vertical="top"/>
    </xf>
    <xf numFmtId="165" fontId="12" fillId="0" borderId="32" xfId="0" applyNumberFormat="1" applyFont="1" applyFill="1" applyBorder="1" applyAlignment="1">
      <alignment horizontal="center" vertical="top"/>
    </xf>
    <xf numFmtId="165" fontId="28" fillId="6" borderId="0" xfId="0" applyNumberFormat="1" applyFont="1" applyFill="1" applyBorder="1" applyAlignment="1">
      <alignment horizontal="center" vertical="top"/>
    </xf>
    <xf numFmtId="165" fontId="28" fillId="6" borderId="4" xfId="0" applyNumberFormat="1" applyFont="1" applyFill="1" applyBorder="1" applyAlignment="1">
      <alignment horizontal="center" vertical="top"/>
    </xf>
    <xf numFmtId="1" fontId="3" fillId="6" borderId="36" xfId="0" applyNumberFormat="1" applyFont="1" applyFill="1" applyBorder="1" applyAlignment="1">
      <alignment horizontal="center" vertical="top" wrapText="1"/>
    </xf>
    <xf numFmtId="165" fontId="19" fillId="6" borderId="0" xfId="0" applyNumberFormat="1" applyFont="1" applyFill="1" applyBorder="1" applyAlignment="1">
      <alignment horizontal="center" vertical="center" textRotation="90" wrapText="1"/>
    </xf>
    <xf numFmtId="3" fontId="12" fillId="6" borderId="81" xfId="0" applyNumberFormat="1" applyFont="1" applyFill="1" applyBorder="1" applyAlignment="1">
      <alignment horizontal="center" vertical="center" textRotation="90" wrapText="1"/>
    </xf>
    <xf numFmtId="3" fontId="18" fillId="6" borderId="28" xfId="0" applyNumberFormat="1" applyFont="1" applyFill="1" applyBorder="1" applyAlignment="1">
      <alignment horizontal="left" vertical="top" wrapText="1"/>
    </xf>
    <xf numFmtId="3" fontId="12" fillId="6" borderId="59" xfId="0" applyNumberFormat="1" applyFont="1" applyFill="1" applyBorder="1" applyAlignment="1">
      <alignment horizontal="center" vertical="center" textRotation="90" wrapText="1"/>
    </xf>
    <xf numFmtId="3" fontId="12" fillId="6" borderId="46" xfId="0" applyNumberFormat="1" applyFont="1" applyFill="1" applyBorder="1" applyAlignment="1">
      <alignment horizontal="center" vertical="top"/>
    </xf>
    <xf numFmtId="3" fontId="12" fillId="6" borderId="6" xfId="0" applyNumberFormat="1" applyFont="1" applyFill="1" applyBorder="1" applyAlignment="1">
      <alignment vertical="top" wrapText="1"/>
    </xf>
    <xf numFmtId="3" fontId="12" fillId="6" borderId="81" xfId="0" applyNumberFormat="1" applyFont="1" applyFill="1" applyBorder="1" applyAlignment="1">
      <alignment horizontal="center" vertical="top"/>
    </xf>
    <xf numFmtId="3" fontId="12" fillId="6" borderId="20" xfId="0" applyNumberFormat="1" applyFont="1" applyFill="1" applyBorder="1" applyAlignment="1">
      <alignment horizontal="center" vertical="top"/>
    </xf>
    <xf numFmtId="49" fontId="12" fillId="6" borderId="59" xfId="0" applyNumberFormat="1" applyFont="1" applyFill="1" applyBorder="1" applyAlignment="1">
      <alignment horizontal="center" vertical="top"/>
    </xf>
    <xf numFmtId="0" fontId="15" fillId="6" borderId="29" xfId="0" applyFont="1" applyFill="1" applyBorder="1" applyAlignment="1">
      <alignment horizontal="left" vertical="top" wrapText="1"/>
    </xf>
    <xf numFmtId="0" fontId="3" fillId="6" borderId="22" xfId="0" applyFont="1" applyFill="1" applyBorder="1" applyAlignment="1">
      <alignment horizontal="left" vertical="top" wrapText="1"/>
    </xf>
    <xf numFmtId="0" fontId="12" fillId="6" borderId="28" xfId="0" applyFont="1" applyFill="1" applyBorder="1" applyAlignment="1">
      <alignment vertical="top" wrapText="1"/>
    </xf>
    <xf numFmtId="3" fontId="12" fillId="3" borderId="25" xfId="0" applyNumberFormat="1" applyFont="1" applyFill="1" applyBorder="1" applyAlignment="1">
      <alignment horizontal="center" vertical="top"/>
    </xf>
    <xf numFmtId="0" fontId="19" fillId="6" borderId="103" xfId="0" applyFont="1" applyFill="1" applyBorder="1" applyAlignment="1">
      <alignment horizontal="center" vertical="center" textRotation="90" wrapText="1"/>
    </xf>
    <xf numFmtId="0" fontId="12" fillId="6" borderId="28" xfId="0" applyFont="1" applyFill="1" applyBorder="1" applyAlignment="1">
      <alignment horizontal="left" vertical="top" wrapText="1"/>
    </xf>
    <xf numFmtId="0" fontId="3" fillId="6" borderId="20" xfId="0" applyFont="1" applyFill="1" applyBorder="1" applyAlignment="1">
      <alignment horizontal="center" vertical="top" wrapText="1"/>
    </xf>
    <xf numFmtId="165" fontId="3" fillId="6" borderId="20" xfId="0" applyNumberFormat="1" applyFont="1" applyFill="1" applyBorder="1" applyAlignment="1">
      <alignment horizontal="left" vertical="top" wrapText="1"/>
    </xf>
    <xf numFmtId="165" fontId="5" fillId="6" borderId="24" xfId="0" applyNumberFormat="1" applyFont="1" applyFill="1" applyBorder="1" applyAlignment="1">
      <alignment horizontal="left" vertical="top" wrapText="1"/>
    </xf>
    <xf numFmtId="165" fontId="3" fillId="6" borderId="6" xfId="0" applyNumberFormat="1" applyFont="1" applyFill="1" applyBorder="1" applyAlignment="1">
      <alignment horizontal="left" vertical="top" wrapText="1"/>
    </xf>
    <xf numFmtId="0" fontId="12" fillId="6" borderId="46" xfId="0" applyFont="1" applyFill="1" applyBorder="1" applyAlignment="1">
      <alignment horizontal="center" vertical="center"/>
    </xf>
    <xf numFmtId="165" fontId="12" fillId="6" borderId="46" xfId="0" applyNumberFormat="1" applyFont="1" applyFill="1" applyBorder="1" applyAlignment="1">
      <alignment horizontal="center" vertical="center"/>
    </xf>
    <xf numFmtId="165" fontId="12" fillId="6" borderId="64" xfId="0" applyNumberFormat="1" applyFont="1" applyFill="1" applyBorder="1" applyAlignment="1">
      <alignment horizontal="center" vertical="center"/>
    </xf>
    <xf numFmtId="165" fontId="12" fillId="3" borderId="13" xfId="0" applyNumberFormat="1" applyFont="1" applyFill="1" applyBorder="1" applyAlignment="1">
      <alignment horizontal="left" vertical="top" wrapText="1"/>
    </xf>
    <xf numFmtId="165" fontId="12" fillId="6" borderId="7" xfId="0" applyNumberFormat="1" applyFont="1" applyFill="1" applyBorder="1" applyAlignment="1">
      <alignment horizontal="left" vertical="top" wrapText="1"/>
    </xf>
    <xf numFmtId="165" fontId="12" fillId="6" borderId="13" xfId="0" applyNumberFormat="1" applyFont="1" applyFill="1" applyBorder="1" applyAlignment="1">
      <alignment horizontal="left" vertical="top" wrapText="1"/>
    </xf>
    <xf numFmtId="165" fontId="12" fillId="0" borderId="46" xfId="0" applyNumberFormat="1" applyFont="1" applyBorder="1" applyAlignment="1">
      <alignment horizontal="center" vertical="top"/>
    </xf>
    <xf numFmtId="49" fontId="18" fillId="6" borderId="15" xfId="0" applyNumberFormat="1" applyFont="1" applyFill="1" applyBorder="1" applyAlignment="1">
      <alignment horizontal="center" vertical="top"/>
    </xf>
    <xf numFmtId="49" fontId="18" fillId="6" borderId="25" xfId="0" applyNumberFormat="1" applyFont="1" applyFill="1" applyBorder="1" applyAlignment="1">
      <alignment horizontal="center" vertical="top"/>
    </xf>
    <xf numFmtId="165" fontId="12" fillId="6" borderId="7" xfId="0" applyNumberFormat="1" applyFont="1" applyFill="1" applyBorder="1" applyAlignment="1">
      <alignment vertical="top" wrapText="1"/>
    </xf>
    <xf numFmtId="165" fontId="23" fillId="6" borderId="4" xfId="0" applyNumberFormat="1" applyFont="1" applyFill="1" applyBorder="1" applyAlignment="1">
      <alignment horizontal="center" vertical="top"/>
    </xf>
    <xf numFmtId="165" fontId="23" fillId="6" borderId="32" xfId="0" applyNumberFormat="1" applyFont="1" applyFill="1" applyBorder="1" applyAlignment="1">
      <alignment horizontal="center" vertical="top"/>
    </xf>
    <xf numFmtId="165" fontId="12" fillId="6" borderId="29" xfId="0" applyNumberFormat="1" applyFont="1" applyFill="1" applyBorder="1" applyAlignment="1">
      <alignment horizontal="center" vertical="top"/>
    </xf>
    <xf numFmtId="0" fontId="32" fillId="6" borderId="41" xfId="0" applyFont="1" applyFill="1" applyBorder="1" applyAlignment="1">
      <alignment wrapText="1"/>
    </xf>
    <xf numFmtId="0" fontId="3" fillId="6" borderId="13" xfId="0" applyFont="1" applyFill="1" applyBorder="1" applyAlignment="1">
      <alignment horizontal="left" vertical="top" wrapText="1"/>
    </xf>
    <xf numFmtId="0" fontId="40" fillId="6" borderId="0" xfId="0" applyFont="1" applyFill="1" applyAlignment="1">
      <alignment vertical="top"/>
    </xf>
    <xf numFmtId="0" fontId="3" fillId="0" borderId="0" xfId="0" applyFont="1" applyFill="1" applyAlignment="1">
      <alignment vertical="top" wrapText="1"/>
    </xf>
    <xf numFmtId="0" fontId="6" fillId="0" borderId="0" xfId="0" applyFont="1" applyFill="1" applyAlignment="1">
      <alignment vertical="top"/>
    </xf>
    <xf numFmtId="0" fontId="26" fillId="0" borderId="0" xfId="0" applyFont="1" applyAlignment="1">
      <alignment horizontal="center" vertical="top" wrapText="1"/>
    </xf>
    <xf numFmtId="49" fontId="18" fillId="6" borderId="15" xfId="0" applyNumberFormat="1" applyFont="1" applyFill="1" applyBorder="1" applyAlignment="1">
      <alignment horizontal="center" vertical="top"/>
    </xf>
    <xf numFmtId="49" fontId="18" fillId="9" borderId="6" xfId="0" applyNumberFormat="1" applyFont="1" applyFill="1" applyBorder="1" applyAlignment="1">
      <alignment horizontal="center" vertical="top"/>
    </xf>
    <xf numFmtId="49" fontId="18" fillId="9" borderId="7" xfId="0" applyNumberFormat="1" applyFont="1" applyFill="1" applyBorder="1" applyAlignment="1">
      <alignment horizontal="center" vertical="top"/>
    </xf>
    <xf numFmtId="49" fontId="18" fillId="2" borderId="24" xfId="0" applyNumberFormat="1" applyFont="1" applyFill="1" applyBorder="1" applyAlignment="1">
      <alignment horizontal="center" vertical="top"/>
    </xf>
    <xf numFmtId="49" fontId="18" fillId="2" borderId="13" xfId="0" applyNumberFormat="1" applyFont="1" applyFill="1" applyBorder="1" applyAlignment="1">
      <alignment horizontal="center" vertical="top"/>
    </xf>
    <xf numFmtId="49" fontId="18" fillId="6" borderId="24" xfId="0" applyNumberFormat="1" applyFont="1" applyFill="1" applyBorder="1" applyAlignment="1">
      <alignment horizontal="center" vertical="top" wrapText="1"/>
    </xf>
    <xf numFmtId="49" fontId="18" fillId="6" borderId="13" xfId="0" applyNumberFormat="1" applyFont="1" applyFill="1" applyBorder="1" applyAlignment="1">
      <alignment horizontal="center" vertical="top" wrapText="1"/>
    </xf>
    <xf numFmtId="49" fontId="18" fillId="6" borderId="25" xfId="0" applyNumberFormat="1" applyFont="1" applyFill="1" applyBorder="1" applyAlignment="1">
      <alignment horizontal="center" vertical="top"/>
    </xf>
    <xf numFmtId="49" fontId="18" fillId="9" borderId="32" xfId="0" applyNumberFormat="1" applyFont="1" applyFill="1" applyBorder="1" applyAlignment="1">
      <alignment horizontal="center" vertical="top"/>
    </xf>
    <xf numFmtId="49" fontId="18" fillId="2" borderId="36" xfId="0" applyNumberFormat="1" applyFont="1" applyFill="1" applyBorder="1" applyAlignment="1">
      <alignment horizontal="center" vertical="top"/>
    </xf>
    <xf numFmtId="49" fontId="18" fillId="6" borderId="13" xfId="0" applyNumberFormat="1" applyFont="1" applyFill="1" applyBorder="1" applyAlignment="1">
      <alignment horizontal="center" vertical="top"/>
    </xf>
    <xf numFmtId="49" fontId="12" fillId="6" borderId="15" xfId="0" applyNumberFormat="1" applyFont="1" applyFill="1" applyBorder="1" applyAlignment="1">
      <alignment horizontal="center" vertical="top"/>
    </xf>
    <xf numFmtId="0" fontId="3" fillId="6" borderId="15" xfId="0" applyFont="1" applyFill="1" applyBorder="1" applyAlignment="1">
      <alignment horizontal="left" vertical="top" wrapText="1"/>
    </xf>
    <xf numFmtId="3" fontId="12" fillId="3" borderId="31" xfId="0" applyNumberFormat="1" applyFont="1" applyFill="1" applyBorder="1" applyAlignment="1">
      <alignment horizontal="left" vertical="top" wrapText="1"/>
    </xf>
    <xf numFmtId="3" fontId="12" fillId="3" borderId="7" xfId="0" applyNumberFormat="1" applyFont="1" applyFill="1" applyBorder="1" applyAlignment="1">
      <alignment horizontal="left" vertical="top" wrapText="1"/>
    </xf>
    <xf numFmtId="0" fontId="12" fillId="6" borderId="7" xfId="0" applyFont="1" applyFill="1" applyBorder="1" applyAlignment="1">
      <alignment horizontal="left" vertical="top" wrapText="1"/>
    </xf>
    <xf numFmtId="49" fontId="18" fillId="6" borderId="24" xfId="0" applyNumberFormat="1" applyFont="1" applyFill="1" applyBorder="1" applyAlignment="1">
      <alignment horizontal="center" vertical="top"/>
    </xf>
    <xf numFmtId="165" fontId="3" fillId="6" borderId="29" xfId="0" applyNumberFormat="1" applyFont="1" applyFill="1" applyBorder="1" applyAlignment="1">
      <alignment vertical="top" wrapText="1"/>
    </xf>
    <xf numFmtId="0" fontId="12" fillId="0" borderId="0" xfId="0" applyFont="1" applyAlignment="1">
      <alignment horizontal="center" vertical="center"/>
    </xf>
    <xf numFmtId="165" fontId="3" fillId="6" borderId="50" xfId="0" applyNumberFormat="1" applyFont="1" applyFill="1" applyBorder="1" applyAlignment="1">
      <alignment vertical="top" wrapText="1"/>
    </xf>
    <xf numFmtId="0" fontId="12" fillId="6" borderId="13" xfId="0" applyFont="1" applyFill="1" applyBorder="1" applyAlignment="1">
      <alignment horizontal="center" vertical="center" textRotation="90" wrapText="1"/>
    </xf>
    <xf numFmtId="3" fontId="3" fillId="6" borderId="16" xfId="0" applyNumberFormat="1" applyFont="1" applyFill="1" applyBorder="1" applyAlignment="1">
      <alignment vertical="top" wrapText="1"/>
    </xf>
    <xf numFmtId="165" fontId="3" fillId="6" borderId="31" xfId="0" applyNumberFormat="1" applyFont="1" applyFill="1" applyBorder="1" applyAlignment="1">
      <alignment horizontal="left" vertical="top" wrapText="1"/>
    </xf>
    <xf numFmtId="0" fontId="18" fillId="6" borderId="13" xfId="0" applyFont="1" applyFill="1" applyBorder="1" applyAlignment="1">
      <alignment vertical="top" wrapText="1"/>
    </xf>
    <xf numFmtId="49" fontId="12" fillId="6" borderId="41" xfId="0" applyNumberFormat="1" applyFont="1" applyFill="1" applyBorder="1" applyAlignment="1">
      <alignment horizontal="center" vertical="top"/>
    </xf>
    <xf numFmtId="0" fontId="12" fillId="6" borderId="4" xfId="0" applyFont="1" applyFill="1" applyBorder="1" applyAlignment="1">
      <alignment horizontal="center" vertical="top" wrapText="1"/>
    </xf>
    <xf numFmtId="3" fontId="12" fillId="6" borderId="4" xfId="0" applyNumberFormat="1" applyFont="1" applyFill="1" applyBorder="1" applyAlignment="1">
      <alignment horizontal="center" vertical="top" wrapText="1"/>
    </xf>
    <xf numFmtId="0" fontId="3" fillId="6" borderId="13" xfId="0" applyFont="1" applyFill="1" applyBorder="1" applyAlignment="1">
      <alignment horizontal="left" vertical="top" wrapText="1"/>
    </xf>
    <xf numFmtId="165" fontId="28" fillId="6" borderId="32" xfId="0" applyNumberFormat="1" applyFont="1" applyFill="1" applyBorder="1" applyAlignment="1">
      <alignment horizontal="center" vertical="top"/>
    </xf>
    <xf numFmtId="165" fontId="12" fillId="6" borderId="32" xfId="0" applyNumberFormat="1" applyFont="1" applyFill="1" applyBorder="1" applyAlignment="1">
      <alignment horizontal="center" vertical="center"/>
    </xf>
    <xf numFmtId="165" fontId="12" fillId="6" borderId="32" xfId="0" applyNumberFormat="1" applyFont="1" applyFill="1" applyBorder="1" applyAlignment="1">
      <alignment vertical="top"/>
    </xf>
    <xf numFmtId="165" fontId="12" fillId="0" borderId="64" xfId="0" applyNumberFormat="1" applyFont="1" applyBorder="1" applyAlignment="1">
      <alignment horizontal="center" vertical="top"/>
    </xf>
    <xf numFmtId="3" fontId="12" fillId="6" borderId="26" xfId="0" applyNumberFormat="1" applyFont="1" applyFill="1" applyBorder="1" applyAlignment="1">
      <alignment horizontal="center" vertical="top"/>
    </xf>
    <xf numFmtId="3" fontId="12" fillId="6" borderId="38" xfId="0" applyNumberFormat="1" applyFont="1" applyFill="1" applyBorder="1" applyAlignment="1">
      <alignment horizontal="center" vertical="top"/>
    </xf>
    <xf numFmtId="3" fontId="12" fillId="0" borderId="25" xfId="0" applyNumberFormat="1" applyFont="1" applyBorder="1" applyAlignment="1">
      <alignment vertical="top"/>
    </xf>
    <xf numFmtId="3" fontId="12" fillId="0" borderId="23" xfId="0" applyNumberFormat="1" applyFont="1" applyBorder="1" applyAlignment="1">
      <alignment vertical="top"/>
    </xf>
    <xf numFmtId="165" fontId="12" fillId="0" borderId="52" xfId="0" applyNumberFormat="1" applyFont="1" applyBorder="1" applyAlignment="1">
      <alignment horizontal="center" vertical="top" wrapText="1"/>
    </xf>
    <xf numFmtId="165" fontId="12" fillId="0" borderId="1" xfId="0" applyNumberFormat="1" applyFont="1" applyBorder="1" applyAlignment="1">
      <alignment horizontal="center" vertical="top" wrapText="1"/>
    </xf>
    <xf numFmtId="165" fontId="12" fillId="0" borderId="41" xfId="0" applyNumberFormat="1" applyFont="1" applyFill="1" applyBorder="1" applyAlignment="1">
      <alignment horizontal="center" vertical="top"/>
    </xf>
    <xf numFmtId="165" fontId="12" fillId="6" borderId="41" xfId="0" applyNumberFormat="1" applyFont="1" applyFill="1" applyBorder="1" applyAlignment="1">
      <alignment horizontal="center" vertical="center"/>
    </xf>
    <xf numFmtId="165" fontId="3" fillId="6" borderId="75" xfId="0" applyNumberFormat="1" applyFont="1" applyFill="1" applyBorder="1" applyAlignment="1">
      <alignment horizontal="center" vertical="top"/>
    </xf>
    <xf numFmtId="165" fontId="3" fillId="6" borderId="73" xfId="0" applyNumberFormat="1" applyFont="1" applyFill="1" applyBorder="1" applyAlignment="1">
      <alignment horizontal="center" vertical="top"/>
    </xf>
    <xf numFmtId="165" fontId="12" fillId="0" borderId="13" xfId="0" applyNumberFormat="1" applyFont="1" applyFill="1" applyBorder="1" applyAlignment="1">
      <alignment horizontal="center" vertical="top"/>
    </xf>
    <xf numFmtId="165" fontId="12" fillId="6" borderId="13" xfId="0" applyNumberFormat="1" applyFont="1" applyFill="1" applyBorder="1" applyAlignment="1">
      <alignment horizontal="center" vertical="center"/>
    </xf>
    <xf numFmtId="165" fontId="12" fillId="0" borderId="0" xfId="0" applyNumberFormat="1" applyFont="1" applyFill="1" applyBorder="1" applyAlignment="1">
      <alignment horizontal="center" vertical="top"/>
    </xf>
    <xf numFmtId="165" fontId="28" fillId="6" borderId="13" xfId="0" applyNumberFormat="1" applyFont="1" applyFill="1" applyBorder="1" applyAlignment="1">
      <alignment horizontal="center" vertical="top"/>
    </xf>
    <xf numFmtId="165" fontId="28" fillId="6" borderId="41" xfId="0" applyNumberFormat="1" applyFont="1" applyFill="1" applyBorder="1" applyAlignment="1">
      <alignment horizontal="center" vertical="top"/>
    </xf>
    <xf numFmtId="165" fontId="12" fillId="6" borderId="41" xfId="0" applyNumberFormat="1" applyFont="1" applyFill="1" applyBorder="1" applyAlignment="1">
      <alignment vertical="top"/>
    </xf>
    <xf numFmtId="165" fontId="12" fillId="6" borderId="13" xfId="0" applyNumberFormat="1" applyFont="1" applyFill="1" applyBorder="1" applyAlignment="1">
      <alignment vertical="top"/>
    </xf>
    <xf numFmtId="165" fontId="12" fillId="0" borderId="43" xfId="0" applyNumberFormat="1" applyFont="1" applyBorder="1" applyAlignment="1">
      <alignment horizontal="center" vertical="top"/>
    </xf>
    <xf numFmtId="165" fontId="12" fillId="0" borderId="24" xfId="0" applyNumberFormat="1" applyFont="1" applyBorder="1" applyAlignment="1">
      <alignment horizontal="center" vertical="top"/>
    </xf>
    <xf numFmtId="165" fontId="3" fillId="6" borderId="42" xfId="0" applyNumberFormat="1" applyFont="1" applyFill="1" applyBorder="1" applyAlignment="1">
      <alignment horizontal="center" vertical="top" wrapText="1"/>
    </xf>
    <xf numFmtId="165" fontId="12" fillId="6" borderId="43" xfId="0" applyNumberFormat="1" applyFont="1" applyFill="1" applyBorder="1" applyAlignment="1">
      <alignment horizontal="center" vertical="center"/>
    </xf>
    <xf numFmtId="165" fontId="18" fillId="2" borderId="30" xfId="0" applyNumberFormat="1" applyFont="1" applyFill="1" applyBorder="1" applyAlignment="1">
      <alignment horizontal="center" vertical="top"/>
    </xf>
    <xf numFmtId="165" fontId="12" fillId="6" borderId="81" xfId="0" applyNumberFormat="1" applyFont="1" applyFill="1" applyBorder="1" applyAlignment="1">
      <alignment horizontal="center" vertical="center"/>
    </xf>
    <xf numFmtId="165" fontId="3" fillId="6" borderId="42" xfId="0" applyNumberFormat="1" applyFont="1" applyFill="1" applyBorder="1" applyAlignment="1">
      <alignment horizontal="left" vertical="top" wrapText="1"/>
    </xf>
    <xf numFmtId="165" fontId="3" fillId="6" borderId="28" xfId="0" applyNumberFormat="1" applyFont="1" applyFill="1" applyBorder="1" applyAlignment="1">
      <alignment horizontal="center" vertical="top" wrapText="1"/>
    </xf>
    <xf numFmtId="165" fontId="12" fillId="6" borderId="24" xfId="0" applyNumberFormat="1" applyFont="1" applyFill="1" applyBorder="1" applyAlignment="1">
      <alignment horizontal="center" vertical="center"/>
    </xf>
    <xf numFmtId="165" fontId="23" fillId="6" borderId="28" xfId="0" applyNumberFormat="1" applyFont="1" applyFill="1" applyBorder="1" applyAlignment="1">
      <alignment horizontal="center" vertical="top"/>
    </xf>
    <xf numFmtId="165" fontId="3" fillId="6" borderId="28" xfId="0" applyNumberFormat="1" applyFont="1" applyFill="1" applyBorder="1" applyAlignment="1">
      <alignment horizontal="left" vertical="top" wrapText="1"/>
    </xf>
    <xf numFmtId="0" fontId="12" fillId="0" borderId="3" xfId="0" applyFont="1" applyBorder="1" applyAlignment="1">
      <alignment horizontal="center" vertical="center" wrapText="1"/>
    </xf>
    <xf numFmtId="3" fontId="18" fillId="3" borderId="40" xfId="0" applyNumberFormat="1" applyFont="1" applyFill="1" applyBorder="1" applyAlignment="1">
      <alignment horizontal="center" vertical="top" wrapText="1"/>
    </xf>
    <xf numFmtId="3" fontId="12" fillId="3" borderId="40" xfId="0" applyNumberFormat="1" applyFont="1" applyFill="1" applyBorder="1" applyAlignment="1">
      <alignment horizontal="center" vertical="top"/>
    </xf>
    <xf numFmtId="3" fontId="12" fillId="6" borderId="23" xfId="0" applyNumberFormat="1" applyFont="1" applyFill="1" applyBorder="1" applyAlignment="1">
      <alignment horizontal="center" vertical="top"/>
    </xf>
    <xf numFmtId="0" fontId="3" fillId="6" borderId="15" xfId="0" applyFont="1" applyFill="1" applyBorder="1" applyAlignment="1">
      <alignment horizontal="center" vertical="top" wrapText="1"/>
    </xf>
    <xf numFmtId="3" fontId="12" fillId="3" borderId="74" xfId="0" applyNumberFormat="1" applyFont="1" applyFill="1" applyBorder="1" applyAlignment="1">
      <alignment horizontal="center" vertical="top"/>
    </xf>
    <xf numFmtId="49" fontId="12" fillId="6" borderId="36" xfId="0" applyNumberFormat="1" applyFont="1" applyFill="1" applyBorder="1" applyAlignment="1">
      <alignment horizontal="center" vertical="top"/>
    </xf>
    <xf numFmtId="49" fontId="12" fillId="6" borderId="33" xfId="0" applyNumberFormat="1" applyFont="1" applyFill="1" applyBorder="1" applyAlignment="1">
      <alignment horizontal="center" vertical="top"/>
    </xf>
    <xf numFmtId="1" fontId="23" fillId="6" borderId="15" xfId="0" applyNumberFormat="1" applyFont="1" applyFill="1" applyBorder="1" applyAlignment="1">
      <alignment horizontal="center" vertical="top" wrapText="1"/>
    </xf>
    <xf numFmtId="3" fontId="12" fillId="6" borderId="15" xfId="0" applyNumberFormat="1" applyFont="1" applyFill="1" applyBorder="1" applyAlignment="1">
      <alignment horizontal="center" vertical="top" wrapText="1"/>
    </xf>
    <xf numFmtId="165" fontId="3" fillId="6" borderId="50" xfId="0" applyNumberFormat="1" applyFont="1" applyFill="1" applyBorder="1" applyAlignment="1">
      <alignment vertical="top" wrapText="1"/>
    </xf>
    <xf numFmtId="49" fontId="18" fillId="9" borderId="7" xfId="0" applyNumberFormat="1" applyFont="1" applyFill="1" applyBorder="1" applyAlignment="1">
      <alignment horizontal="center" vertical="top"/>
    </xf>
    <xf numFmtId="49" fontId="18" fillId="2" borderId="13" xfId="0" applyNumberFormat="1" applyFont="1" applyFill="1" applyBorder="1" applyAlignment="1">
      <alignment horizontal="center" vertical="top"/>
    </xf>
    <xf numFmtId="49" fontId="18" fillId="6" borderId="13" xfId="0" applyNumberFormat="1" applyFont="1" applyFill="1" applyBorder="1" applyAlignment="1">
      <alignment horizontal="center" vertical="top"/>
    </xf>
    <xf numFmtId="0" fontId="12" fillId="6" borderId="13" xfId="0" applyFont="1" applyFill="1" applyBorder="1" applyAlignment="1">
      <alignment horizontal="center" vertical="center" textRotation="90" wrapText="1"/>
    </xf>
    <xf numFmtId="49" fontId="18" fillId="6" borderId="15" xfId="0" applyNumberFormat="1" applyFont="1" applyFill="1" applyBorder="1" applyAlignment="1">
      <alignment horizontal="center" vertical="top"/>
    </xf>
    <xf numFmtId="0" fontId="12" fillId="6" borderId="4" xfId="0" applyFont="1" applyFill="1" applyBorder="1" applyAlignment="1">
      <alignment horizontal="center" vertical="top" wrapText="1"/>
    </xf>
    <xf numFmtId="1" fontId="12" fillId="6" borderId="33" xfId="0" applyNumberFormat="1" applyFont="1" applyFill="1" applyBorder="1" applyAlignment="1">
      <alignment horizontal="center" vertical="top" wrapText="1"/>
    </xf>
    <xf numFmtId="1" fontId="12" fillId="6" borderId="28" xfId="0" applyNumberFormat="1" applyFont="1" applyFill="1" applyBorder="1" applyAlignment="1">
      <alignment horizontal="center" vertical="top" wrapText="1"/>
    </xf>
    <xf numFmtId="0" fontId="10" fillId="6" borderId="28" xfId="0" applyFont="1" applyFill="1" applyBorder="1" applyAlignment="1">
      <alignment horizontal="left" vertical="top" wrapText="1"/>
    </xf>
    <xf numFmtId="165" fontId="10" fillId="0" borderId="58" xfId="0" applyNumberFormat="1" applyFont="1" applyFill="1" applyBorder="1" applyAlignment="1">
      <alignment vertical="top" wrapText="1"/>
    </xf>
    <xf numFmtId="1" fontId="10" fillId="6" borderId="33" xfId="0" applyNumberFormat="1" applyFont="1" applyFill="1" applyBorder="1" applyAlignment="1">
      <alignment horizontal="center" vertical="top" wrapText="1"/>
    </xf>
    <xf numFmtId="1" fontId="10" fillId="6" borderId="36" xfId="0" applyNumberFormat="1" applyFont="1" applyFill="1" applyBorder="1" applyAlignment="1">
      <alignment horizontal="center" vertical="top" wrapText="1"/>
    </xf>
    <xf numFmtId="165" fontId="10" fillId="6" borderId="13" xfId="0" applyNumberFormat="1" applyFont="1" applyFill="1" applyBorder="1" applyAlignment="1">
      <alignment horizontal="center" vertical="top"/>
    </xf>
    <xf numFmtId="165" fontId="10" fillId="6" borderId="0" xfId="0" applyNumberFormat="1" applyFont="1" applyFill="1" applyBorder="1" applyAlignment="1">
      <alignment horizontal="center" vertical="top"/>
    </xf>
    <xf numFmtId="0" fontId="10" fillId="6" borderId="32" xfId="0" applyFont="1" applyFill="1" applyBorder="1" applyAlignment="1">
      <alignment horizontal="center" vertical="top" wrapText="1"/>
    </xf>
    <xf numFmtId="1" fontId="12" fillId="6" borderId="17" xfId="0" applyNumberFormat="1" applyFont="1" applyFill="1" applyBorder="1" applyAlignment="1">
      <alignment horizontal="left" vertical="top" wrapText="1"/>
    </xf>
    <xf numFmtId="165" fontId="41" fillId="9" borderId="3" xfId="0" applyNumberFormat="1" applyFont="1" applyFill="1" applyBorder="1" applyAlignment="1">
      <alignment horizontal="center" vertical="top"/>
    </xf>
    <xf numFmtId="165" fontId="10" fillId="0" borderId="28" xfId="0" applyNumberFormat="1" applyFont="1" applyBorder="1" applyAlignment="1">
      <alignment horizontal="center" vertical="top"/>
    </xf>
    <xf numFmtId="3" fontId="3" fillId="6" borderId="33" xfId="0" applyNumberFormat="1" applyFont="1" applyFill="1" applyBorder="1" applyAlignment="1">
      <alignment horizontal="center" vertical="top" wrapText="1"/>
    </xf>
    <xf numFmtId="0" fontId="3" fillId="6" borderId="12" xfId="0" applyFont="1" applyFill="1" applyBorder="1" applyAlignment="1">
      <alignment vertical="top" wrapText="1"/>
    </xf>
    <xf numFmtId="3" fontId="3" fillId="6" borderId="1" xfId="0" applyNumberFormat="1" applyFont="1" applyFill="1" applyBorder="1" applyAlignment="1">
      <alignment horizontal="center" vertical="top" wrapText="1"/>
    </xf>
    <xf numFmtId="0" fontId="12" fillId="3" borderId="48" xfId="0" applyFont="1" applyFill="1" applyBorder="1" applyAlignment="1">
      <alignment horizontal="left" vertical="top" wrapText="1"/>
    </xf>
    <xf numFmtId="0" fontId="15" fillId="0" borderId="53" xfId="0" applyFont="1" applyBorder="1" applyAlignment="1">
      <alignment horizontal="left" vertical="top" wrapText="1"/>
    </xf>
    <xf numFmtId="0" fontId="15" fillId="0" borderId="52" xfId="0" applyFont="1" applyBorder="1" applyAlignment="1">
      <alignment horizontal="left" vertical="top" wrapText="1"/>
    </xf>
    <xf numFmtId="0" fontId="12" fillId="0" borderId="48" xfId="0" applyFont="1" applyBorder="1" applyAlignment="1">
      <alignment horizontal="left" vertical="top" wrapText="1"/>
    </xf>
    <xf numFmtId="0" fontId="12" fillId="0" borderId="53" xfId="0" applyFont="1" applyBorder="1" applyAlignment="1">
      <alignment horizontal="left" vertical="top" wrapText="1"/>
    </xf>
    <xf numFmtId="0" fontId="12" fillId="0" borderId="52" xfId="0" applyFont="1" applyBorder="1" applyAlignment="1">
      <alignment horizontal="left" vertical="top" wrapText="1"/>
    </xf>
    <xf numFmtId="0" fontId="18" fillId="8" borderId="57" xfId="0" applyFont="1" applyFill="1" applyBorder="1" applyAlignment="1">
      <alignment horizontal="right" vertical="top" wrapText="1"/>
    </xf>
    <xf numFmtId="0" fontId="18" fillId="8" borderId="26" xfId="0" applyFont="1" applyFill="1" applyBorder="1" applyAlignment="1">
      <alignment horizontal="right" vertical="top" wrapText="1"/>
    </xf>
    <xf numFmtId="0" fontId="18" fillId="8" borderId="30" xfId="0" applyFont="1" applyFill="1" applyBorder="1" applyAlignment="1">
      <alignment horizontal="right" vertical="top" wrapText="1"/>
    </xf>
    <xf numFmtId="0" fontId="26" fillId="0" borderId="0" xfId="0" applyFont="1" applyAlignment="1">
      <alignment horizontal="center" vertical="top" wrapText="1"/>
    </xf>
    <xf numFmtId="0" fontId="0" fillId="0" borderId="0" xfId="0" applyAlignment="1">
      <alignment horizontal="center" vertical="top" wrapText="1"/>
    </xf>
    <xf numFmtId="0" fontId="27" fillId="0" borderId="0" xfId="0" applyFont="1" applyAlignment="1">
      <alignment horizontal="center" vertical="top" wrapText="1"/>
    </xf>
    <xf numFmtId="0" fontId="26" fillId="0" borderId="0" xfId="0" applyFont="1" applyAlignment="1">
      <alignment horizontal="center" vertical="top"/>
    </xf>
    <xf numFmtId="0" fontId="12" fillId="0" borderId="26" xfId="0" applyFont="1" applyBorder="1" applyAlignment="1">
      <alignment horizontal="right" vertical="top"/>
    </xf>
    <xf numFmtId="0" fontId="15" fillId="0" borderId="26" xfId="0" applyFont="1" applyBorder="1" applyAlignment="1">
      <alignment horizontal="right" vertical="top"/>
    </xf>
    <xf numFmtId="3" fontId="18" fillId="6" borderId="24" xfId="0" applyNumberFormat="1" applyFont="1" applyFill="1" applyBorder="1" applyAlignment="1">
      <alignment horizontal="left" vertical="top" wrapText="1"/>
    </xf>
    <xf numFmtId="0" fontId="0" fillId="0" borderId="13" xfId="0" applyBorder="1" applyAlignment="1">
      <alignment horizontal="left" vertical="top" wrapText="1"/>
    </xf>
    <xf numFmtId="0" fontId="18" fillId="6" borderId="24" xfId="0" applyFont="1" applyFill="1" applyBorder="1" applyAlignment="1">
      <alignment horizontal="left" vertical="top" wrapText="1"/>
    </xf>
    <xf numFmtId="0" fontId="0" fillId="6" borderId="28" xfId="0" applyFill="1" applyBorder="1" applyAlignment="1">
      <alignment horizontal="left" vertical="top" wrapText="1"/>
    </xf>
    <xf numFmtId="0" fontId="12" fillId="3" borderId="58" xfId="0" applyFont="1" applyFill="1" applyBorder="1" applyAlignment="1">
      <alignment horizontal="left" vertical="top" wrapText="1"/>
    </xf>
    <xf numFmtId="0" fontId="12" fillId="3" borderId="59" xfId="0" applyFont="1" applyFill="1" applyBorder="1" applyAlignment="1">
      <alignment horizontal="left" vertical="top" wrapText="1"/>
    </xf>
    <xf numFmtId="0" fontId="12" fillId="3" borderId="42" xfId="0" applyFont="1" applyFill="1" applyBorder="1" applyAlignment="1">
      <alignment horizontal="left" vertical="top" wrapText="1"/>
    </xf>
    <xf numFmtId="0" fontId="12" fillId="8" borderId="48" xfId="0" applyFont="1" applyFill="1" applyBorder="1" applyAlignment="1">
      <alignment horizontal="left" vertical="top" wrapText="1"/>
    </xf>
    <xf numFmtId="0" fontId="12" fillId="8" borderId="53" xfId="0" applyFont="1" applyFill="1" applyBorder="1" applyAlignment="1">
      <alignment horizontal="left" vertical="top" wrapText="1"/>
    </xf>
    <xf numFmtId="0" fontId="12" fillId="8" borderId="52" xfId="0" applyFont="1" applyFill="1" applyBorder="1" applyAlignment="1">
      <alignment horizontal="left" vertical="top" wrapText="1"/>
    </xf>
    <xf numFmtId="0" fontId="18" fillId="4" borderId="48" xfId="0" applyFont="1" applyFill="1" applyBorder="1" applyAlignment="1">
      <alignment horizontal="right" vertical="top" wrapText="1"/>
    </xf>
    <xf numFmtId="0" fontId="18" fillId="4" borderId="53" xfId="0" applyFont="1" applyFill="1" applyBorder="1" applyAlignment="1">
      <alignment horizontal="right" vertical="top" wrapText="1"/>
    </xf>
    <xf numFmtId="0" fontId="18" fillId="4" borderId="52" xfId="0" applyFont="1" applyFill="1" applyBorder="1" applyAlignment="1">
      <alignment horizontal="right" vertical="top" wrapText="1"/>
    </xf>
    <xf numFmtId="49" fontId="18" fillId="0" borderId="26" xfId="0" applyNumberFormat="1" applyFont="1" applyFill="1" applyBorder="1" applyAlignment="1">
      <alignment horizontal="center" vertical="top" wrapText="1"/>
    </xf>
    <xf numFmtId="0" fontId="18" fillId="0" borderId="35"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55" xfId="0" applyFont="1" applyBorder="1" applyAlignment="1">
      <alignment horizontal="center" vertical="center" wrapText="1"/>
    </xf>
    <xf numFmtId="0" fontId="18" fillId="4" borderId="47" xfId="0" applyFont="1" applyFill="1" applyBorder="1" applyAlignment="1">
      <alignment horizontal="right" vertical="top" wrapText="1"/>
    </xf>
    <xf numFmtId="0" fontId="18" fillId="4" borderId="54" xfId="0" applyFont="1" applyFill="1" applyBorder="1" applyAlignment="1">
      <alignment horizontal="right" vertical="top" wrapText="1"/>
    </xf>
    <xf numFmtId="0" fontId="18" fillId="4" borderId="56" xfId="0" applyFont="1" applyFill="1" applyBorder="1" applyAlignment="1">
      <alignment horizontal="right" vertical="top" wrapText="1"/>
    </xf>
    <xf numFmtId="0" fontId="18" fillId="8" borderId="58" xfId="0" applyFont="1" applyFill="1" applyBorder="1" applyAlignment="1">
      <alignment horizontal="right" vertical="top" wrapText="1"/>
    </xf>
    <xf numFmtId="0" fontId="18" fillId="8" borderId="59" xfId="0" applyFont="1" applyFill="1" applyBorder="1" applyAlignment="1">
      <alignment horizontal="right" vertical="top" wrapText="1"/>
    </xf>
    <xf numFmtId="0" fontId="18" fillId="8" borderId="42" xfId="0" applyFont="1" applyFill="1" applyBorder="1" applyAlignment="1">
      <alignment horizontal="right" vertical="top" wrapText="1"/>
    </xf>
    <xf numFmtId="0" fontId="12" fillId="0" borderId="58" xfId="0" applyFont="1" applyBorder="1" applyAlignment="1">
      <alignment horizontal="left" vertical="top" wrapText="1"/>
    </xf>
    <xf numFmtId="0" fontId="12" fillId="0" borderId="59" xfId="0" applyFont="1" applyBorder="1" applyAlignment="1">
      <alignment horizontal="left" vertical="top" wrapText="1"/>
    </xf>
    <xf numFmtId="0" fontId="12" fillId="0" borderId="42" xfId="0" applyFont="1" applyBorder="1" applyAlignment="1">
      <alignment horizontal="left" vertical="top" wrapText="1"/>
    </xf>
    <xf numFmtId="49" fontId="18" fillId="9" borderId="44" xfId="0" applyNumberFormat="1" applyFont="1" applyFill="1" applyBorder="1" applyAlignment="1">
      <alignment horizontal="right" vertical="top"/>
    </xf>
    <xf numFmtId="49" fontId="18" fillId="9" borderId="45" xfId="0" applyNumberFormat="1" applyFont="1" applyFill="1" applyBorder="1" applyAlignment="1">
      <alignment horizontal="right" vertical="top"/>
    </xf>
    <xf numFmtId="0" fontId="12" fillId="9" borderId="45" xfId="0" applyFont="1" applyFill="1" applyBorder="1" applyAlignment="1">
      <alignment horizontal="center" vertical="top"/>
    </xf>
    <xf numFmtId="0" fontId="12" fillId="9" borderId="55" xfId="0" applyFont="1" applyFill="1" applyBorder="1" applyAlignment="1">
      <alignment horizontal="center" vertical="top"/>
    </xf>
    <xf numFmtId="49" fontId="18" fillId="4" borderId="44" xfId="0" applyNumberFormat="1" applyFont="1" applyFill="1" applyBorder="1" applyAlignment="1">
      <alignment horizontal="right" vertical="top"/>
    </xf>
    <xf numFmtId="49" fontId="18" fillId="4" borderId="45" xfId="0" applyNumberFormat="1" applyFont="1" applyFill="1" applyBorder="1" applyAlignment="1">
      <alignment horizontal="right" vertical="top"/>
    </xf>
    <xf numFmtId="0" fontId="12" fillId="4" borderId="45" xfId="0" applyFont="1" applyFill="1" applyBorder="1" applyAlignment="1">
      <alignment horizontal="center" vertical="top"/>
    </xf>
    <xf numFmtId="0" fontId="12" fillId="4" borderId="55" xfId="0" applyFont="1" applyFill="1" applyBorder="1" applyAlignment="1">
      <alignment horizontal="center" vertical="top"/>
    </xf>
    <xf numFmtId="0" fontId="12" fillId="0" borderId="0" xfId="0" applyNumberFormat="1" applyFont="1" applyFill="1" applyBorder="1" applyAlignment="1">
      <alignment horizontal="left" vertical="top" wrapText="1"/>
    </xf>
    <xf numFmtId="49" fontId="18" fillId="2" borderId="26" xfId="0" applyNumberFormat="1" applyFont="1" applyFill="1" applyBorder="1" applyAlignment="1">
      <alignment horizontal="right" vertical="top"/>
    </xf>
    <xf numFmtId="0" fontId="12" fillId="2" borderId="57" xfId="0" applyFont="1" applyFill="1" applyBorder="1" applyAlignment="1">
      <alignment horizontal="center" vertical="top" wrapText="1"/>
    </xf>
    <xf numFmtId="0" fontId="12" fillId="2" borderId="26" xfId="0" applyFont="1" applyFill="1" applyBorder="1" applyAlignment="1">
      <alignment horizontal="center" vertical="top" wrapText="1"/>
    </xf>
    <xf numFmtId="0" fontId="12" fillId="2" borderId="30" xfId="0" applyFont="1" applyFill="1" applyBorder="1" applyAlignment="1">
      <alignment horizontal="center" vertical="top" wrapText="1"/>
    </xf>
    <xf numFmtId="49" fontId="18" fillId="2" borderId="45" xfId="0" applyNumberFormat="1" applyFont="1" applyFill="1" applyBorder="1" applyAlignment="1">
      <alignment horizontal="right" vertical="top"/>
    </xf>
    <xf numFmtId="0" fontId="12" fillId="2" borderId="35" xfId="0" applyFont="1" applyFill="1" applyBorder="1" applyAlignment="1">
      <alignment horizontal="center" vertical="top" wrapText="1"/>
    </xf>
    <xf numFmtId="0" fontId="12" fillId="2" borderId="45" xfId="0" applyFont="1" applyFill="1" applyBorder="1" applyAlignment="1">
      <alignment horizontal="center" vertical="top" wrapText="1"/>
    </xf>
    <xf numFmtId="0" fontId="12" fillId="2" borderId="55" xfId="0" applyFont="1" applyFill="1" applyBorder="1" applyAlignment="1">
      <alignment horizontal="center" vertical="top" wrapText="1"/>
    </xf>
    <xf numFmtId="0" fontId="18" fillId="2" borderId="45" xfId="0" applyFont="1" applyFill="1" applyBorder="1" applyAlignment="1">
      <alignment horizontal="left" vertical="top" wrapText="1"/>
    </xf>
    <xf numFmtId="0" fontId="18" fillId="2" borderId="55" xfId="0" applyFont="1" applyFill="1" applyBorder="1" applyAlignment="1">
      <alignment horizontal="left" vertical="top" wrapText="1"/>
    </xf>
    <xf numFmtId="0" fontId="3" fillId="6" borderId="16" xfId="0" applyFont="1" applyFill="1" applyBorder="1" applyAlignment="1">
      <alignment horizontal="left" vertical="top" wrapText="1"/>
    </xf>
    <xf numFmtId="0" fontId="0" fillId="0" borderId="28" xfId="0" applyBorder="1" applyAlignment="1">
      <alignment horizontal="left" vertical="top" wrapText="1"/>
    </xf>
    <xf numFmtId="165" fontId="19" fillId="6" borderId="24" xfId="0" applyNumberFormat="1" applyFont="1" applyFill="1" applyBorder="1" applyAlignment="1">
      <alignment horizontal="center" vertical="center" textRotation="90" wrapText="1"/>
    </xf>
    <xf numFmtId="0" fontId="0" fillId="0" borderId="28" xfId="0" applyBorder="1" applyAlignment="1">
      <alignment horizontal="center" vertical="center" wrapText="1"/>
    </xf>
    <xf numFmtId="165" fontId="12" fillId="6" borderId="24" xfId="0" applyNumberFormat="1" applyFont="1" applyFill="1" applyBorder="1" applyAlignment="1">
      <alignment horizontal="center" vertical="center" textRotation="90" wrapText="1"/>
    </xf>
    <xf numFmtId="0" fontId="0" fillId="0" borderId="13" xfId="0" applyBorder="1" applyAlignment="1">
      <alignment horizontal="center" vertical="center" textRotation="90" wrapText="1"/>
    </xf>
    <xf numFmtId="49" fontId="12" fillId="6" borderId="70" xfId="0" applyNumberFormat="1" applyFont="1" applyFill="1" applyBorder="1" applyAlignment="1">
      <alignment horizontal="center" vertical="top"/>
    </xf>
    <xf numFmtId="49" fontId="12" fillId="6" borderId="41" xfId="0" applyNumberFormat="1" applyFont="1" applyFill="1" applyBorder="1" applyAlignment="1">
      <alignment horizontal="center" vertical="top"/>
    </xf>
    <xf numFmtId="49" fontId="18" fillId="2" borderId="45" xfId="0" applyNumberFormat="1" applyFont="1" applyFill="1" applyBorder="1" applyAlignment="1">
      <alignment horizontal="left" vertical="top"/>
    </xf>
    <xf numFmtId="49" fontId="18" fillId="2" borderId="55" xfId="0" applyNumberFormat="1" applyFont="1" applyFill="1" applyBorder="1" applyAlignment="1">
      <alignment horizontal="left" vertical="top"/>
    </xf>
    <xf numFmtId="49" fontId="18" fillId="9" borderId="7" xfId="0" applyNumberFormat="1" applyFont="1" applyFill="1" applyBorder="1" applyAlignment="1">
      <alignment horizontal="center" vertical="top"/>
    </xf>
    <xf numFmtId="49" fontId="18" fillId="2" borderId="13" xfId="0" applyNumberFormat="1" applyFont="1" applyFill="1" applyBorder="1" applyAlignment="1">
      <alignment horizontal="center" vertical="top"/>
    </xf>
    <xf numFmtId="49" fontId="18" fillId="6" borderId="13" xfId="0" applyNumberFormat="1" applyFont="1" applyFill="1" applyBorder="1" applyAlignment="1">
      <alignment horizontal="center" vertical="top"/>
    </xf>
    <xf numFmtId="0" fontId="12" fillId="3" borderId="16" xfId="0" applyFont="1" applyFill="1" applyBorder="1" applyAlignment="1">
      <alignment vertical="top" wrapText="1"/>
    </xf>
    <xf numFmtId="0" fontId="12" fillId="3" borderId="28" xfId="0" applyFont="1" applyFill="1" applyBorder="1" applyAlignment="1">
      <alignment vertical="top" wrapText="1"/>
    </xf>
    <xf numFmtId="0" fontId="12" fillId="6" borderId="13" xfId="0" applyFont="1" applyFill="1" applyBorder="1" applyAlignment="1">
      <alignment horizontal="center" vertical="center" textRotation="90" wrapText="1"/>
    </xf>
    <xf numFmtId="0" fontId="18" fillId="6" borderId="13" xfId="0" applyFont="1" applyFill="1" applyBorder="1" applyAlignment="1">
      <alignment vertical="top" wrapText="1"/>
    </xf>
    <xf numFmtId="0" fontId="0" fillId="6" borderId="13" xfId="0" applyFill="1" applyBorder="1" applyAlignment="1">
      <alignment vertical="top" wrapText="1"/>
    </xf>
    <xf numFmtId="0" fontId="12" fillId="6" borderId="0" xfId="0" applyFont="1" applyFill="1" applyBorder="1" applyAlignment="1">
      <alignment horizontal="center" vertical="center" textRotation="90" wrapText="1"/>
    </xf>
    <xf numFmtId="0" fontId="12" fillId="6" borderId="59" xfId="0" applyFont="1" applyFill="1" applyBorder="1" applyAlignment="1">
      <alignment horizontal="center" vertical="center" textRotation="90" wrapText="1"/>
    </xf>
    <xf numFmtId="49" fontId="12" fillId="6" borderId="15" xfId="0" applyNumberFormat="1" applyFont="1" applyFill="1" applyBorder="1" applyAlignment="1">
      <alignment horizontal="center" vertical="top"/>
    </xf>
    <xf numFmtId="49" fontId="12" fillId="6" borderId="27" xfId="0" applyNumberFormat="1" applyFont="1" applyFill="1" applyBorder="1" applyAlignment="1">
      <alignment horizontal="center" vertical="top"/>
    </xf>
    <xf numFmtId="49" fontId="18" fillId="9" borderId="6" xfId="0" applyNumberFormat="1" applyFont="1" applyFill="1" applyBorder="1" applyAlignment="1">
      <alignment horizontal="center" vertical="top"/>
    </xf>
    <xf numFmtId="49" fontId="18" fillId="2" borderId="24" xfId="0" applyNumberFormat="1" applyFont="1" applyFill="1" applyBorder="1" applyAlignment="1">
      <alignment horizontal="center" vertical="top"/>
    </xf>
    <xf numFmtId="3" fontId="12" fillId="6" borderId="13" xfId="0" applyNumberFormat="1" applyFont="1" applyFill="1" applyBorder="1" applyAlignment="1">
      <alignment horizontal="left" vertical="top" wrapText="1"/>
    </xf>
    <xf numFmtId="3" fontId="12" fillId="6" borderId="28" xfId="0" applyNumberFormat="1" applyFont="1" applyFill="1" applyBorder="1" applyAlignment="1">
      <alignment horizontal="left" vertical="top" wrapText="1"/>
    </xf>
    <xf numFmtId="3" fontId="18" fillId="6" borderId="0" xfId="0" applyNumberFormat="1" applyFont="1" applyFill="1" applyBorder="1" applyAlignment="1">
      <alignment horizontal="center" vertical="center" textRotation="90" wrapText="1"/>
    </xf>
    <xf numFmtId="0" fontId="25" fillId="0" borderId="59" xfId="0" applyFont="1" applyBorder="1" applyAlignment="1">
      <alignment horizontal="center" vertical="center" textRotation="90" wrapText="1"/>
    </xf>
    <xf numFmtId="3" fontId="18" fillId="6" borderId="16" xfId="0" applyNumberFormat="1" applyFont="1" applyFill="1" applyBorder="1" applyAlignment="1">
      <alignment vertical="top" wrapText="1"/>
    </xf>
    <xf numFmtId="3" fontId="18" fillId="6" borderId="61" xfId="0" applyNumberFormat="1" applyFont="1" applyFill="1" applyBorder="1" applyAlignment="1">
      <alignment vertical="top" wrapText="1"/>
    </xf>
    <xf numFmtId="165" fontId="3" fillId="6" borderId="31" xfId="0" applyNumberFormat="1" applyFont="1" applyFill="1" applyBorder="1" applyAlignment="1">
      <alignment horizontal="left" vertical="top" wrapText="1"/>
    </xf>
    <xf numFmtId="0" fontId="0" fillId="6" borderId="29" xfId="0" applyFill="1" applyBorder="1" applyAlignment="1">
      <alignment vertical="top" wrapText="1"/>
    </xf>
    <xf numFmtId="0" fontId="3" fillId="6" borderId="28" xfId="0" applyFont="1" applyFill="1" applyBorder="1" applyAlignment="1">
      <alignment horizontal="left" vertical="top" wrapText="1"/>
    </xf>
    <xf numFmtId="49" fontId="18" fillId="6" borderId="13" xfId="0" applyNumberFormat="1" applyFont="1" applyFill="1" applyBorder="1" applyAlignment="1">
      <alignment horizontal="center" vertical="top" wrapText="1"/>
    </xf>
    <xf numFmtId="0" fontId="3" fillId="6" borderId="16" xfId="0" applyFont="1" applyFill="1" applyBorder="1" applyAlignment="1">
      <alignment vertical="top" wrapText="1"/>
    </xf>
    <xf numFmtId="0" fontId="0" fillId="0" borderId="13" xfId="0" applyBorder="1" applyAlignment="1">
      <alignment vertical="top" wrapText="1"/>
    </xf>
    <xf numFmtId="49" fontId="18" fillId="6" borderId="15" xfId="0" applyNumberFormat="1" applyFont="1" applyFill="1" applyBorder="1" applyAlignment="1">
      <alignment horizontal="center" vertical="top"/>
    </xf>
    <xf numFmtId="0" fontId="3" fillId="6" borderId="28" xfId="0" applyFont="1" applyFill="1" applyBorder="1" applyAlignment="1">
      <alignment vertical="top" wrapText="1"/>
    </xf>
    <xf numFmtId="1" fontId="3" fillId="6" borderId="16" xfId="0" applyNumberFormat="1" applyFont="1" applyFill="1" applyBorder="1" applyAlignment="1">
      <alignment horizontal="center" vertical="top"/>
    </xf>
    <xf numFmtId="1" fontId="3" fillId="6" borderId="28" xfId="0" applyNumberFormat="1" applyFont="1" applyFill="1" applyBorder="1" applyAlignment="1">
      <alignment horizontal="center" vertical="top"/>
    </xf>
    <xf numFmtId="1" fontId="12" fillId="6" borderId="38" xfId="0" applyNumberFormat="1" applyFont="1" applyFill="1" applyBorder="1" applyAlignment="1">
      <alignment horizontal="center" vertical="top"/>
    </xf>
    <xf numFmtId="1" fontId="12" fillId="6" borderId="33" xfId="0" applyNumberFormat="1" applyFont="1" applyFill="1" applyBorder="1" applyAlignment="1">
      <alignment horizontal="center" vertical="top"/>
    </xf>
    <xf numFmtId="1" fontId="12" fillId="6" borderId="17" xfId="0" applyNumberFormat="1" applyFont="1" applyFill="1" applyBorder="1" applyAlignment="1">
      <alignment horizontal="center" vertical="top"/>
    </xf>
    <xf numFmtId="1" fontId="12" fillId="6" borderId="27" xfId="0" applyNumberFormat="1" applyFont="1" applyFill="1" applyBorder="1" applyAlignment="1">
      <alignment horizontal="center" vertical="top"/>
    </xf>
    <xf numFmtId="3" fontId="3" fillId="6" borderId="16" xfId="0" applyNumberFormat="1" applyFont="1" applyFill="1" applyBorder="1" applyAlignment="1">
      <alignment horizontal="left" vertical="top" wrapText="1"/>
    </xf>
    <xf numFmtId="3" fontId="3" fillId="6" borderId="28" xfId="0" applyNumberFormat="1" applyFont="1" applyFill="1" applyBorder="1" applyAlignment="1">
      <alignment horizontal="left" vertical="top" wrapText="1"/>
    </xf>
    <xf numFmtId="3" fontId="3" fillId="6" borderId="16" xfId="0" applyNumberFormat="1" applyFont="1" applyFill="1" applyBorder="1" applyAlignment="1">
      <alignment vertical="top" wrapText="1"/>
    </xf>
    <xf numFmtId="0" fontId="0" fillId="6" borderId="28" xfId="0" applyFill="1" applyBorder="1" applyAlignment="1">
      <alignment vertical="top" wrapText="1"/>
    </xf>
    <xf numFmtId="165" fontId="3" fillId="6" borderId="16" xfId="0" applyNumberFormat="1" applyFont="1" applyFill="1" applyBorder="1" applyAlignment="1">
      <alignment vertical="top" wrapText="1"/>
    </xf>
    <xf numFmtId="0" fontId="0" fillId="0" borderId="28" xfId="0" applyBorder="1" applyAlignment="1">
      <alignment vertical="top" wrapText="1"/>
    </xf>
    <xf numFmtId="0" fontId="15" fillId="6" borderId="13" xfId="0" applyFont="1" applyFill="1" applyBorder="1" applyAlignment="1">
      <alignment horizontal="center" vertical="center" textRotation="90" wrapText="1"/>
    </xf>
    <xf numFmtId="0" fontId="12" fillId="0" borderId="0" xfId="0" applyFont="1" applyAlignment="1">
      <alignment horizontal="center" vertical="center"/>
    </xf>
    <xf numFmtId="0" fontId="4" fillId="6" borderId="0" xfId="0" applyFont="1" applyFill="1" applyAlignment="1">
      <alignment vertical="top" wrapText="1"/>
    </xf>
    <xf numFmtId="0" fontId="0" fillId="0" borderId="0" xfId="0" applyAlignment="1">
      <alignment vertical="top"/>
    </xf>
    <xf numFmtId="0" fontId="20" fillId="7" borderId="48" xfId="0" applyFont="1" applyFill="1" applyBorder="1" applyAlignment="1">
      <alignment horizontal="left" vertical="top" wrapText="1"/>
    </xf>
    <xf numFmtId="0" fontId="20" fillId="7" borderId="53" xfId="0" applyFont="1" applyFill="1" applyBorder="1" applyAlignment="1">
      <alignment horizontal="left" vertical="top" wrapText="1"/>
    </xf>
    <xf numFmtId="0" fontId="20" fillId="7" borderId="52" xfId="0" applyFont="1" applyFill="1" applyBorder="1" applyAlignment="1">
      <alignment horizontal="left" vertical="top" wrapText="1"/>
    </xf>
    <xf numFmtId="0" fontId="18" fillId="9" borderId="37" xfId="0" applyFont="1" applyFill="1" applyBorder="1" applyAlignment="1">
      <alignment horizontal="left" vertical="top"/>
    </xf>
    <xf numFmtId="0" fontId="18" fillId="9" borderId="53" xfId="0" applyFont="1" applyFill="1" applyBorder="1" applyAlignment="1">
      <alignment horizontal="left" vertical="top"/>
    </xf>
    <xf numFmtId="0" fontId="18" fillId="9" borderId="52" xfId="0" applyFont="1" applyFill="1" applyBorder="1" applyAlignment="1">
      <alignment horizontal="left" vertical="top"/>
    </xf>
    <xf numFmtId="0" fontId="18" fillId="2" borderId="53" xfId="0" applyFont="1" applyFill="1" applyBorder="1" applyAlignment="1">
      <alignment horizontal="left" vertical="top" wrapText="1"/>
    </xf>
    <xf numFmtId="0" fontId="18" fillId="2" borderId="52" xfId="0" applyFont="1" applyFill="1" applyBorder="1" applyAlignment="1">
      <alignment horizontal="left" vertical="top" wrapText="1"/>
    </xf>
    <xf numFmtId="3" fontId="3" fillId="6" borderId="13" xfId="0" applyNumberFormat="1" applyFont="1" applyFill="1" applyBorder="1" applyAlignment="1">
      <alignment horizontal="justify" vertical="top" wrapText="1"/>
    </xf>
    <xf numFmtId="0" fontId="0" fillId="0" borderId="28" xfId="0" applyBorder="1" applyAlignment="1">
      <alignment horizontal="justify" vertical="top" wrapText="1"/>
    </xf>
    <xf numFmtId="165" fontId="3" fillId="3" borderId="7" xfId="0" applyNumberFormat="1" applyFont="1" applyFill="1" applyBorder="1" applyAlignment="1">
      <alignment vertical="top" wrapText="1"/>
    </xf>
    <xf numFmtId="0" fontId="0" fillId="0" borderId="29" xfId="0" applyBorder="1" applyAlignment="1">
      <alignment vertical="top" wrapText="1"/>
    </xf>
    <xf numFmtId="0" fontId="3" fillId="0" borderId="46"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39" xfId="0" applyFont="1" applyBorder="1" applyAlignment="1">
      <alignment horizontal="center" vertical="center" textRotation="90" wrapText="1"/>
    </xf>
    <xf numFmtId="0" fontId="18" fillId="0" borderId="47" xfId="0" applyFont="1" applyBorder="1" applyAlignment="1">
      <alignment horizontal="center" vertical="center"/>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2" fillId="0" borderId="3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3" xfId="0" applyFont="1" applyBorder="1" applyAlignment="1">
      <alignment horizontal="center" vertical="center"/>
    </xf>
    <xf numFmtId="0" fontId="12" fillId="0" borderId="52" xfId="0" applyFont="1" applyBorder="1" applyAlignment="1">
      <alignment horizontal="center" vertical="center"/>
    </xf>
    <xf numFmtId="49" fontId="20" fillId="5" borderId="47" xfId="0" applyNumberFormat="1" applyFont="1" applyFill="1" applyBorder="1" applyAlignment="1">
      <alignment horizontal="left" vertical="top" wrapText="1"/>
    </xf>
    <xf numFmtId="49" fontId="20" fillId="5" borderId="54" xfId="0" applyNumberFormat="1" applyFont="1" applyFill="1" applyBorder="1" applyAlignment="1">
      <alignment horizontal="left" vertical="top" wrapText="1"/>
    </xf>
    <xf numFmtId="49" fontId="20" fillId="5" borderId="56" xfId="0" applyNumberFormat="1" applyFont="1" applyFill="1" applyBorder="1" applyAlignment="1">
      <alignment horizontal="left" vertical="top" wrapText="1"/>
    </xf>
    <xf numFmtId="0" fontId="12" fillId="0" borderId="24" xfId="0" applyFont="1" applyBorder="1" applyAlignment="1">
      <alignment horizontal="center" vertical="center" textRotation="90" shrinkToFit="1"/>
    </xf>
    <xf numFmtId="0" fontId="12" fillId="0" borderId="13" xfId="0" applyFont="1" applyBorder="1" applyAlignment="1">
      <alignment horizontal="center" vertical="center" textRotation="90" shrinkToFit="1"/>
    </xf>
    <xf numFmtId="0" fontId="12" fillId="0" borderId="22" xfId="0" applyFont="1" applyBorder="1" applyAlignment="1">
      <alignment horizontal="center" vertical="center" textRotation="90" shrinkToFit="1"/>
    </xf>
    <xf numFmtId="0" fontId="12" fillId="0" borderId="43" xfId="0" applyNumberFormat="1" applyFont="1" applyBorder="1" applyAlignment="1">
      <alignment horizontal="center" vertical="center" textRotation="90" shrinkToFit="1"/>
    </xf>
    <xf numFmtId="0" fontId="12" fillId="0" borderId="41" xfId="0" applyNumberFormat="1" applyFont="1" applyBorder="1" applyAlignment="1">
      <alignment horizontal="center" vertical="center" textRotation="90" shrinkToFit="1"/>
    </xf>
    <xf numFmtId="0" fontId="12" fillId="0" borderId="30" xfId="0" applyNumberFormat="1" applyFont="1" applyBorder="1" applyAlignment="1">
      <alignment horizontal="center" vertical="center" textRotation="90" shrinkToFit="1"/>
    </xf>
    <xf numFmtId="0" fontId="12" fillId="0" borderId="46" xfId="0" applyFont="1" applyBorder="1" applyAlignment="1">
      <alignment horizontal="center" vertical="center" textRotation="90" shrinkToFit="1"/>
    </xf>
    <xf numFmtId="0" fontId="12" fillId="0" borderId="4" xfId="0" applyFont="1" applyBorder="1" applyAlignment="1">
      <alignment horizontal="center" vertical="center" textRotation="90" shrinkToFit="1"/>
    </xf>
    <xf numFmtId="0" fontId="12" fillId="0" borderId="39" xfId="0" applyFont="1" applyBorder="1" applyAlignment="1">
      <alignment horizontal="center" vertical="center" textRotation="90" shrinkToFit="1"/>
    </xf>
    <xf numFmtId="0" fontId="12" fillId="0" borderId="6" xfId="0" applyFont="1" applyBorder="1" applyAlignment="1">
      <alignment horizontal="center" vertical="center" textRotation="90" shrinkToFit="1"/>
    </xf>
    <xf numFmtId="0" fontId="12" fillId="0" borderId="7" xfId="0" applyFont="1" applyBorder="1" applyAlignment="1">
      <alignment horizontal="center" vertical="center" textRotation="90" shrinkToFit="1"/>
    </xf>
    <xf numFmtId="0" fontId="12" fillId="0" borderId="8" xfId="0" applyFont="1" applyBorder="1" applyAlignment="1">
      <alignment horizontal="center" vertical="center" textRotation="90" shrinkToFit="1"/>
    </xf>
    <xf numFmtId="0" fontId="12" fillId="0" borderId="40" xfId="0"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49" xfId="0" applyFont="1" applyBorder="1" applyAlignment="1">
      <alignment horizontal="center" vertical="center" shrinkToFit="1"/>
    </xf>
    <xf numFmtId="165" fontId="3" fillId="6" borderId="50" xfId="0" applyNumberFormat="1" applyFont="1" applyFill="1" applyBorder="1" applyAlignment="1">
      <alignment vertical="top" wrapText="1"/>
    </xf>
    <xf numFmtId="165" fontId="3" fillId="6" borderId="58" xfId="0" applyNumberFormat="1" applyFont="1" applyFill="1" applyBorder="1" applyAlignment="1">
      <alignment vertical="top" wrapText="1"/>
    </xf>
    <xf numFmtId="165" fontId="3" fillId="0" borderId="64" xfId="0" applyNumberFormat="1" applyFont="1" applyBorder="1" applyAlignment="1">
      <alignment horizontal="center" vertical="center" textRotation="90" wrapText="1"/>
    </xf>
    <xf numFmtId="0" fontId="6" fillId="0" borderId="32" xfId="0" applyFont="1" applyBorder="1" applyAlignment="1">
      <alignment horizontal="center" vertical="center" textRotation="90" wrapText="1"/>
    </xf>
    <xf numFmtId="0" fontId="6" fillId="0" borderId="57" xfId="0" applyFont="1" applyBorder="1" applyAlignment="1">
      <alignment horizontal="center" vertical="center" textRotation="90" wrapText="1"/>
    </xf>
    <xf numFmtId="0" fontId="3" fillId="0" borderId="31" xfId="0" applyFont="1" applyBorder="1" applyAlignment="1">
      <alignment horizontal="center" vertical="center" wrapText="1"/>
    </xf>
    <xf numFmtId="0" fontId="3" fillId="0" borderId="8" xfId="0" applyFont="1" applyBorder="1" applyAlignment="1">
      <alignment horizontal="center" vertical="center" wrapText="1"/>
    </xf>
    <xf numFmtId="0" fontId="5" fillId="0" borderId="43" xfId="0" applyFont="1" applyBorder="1" applyAlignment="1">
      <alignment horizontal="center" vertical="center" textRotation="90" shrinkToFit="1"/>
    </xf>
    <xf numFmtId="0" fontId="5" fillId="0" borderId="41" xfId="0" applyFont="1" applyBorder="1" applyAlignment="1">
      <alignment horizontal="center" vertical="center" textRotation="90" shrinkToFit="1"/>
    </xf>
    <xf numFmtId="0" fontId="5" fillId="0" borderId="30" xfId="0" applyFont="1" applyBorder="1" applyAlignment="1">
      <alignment horizontal="center" vertical="center" textRotation="90" shrinkToFit="1"/>
    </xf>
    <xf numFmtId="0" fontId="3" fillId="6" borderId="24" xfId="0" applyFont="1" applyFill="1" applyBorder="1" applyAlignment="1">
      <alignment horizontal="center" vertical="center" textRotation="90" wrapText="1" shrinkToFit="1"/>
    </xf>
    <xf numFmtId="0" fontId="3" fillId="6" borderId="13" xfId="0" applyFont="1" applyFill="1" applyBorder="1" applyAlignment="1">
      <alignment horizontal="center" vertical="center" textRotation="90" wrapText="1" shrinkToFit="1"/>
    </xf>
    <xf numFmtId="0" fontId="3" fillId="6" borderId="22" xfId="0" applyFont="1" applyFill="1" applyBorder="1" applyAlignment="1">
      <alignment horizontal="center" vertical="center" textRotation="90" wrapText="1" shrinkToFit="1"/>
    </xf>
    <xf numFmtId="1" fontId="12" fillId="6" borderId="15" xfId="0" applyNumberFormat="1" applyFont="1" applyFill="1" applyBorder="1" applyAlignment="1">
      <alignment horizontal="center" vertical="top"/>
    </xf>
    <xf numFmtId="165" fontId="3" fillId="0" borderId="24" xfId="0" applyNumberFormat="1"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5" fillId="0" borderId="47" xfId="0" applyFont="1" applyBorder="1" applyAlignment="1">
      <alignment horizontal="center" vertical="center"/>
    </xf>
    <xf numFmtId="0" fontId="5" fillId="0" borderId="54" xfId="0" applyFont="1" applyBorder="1" applyAlignment="1">
      <alignment horizontal="center" vertical="center"/>
    </xf>
    <xf numFmtId="0" fontId="3" fillId="0" borderId="53" xfId="0" applyFont="1" applyBorder="1" applyAlignment="1">
      <alignment horizontal="center" vertical="center"/>
    </xf>
    <xf numFmtId="49" fontId="18" fillId="9" borderId="32" xfId="0" applyNumberFormat="1" applyFont="1" applyFill="1" applyBorder="1" applyAlignment="1">
      <alignment horizontal="center" vertical="top"/>
    </xf>
    <xf numFmtId="49" fontId="18" fillId="2" borderId="36" xfId="0" applyNumberFormat="1" applyFont="1" applyFill="1" applyBorder="1" applyAlignment="1">
      <alignment horizontal="center" vertical="top"/>
    </xf>
    <xf numFmtId="49" fontId="18" fillId="8" borderId="13" xfId="0" applyNumberFormat="1" applyFont="1" applyFill="1" applyBorder="1" applyAlignment="1">
      <alignment horizontal="center" vertical="top" wrapText="1"/>
    </xf>
    <xf numFmtId="0" fontId="28" fillId="6" borderId="16" xfId="0" applyFont="1" applyFill="1" applyBorder="1" applyAlignment="1">
      <alignment horizontal="left" vertical="top" wrapText="1"/>
    </xf>
    <xf numFmtId="0" fontId="31" fillId="6" borderId="28" xfId="0" applyFont="1" applyFill="1" applyBorder="1" applyAlignment="1">
      <alignment horizontal="left" vertical="top" wrapText="1"/>
    </xf>
    <xf numFmtId="0" fontId="29" fillId="6" borderId="51" xfId="0" applyFont="1" applyFill="1" applyBorder="1" applyAlignment="1">
      <alignment horizontal="center" vertical="center" textRotation="90" wrapText="1"/>
    </xf>
    <xf numFmtId="0" fontId="35" fillId="6" borderId="59" xfId="0" applyFont="1" applyFill="1" applyBorder="1" applyAlignment="1">
      <alignment horizontal="center"/>
    </xf>
    <xf numFmtId="49" fontId="33" fillId="6" borderId="17" xfId="0" applyNumberFormat="1" applyFont="1" applyFill="1" applyBorder="1" applyAlignment="1">
      <alignment horizontal="center" vertical="top"/>
    </xf>
    <xf numFmtId="0" fontId="36" fillId="6" borderId="27" xfId="0" applyFont="1" applyFill="1" applyBorder="1" applyAlignment="1">
      <alignment horizontal="center"/>
    </xf>
    <xf numFmtId="49" fontId="23" fillId="0" borderId="18" xfId="0" applyNumberFormat="1" applyFont="1" applyBorder="1" applyAlignment="1">
      <alignment horizontal="center" vertical="top" wrapText="1"/>
    </xf>
    <xf numFmtId="0" fontId="32" fillId="0" borderId="20" xfId="0" applyFont="1" applyBorder="1" applyAlignment="1">
      <alignment horizontal="center" vertical="top" wrapText="1"/>
    </xf>
    <xf numFmtId="3" fontId="3" fillId="0" borderId="81" xfId="0" applyNumberFormat="1" applyFont="1" applyFill="1" applyBorder="1" applyAlignment="1">
      <alignment horizontal="left" vertical="top" wrapText="1"/>
    </xf>
    <xf numFmtId="0" fontId="0" fillId="0" borderId="81" xfId="0" applyFill="1" applyBorder="1" applyAlignment="1">
      <alignment horizontal="left" vertical="top" wrapText="1"/>
    </xf>
    <xf numFmtId="49" fontId="18" fillId="2" borderId="49" xfId="0" applyNumberFormat="1" applyFont="1" applyFill="1" applyBorder="1" applyAlignment="1">
      <alignment horizontal="right" vertical="top"/>
    </xf>
    <xf numFmtId="49" fontId="18" fillId="8" borderId="13" xfId="0" applyNumberFormat="1" applyFont="1" applyFill="1" applyBorder="1" applyAlignment="1">
      <alignment horizontal="center" vertical="top"/>
    </xf>
    <xf numFmtId="49" fontId="18" fillId="6" borderId="16" xfId="0" applyNumberFormat="1" applyFont="1" applyFill="1" applyBorder="1" applyAlignment="1">
      <alignment horizontal="center" vertical="top"/>
    </xf>
    <xf numFmtId="49" fontId="18" fillId="6" borderId="28" xfId="0" applyNumberFormat="1" applyFont="1" applyFill="1" applyBorder="1" applyAlignment="1">
      <alignment horizontal="center" vertical="top"/>
    </xf>
    <xf numFmtId="0" fontId="12" fillId="6" borderId="75" xfId="0" applyFont="1" applyFill="1" applyBorder="1" applyAlignment="1">
      <alignment horizontal="center" vertical="center" textRotation="90" wrapText="1"/>
    </xf>
    <xf numFmtId="0" fontId="12" fillId="6" borderId="73" xfId="0" applyFont="1" applyFill="1" applyBorder="1" applyAlignment="1">
      <alignment horizontal="center" vertical="center" textRotation="90" wrapText="1"/>
    </xf>
    <xf numFmtId="49" fontId="18" fillId="6" borderId="16" xfId="0" applyNumberFormat="1" applyFont="1" applyFill="1" applyBorder="1" applyAlignment="1">
      <alignment horizontal="center" vertical="top" wrapText="1"/>
    </xf>
    <xf numFmtId="49" fontId="18" fillId="6" borderId="28" xfId="0" applyNumberFormat="1" applyFont="1" applyFill="1" applyBorder="1" applyAlignment="1">
      <alignment horizontal="center" vertical="top" wrapText="1"/>
    </xf>
    <xf numFmtId="0" fontId="18" fillId="0" borderId="82" xfId="0" applyFont="1" applyFill="1" applyBorder="1" applyAlignment="1">
      <alignment horizontal="center" vertical="center" textRotation="90" wrapText="1"/>
    </xf>
    <xf numFmtId="0" fontId="18" fillId="0" borderId="73" xfId="0" applyFont="1" applyFill="1" applyBorder="1" applyAlignment="1">
      <alignment horizontal="center" vertical="center" textRotation="90" wrapText="1"/>
    </xf>
    <xf numFmtId="0" fontId="12" fillId="0" borderId="0" xfId="0" applyFont="1" applyFill="1" applyBorder="1" applyAlignment="1">
      <alignment vertical="top" wrapText="1"/>
    </xf>
    <xf numFmtId="49" fontId="12" fillId="0" borderId="18" xfId="0" applyNumberFormat="1" applyFont="1" applyBorder="1" applyAlignment="1">
      <alignment horizontal="center" vertical="top" wrapText="1"/>
    </xf>
    <xf numFmtId="49" fontId="12" fillId="0" borderId="4" xfId="0" applyNumberFormat="1" applyFont="1" applyBorder="1" applyAlignment="1">
      <alignment horizontal="center" vertical="top" wrapText="1"/>
    </xf>
    <xf numFmtId="0" fontId="15" fillId="0" borderId="20" xfId="0" applyFont="1" applyBorder="1" applyAlignment="1">
      <alignment horizontal="center" vertical="top" wrapText="1"/>
    </xf>
    <xf numFmtId="165" fontId="28" fillId="6" borderId="16" xfId="0" applyNumberFormat="1" applyFont="1" applyFill="1" applyBorder="1" applyAlignment="1">
      <alignment horizontal="left" vertical="top" wrapText="1"/>
    </xf>
    <xf numFmtId="165" fontId="28" fillId="6" borderId="28" xfId="0" applyNumberFormat="1" applyFont="1" applyFill="1" applyBorder="1" applyAlignment="1">
      <alignment horizontal="left" vertical="top" wrapText="1"/>
    </xf>
    <xf numFmtId="0" fontId="10" fillId="0" borderId="32" xfId="0" applyFont="1" applyBorder="1" applyAlignment="1">
      <alignment horizontal="left" vertical="top" wrapText="1"/>
    </xf>
    <xf numFmtId="0" fontId="10" fillId="0" borderId="0" xfId="0" applyFont="1" applyBorder="1" applyAlignment="1">
      <alignment horizontal="left" vertical="top" wrapText="1"/>
    </xf>
    <xf numFmtId="165" fontId="23" fillId="0" borderId="16" xfId="0" applyNumberFormat="1" applyFont="1" applyFill="1" applyBorder="1" applyAlignment="1">
      <alignment horizontal="center" vertical="center" textRotation="90" wrapText="1"/>
    </xf>
    <xf numFmtId="0" fontId="31" fillId="0" borderId="13" xfId="0" applyFont="1" applyBorder="1" applyAlignment="1">
      <alignment wrapText="1"/>
    </xf>
    <xf numFmtId="0" fontId="3" fillId="6" borderId="13" xfId="0" applyFont="1" applyFill="1" applyBorder="1" applyAlignment="1">
      <alignment horizontal="left" vertical="top" wrapText="1"/>
    </xf>
    <xf numFmtId="0" fontId="6" fillId="6" borderId="28" xfId="0" applyFont="1" applyFill="1" applyBorder="1" applyAlignment="1">
      <alignment horizontal="left" vertical="top" wrapText="1"/>
    </xf>
    <xf numFmtId="49" fontId="18" fillId="6" borderId="17" xfId="0" applyNumberFormat="1" applyFont="1" applyFill="1" applyBorder="1" applyAlignment="1">
      <alignment horizontal="center" vertical="top"/>
    </xf>
    <xf numFmtId="0" fontId="25" fillId="6" borderId="27" xfId="0" applyFont="1" applyFill="1" applyBorder="1" applyAlignment="1">
      <alignment horizontal="center"/>
    </xf>
    <xf numFmtId="165" fontId="12" fillId="6" borderId="24" xfId="0" applyNumberFormat="1" applyFont="1" applyFill="1" applyBorder="1" applyAlignment="1">
      <alignment horizontal="left" vertical="top" wrapText="1"/>
    </xf>
    <xf numFmtId="0" fontId="19" fillId="6" borderId="16" xfId="0" applyFont="1" applyFill="1" applyBorder="1" applyAlignment="1">
      <alignment horizontal="center" vertical="center" textRotation="90" wrapText="1"/>
    </xf>
    <xf numFmtId="0" fontId="19" fillId="6" borderId="28" xfId="0" applyFont="1" applyFill="1" applyBorder="1" applyAlignment="1">
      <alignment horizontal="center" vertical="center" textRotation="90" wrapText="1"/>
    </xf>
    <xf numFmtId="0" fontId="28" fillId="3" borderId="16" xfId="0" applyFont="1" applyFill="1" applyBorder="1" applyAlignment="1">
      <alignment vertical="top" wrapText="1"/>
    </xf>
    <xf numFmtId="0" fontId="31" fillId="0" borderId="28" xfId="0" applyFont="1" applyBorder="1" applyAlignment="1">
      <alignment vertical="top" wrapText="1"/>
    </xf>
    <xf numFmtId="0" fontId="34" fillId="6" borderId="82" xfId="0" applyFont="1" applyFill="1" applyBorder="1" applyAlignment="1">
      <alignment horizontal="center" vertical="center" textRotation="90" wrapText="1"/>
    </xf>
    <xf numFmtId="0" fontId="31" fillId="0" borderId="73" xfId="0" applyFont="1" applyBorder="1" applyAlignment="1">
      <alignment horizontal="center" vertical="center" textRotation="90" wrapText="1"/>
    </xf>
    <xf numFmtId="165" fontId="28" fillId="0" borderId="16" xfId="0" applyNumberFormat="1" applyFont="1" applyBorder="1" applyAlignment="1">
      <alignment horizontal="left" vertical="top" wrapText="1"/>
    </xf>
    <xf numFmtId="0" fontId="31" fillId="0" borderId="28" xfId="0" applyFont="1" applyBorder="1" applyAlignment="1">
      <alignment horizontal="left" vertical="top" wrapText="1"/>
    </xf>
    <xf numFmtId="0" fontId="18" fillId="2" borderId="44" xfId="0" applyFont="1" applyFill="1" applyBorder="1" applyAlignment="1">
      <alignment horizontal="left" vertical="top" wrapText="1"/>
    </xf>
    <xf numFmtId="49" fontId="12" fillId="6" borderId="32" xfId="0" applyNumberFormat="1" applyFont="1" applyFill="1" applyBorder="1" applyAlignment="1">
      <alignment horizontal="center" vertical="top" wrapText="1"/>
    </xf>
    <xf numFmtId="49" fontId="12" fillId="6" borderId="4" xfId="0" applyNumberFormat="1" applyFont="1" applyFill="1" applyBorder="1" applyAlignment="1">
      <alignment horizontal="center" vertical="top" wrapText="1"/>
    </xf>
    <xf numFmtId="49" fontId="12" fillId="6" borderId="41" xfId="0" applyNumberFormat="1" applyFont="1" applyFill="1" applyBorder="1" applyAlignment="1">
      <alignment horizontal="center" vertical="top" wrapText="1"/>
    </xf>
    <xf numFmtId="49" fontId="18" fillId="8" borderId="24" xfId="0" applyNumberFormat="1" applyFont="1" applyFill="1" applyBorder="1" applyAlignment="1">
      <alignment horizontal="center" vertical="top"/>
    </xf>
    <xf numFmtId="3" fontId="12" fillId="6" borderId="16" xfId="0" applyNumberFormat="1" applyFont="1" applyFill="1" applyBorder="1" applyAlignment="1">
      <alignment horizontal="left" vertical="top" wrapText="1"/>
    </xf>
    <xf numFmtId="3" fontId="18" fillId="6" borderId="51" xfId="0" applyNumberFormat="1" applyFont="1" applyFill="1" applyBorder="1" applyAlignment="1">
      <alignment horizontal="center" vertical="center" textRotation="90" wrapText="1"/>
    </xf>
    <xf numFmtId="3" fontId="12" fillId="6" borderId="4" xfId="0" applyNumberFormat="1" applyFont="1" applyFill="1" applyBorder="1" applyAlignment="1">
      <alignment horizontal="center" vertical="top" wrapText="1"/>
    </xf>
    <xf numFmtId="0" fontId="21" fillId="6" borderId="4" xfId="0" applyFont="1" applyFill="1" applyBorder="1" applyAlignment="1">
      <alignment horizontal="center" wrapText="1"/>
    </xf>
    <xf numFmtId="3" fontId="18" fillId="6" borderId="13" xfId="0" applyNumberFormat="1" applyFont="1" applyFill="1" applyBorder="1" applyAlignment="1">
      <alignment vertical="top" wrapText="1"/>
    </xf>
    <xf numFmtId="0" fontId="12" fillId="0" borderId="32" xfId="0" applyFont="1" applyFill="1" applyBorder="1" applyAlignment="1">
      <alignment vertical="top" wrapText="1"/>
    </xf>
    <xf numFmtId="49" fontId="18" fillId="2" borderId="44" xfId="0" applyNumberFormat="1" applyFont="1" applyFill="1" applyBorder="1" applyAlignment="1">
      <alignment horizontal="left" vertical="top"/>
    </xf>
    <xf numFmtId="49" fontId="12" fillId="6" borderId="50" xfId="0" applyNumberFormat="1" applyFont="1" applyFill="1" applyBorder="1" applyAlignment="1">
      <alignment horizontal="center" vertical="top" wrapText="1"/>
    </xf>
    <xf numFmtId="49" fontId="12" fillId="6" borderId="58" xfId="0" applyNumberFormat="1" applyFont="1" applyFill="1" applyBorder="1" applyAlignment="1">
      <alignment horizontal="center" vertical="top" wrapText="1"/>
    </xf>
    <xf numFmtId="0" fontId="12" fillId="6" borderId="82" xfId="0" applyFont="1" applyFill="1" applyBorder="1" applyAlignment="1">
      <alignment horizontal="center" vertical="center" textRotation="90" wrapText="1"/>
    </xf>
    <xf numFmtId="0" fontId="12" fillId="6" borderId="4" xfId="0" applyFont="1" applyFill="1" applyBorder="1" applyAlignment="1">
      <alignment horizontal="center" vertical="top" wrapText="1"/>
    </xf>
    <xf numFmtId="0" fontId="3" fillId="0" borderId="4" xfId="0" applyFont="1" applyBorder="1" applyAlignment="1">
      <alignment horizontal="center" vertical="top" wrapText="1"/>
    </xf>
    <xf numFmtId="49" fontId="19" fillId="6" borderId="41" xfId="0" applyNumberFormat="1" applyFont="1" applyFill="1" applyBorder="1" applyAlignment="1">
      <alignment horizontal="center" vertical="top" wrapText="1"/>
    </xf>
    <xf numFmtId="49" fontId="19" fillId="6" borderId="42" xfId="0" applyNumberFormat="1" applyFont="1" applyFill="1" applyBorder="1" applyAlignment="1">
      <alignment horizontal="center" vertical="top" wrapText="1"/>
    </xf>
    <xf numFmtId="0" fontId="28" fillId="6" borderId="16" xfId="0" applyFont="1" applyFill="1" applyBorder="1" applyAlignment="1">
      <alignment vertical="top" wrapText="1"/>
    </xf>
    <xf numFmtId="0" fontId="14" fillId="0" borderId="0" xfId="0" applyFont="1" applyAlignment="1">
      <alignment horizontal="right" wrapText="1"/>
    </xf>
    <xf numFmtId="0" fontId="15" fillId="0" borderId="0" xfId="0" applyFont="1" applyAlignment="1">
      <alignment horizontal="right"/>
    </xf>
    <xf numFmtId="0" fontId="14" fillId="0" borderId="0" xfId="0" applyFont="1" applyAlignment="1">
      <alignment horizontal="center" vertical="top" wrapText="1"/>
    </xf>
    <xf numFmtId="0" fontId="16" fillId="0" borderId="0" xfId="0" applyFont="1" applyAlignment="1">
      <alignment horizontal="center" vertical="top" wrapText="1"/>
    </xf>
    <xf numFmtId="0" fontId="14" fillId="0" borderId="0" xfId="0" applyFont="1" applyAlignment="1">
      <alignment horizontal="center" vertical="top"/>
    </xf>
    <xf numFmtId="0" fontId="12" fillId="0" borderId="46" xfId="0" applyNumberFormat="1" applyFont="1" applyFill="1" applyBorder="1" applyAlignment="1">
      <alignment horizontal="center" vertical="center" textRotation="90" shrinkToFit="1"/>
    </xf>
    <xf numFmtId="0" fontId="12" fillId="0" borderId="4" xfId="0" applyNumberFormat="1" applyFont="1" applyFill="1" applyBorder="1" applyAlignment="1">
      <alignment horizontal="center" vertical="center" textRotation="90" shrinkToFit="1"/>
    </xf>
    <xf numFmtId="0" fontId="12" fillId="0" borderId="39" xfId="0" applyNumberFormat="1" applyFont="1" applyFill="1" applyBorder="1" applyAlignment="1">
      <alignment horizontal="center" vertical="center" textRotation="90" shrinkToFit="1"/>
    </xf>
    <xf numFmtId="0" fontId="6" fillId="0" borderId="4" xfId="0" applyFont="1" applyBorder="1" applyAlignment="1">
      <alignment horizontal="center" vertical="center" textRotation="90" wrapText="1"/>
    </xf>
    <xf numFmtId="0" fontId="6" fillId="0" borderId="39" xfId="0" applyFont="1" applyBorder="1" applyAlignment="1">
      <alignment horizontal="center" vertical="center" textRotation="90" wrapText="1"/>
    </xf>
    <xf numFmtId="0" fontId="18" fillId="2" borderId="37" xfId="0" applyFont="1" applyFill="1" applyBorder="1" applyAlignment="1">
      <alignment horizontal="left" vertical="top" wrapText="1"/>
    </xf>
    <xf numFmtId="3" fontId="3" fillId="6" borderId="16" xfId="0" applyNumberFormat="1" applyFont="1" applyFill="1" applyBorder="1" applyAlignment="1">
      <alignment horizontal="justify" vertical="top" wrapText="1"/>
    </xf>
    <xf numFmtId="49" fontId="12" fillId="6" borderId="18" xfId="0" applyNumberFormat="1" applyFont="1" applyFill="1" applyBorder="1" applyAlignment="1">
      <alignment horizontal="center" vertical="top" wrapText="1"/>
    </xf>
    <xf numFmtId="165" fontId="3" fillId="3" borderId="31" xfId="0" applyNumberFormat="1" applyFont="1" applyFill="1" applyBorder="1" applyAlignment="1">
      <alignment vertical="top" wrapText="1"/>
    </xf>
    <xf numFmtId="165" fontId="28" fillId="6" borderId="31" xfId="0" applyNumberFormat="1" applyFont="1" applyFill="1" applyBorder="1" applyAlignment="1">
      <alignment vertical="top" wrapText="1"/>
    </xf>
    <xf numFmtId="0" fontId="31" fillId="6" borderId="29" xfId="0" applyFont="1" applyFill="1" applyBorder="1" applyAlignment="1">
      <alignment vertical="top" wrapText="1"/>
    </xf>
    <xf numFmtId="0" fontId="15" fillId="6" borderId="82" xfId="0" applyFont="1" applyFill="1" applyBorder="1" applyAlignment="1">
      <alignment horizontal="center" vertical="center" textRotation="90" wrapText="1"/>
    </xf>
    <xf numFmtId="0" fontId="15" fillId="6" borderId="75" xfId="0" applyFont="1" applyFill="1" applyBorder="1" applyAlignment="1">
      <alignment horizontal="center" vertical="center" textRotation="90" wrapText="1"/>
    </xf>
    <xf numFmtId="165" fontId="3" fillId="6" borderId="31" xfId="0" applyNumberFormat="1" applyFont="1" applyFill="1" applyBorder="1" applyAlignment="1">
      <alignment vertical="top" wrapText="1"/>
    </xf>
    <xf numFmtId="165" fontId="3" fillId="6" borderId="29" xfId="0" applyNumberFormat="1" applyFont="1" applyFill="1" applyBorder="1" applyAlignment="1">
      <alignment vertical="top" wrapText="1"/>
    </xf>
    <xf numFmtId="1" fontId="28" fillId="6" borderId="16" xfId="0" applyNumberFormat="1" applyFont="1" applyFill="1" applyBorder="1" applyAlignment="1">
      <alignment horizontal="center" vertical="top"/>
    </xf>
    <xf numFmtId="1" fontId="28" fillId="6" borderId="28" xfId="0" applyNumberFormat="1" applyFont="1" applyFill="1" applyBorder="1" applyAlignment="1">
      <alignment horizontal="center" vertical="top"/>
    </xf>
    <xf numFmtId="1" fontId="3" fillId="6" borderId="38" xfId="0" applyNumberFormat="1" applyFont="1" applyFill="1" applyBorder="1" applyAlignment="1">
      <alignment horizontal="center" vertical="top"/>
    </xf>
    <xf numFmtId="1" fontId="3" fillId="6" borderId="33" xfId="0" applyNumberFormat="1" applyFont="1" applyFill="1" applyBorder="1" applyAlignment="1">
      <alignment horizontal="center" vertical="top"/>
    </xf>
    <xf numFmtId="0" fontId="4" fillId="0" borderId="1" xfId="0" applyFont="1" applyBorder="1" applyAlignment="1">
      <alignment horizontal="center" vertical="center"/>
    </xf>
    <xf numFmtId="0" fontId="3" fillId="0" borderId="0" xfId="0" applyFont="1" applyFill="1" applyBorder="1" applyAlignment="1">
      <alignment horizontal="left" vertical="top" wrapText="1"/>
    </xf>
  </cellXfs>
  <cellStyles count="3">
    <cellStyle name="Įprastas" xfId="0" builtinId="0"/>
    <cellStyle name="Įprastas 2" xfId="1"/>
    <cellStyle name="Kablelis" xfId="2" builtinId="3"/>
  </cellStyles>
  <dxfs count="0"/>
  <tableStyles count="0" defaultTableStyle="TableStyleMedium2" defaultPivotStyle="PivotStyleLight16"/>
  <colors>
    <mruColors>
      <color rgb="FFFFCCCC"/>
      <color rgb="FFCCFFCC"/>
      <color rgb="FFFFCCFF"/>
      <color rgb="FFFFFFCC"/>
      <color rgb="FFCCE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14"/>
  <sheetViews>
    <sheetView tabSelected="1" zoomScaleNormal="100" zoomScaleSheetLayoutView="100" workbookViewId="0">
      <selection activeCell="T13" sqref="T13"/>
    </sheetView>
  </sheetViews>
  <sheetFormatPr defaultColWidth="9.140625" defaultRowHeight="12.75" x14ac:dyDescent="0.2"/>
  <cols>
    <col min="1" max="2" width="2.85546875" style="30" customWidth="1"/>
    <col min="3" max="3" width="3.140625" style="30" customWidth="1"/>
    <col min="4" max="4" width="37.42578125" style="30" customWidth="1"/>
    <col min="5" max="5" width="2.85546875" style="33" customWidth="1"/>
    <col min="6" max="6" width="3.28515625" style="34" customWidth="1"/>
    <col min="7" max="7" width="7.85546875" style="35" customWidth="1"/>
    <col min="8" max="8" width="9.28515625" style="30" customWidth="1"/>
    <col min="9" max="10" width="8.85546875" style="30" customWidth="1"/>
    <col min="11" max="11" width="28.85546875" style="30" customWidth="1"/>
    <col min="12" max="14" width="4.28515625" style="30" customWidth="1"/>
    <col min="15" max="15" width="9.140625" style="65"/>
    <col min="16" max="16384" width="9.140625" style="31"/>
  </cols>
  <sheetData>
    <row r="1" spans="1:15" s="184" customFormat="1" ht="30.75" customHeight="1" x14ac:dyDescent="0.2">
      <c r="A1" s="180"/>
      <c r="B1" s="180"/>
      <c r="C1" s="180"/>
      <c r="D1" s="180"/>
      <c r="E1" s="181"/>
      <c r="F1" s="182"/>
      <c r="G1" s="183"/>
      <c r="H1" s="180"/>
      <c r="I1" s="180"/>
      <c r="J1" s="1086" t="s">
        <v>207</v>
      </c>
      <c r="K1" s="1087"/>
      <c r="L1" s="1087"/>
      <c r="M1" s="1087"/>
      <c r="N1" s="1087"/>
    </row>
    <row r="2" spans="1:15" s="184" customFormat="1" ht="15.75" customHeight="1" x14ac:dyDescent="0.2">
      <c r="A2" s="180"/>
      <c r="B2" s="180"/>
      <c r="C2" s="180"/>
      <c r="D2" s="180"/>
      <c r="E2" s="181"/>
      <c r="F2" s="182"/>
      <c r="G2" s="183"/>
      <c r="H2" s="180"/>
      <c r="I2" s="180"/>
      <c r="J2" s="1086" t="s">
        <v>206</v>
      </c>
      <c r="K2" s="1087"/>
      <c r="L2" s="878"/>
      <c r="M2" s="878"/>
      <c r="N2" s="878"/>
    </row>
    <row r="3" spans="1:15" s="184" customFormat="1" ht="13.5" customHeight="1" x14ac:dyDescent="0.2">
      <c r="A3" s="180"/>
      <c r="B3" s="180"/>
      <c r="C3" s="180"/>
      <c r="D3" s="180"/>
      <c r="E3" s="181"/>
      <c r="F3" s="182"/>
      <c r="G3" s="183"/>
      <c r="H3" s="180"/>
      <c r="I3" s="180"/>
      <c r="J3" s="180"/>
      <c r="K3" s="879"/>
      <c r="L3" s="880"/>
      <c r="M3" s="880"/>
      <c r="N3" s="880"/>
    </row>
    <row r="4" spans="1:15" s="184" customFormat="1" ht="15" customHeight="1" x14ac:dyDescent="0.2">
      <c r="A4" s="180"/>
      <c r="B4" s="180"/>
      <c r="C4" s="180"/>
      <c r="D4" s="180"/>
      <c r="E4" s="181"/>
      <c r="F4" s="182"/>
      <c r="G4" s="183"/>
      <c r="H4" s="180"/>
      <c r="I4" s="180"/>
      <c r="J4" s="180"/>
      <c r="K4" s="294"/>
      <c r="L4" s="295"/>
      <c r="M4" s="295"/>
      <c r="N4" s="295"/>
    </row>
    <row r="5" spans="1:15" s="180" customFormat="1" ht="15" customHeight="1" x14ac:dyDescent="0.2">
      <c r="A5" s="795"/>
      <c r="B5" s="795"/>
      <c r="C5" s="795"/>
      <c r="D5" s="983" t="s">
        <v>201</v>
      </c>
      <c r="E5" s="983"/>
      <c r="F5" s="983"/>
      <c r="G5" s="983"/>
      <c r="H5" s="983"/>
      <c r="I5" s="983"/>
      <c r="J5" s="983"/>
      <c r="K5" s="984"/>
      <c r="L5" s="795"/>
      <c r="M5" s="795"/>
      <c r="O5" s="407"/>
    </row>
    <row r="6" spans="1:15" s="184" customFormat="1" ht="15.75" x14ac:dyDescent="0.2">
      <c r="A6" s="985" t="s">
        <v>41</v>
      </c>
      <c r="B6" s="985"/>
      <c r="C6" s="985"/>
      <c r="D6" s="985"/>
      <c r="E6" s="985"/>
      <c r="F6" s="985"/>
      <c r="G6" s="985"/>
      <c r="H6" s="985"/>
      <c r="I6" s="985"/>
      <c r="J6" s="985"/>
      <c r="K6" s="985"/>
      <c r="L6" s="985"/>
      <c r="M6" s="985"/>
      <c r="O6" s="407"/>
    </row>
    <row r="7" spans="1:15" s="184" customFormat="1" ht="15.75" x14ac:dyDescent="0.2">
      <c r="A7" s="986" t="s">
        <v>31</v>
      </c>
      <c r="B7" s="986"/>
      <c r="C7" s="986"/>
      <c r="D7" s="986"/>
      <c r="E7" s="986"/>
      <c r="F7" s="986"/>
      <c r="G7" s="986"/>
      <c r="H7" s="986"/>
      <c r="I7" s="986"/>
      <c r="J7" s="986"/>
      <c r="K7" s="986"/>
      <c r="L7" s="986"/>
      <c r="M7" s="986"/>
      <c r="N7" s="185"/>
      <c r="O7" s="407"/>
    </row>
    <row r="8" spans="1:15" ht="15.75" customHeight="1" thickBot="1" x14ac:dyDescent="0.25">
      <c r="K8" s="987" t="s">
        <v>90</v>
      </c>
      <c r="L8" s="987"/>
      <c r="M8" s="987"/>
      <c r="N8" s="988"/>
      <c r="O8" s="31"/>
    </row>
    <row r="9" spans="1:15" ht="28.5" customHeight="1" x14ac:dyDescent="0.2">
      <c r="A9" s="1122" t="s">
        <v>32</v>
      </c>
      <c r="B9" s="1113" t="s">
        <v>0</v>
      </c>
      <c r="C9" s="1113" t="s">
        <v>36</v>
      </c>
      <c r="D9" s="1125" t="s">
        <v>12</v>
      </c>
      <c r="E9" s="1113" t="s">
        <v>2</v>
      </c>
      <c r="F9" s="1116" t="s">
        <v>3</v>
      </c>
      <c r="G9" s="1119" t="s">
        <v>4</v>
      </c>
      <c r="H9" s="1100" t="s">
        <v>176</v>
      </c>
      <c r="I9" s="1100" t="s">
        <v>131</v>
      </c>
      <c r="J9" s="1100" t="s">
        <v>171</v>
      </c>
      <c r="K9" s="1103" t="s">
        <v>11</v>
      </c>
      <c r="L9" s="1104"/>
      <c r="M9" s="1104"/>
      <c r="N9" s="1105"/>
    </row>
    <row r="10" spans="1:15" ht="21.75" customHeight="1" x14ac:dyDescent="0.2">
      <c r="A10" s="1123"/>
      <c r="B10" s="1114"/>
      <c r="C10" s="1114"/>
      <c r="D10" s="1126"/>
      <c r="E10" s="1114"/>
      <c r="F10" s="1117"/>
      <c r="G10" s="1120"/>
      <c r="H10" s="1101"/>
      <c r="I10" s="1101"/>
      <c r="J10" s="1101"/>
      <c r="K10" s="1106" t="s">
        <v>12</v>
      </c>
      <c r="L10" s="1108" t="s">
        <v>75</v>
      </c>
      <c r="M10" s="1108"/>
      <c r="N10" s="1109"/>
    </row>
    <row r="11" spans="1:15" ht="64.5" customHeight="1" thickBot="1" x14ac:dyDescent="0.25">
      <c r="A11" s="1124"/>
      <c r="B11" s="1115"/>
      <c r="C11" s="1115"/>
      <c r="D11" s="1127"/>
      <c r="E11" s="1115"/>
      <c r="F11" s="1118"/>
      <c r="G11" s="1121"/>
      <c r="H11" s="1102"/>
      <c r="I11" s="1102"/>
      <c r="J11" s="1102"/>
      <c r="K11" s="1107"/>
      <c r="L11" s="36" t="s">
        <v>100</v>
      </c>
      <c r="M11" s="36" t="s">
        <v>132</v>
      </c>
      <c r="N11" s="37" t="s">
        <v>172</v>
      </c>
    </row>
    <row r="12" spans="1:15" s="38" customFormat="1" ht="15" customHeight="1" x14ac:dyDescent="0.2">
      <c r="A12" s="1110" t="s">
        <v>58</v>
      </c>
      <c r="B12" s="1111"/>
      <c r="C12" s="1111"/>
      <c r="D12" s="1111"/>
      <c r="E12" s="1111"/>
      <c r="F12" s="1111"/>
      <c r="G12" s="1111"/>
      <c r="H12" s="1111"/>
      <c r="I12" s="1111"/>
      <c r="J12" s="1111"/>
      <c r="K12" s="1111"/>
      <c r="L12" s="1111"/>
      <c r="M12" s="1111"/>
      <c r="N12" s="1112"/>
      <c r="O12" s="319"/>
    </row>
    <row r="13" spans="1:15" s="38" customFormat="1" ht="13.5" customHeight="1" x14ac:dyDescent="0.2">
      <c r="A13" s="1088" t="s">
        <v>42</v>
      </c>
      <c r="B13" s="1089"/>
      <c r="C13" s="1089"/>
      <c r="D13" s="1089"/>
      <c r="E13" s="1089"/>
      <c r="F13" s="1089"/>
      <c r="G13" s="1089"/>
      <c r="H13" s="1089"/>
      <c r="I13" s="1089"/>
      <c r="J13" s="1089"/>
      <c r="K13" s="1089"/>
      <c r="L13" s="1089"/>
      <c r="M13" s="1089"/>
      <c r="N13" s="1090"/>
      <c r="O13" s="319"/>
    </row>
    <row r="14" spans="1:15" ht="14.25" customHeight="1" x14ac:dyDescent="0.2">
      <c r="A14" s="39" t="s">
        <v>5</v>
      </c>
      <c r="B14" s="1091" t="s">
        <v>43</v>
      </c>
      <c r="C14" s="1092"/>
      <c r="D14" s="1092"/>
      <c r="E14" s="1092"/>
      <c r="F14" s="1092"/>
      <c r="G14" s="1092"/>
      <c r="H14" s="1092"/>
      <c r="I14" s="1092"/>
      <c r="J14" s="1092"/>
      <c r="K14" s="1092"/>
      <c r="L14" s="1092"/>
      <c r="M14" s="1092"/>
      <c r="N14" s="1093"/>
    </row>
    <row r="15" spans="1:15" ht="15.75" customHeight="1" x14ac:dyDescent="0.2">
      <c r="A15" s="40" t="s">
        <v>5</v>
      </c>
      <c r="B15" s="41" t="s">
        <v>5</v>
      </c>
      <c r="C15" s="1094"/>
      <c r="D15" s="1094"/>
      <c r="E15" s="1094"/>
      <c r="F15" s="1094"/>
      <c r="G15" s="1094"/>
      <c r="H15" s="1094"/>
      <c r="I15" s="1094"/>
      <c r="J15" s="1094"/>
      <c r="K15" s="1094"/>
      <c r="L15" s="1094"/>
      <c r="M15" s="1094"/>
      <c r="N15" s="1095"/>
    </row>
    <row r="16" spans="1:15" ht="14.25" customHeight="1" x14ac:dyDescent="0.2">
      <c r="A16" s="794" t="s">
        <v>5</v>
      </c>
      <c r="B16" s="799" t="s">
        <v>5</v>
      </c>
      <c r="C16" s="824" t="s">
        <v>5</v>
      </c>
      <c r="D16" s="831" t="s">
        <v>79</v>
      </c>
      <c r="E16" s="479"/>
      <c r="F16" s="810" t="s">
        <v>45</v>
      </c>
      <c r="G16" s="820" t="s">
        <v>35</v>
      </c>
      <c r="H16" s="57">
        <v>94.4</v>
      </c>
      <c r="I16" s="57">
        <f>83.3+30</f>
        <v>113.3</v>
      </c>
      <c r="J16" s="57">
        <v>93.3</v>
      </c>
      <c r="K16" s="297"/>
      <c r="L16" s="298"/>
      <c r="M16" s="298"/>
      <c r="N16" s="299"/>
    </row>
    <row r="17" spans="1:20" ht="12.75" customHeight="1" x14ac:dyDescent="0.2">
      <c r="A17" s="794"/>
      <c r="B17" s="799"/>
      <c r="C17" s="829"/>
      <c r="D17" s="832"/>
      <c r="E17" s="480"/>
      <c r="F17" s="258"/>
      <c r="G17" s="581" t="s">
        <v>76</v>
      </c>
      <c r="H17" s="66">
        <f>137.5+1+4.2+1</f>
        <v>143.69999999999999</v>
      </c>
      <c r="I17" s="66"/>
      <c r="J17" s="66"/>
      <c r="K17" s="833"/>
      <c r="L17" s="834"/>
      <c r="M17" s="834"/>
      <c r="N17" s="835"/>
    </row>
    <row r="18" spans="1:20" ht="12" customHeight="1" x14ac:dyDescent="0.2">
      <c r="A18" s="794"/>
      <c r="B18" s="799"/>
      <c r="C18" s="797"/>
      <c r="D18" s="1096" t="s">
        <v>60</v>
      </c>
      <c r="E18" s="479" t="s">
        <v>46</v>
      </c>
      <c r="F18" s="50"/>
      <c r="G18" s="818"/>
      <c r="H18" s="57"/>
      <c r="I18" s="59"/>
      <c r="J18" s="57"/>
      <c r="K18" s="1098" t="s">
        <v>92</v>
      </c>
      <c r="L18" s="17">
        <v>1</v>
      </c>
      <c r="M18" s="445"/>
      <c r="N18" s="155"/>
    </row>
    <row r="19" spans="1:20" ht="12.75" customHeight="1" x14ac:dyDescent="0.2">
      <c r="A19" s="794"/>
      <c r="B19" s="799"/>
      <c r="C19" s="797"/>
      <c r="D19" s="1097"/>
      <c r="E19" s="479"/>
      <c r="F19" s="50"/>
      <c r="G19" s="818"/>
      <c r="H19" s="57"/>
      <c r="I19" s="59"/>
      <c r="J19" s="57"/>
      <c r="K19" s="1099"/>
      <c r="L19" s="159"/>
      <c r="M19" s="445"/>
      <c r="N19" s="155"/>
    </row>
    <row r="20" spans="1:20" ht="15" customHeight="1" x14ac:dyDescent="0.2">
      <c r="A20" s="794"/>
      <c r="B20" s="799"/>
      <c r="C20" s="1046"/>
      <c r="D20" s="1078" t="s">
        <v>108</v>
      </c>
      <c r="E20" s="1049"/>
      <c r="F20" s="810"/>
      <c r="G20" s="818"/>
      <c r="H20" s="57"/>
      <c r="I20" s="27"/>
      <c r="J20" s="57"/>
      <c r="K20" s="225" t="s">
        <v>111</v>
      </c>
      <c r="L20" s="237">
        <v>1</v>
      </c>
      <c r="M20" s="360"/>
      <c r="N20" s="226"/>
      <c r="O20" s="321"/>
    </row>
    <row r="21" spans="1:20" ht="11.25" customHeight="1" x14ac:dyDescent="0.2">
      <c r="A21" s="794"/>
      <c r="B21" s="799"/>
      <c r="C21" s="1046"/>
      <c r="D21" s="1079"/>
      <c r="E21" s="1049"/>
      <c r="F21" s="810"/>
      <c r="G21" s="586"/>
      <c r="H21" s="57"/>
      <c r="I21" s="27"/>
      <c r="J21" s="57"/>
      <c r="K21" s="5"/>
      <c r="L21" s="148"/>
      <c r="M21" s="450"/>
      <c r="N21" s="195"/>
      <c r="O21" s="321"/>
    </row>
    <row r="22" spans="1:20" ht="54" customHeight="1" x14ac:dyDescent="0.2">
      <c r="A22" s="794"/>
      <c r="B22" s="799"/>
      <c r="C22" s="825"/>
      <c r="D22" s="822" t="s">
        <v>208</v>
      </c>
      <c r="E22" s="826"/>
      <c r="F22" s="810"/>
      <c r="G22" s="818"/>
      <c r="H22" s="839"/>
      <c r="I22" s="840"/>
      <c r="J22" s="839"/>
      <c r="K22" s="225" t="s">
        <v>151</v>
      </c>
      <c r="L22" s="360">
        <v>1</v>
      </c>
      <c r="M22" s="360"/>
      <c r="N22" s="226"/>
      <c r="O22" s="321"/>
    </row>
    <row r="23" spans="1:20" ht="25.5" customHeight="1" x14ac:dyDescent="0.2">
      <c r="A23" s="794"/>
      <c r="B23" s="799"/>
      <c r="C23" s="825"/>
      <c r="D23" s="1080" t="s">
        <v>162</v>
      </c>
      <c r="E23" s="826"/>
      <c r="F23" s="810"/>
      <c r="G23" s="818"/>
      <c r="H23" s="57"/>
      <c r="I23" s="27"/>
      <c r="J23" s="57"/>
      <c r="K23" s="225" t="s">
        <v>136</v>
      </c>
      <c r="L23" s="360"/>
      <c r="M23" s="360"/>
      <c r="N23" s="226">
        <v>1</v>
      </c>
      <c r="O23" s="321"/>
      <c r="P23" s="345"/>
      <c r="Q23" s="345"/>
    </row>
    <row r="24" spans="1:20" ht="27.75" customHeight="1" x14ac:dyDescent="0.2">
      <c r="A24" s="794"/>
      <c r="B24" s="799"/>
      <c r="C24" s="825"/>
      <c r="D24" s="1081"/>
      <c r="E24" s="826"/>
      <c r="F24" s="810"/>
      <c r="G24" s="818"/>
      <c r="H24" s="57"/>
      <c r="I24" s="59"/>
      <c r="J24" s="57"/>
      <c r="K24" s="675"/>
      <c r="L24" s="676"/>
      <c r="M24" s="676"/>
      <c r="N24" s="677"/>
      <c r="O24" s="321"/>
      <c r="P24" s="345"/>
      <c r="Q24" s="345"/>
    </row>
    <row r="25" spans="1:20" ht="26.25" customHeight="1" x14ac:dyDescent="0.2">
      <c r="A25" s="794"/>
      <c r="B25" s="799"/>
      <c r="C25" s="805"/>
      <c r="D25" s="1082" t="s">
        <v>170</v>
      </c>
      <c r="E25" s="827"/>
      <c r="F25" s="582"/>
      <c r="G25" s="402"/>
      <c r="H25" s="4"/>
      <c r="I25" s="841"/>
      <c r="J25" s="842"/>
      <c r="K25" s="404" t="s">
        <v>136</v>
      </c>
      <c r="L25" s="401">
        <v>1</v>
      </c>
      <c r="M25" s="729"/>
      <c r="N25" s="233"/>
      <c r="O25" s="323"/>
      <c r="P25" s="356"/>
      <c r="Q25" s="356"/>
    </row>
    <row r="26" spans="1:20" ht="51" customHeight="1" x14ac:dyDescent="0.2">
      <c r="A26" s="794"/>
      <c r="B26" s="799"/>
      <c r="C26" s="805"/>
      <c r="D26" s="1083"/>
      <c r="E26" s="828"/>
      <c r="F26" s="582"/>
      <c r="G26" s="402"/>
      <c r="H26" s="4"/>
      <c r="I26" s="841"/>
      <c r="J26" s="842"/>
      <c r="K26" s="724"/>
      <c r="L26" s="594"/>
      <c r="M26" s="726"/>
      <c r="N26" s="236"/>
      <c r="O26" s="323"/>
      <c r="P26" s="356"/>
      <c r="Q26" s="356"/>
    </row>
    <row r="27" spans="1:20" ht="24.75" customHeight="1" x14ac:dyDescent="0.2">
      <c r="A27" s="794"/>
      <c r="B27" s="799"/>
      <c r="C27" s="1046"/>
      <c r="D27" s="1034" t="s">
        <v>168</v>
      </c>
      <c r="E27" s="1084"/>
      <c r="F27" s="778"/>
      <c r="G27" s="818"/>
      <c r="H27" s="783"/>
      <c r="I27" s="784"/>
      <c r="J27" s="783"/>
      <c r="K27" s="1128" t="s">
        <v>47</v>
      </c>
      <c r="L27" s="1072">
        <v>1</v>
      </c>
      <c r="M27" s="1074"/>
      <c r="N27" s="1076"/>
      <c r="O27" s="338"/>
      <c r="P27" s="338"/>
      <c r="Q27" s="65"/>
      <c r="R27" s="65"/>
      <c r="S27" s="65"/>
      <c r="T27" s="65"/>
    </row>
    <row r="28" spans="1:20" ht="27" customHeight="1" x14ac:dyDescent="0.2">
      <c r="A28" s="794"/>
      <c r="B28" s="799"/>
      <c r="C28" s="1046"/>
      <c r="D28" s="1066"/>
      <c r="E28" s="1084"/>
      <c r="F28" s="778"/>
      <c r="G28" s="25"/>
      <c r="H28" s="783"/>
      <c r="I28" s="784"/>
      <c r="J28" s="783"/>
      <c r="K28" s="1129"/>
      <c r="L28" s="1073"/>
      <c r="M28" s="1075"/>
      <c r="N28" s="1077"/>
      <c r="O28" s="338"/>
      <c r="P28" s="65"/>
      <c r="Q28" s="65"/>
      <c r="R28" s="65"/>
      <c r="S28" s="65"/>
      <c r="T28" s="65"/>
    </row>
    <row r="29" spans="1:20" ht="23.25" customHeight="1" x14ac:dyDescent="0.2">
      <c r="A29" s="1044"/>
      <c r="B29" s="1045"/>
      <c r="C29" s="1046"/>
      <c r="D29" s="1034" t="s">
        <v>125</v>
      </c>
      <c r="E29" s="1049"/>
      <c r="F29" s="1070"/>
      <c r="G29" s="818"/>
      <c r="H29" s="57"/>
      <c r="I29" s="59"/>
      <c r="J29" s="57"/>
      <c r="K29" s="20" t="s">
        <v>47</v>
      </c>
      <c r="L29" s="19">
        <v>1</v>
      </c>
      <c r="M29" s="448"/>
      <c r="N29" s="156"/>
      <c r="O29" s="339"/>
      <c r="P29" s="792"/>
      <c r="Q29" s="792"/>
      <c r="R29" s="792"/>
      <c r="S29" s="792"/>
      <c r="T29" s="792"/>
    </row>
    <row r="30" spans="1:20" ht="29.25" customHeight="1" x14ac:dyDescent="0.2">
      <c r="A30" s="1044"/>
      <c r="B30" s="1045"/>
      <c r="C30" s="1046"/>
      <c r="D30" s="1066"/>
      <c r="E30" s="1049"/>
      <c r="F30" s="1070"/>
      <c r="G30" s="586"/>
      <c r="H30" s="57"/>
      <c r="I30" s="27"/>
      <c r="J30" s="57"/>
      <c r="K30" s="823"/>
      <c r="L30" s="18"/>
      <c r="M30" s="449"/>
      <c r="N30" s="157"/>
      <c r="O30" s="320"/>
      <c r="P30" s="323"/>
      <c r="Q30" s="323" t="s">
        <v>155</v>
      </c>
      <c r="R30" s="323"/>
      <c r="S30" s="323"/>
      <c r="T30" s="323"/>
    </row>
    <row r="31" spans="1:20" ht="26.25" customHeight="1" x14ac:dyDescent="0.2">
      <c r="A31" s="953"/>
      <c r="B31" s="954"/>
      <c r="C31" s="825"/>
      <c r="D31" s="596" t="s">
        <v>221</v>
      </c>
      <c r="E31" s="830"/>
      <c r="F31" s="957"/>
      <c r="G31" s="958"/>
      <c r="H31" s="57"/>
      <c r="I31" s="59"/>
      <c r="J31" s="839"/>
      <c r="K31" s="972" t="s">
        <v>136</v>
      </c>
      <c r="L31" s="973"/>
      <c r="M31" s="770">
        <v>1</v>
      </c>
      <c r="N31" s="771"/>
      <c r="O31" s="320"/>
      <c r="P31" s="323"/>
      <c r="Q31" s="323"/>
      <c r="R31" s="323"/>
      <c r="S31" s="323"/>
      <c r="T31" s="323"/>
    </row>
    <row r="32" spans="1:20" ht="35.25" customHeight="1" x14ac:dyDescent="0.2">
      <c r="A32" s="794"/>
      <c r="B32" s="799"/>
      <c r="C32" s="825"/>
      <c r="D32" s="596" t="s">
        <v>142</v>
      </c>
      <c r="E32" s="830" t="s">
        <v>183</v>
      </c>
      <c r="F32" s="810"/>
      <c r="G32" s="820"/>
      <c r="H32" s="57"/>
      <c r="I32" s="59"/>
      <c r="J32" s="839"/>
      <c r="K32" s="768" t="s">
        <v>64</v>
      </c>
      <c r="L32" s="971"/>
      <c r="M32" s="770"/>
      <c r="N32" s="771">
        <v>1</v>
      </c>
      <c r="O32" s="320"/>
      <c r="P32" s="323"/>
      <c r="Q32" s="323"/>
      <c r="R32" s="323"/>
      <c r="S32" s="323"/>
      <c r="T32" s="323"/>
    </row>
    <row r="33" spans="1:20" ht="20.25" customHeight="1" x14ac:dyDescent="0.2">
      <c r="A33" s="1044"/>
      <c r="B33" s="1045"/>
      <c r="C33" s="1046"/>
      <c r="D33" s="1068" t="s">
        <v>140</v>
      </c>
      <c r="E33" s="1049"/>
      <c r="F33" s="1054"/>
      <c r="G33" s="586"/>
      <c r="H33" s="403"/>
      <c r="I33" s="8"/>
      <c r="J33" s="4"/>
      <c r="K33" s="814" t="s">
        <v>55</v>
      </c>
      <c r="L33" s="160">
        <v>100</v>
      </c>
      <c r="M33" s="401">
        <v>100</v>
      </c>
      <c r="N33" s="592">
        <v>100</v>
      </c>
      <c r="O33" s="320"/>
      <c r="P33" s="323"/>
      <c r="Q33" s="323"/>
      <c r="R33" s="323"/>
      <c r="S33" s="323"/>
      <c r="T33" s="323"/>
    </row>
    <row r="34" spans="1:20" ht="22.5" customHeight="1" x14ac:dyDescent="0.2">
      <c r="A34" s="1044"/>
      <c r="B34" s="1045"/>
      <c r="C34" s="1046"/>
      <c r="D34" s="1071"/>
      <c r="E34" s="1049"/>
      <c r="F34" s="1054"/>
      <c r="G34" s="586"/>
      <c r="H34" s="403"/>
      <c r="I34" s="8"/>
      <c r="J34" s="4"/>
      <c r="K34" s="796" t="s">
        <v>68</v>
      </c>
      <c r="L34" s="593">
        <v>1</v>
      </c>
      <c r="M34" s="594">
        <v>1</v>
      </c>
      <c r="N34" s="595">
        <v>1</v>
      </c>
      <c r="P34" s="65"/>
      <c r="Q34" s="65"/>
      <c r="R34" s="65"/>
      <c r="S34" s="65"/>
      <c r="T34" s="65"/>
    </row>
    <row r="35" spans="1:20" ht="13.5" customHeight="1" x14ac:dyDescent="0.2">
      <c r="A35" s="1044"/>
      <c r="B35" s="1045"/>
      <c r="C35" s="1067"/>
      <c r="D35" s="1068" t="s">
        <v>202</v>
      </c>
      <c r="E35" s="1049"/>
      <c r="F35" s="1070"/>
      <c r="G35" s="586"/>
      <c r="H35" s="57"/>
      <c r="I35" s="59"/>
      <c r="J35" s="57"/>
      <c r="K35" s="406" t="s">
        <v>83</v>
      </c>
      <c r="L35" s="161">
        <v>1</v>
      </c>
      <c r="M35" s="449"/>
      <c r="N35" s="157"/>
      <c r="O35" s="322"/>
      <c r="P35" s="793"/>
      <c r="Q35" s="323"/>
      <c r="R35" s="323"/>
      <c r="S35" s="323"/>
      <c r="T35" s="323"/>
    </row>
    <row r="36" spans="1:20" ht="14.25" customHeight="1" x14ac:dyDescent="0.2">
      <c r="A36" s="1044"/>
      <c r="B36" s="1045"/>
      <c r="C36" s="1067"/>
      <c r="D36" s="1069"/>
      <c r="E36" s="1049"/>
      <c r="F36" s="1070"/>
      <c r="G36" s="586"/>
      <c r="H36" s="57"/>
      <c r="I36" s="59"/>
      <c r="J36" s="57"/>
      <c r="K36" s="406" t="s">
        <v>179</v>
      </c>
      <c r="L36" s="161"/>
      <c r="M36" s="449">
        <v>500</v>
      </c>
      <c r="N36" s="157"/>
      <c r="O36" s="322"/>
      <c r="P36" s="355"/>
      <c r="Q36" s="356"/>
      <c r="R36" s="356"/>
      <c r="S36" s="356"/>
      <c r="T36" s="356"/>
    </row>
    <row r="37" spans="1:20" ht="27" customHeight="1" x14ac:dyDescent="0.2">
      <c r="A37" s="1044"/>
      <c r="B37" s="1045"/>
      <c r="C37" s="1067"/>
      <c r="D37" s="1069"/>
      <c r="E37" s="1049"/>
      <c r="F37" s="1070"/>
      <c r="G37" s="586"/>
      <c r="H37" s="57"/>
      <c r="I37" s="59"/>
      <c r="J37" s="57"/>
      <c r="K37" s="406" t="s">
        <v>210</v>
      </c>
      <c r="L37" s="843"/>
      <c r="M37" s="449">
        <v>26</v>
      </c>
      <c r="N37" s="157"/>
      <c r="O37" s="322"/>
      <c r="P37" s="355"/>
      <c r="Q37" s="356"/>
      <c r="R37" s="356"/>
      <c r="S37" s="356"/>
      <c r="T37" s="356"/>
    </row>
    <row r="38" spans="1:20" ht="18" customHeight="1" x14ac:dyDescent="0.2">
      <c r="A38" s="1044"/>
      <c r="B38" s="1045"/>
      <c r="C38" s="1046"/>
      <c r="D38" s="1034" t="s">
        <v>190</v>
      </c>
      <c r="E38" s="1049"/>
      <c r="F38" s="1054"/>
      <c r="G38" s="586"/>
      <c r="H38" s="403"/>
      <c r="I38" s="8"/>
      <c r="J38" s="4"/>
      <c r="K38" s="814" t="s">
        <v>181</v>
      </c>
      <c r="L38" s="160">
        <v>2</v>
      </c>
      <c r="M38" s="401">
        <v>2</v>
      </c>
      <c r="N38" s="592">
        <v>2</v>
      </c>
      <c r="O38" s="320"/>
      <c r="P38" s="356"/>
      <c r="Q38" s="356"/>
      <c r="R38" s="356"/>
      <c r="S38" s="356"/>
      <c r="T38" s="356"/>
    </row>
    <row r="39" spans="1:20" ht="8.25" customHeight="1" x14ac:dyDescent="0.2">
      <c r="A39" s="1044"/>
      <c r="B39" s="1045"/>
      <c r="C39" s="1046"/>
      <c r="D39" s="1066"/>
      <c r="E39" s="1049"/>
      <c r="F39" s="1054"/>
      <c r="G39" s="586"/>
      <c r="H39" s="403"/>
      <c r="I39" s="8"/>
      <c r="J39" s="4"/>
      <c r="K39" s="796"/>
      <c r="L39" s="593"/>
      <c r="M39" s="594"/>
      <c r="N39" s="595"/>
    </row>
    <row r="40" spans="1:20" ht="15.75" customHeight="1" x14ac:dyDescent="0.2">
      <c r="A40" s="1044"/>
      <c r="B40" s="1045"/>
      <c r="C40" s="1046"/>
      <c r="D40" s="1034" t="s">
        <v>193</v>
      </c>
      <c r="E40" s="1049"/>
      <c r="F40" s="1054"/>
      <c r="G40" s="586"/>
      <c r="H40" s="403"/>
      <c r="I40" s="8"/>
      <c r="J40" s="4"/>
      <c r="K40" s="1064" t="s">
        <v>209</v>
      </c>
      <c r="L40" s="160">
        <v>1</v>
      </c>
      <c r="M40" s="401"/>
      <c r="N40" s="592">
        <v>2</v>
      </c>
      <c r="O40" s="320"/>
      <c r="P40" s="356"/>
      <c r="Q40" s="356"/>
      <c r="R40" s="356"/>
      <c r="S40" s="356"/>
      <c r="T40" s="356"/>
    </row>
    <row r="41" spans="1:20" ht="12" customHeight="1" x14ac:dyDescent="0.2">
      <c r="A41" s="1044"/>
      <c r="B41" s="1045"/>
      <c r="C41" s="1046"/>
      <c r="D41" s="1066"/>
      <c r="E41" s="1049"/>
      <c r="F41" s="1054"/>
      <c r="G41" s="72"/>
      <c r="H41" s="415"/>
      <c r="I41" s="189"/>
      <c r="J41" s="190"/>
      <c r="K41" s="1065"/>
      <c r="L41" s="593"/>
      <c r="M41" s="594"/>
      <c r="N41" s="595"/>
    </row>
    <row r="42" spans="1:20" ht="17.25" customHeight="1" thickBot="1" x14ac:dyDescent="0.25">
      <c r="A42" s="808"/>
      <c r="B42" s="213"/>
      <c r="C42" s="272"/>
      <c r="D42" s="837"/>
      <c r="E42" s="836"/>
      <c r="F42" s="274"/>
      <c r="G42" s="270" t="s">
        <v>6</v>
      </c>
      <c r="H42" s="309">
        <f>SUM(H16:H39)</f>
        <v>238.1</v>
      </c>
      <c r="I42" s="309">
        <f t="shared" ref="I42:J42" si="0">SUM(I16:I39)</f>
        <v>113.3</v>
      </c>
      <c r="J42" s="309">
        <f t="shared" si="0"/>
        <v>93.3</v>
      </c>
      <c r="K42" s="306"/>
      <c r="L42" s="290"/>
      <c r="M42" s="290"/>
      <c r="N42" s="307"/>
      <c r="O42" s="31"/>
    </row>
    <row r="43" spans="1:20" ht="11.25" customHeight="1" x14ac:dyDescent="0.2">
      <c r="A43" s="1056" t="s">
        <v>5</v>
      </c>
      <c r="B43" s="1057" t="s">
        <v>5</v>
      </c>
      <c r="C43" s="811" t="s">
        <v>7</v>
      </c>
      <c r="D43" s="989" t="s">
        <v>80</v>
      </c>
      <c r="E43" s="845"/>
      <c r="F43" s="302">
        <v>4</v>
      </c>
      <c r="G43" s="848" t="s">
        <v>35</v>
      </c>
      <c r="H43" s="285">
        <v>95</v>
      </c>
      <c r="I43" s="285">
        <v>90</v>
      </c>
      <c r="J43" s="285">
        <v>160</v>
      </c>
      <c r="K43" s="849"/>
      <c r="L43" s="288"/>
      <c r="M43" s="850"/>
      <c r="N43" s="475"/>
      <c r="O43" s="324"/>
      <c r="P43" s="74"/>
    </row>
    <row r="44" spans="1:20" ht="12" customHeight="1" x14ac:dyDescent="0.2">
      <c r="A44" s="1044"/>
      <c r="B44" s="1045"/>
      <c r="C44" s="308"/>
      <c r="D44" s="990"/>
      <c r="E44" s="482"/>
      <c r="F44" s="284"/>
      <c r="G44" s="227" t="s">
        <v>76</v>
      </c>
      <c r="H44" s="57">
        <v>311.8</v>
      </c>
      <c r="I44" s="57"/>
      <c r="J44" s="57"/>
      <c r="K44" s="83"/>
      <c r="L44" s="85"/>
      <c r="M44" s="430"/>
      <c r="N44" s="310"/>
      <c r="O44" s="324"/>
      <c r="P44" s="74"/>
    </row>
    <row r="45" spans="1:20" ht="15" customHeight="1" x14ac:dyDescent="0.2">
      <c r="A45" s="1044"/>
      <c r="B45" s="1045"/>
      <c r="C45" s="308"/>
      <c r="D45" s="846"/>
      <c r="E45" s="847"/>
      <c r="F45" s="283"/>
      <c r="G45" s="851" t="s">
        <v>200</v>
      </c>
      <c r="H45" s="66"/>
      <c r="I45" s="66">
        <v>93</v>
      </c>
      <c r="J45" s="66"/>
      <c r="K45" s="88"/>
      <c r="L45" s="90"/>
      <c r="M45" s="431"/>
      <c r="N45" s="219"/>
      <c r="O45" s="324"/>
      <c r="P45" s="74"/>
    </row>
    <row r="46" spans="1:20" ht="17.25" customHeight="1" x14ac:dyDescent="0.2">
      <c r="A46" s="1044"/>
      <c r="B46" s="1045"/>
      <c r="C46" s="797"/>
      <c r="D46" s="1058" t="s">
        <v>98</v>
      </c>
      <c r="E46" s="1060" t="s">
        <v>61</v>
      </c>
      <c r="F46" s="284"/>
      <c r="G46" s="314"/>
      <c r="H46" s="57"/>
      <c r="I46" s="57"/>
      <c r="J46" s="57"/>
      <c r="K46" s="83" t="s">
        <v>48</v>
      </c>
      <c r="L46" s="85">
        <v>80</v>
      </c>
      <c r="M46" s="430">
        <v>80</v>
      </c>
      <c r="N46" s="310">
        <v>80</v>
      </c>
      <c r="O46" s="324"/>
      <c r="P46" s="74"/>
    </row>
    <row r="47" spans="1:20" ht="21" customHeight="1" x14ac:dyDescent="0.2">
      <c r="A47" s="1044"/>
      <c r="B47" s="1045"/>
      <c r="C47" s="797"/>
      <c r="D47" s="1059"/>
      <c r="E47" s="1061"/>
      <c r="F47" s="283"/>
      <c r="G47" s="82"/>
      <c r="H47" s="57"/>
      <c r="I47" s="57"/>
      <c r="J47" s="57"/>
      <c r="K47" s="88"/>
      <c r="L47" s="90"/>
      <c r="M47" s="431"/>
      <c r="N47" s="219"/>
      <c r="O47" s="510"/>
    </row>
    <row r="48" spans="1:20" ht="13.5" customHeight="1" x14ac:dyDescent="0.2">
      <c r="A48" s="794"/>
      <c r="B48" s="799"/>
      <c r="C48" s="797"/>
      <c r="D48" s="1062" t="s">
        <v>126</v>
      </c>
      <c r="E48" s="482"/>
      <c r="F48" s="284"/>
      <c r="G48" s="82"/>
      <c r="H48" s="57"/>
      <c r="I48" s="57"/>
      <c r="J48" s="57"/>
      <c r="K48" s="813"/>
      <c r="L48" s="93"/>
      <c r="M48" s="432"/>
      <c r="N48" s="456"/>
      <c r="O48" s="324"/>
    </row>
    <row r="49" spans="1:18" ht="24" customHeight="1" x14ac:dyDescent="0.2">
      <c r="A49" s="794"/>
      <c r="B49" s="799"/>
      <c r="C49" s="797"/>
      <c r="D49" s="1063"/>
      <c r="E49" s="482"/>
      <c r="F49" s="284"/>
      <c r="G49" s="82"/>
      <c r="H49" s="57"/>
      <c r="I49" s="57"/>
      <c r="J49" s="57"/>
      <c r="K49" s="95"/>
      <c r="L49" s="96"/>
      <c r="M49" s="433"/>
      <c r="N49" s="457"/>
      <c r="O49" s="324"/>
    </row>
    <row r="50" spans="1:18" ht="104.25" customHeight="1" x14ac:dyDescent="0.2">
      <c r="A50" s="794"/>
      <c r="B50" s="799"/>
      <c r="C50" s="797"/>
      <c r="D50" s="487" t="s">
        <v>163</v>
      </c>
      <c r="E50" s="482"/>
      <c r="F50" s="284"/>
      <c r="G50" s="227"/>
      <c r="H50" s="57"/>
      <c r="I50" s="57"/>
      <c r="J50" s="57"/>
      <c r="K50" s="95" t="s">
        <v>50</v>
      </c>
      <c r="L50" s="96">
        <v>2</v>
      </c>
      <c r="M50" s="433">
        <v>2</v>
      </c>
      <c r="N50" s="457">
        <v>2</v>
      </c>
      <c r="O50" s="324"/>
    </row>
    <row r="51" spans="1:18" ht="23.25" customHeight="1" x14ac:dyDescent="0.2">
      <c r="A51" s="794"/>
      <c r="B51" s="799"/>
      <c r="C51" s="797"/>
      <c r="D51" s="1050" t="s">
        <v>124</v>
      </c>
      <c r="E51" s="482"/>
      <c r="F51" s="284"/>
      <c r="G51" s="314"/>
      <c r="H51" s="57"/>
      <c r="I51" s="57"/>
      <c r="J51" s="57"/>
      <c r="K51" s="798" t="s">
        <v>133</v>
      </c>
      <c r="L51" s="99">
        <v>4</v>
      </c>
      <c r="M51" s="434">
        <v>1</v>
      </c>
      <c r="N51" s="398">
        <v>2</v>
      </c>
      <c r="O51" s="325"/>
      <c r="R51" s="31" t="s">
        <v>155</v>
      </c>
    </row>
    <row r="52" spans="1:18" ht="16.5" customHeight="1" x14ac:dyDescent="0.2">
      <c r="A52" s="794"/>
      <c r="B52" s="799"/>
      <c r="C52" s="797"/>
      <c r="D52" s="1051"/>
      <c r="E52" s="482"/>
      <c r="F52" s="284"/>
      <c r="G52" s="82"/>
      <c r="H52" s="57"/>
      <c r="I52" s="57"/>
      <c r="J52" s="57"/>
      <c r="K52" s="798"/>
      <c r="L52" s="99"/>
      <c r="M52" s="434"/>
      <c r="N52" s="398"/>
      <c r="O52" s="325"/>
    </row>
    <row r="53" spans="1:18" ht="14.25" customHeight="1" x14ac:dyDescent="0.2">
      <c r="A53" s="794"/>
      <c r="B53" s="799"/>
      <c r="C53" s="797"/>
      <c r="D53" s="488" t="s">
        <v>211</v>
      </c>
      <c r="E53" s="482"/>
      <c r="F53" s="284"/>
      <c r="G53" s="227"/>
      <c r="H53" s="57"/>
      <c r="I53" s="57"/>
      <c r="J53" s="57"/>
      <c r="K53" s="5"/>
      <c r="L53" s="85"/>
      <c r="M53" s="430"/>
      <c r="N53" s="310"/>
      <c r="O53" s="324"/>
      <c r="P53" s="345"/>
    </row>
    <row r="54" spans="1:18" ht="12.75" customHeight="1" x14ac:dyDescent="0.2">
      <c r="A54" s="794"/>
      <c r="B54" s="799"/>
      <c r="C54" s="797"/>
      <c r="D54" s="489" t="s">
        <v>157</v>
      </c>
      <c r="E54" s="482"/>
      <c r="F54" s="284"/>
      <c r="G54" s="82"/>
      <c r="H54" s="57"/>
      <c r="I54" s="57"/>
      <c r="J54" s="57"/>
      <c r="K54" s="5"/>
      <c r="L54" s="99"/>
      <c r="M54" s="434"/>
      <c r="N54" s="398"/>
      <c r="O54" s="324"/>
    </row>
    <row r="55" spans="1:18" ht="14.25" customHeight="1" x14ac:dyDescent="0.2">
      <c r="A55" s="794"/>
      <c r="B55" s="799"/>
      <c r="C55" s="797"/>
      <c r="D55" s="490" t="s">
        <v>158</v>
      </c>
      <c r="E55" s="482"/>
      <c r="F55" s="284"/>
      <c r="G55" s="82"/>
      <c r="H55" s="57"/>
      <c r="I55" s="57"/>
      <c r="J55" s="57"/>
      <c r="K55" s="5"/>
      <c r="L55" s="85"/>
      <c r="M55" s="434"/>
      <c r="N55" s="398"/>
      <c r="O55" s="324"/>
    </row>
    <row r="56" spans="1:18" ht="15.75" customHeight="1" x14ac:dyDescent="0.2">
      <c r="A56" s="794"/>
      <c r="B56" s="799"/>
      <c r="C56" s="797"/>
      <c r="D56" s="488" t="s">
        <v>159</v>
      </c>
      <c r="E56" s="482"/>
      <c r="F56" s="284"/>
      <c r="G56" s="25"/>
      <c r="H56" s="341"/>
      <c r="I56" s="57"/>
      <c r="J56" s="838"/>
      <c r="K56" s="331"/>
      <c r="L56" s="99"/>
      <c r="M56" s="99"/>
      <c r="N56" s="398"/>
      <c r="O56" s="324"/>
    </row>
    <row r="57" spans="1:18" ht="13.5" customHeight="1" x14ac:dyDescent="0.2">
      <c r="A57" s="794"/>
      <c r="B57" s="799"/>
      <c r="C57" s="797"/>
      <c r="D57" s="488" t="s">
        <v>196</v>
      </c>
      <c r="E57" s="482"/>
      <c r="F57" s="284"/>
      <c r="G57" s="192"/>
      <c r="H57" s="57"/>
      <c r="I57" s="57"/>
      <c r="J57" s="57"/>
      <c r="K57" s="331"/>
      <c r="L57" s="85"/>
      <c r="M57" s="434"/>
      <c r="N57" s="398"/>
      <c r="O57" s="324"/>
    </row>
    <row r="58" spans="1:18" ht="14.25" customHeight="1" x14ac:dyDescent="0.2">
      <c r="A58" s="794"/>
      <c r="B58" s="799"/>
      <c r="C58" s="797"/>
      <c r="D58" s="488" t="s">
        <v>197</v>
      </c>
      <c r="E58" s="482"/>
      <c r="F58" s="284"/>
      <c r="G58" s="192"/>
      <c r="H58" s="57"/>
      <c r="I58" s="57"/>
      <c r="J58" s="57"/>
      <c r="K58" s="331"/>
      <c r="L58" s="85"/>
      <c r="M58" s="84"/>
      <c r="N58" s="310"/>
      <c r="O58" s="324"/>
    </row>
    <row r="59" spans="1:18" ht="17.25" customHeight="1" x14ac:dyDescent="0.2">
      <c r="A59" s="794"/>
      <c r="B59" s="799"/>
      <c r="C59" s="797"/>
      <c r="D59" s="487" t="s">
        <v>184</v>
      </c>
      <c r="E59" s="482"/>
      <c r="F59" s="284"/>
      <c r="G59" s="82"/>
      <c r="H59" s="57"/>
      <c r="I59" s="57"/>
      <c r="J59" s="57"/>
      <c r="K59" s="853"/>
      <c r="L59" s="90"/>
      <c r="M59" s="464"/>
      <c r="N59" s="469"/>
      <c r="O59" s="324"/>
    </row>
    <row r="60" spans="1:18" ht="26.25" customHeight="1" x14ac:dyDescent="0.2">
      <c r="A60" s="1044"/>
      <c r="B60" s="1045"/>
      <c r="C60" s="797"/>
      <c r="D60" s="819" t="s">
        <v>88</v>
      </c>
      <c r="E60" s="1052"/>
      <c r="F60" s="1054"/>
      <c r="G60" s="25"/>
      <c r="H60" s="57"/>
      <c r="I60" s="57"/>
      <c r="J60" s="57"/>
      <c r="K60" s="801" t="s">
        <v>72</v>
      </c>
      <c r="L60" s="719"/>
      <c r="M60" s="598"/>
      <c r="N60" s="800" t="s">
        <v>63</v>
      </c>
      <c r="O60" s="324"/>
    </row>
    <row r="61" spans="1:18" ht="30.75" customHeight="1" x14ac:dyDescent="0.2">
      <c r="A61" s="1044"/>
      <c r="B61" s="1045"/>
      <c r="C61" s="797"/>
      <c r="D61" s="855" t="s">
        <v>185</v>
      </c>
      <c r="E61" s="1053"/>
      <c r="F61" s="1055"/>
      <c r="G61" s="102"/>
      <c r="H61" s="66"/>
      <c r="I61" s="66"/>
      <c r="J61" s="66"/>
      <c r="K61" s="534"/>
      <c r="L61" s="209"/>
      <c r="M61" s="852"/>
      <c r="N61" s="821"/>
      <c r="O61" s="324"/>
    </row>
    <row r="62" spans="1:18" ht="17.25" customHeight="1" thickBot="1" x14ac:dyDescent="0.25">
      <c r="A62" s="808"/>
      <c r="B62" s="213"/>
      <c r="C62" s="271"/>
      <c r="D62" s="815"/>
      <c r="E62" s="844"/>
      <c r="F62" s="810"/>
      <c r="G62" s="332" t="s">
        <v>6</v>
      </c>
      <c r="H62" s="333">
        <f>SUM(H43:H59)</f>
        <v>406.8</v>
      </c>
      <c r="I62" s="333">
        <f t="shared" ref="I62" si="1">SUM(I43:I59)</f>
        <v>183</v>
      </c>
      <c r="J62" s="333">
        <f>SUM(J43:J59)</f>
        <v>160</v>
      </c>
      <c r="K62" s="117"/>
      <c r="L62" s="85"/>
      <c r="M62" s="85"/>
      <c r="N62" s="86"/>
      <c r="O62" s="31"/>
    </row>
    <row r="63" spans="1:18" ht="13.5" thickBot="1" x14ac:dyDescent="0.25">
      <c r="A63" s="107" t="s">
        <v>5</v>
      </c>
      <c r="B63" s="103" t="s">
        <v>5</v>
      </c>
      <c r="C63" s="1028"/>
      <c r="D63" s="1028"/>
      <c r="E63" s="1028"/>
      <c r="F63" s="1028"/>
      <c r="G63" s="1028"/>
      <c r="H63" s="120">
        <f>H62+H42</f>
        <v>644.9</v>
      </c>
      <c r="I63" s="120">
        <f t="shared" ref="I63:J63" si="2">I62+I42</f>
        <v>296.3</v>
      </c>
      <c r="J63" s="120">
        <f t="shared" si="2"/>
        <v>253.3</v>
      </c>
      <c r="K63" s="1029"/>
      <c r="L63" s="1030"/>
      <c r="M63" s="1030"/>
      <c r="N63" s="1031"/>
    </row>
    <row r="64" spans="1:18" ht="17.25" customHeight="1" thickBot="1" x14ac:dyDescent="0.25">
      <c r="A64" s="107" t="s">
        <v>5</v>
      </c>
      <c r="B64" s="108" t="s">
        <v>7</v>
      </c>
      <c r="C64" s="1042"/>
      <c r="D64" s="1042"/>
      <c r="E64" s="1042"/>
      <c r="F64" s="1042"/>
      <c r="G64" s="1042"/>
      <c r="H64" s="1042"/>
      <c r="I64" s="1042"/>
      <c r="J64" s="1042"/>
      <c r="K64" s="1042"/>
      <c r="L64" s="1042"/>
      <c r="M64" s="1042"/>
      <c r="N64" s="1043"/>
    </row>
    <row r="65" spans="1:15" ht="25.5" customHeight="1" x14ac:dyDescent="0.2">
      <c r="A65" s="794" t="s">
        <v>5</v>
      </c>
      <c r="B65" s="799" t="s">
        <v>7</v>
      </c>
      <c r="C65" s="109" t="s">
        <v>5</v>
      </c>
      <c r="D65" s="491" t="s">
        <v>70</v>
      </c>
      <c r="E65" s="494"/>
      <c r="F65" s="496" t="s">
        <v>45</v>
      </c>
      <c r="G65" s="240" t="s">
        <v>35</v>
      </c>
      <c r="H65" s="869">
        <v>71</v>
      </c>
      <c r="I65" s="869">
        <v>68</v>
      </c>
      <c r="J65" s="869">
        <v>68</v>
      </c>
      <c r="K65" s="112"/>
      <c r="L65" s="113"/>
      <c r="M65" s="437"/>
      <c r="N65" s="463"/>
    </row>
    <row r="66" spans="1:15" ht="27" customHeight="1" x14ac:dyDescent="0.2">
      <c r="A66" s="1044"/>
      <c r="B66" s="1045"/>
      <c r="C66" s="1046"/>
      <c r="D66" s="1047" t="s">
        <v>51</v>
      </c>
      <c r="E66" s="1049" t="s">
        <v>62</v>
      </c>
      <c r="F66" s="1040"/>
      <c r="G66" s="340"/>
      <c r="H66" s="52"/>
      <c r="I66" s="52"/>
      <c r="J66" s="52"/>
      <c r="K66" s="533" t="s">
        <v>94</v>
      </c>
      <c r="L66" s="114">
        <v>80</v>
      </c>
      <c r="M66" s="438">
        <v>80</v>
      </c>
      <c r="N66" s="171">
        <v>80</v>
      </c>
      <c r="O66" s="324"/>
    </row>
    <row r="67" spans="1:15" ht="18" customHeight="1" x14ac:dyDescent="0.2">
      <c r="A67" s="1044"/>
      <c r="B67" s="1045"/>
      <c r="C67" s="1046"/>
      <c r="D67" s="1048"/>
      <c r="E67" s="1049"/>
      <c r="F67" s="1041"/>
      <c r="G67" s="340"/>
      <c r="H67" s="57"/>
      <c r="I67" s="57"/>
      <c r="J67" s="57"/>
      <c r="K67" s="534" t="s">
        <v>52</v>
      </c>
      <c r="L67" s="90">
        <v>5</v>
      </c>
      <c r="M67" s="431">
        <v>5</v>
      </c>
      <c r="N67" s="219">
        <v>5</v>
      </c>
      <c r="O67" s="324"/>
    </row>
    <row r="68" spans="1:15" ht="65.25" customHeight="1" x14ac:dyDescent="0.2">
      <c r="A68" s="794"/>
      <c r="B68" s="799"/>
      <c r="C68" s="797"/>
      <c r="D68" s="492" t="s">
        <v>93</v>
      </c>
      <c r="E68" s="816"/>
      <c r="F68" s="817"/>
      <c r="G68" s="340"/>
      <c r="H68" s="57"/>
      <c r="I68" s="57"/>
      <c r="J68" s="57"/>
      <c r="K68" s="16" t="s">
        <v>97</v>
      </c>
      <c r="L68" s="13">
        <v>2</v>
      </c>
      <c r="M68" s="431">
        <v>2</v>
      </c>
      <c r="N68" s="219">
        <v>2</v>
      </c>
      <c r="O68" s="324"/>
    </row>
    <row r="69" spans="1:15" ht="30" customHeight="1" x14ac:dyDescent="0.2">
      <c r="A69" s="794"/>
      <c r="B69" s="799"/>
      <c r="C69" s="797"/>
      <c r="D69" s="493" t="s">
        <v>101</v>
      </c>
      <c r="E69" s="495"/>
      <c r="F69" s="497"/>
      <c r="G69" s="115"/>
      <c r="H69" s="66"/>
      <c r="I69" s="66"/>
      <c r="J69" s="66"/>
      <c r="K69" s="208" t="s">
        <v>205</v>
      </c>
      <c r="L69" s="15">
        <v>100</v>
      </c>
      <c r="M69" s="442">
        <v>100</v>
      </c>
      <c r="N69" s="426">
        <v>100</v>
      </c>
      <c r="O69" s="324"/>
    </row>
    <row r="70" spans="1:15" ht="17.25" customHeight="1" thickBot="1" x14ac:dyDescent="0.25">
      <c r="A70" s="808"/>
      <c r="B70" s="213"/>
      <c r="C70" s="272"/>
      <c r="D70" s="837"/>
      <c r="E70" s="836"/>
      <c r="F70" s="274"/>
      <c r="G70" s="270" t="s">
        <v>6</v>
      </c>
      <c r="H70" s="309">
        <f>SUM(H65:H67)</f>
        <v>71</v>
      </c>
      <c r="I70" s="309">
        <f t="shared" ref="I70:J70" si="3">SUM(I65:I67)</f>
        <v>68</v>
      </c>
      <c r="J70" s="309">
        <f t="shared" si="3"/>
        <v>68</v>
      </c>
      <c r="K70" s="306"/>
      <c r="L70" s="290"/>
      <c r="M70" s="290"/>
      <c r="N70" s="307"/>
      <c r="O70" s="31"/>
    </row>
    <row r="71" spans="1:15" ht="13.5" thickBot="1" x14ac:dyDescent="0.25">
      <c r="A71" s="119" t="s">
        <v>5</v>
      </c>
      <c r="B71" s="108" t="s">
        <v>7</v>
      </c>
      <c r="C71" s="1028"/>
      <c r="D71" s="1028"/>
      <c r="E71" s="1028"/>
      <c r="F71" s="1028"/>
      <c r="G71" s="1028"/>
      <c r="H71" s="120">
        <f>H70</f>
        <v>71</v>
      </c>
      <c r="I71" s="120">
        <f t="shared" ref="I71:J71" si="4">I70</f>
        <v>68</v>
      </c>
      <c r="J71" s="120">
        <f t="shared" si="4"/>
        <v>68</v>
      </c>
      <c r="K71" s="1029"/>
      <c r="L71" s="1030"/>
      <c r="M71" s="1030"/>
      <c r="N71" s="1031"/>
    </row>
    <row r="72" spans="1:15" ht="17.25" customHeight="1" thickBot="1" x14ac:dyDescent="0.25">
      <c r="A72" s="107" t="s">
        <v>5</v>
      </c>
      <c r="B72" s="108" t="s">
        <v>37</v>
      </c>
      <c r="C72" s="1032"/>
      <c r="D72" s="1032"/>
      <c r="E72" s="1032"/>
      <c r="F72" s="1032"/>
      <c r="G72" s="1032"/>
      <c r="H72" s="1032"/>
      <c r="I72" s="1032"/>
      <c r="J72" s="1032"/>
      <c r="K72" s="1032"/>
      <c r="L72" s="1032"/>
      <c r="M72" s="1032"/>
      <c r="N72" s="1033"/>
    </row>
    <row r="73" spans="1:15" ht="15.75" customHeight="1" x14ac:dyDescent="0.2">
      <c r="A73" s="802" t="s">
        <v>5</v>
      </c>
      <c r="B73" s="803" t="s">
        <v>37</v>
      </c>
      <c r="C73" s="804" t="s">
        <v>5</v>
      </c>
      <c r="D73" s="991" t="s">
        <v>74</v>
      </c>
      <c r="E73" s="857"/>
      <c r="F73" s="807"/>
      <c r="G73" s="301" t="s">
        <v>35</v>
      </c>
      <c r="H73" s="285">
        <v>30.5</v>
      </c>
      <c r="I73" s="285">
        <v>50.5</v>
      </c>
      <c r="J73" s="285">
        <v>15.5</v>
      </c>
      <c r="K73" s="168"/>
      <c r="L73" s="288"/>
      <c r="M73" s="850"/>
      <c r="N73" s="856"/>
      <c r="O73" s="324"/>
    </row>
    <row r="74" spans="1:15" ht="23.25" customHeight="1" x14ac:dyDescent="0.2">
      <c r="A74" s="794"/>
      <c r="B74" s="799"/>
      <c r="C74" s="805"/>
      <c r="D74" s="992"/>
      <c r="E74" s="501"/>
      <c r="F74" s="357"/>
      <c r="G74" s="102" t="s">
        <v>147</v>
      </c>
      <c r="H74" s="66">
        <v>2.5</v>
      </c>
      <c r="I74" s="66"/>
      <c r="J74" s="67"/>
      <c r="K74" s="534"/>
      <c r="L74" s="90"/>
      <c r="M74" s="431"/>
      <c r="N74" s="469"/>
      <c r="O74" s="324"/>
    </row>
    <row r="75" spans="1:15" ht="31.5" customHeight="1" x14ac:dyDescent="0.2">
      <c r="A75" s="794"/>
      <c r="B75" s="799"/>
      <c r="C75" s="805"/>
      <c r="D75" s="858" t="s">
        <v>53</v>
      </c>
      <c r="E75" s="738"/>
      <c r="F75" s="810" t="s">
        <v>45</v>
      </c>
      <c r="G75" s="25"/>
      <c r="H75" s="57"/>
      <c r="I75" s="57"/>
      <c r="J75" s="57"/>
      <c r="K75" s="16" t="s">
        <v>56</v>
      </c>
      <c r="L75" s="90">
        <v>2</v>
      </c>
      <c r="M75" s="431">
        <v>2</v>
      </c>
      <c r="N75" s="219">
        <v>2</v>
      </c>
      <c r="O75" s="324"/>
    </row>
    <row r="76" spans="1:15" ht="18.75" customHeight="1" x14ac:dyDescent="0.2">
      <c r="A76" s="794"/>
      <c r="B76" s="799"/>
      <c r="C76" s="805"/>
      <c r="D76" s="1034" t="s">
        <v>144</v>
      </c>
      <c r="E76" s="738"/>
      <c r="F76" s="810"/>
      <c r="G76" s="25"/>
      <c r="H76" s="4"/>
      <c r="I76" s="4"/>
      <c r="J76" s="4"/>
      <c r="K76" s="814" t="s">
        <v>137</v>
      </c>
      <c r="L76" s="360">
        <v>1</v>
      </c>
      <c r="M76" s="114"/>
      <c r="N76" s="171"/>
      <c r="O76" s="324"/>
    </row>
    <row r="77" spans="1:15" ht="24.75" customHeight="1" x14ac:dyDescent="0.2">
      <c r="A77" s="794"/>
      <c r="B77" s="799"/>
      <c r="C77" s="805"/>
      <c r="D77" s="1035"/>
      <c r="E77" s="738"/>
      <c r="F77" s="810"/>
      <c r="G77" s="25"/>
      <c r="H77" s="4"/>
      <c r="I77" s="4"/>
      <c r="J77" s="4"/>
      <c r="K77" s="741"/>
      <c r="L77" s="450"/>
      <c r="M77" s="90"/>
      <c r="N77" s="219"/>
      <c r="O77" s="324"/>
    </row>
    <row r="78" spans="1:15" ht="45" customHeight="1" x14ac:dyDescent="0.2">
      <c r="A78" s="794"/>
      <c r="B78" s="799"/>
      <c r="C78" s="805"/>
      <c r="D78" s="245" t="s">
        <v>212</v>
      </c>
      <c r="E78" s="877"/>
      <c r="F78" s="812"/>
      <c r="G78" s="342"/>
      <c r="H78" s="343"/>
      <c r="I78" s="343"/>
      <c r="J78" s="344"/>
      <c r="K78" s="648" t="s">
        <v>188</v>
      </c>
      <c r="L78" s="637"/>
      <c r="M78" s="791">
        <v>1</v>
      </c>
      <c r="N78" s="639"/>
      <c r="O78" s="324"/>
    </row>
    <row r="79" spans="1:15" ht="41.25" customHeight="1" x14ac:dyDescent="0.2">
      <c r="A79" s="794"/>
      <c r="B79" s="799"/>
      <c r="C79" s="805"/>
      <c r="D79" s="28" t="s">
        <v>213</v>
      </c>
      <c r="E79" s="877"/>
      <c r="F79" s="812"/>
      <c r="G79" s="342"/>
      <c r="H79" s="57"/>
      <c r="I79" s="57"/>
      <c r="J79" s="57"/>
      <c r="K79" s="631" t="s">
        <v>187</v>
      </c>
      <c r="L79" s="638">
        <v>6</v>
      </c>
      <c r="M79" s="638">
        <v>6</v>
      </c>
      <c r="N79" s="639">
        <v>6</v>
      </c>
    </row>
    <row r="80" spans="1:15" ht="12.75" customHeight="1" x14ac:dyDescent="0.2">
      <c r="A80" s="794"/>
      <c r="B80" s="799"/>
      <c r="C80" s="805"/>
      <c r="D80" s="815" t="s">
        <v>82</v>
      </c>
      <c r="E80" s="738"/>
      <c r="F80" s="810"/>
      <c r="G80" s="25"/>
      <c r="H80" s="57"/>
      <c r="I80" s="57"/>
      <c r="J80" s="57"/>
      <c r="K80" s="179"/>
      <c r="L80" s="85"/>
      <c r="M80" s="430"/>
      <c r="N80" s="310"/>
      <c r="O80" s="324"/>
    </row>
    <row r="81" spans="1:32" ht="25.5" customHeight="1" x14ac:dyDescent="0.2">
      <c r="A81" s="794"/>
      <c r="B81" s="799"/>
      <c r="C81" s="805"/>
      <c r="D81" s="815" t="s">
        <v>84</v>
      </c>
      <c r="E81" s="738"/>
      <c r="F81" s="810"/>
      <c r="G81" s="25"/>
      <c r="H81" s="57"/>
      <c r="I81" s="57"/>
      <c r="J81" s="57"/>
      <c r="K81" s="179" t="s">
        <v>83</v>
      </c>
      <c r="L81" s="85">
        <v>1</v>
      </c>
      <c r="M81" s="430">
        <v>1</v>
      </c>
      <c r="N81" s="310">
        <v>1</v>
      </c>
      <c r="O81" s="324"/>
    </row>
    <row r="82" spans="1:32" ht="25.5" customHeight="1" x14ac:dyDescent="0.2">
      <c r="A82" s="794"/>
      <c r="B82" s="799"/>
      <c r="C82" s="805"/>
      <c r="D82" s="815" t="s">
        <v>54</v>
      </c>
      <c r="E82" s="738"/>
      <c r="F82" s="810"/>
      <c r="G82" s="194"/>
      <c r="H82" s="4"/>
      <c r="I82" s="188"/>
      <c r="J82" s="188"/>
      <c r="K82" s="179" t="s">
        <v>55</v>
      </c>
      <c r="L82" s="12"/>
      <c r="M82" s="148">
        <v>200</v>
      </c>
      <c r="N82" s="310"/>
      <c r="O82" s="324"/>
    </row>
    <row r="83" spans="1:32" ht="33" customHeight="1" x14ac:dyDescent="0.2">
      <c r="A83" s="794"/>
      <c r="B83" s="799"/>
      <c r="C83" s="805"/>
      <c r="D83" s="505" t="s">
        <v>87</v>
      </c>
      <c r="E83" s="738"/>
      <c r="F83" s="810"/>
      <c r="G83" s="191"/>
      <c r="H83" s="4"/>
      <c r="I83" s="4"/>
      <c r="J83" s="4"/>
      <c r="K83" s="208" t="s">
        <v>96</v>
      </c>
      <c r="L83" s="267">
        <v>1</v>
      </c>
      <c r="M83" s="267">
        <v>1</v>
      </c>
      <c r="N83" s="426">
        <v>1</v>
      </c>
      <c r="O83" s="324"/>
    </row>
    <row r="84" spans="1:32" ht="28.5" customHeight="1" x14ac:dyDescent="0.2">
      <c r="A84" s="794"/>
      <c r="B84" s="799"/>
      <c r="C84" s="805"/>
      <c r="D84" s="245" t="s">
        <v>191</v>
      </c>
      <c r="E84" s="877"/>
      <c r="F84" s="812"/>
      <c r="G84" s="859"/>
      <c r="H84" s="636"/>
      <c r="I84" s="636"/>
      <c r="J84" s="860"/>
      <c r="K84" s="631" t="s">
        <v>138</v>
      </c>
      <c r="L84" s="28"/>
      <c r="M84" s="791">
        <v>1</v>
      </c>
      <c r="N84" s="639"/>
      <c r="O84" s="324"/>
    </row>
    <row r="85" spans="1:32" ht="17.25" customHeight="1" thickBot="1" x14ac:dyDescent="0.25">
      <c r="A85" s="808"/>
      <c r="B85" s="213"/>
      <c r="C85" s="272"/>
      <c r="D85" s="837"/>
      <c r="E85" s="836"/>
      <c r="F85" s="274"/>
      <c r="G85" s="270" t="s">
        <v>6</v>
      </c>
      <c r="H85" s="309">
        <f>SUM(H73:H82)</f>
        <v>33</v>
      </c>
      <c r="I85" s="309">
        <f t="shared" ref="I85:J85" si="5">SUM(I73:I82)</f>
        <v>50.5</v>
      </c>
      <c r="J85" s="309">
        <f t="shared" si="5"/>
        <v>15.5</v>
      </c>
      <c r="K85" s="306"/>
      <c r="L85" s="290"/>
      <c r="M85" s="290"/>
      <c r="N85" s="307"/>
      <c r="O85" s="31"/>
    </row>
    <row r="86" spans="1:32" ht="16.5" customHeight="1" x14ac:dyDescent="0.2">
      <c r="A86" s="802" t="s">
        <v>5</v>
      </c>
      <c r="B86" s="803" t="s">
        <v>37</v>
      </c>
      <c r="C86" s="804" t="s">
        <v>7</v>
      </c>
      <c r="D86" s="861" t="s">
        <v>123</v>
      </c>
      <c r="E86" s="1038" t="s">
        <v>71</v>
      </c>
      <c r="F86" s="807" t="s">
        <v>45</v>
      </c>
      <c r="G86" s="863" t="s">
        <v>35</v>
      </c>
      <c r="H86" s="864">
        <v>100</v>
      </c>
      <c r="I86" s="864">
        <v>100</v>
      </c>
      <c r="J86" s="865">
        <v>100</v>
      </c>
      <c r="K86" s="862"/>
      <c r="L86" s="288"/>
      <c r="M86" s="850"/>
      <c r="N86" s="475"/>
      <c r="O86" s="326"/>
      <c r="P86" s="356"/>
      <c r="Q86" s="356"/>
      <c r="R86" s="350"/>
      <c r="S86" s="133"/>
      <c r="T86" s="133"/>
      <c r="U86" s="133"/>
      <c r="V86" s="356"/>
      <c r="W86" s="356"/>
      <c r="X86" s="356"/>
      <c r="Y86" s="356"/>
      <c r="Z86" s="356"/>
      <c r="AA86" s="356"/>
      <c r="AB86" s="356"/>
      <c r="AC86" s="356"/>
      <c r="AD86" s="356"/>
      <c r="AE86" s="356"/>
    </row>
    <row r="87" spans="1:32" ht="31.5" customHeight="1" x14ac:dyDescent="0.2">
      <c r="A87" s="808"/>
      <c r="B87" s="809"/>
      <c r="C87" s="805"/>
      <c r="D87" s="866" t="s">
        <v>110</v>
      </c>
      <c r="E87" s="1039"/>
      <c r="F87" s="810"/>
      <c r="G87" s="266"/>
      <c r="H87" s="190"/>
      <c r="I87" s="66"/>
      <c r="J87" s="67"/>
      <c r="K87" s="867" t="s">
        <v>129</v>
      </c>
      <c r="L87" s="84">
        <v>3</v>
      </c>
      <c r="M87" s="84">
        <v>3</v>
      </c>
      <c r="N87" s="310">
        <v>3</v>
      </c>
      <c r="O87" s="324"/>
    </row>
    <row r="88" spans="1:32" ht="17.25" customHeight="1" thickBot="1" x14ac:dyDescent="0.25">
      <c r="A88" s="276"/>
      <c r="B88" s="277"/>
      <c r="C88" s="334"/>
      <c r="D88" s="854"/>
      <c r="E88" s="836"/>
      <c r="F88" s="274"/>
      <c r="G88" s="134" t="s">
        <v>6</v>
      </c>
      <c r="H88" s="169">
        <f>SUM(H86:H87)</f>
        <v>100</v>
      </c>
      <c r="I88" s="169">
        <f t="shared" ref="I88:J88" si="6">SUM(I86:I87)</f>
        <v>100</v>
      </c>
      <c r="J88" s="169">
        <f t="shared" si="6"/>
        <v>100</v>
      </c>
      <c r="K88" s="306"/>
      <c r="L88" s="290"/>
      <c r="M88" s="290"/>
      <c r="N88" s="307"/>
      <c r="O88" s="31"/>
    </row>
    <row r="89" spans="1:32" ht="32.25" customHeight="1" x14ac:dyDescent="0.2">
      <c r="A89" s="794" t="s">
        <v>5</v>
      </c>
      <c r="B89" s="799" t="s">
        <v>37</v>
      </c>
      <c r="C89" s="805" t="s">
        <v>37</v>
      </c>
      <c r="D89" s="868" t="s">
        <v>149</v>
      </c>
      <c r="E89" s="1036" t="s">
        <v>204</v>
      </c>
      <c r="F89" s="871" t="s">
        <v>45</v>
      </c>
      <c r="G89" s="102" t="s">
        <v>147</v>
      </c>
      <c r="H89" s="66">
        <v>5.0999999999999996</v>
      </c>
      <c r="I89" s="551"/>
      <c r="J89" s="550"/>
      <c r="K89" s="872" t="s">
        <v>105</v>
      </c>
      <c r="L89" s="85">
        <v>1</v>
      </c>
      <c r="M89" s="669"/>
      <c r="N89" s="475"/>
      <c r="O89" s="324"/>
    </row>
    <row r="90" spans="1:32" ht="15" customHeight="1" x14ac:dyDescent="0.2">
      <c r="A90" s="335"/>
      <c r="B90" s="336"/>
      <c r="C90" s="337"/>
      <c r="D90" s="509"/>
      <c r="E90" s="1037"/>
      <c r="F90" s="357"/>
      <c r="G90" s="270" t="s">
        <v>6</v>
      </c>
      <c r="H90" s="309">
        <f>SUM(H89:H89)</f>
        <v>5.0999999999999996</v>
      </c>
      <c r="I90" s="309">
        <f>SUM(I89:I89)</f>
        <v>0</v>
      </c>
      <c r="J90" s="309">
        <f>SUM(J89:J89)</f>
        <v>0</v>
      </c>
      <c r="K90" s="667"/>
      <c r="L90" s="90"/>
      <c r="M90" s="431"/>
      <c r="N90" s="219"/>
    </row>
    <row r="91" spans="1:32" ht="14.25" customHeight="1" thickBot="1" x14ac:dyDescent="0.25">
      <c r="A91" s="276" t="s">
        <v>5</v>
      </c>
      <c r="B91" s="166" t="s">
        <v>37</v>
      </c>
      <c r="C91" s="1024"/>
      <c r="D91" s="1024"/>
      <c r="E91" s="1024"/>
      <c r="F91" s="1024"/>
      <c r="G91" s="1024"/>
      <c r="H91" s="104">
        <f>H90+H88+H85</f>
        <v>138.1</v>
      </c>
      <c r="I91" s="104">
        <f>I90+I88+I85</f>
        <v>150.5</v>
      </c>
      <c r="J91" s="104">
        <f>J90+J88+J85</f>
        <v>115.5</v>
      </c>
      <c r="K91" s="1025"/>
      <c r="L91" s="1026"/>
      <c r="M91" s="1026"/>
      <c r="N91" s="1027"/>
    </row>
    <row r="92" spans="1:32" ht="14.25" customHeight="1" thickBot="1" x14ac:dyDescent="0.25">
      <c r="A92" s="107" t="s">
        <v>5</v>
      </c>
      <c r="B92" s="1015" t="s">
        <v>9</v>
      </c>
      <c r="C92" s="1016"/>
      <c r="D92" s="1016"/>
      <c r="E92" s="1016"/>
      <c r="F92" s="1016"/>
      <c r="G92" s="1016"/>
      <c r="H92" s="137">
        <f>H91+H71+H63</f>
        <v>854</v>
      </c>
      <c r="I92" s="137">
        <f>I91+I71+I63</f>
        <v>514.79999999999995</v>
      </c>
      <c r="J92" s="137">
        <f>J91+J71+J63</f>
        <v>436.8</v>
      </c>
      <c r="K92" s="1017"/>
      <c r="L92" s="1017"/>
      <c r="M92" s="1017"/>
      <c r="N92" s="1018"/>
    </row>
    <row r="93" spans="1:32" ht="14.25" customHeight="1" thickBot="1" x14ac:dyDescent="0.25">
      <c r="A93" s="138" t="s">
        <v>5</v>
      </c>
      <c r="B93" s="1019" t="s">
        <v>195</v>
      </c>
      <c r="C93" s="1020"/>
      <c r="D93" s="1020"/>
      <c r="E93" s="1020"/>
      <c r="F93" s="1020"/>
      <c r="G93" s="1020"/>
      <c r="H93" s="139">
        <f>H92</f>
        <v>854</v>
      </c>
      <c r="I93" s="139">
        <f>I92</f>
        <v>514.79999999999995</v>
      </c>
      <c r="J93" s="139">
        <f>J92</f>
        <v>436.8</v>
      </c>
      <c r="K93" s="1021"/>
      <c r="L93" s="1021"/>
      <c r="M93" s="1021"/>
      <c r="N93" s="1022"/>
    </row>
    <row r="94" spans="1:32" s="140" customFormat="1" ht="17.25" customHeight="1" x14ac:dyDescent="0.2">
      <c r="A94" s="1023"/>
      <c r="B94" s="1023"/>
      <c r="C94" s="1023"/>
      <c r="D94" s="1023"/>
      <c r="E94" s="1023"/>
      <c r="F94" s="1023"/>
      <c r="G94" s="1023"/>
      <c r="H94" s="1023"/>
      <c r="I94" s="1023"/>
      <c r="J94" s="1023"/>
      <c r="K94" s="1023"/>
      <c r="L94" s="1023"/>
      <c r="M94" s="1023"/>
      <c r="N94" s="1023"/>
    </row>
    <row r="95" spans="1:32" s="141" customFormat="1" ht="14.25" customHeight="1" thickBot="1" x14ac:dyDescent="0.25">
      <c r="A95" s="1002" t="s">
        <v>13</v>
      </c>
      <c r="B95" s="1002"/>
      <c r="C95" s="1002"/>
      <c r="D95" s="1002"/>
      <c r="E95" s="1002"/>
      <c r="F95" s="1002"/>
      <c r="G95" s="1002"/>
      <c r="H95" s="142"/>
      <c r="I95" s="142"/>
      <c r="J95" s="142"/>
      <c r="K95" s="143"/>
      <c r="L95" s="143"/>
      <c r="M95" s="143"/>
      <c r="N95" s="143"/>
      <c r="O95" s="140"/>
      <c r="P95" s="140"/>
      <c r="Q95" s="140"/>
      <c r="R95" s="140"/>
      <c r="S95" s="140"/>
      <c r="T95" s="140"/>
      <c r="U95" s="140"/>
      <c r="V95" s="140"/>
      <c r="W95" s="140"/>
      <c r="X95" s="140"/>
      <c r="Y95" s="140"/>
      <c r="Z95" s="140"/>
      <c r="AA95" s="140"/>
      <c r="AB95" s="140"/>
      <c r="AC95" s="140"/>
      <c r="AD95" s="140"/>
      <c r="AE95" s="140"/>
      <c r="AF95" s="140"/>
    </row>
    <row r="96" spans="1:32" ht="66.75" customHeight="1" thickBot="1" x14ac:dyDescent="0.25">
      <c r="A96" s="1003" t="s">
        <v>10</v>
      </c>
      <c r="B96" s="1004"/>
      <c r="C96" s="1004"/>
      <c r="D96" s="1004"/>
      <c r="E96" s="1004"/>
      <c r="F96" s="1004"/>
      <c r="G96" s="1005"/>
      <c r="H96" s="806" t="s">
        <v>214</v>
      </c>
      <c r="I96" s="144" t="s">
        <v>131</v>
      </c>
      <c r="J96" s="144" t="s">
        <v>171</v>
      </c>
    </row>
    <row r="97" spans="1:32" ht="14.25" customHeight="1" x14ac:dyDescent="0.2">
      <c r="A97" s="1006" t="s">
        <v>14</v>
      </c>
      <c r="B97" s="1007"/>
      <c r="C97" s="1007"/>
      <c r="D97" s="1007"/>
      <c r="E97" s="1007"/>
      <c r="F97" s="1007"/>
      <c r="G97" s="1008"/>
      <c r="H97" s="149">
        <f>H98+H102+H103</f>
        <v>854</v>
      </c>
      <c r="I97" s="149">
        <f>I98+I102+I103</f>
        <v>421.8</v>
      </c>
      <c r="J97" s="149">
        <f>J98+J102+J103</f>
        <v>436.8</v>
      </c>
    </row>
    <row r="98" spans="1:32" ht="14.25" customHeight="1" x14ac:dyDescent="0.2">
      <c r="A98" s="1009" t="s">
        <v>128</v>
      </c>
      <c r="B98" s="1010"/>
      <c r="C98" s="1010"/>
      <c r="D98" s="1010"/>
      <c r="E98" s="1010"/>
      <c r="F98" s="1010"/>
      <c r="G98" s="1011"/>
      <c r="H98" s="172">
        <f>H99+H100+H101</f>
        <v>390.9</v>
      </c>
      <c r="I98" s="172">
        <f>I99+I100+I101</f>
        <v>421.8</v>
      </c>
      <c r="J98" s="172">
        <f>J99+J100+J101</f>
        <v>436.8</v>
      </c>
    </row>
    <row r="99" spans="1:32" ht="14.25" customHeight="1" x14ac:dyDescent="0.2">
      <c r="A99" s="1012" t="s">
        <v>115</v>
      </c>
      <c r="B99" s="1013"/>
      <c r="C99" s="1013"/>
      <c r="D99" s="1013"/>
      <c r="E99" s="1013"/>
      <c r="F99" s="1013"/>
      <c r="G99" s="1014"/>
      <c r="H99" s="76">
        <f>SUMIF(G14:G93,"SB",H14:H93)</f>
        <v>390.9</v>
      </c>
      <c r="I99" s="76">
        <f>SUMIF(G14:G93,"SB",I14:I93)</f>
        <v>421.8</v>
      </c>
      <c r="J99" s="76">
        <f>SUMIF(G14:G93,"SB",J14:J93)</f>
        <v>436.8</v>
      </c>
      <c r="K99" s="145"/>
    </row>
    <row r="100" spans="1:32" ht="25.5" customHeight="1" x14ac:dyDescent="0.2">
      <c r="A100" s="993" t="s">
        <v>215</v>
      </c>
      <c r="B100" s="994"/>
      <c r="C100" s="994"/>
      <c r="D100" s="994"/>
      <c r="E100" s="994"/>
      <c r="F100" s="994"/>
      <c r="G100" s="995"/>
      <c r="H100" s="409">
        <f>SUMIF(G16:G90,"SB(ES)",H16:H90)</f>
        <v>0</v>
      </c>
      <c r="I100" s="409">
        <f>SUMIF(G16:G90,"SB(ES)",I16:I90)</f>
        <v>0</v>
      </c>
      <c r="J100" s="668">
        <f>SUMIF(G16:G90,"SB(ES)",J16:J90)</f>
        <v>0</v>
      </c>
      <c r="K100" s="145"/>
    </row>
    <row r="101" spans="1:32" ht="14.25" customHeight="1" x14ac:dyDescent="0.2">
      <c r="A101" s="993" t="s">
        <v>139</v>
      </c>
      <c r="B101" s="994"/>
      <c r="C101" s="994"/>
      <c r="D101" s="994"/>
      <c r="E101" s="994"/>
      <c r="F101" s="994"/>
      <c r="G101" s="995"/>
      <c r="H101" s="409">
        <f>SUMIF(G18:G93,"SB(VB)",H18:H93)</f>
        <v>0</v>
      </c>
      <c r="I101" s="409">
        <f>SUMIF(G18:G93,"SB(VB)",I18:I93)</f>
        <v>0</v>
      </c>
      <c r="J101" s="668">
        <f>SUMIF(G18:G93,"SB(VB)",J18:J93)</f>
        <v>0</v>
      </c>
      <c r="K101" s="145"/>
    </row>
    <row r="102" spans="1:32" ht="14.25" customHeight="1" x14ac:dyDescent="0.2">
      <c r="A102" s="996" t="s">
        <v>116</v>
      </c>
      <c r="B102" s="997"/>
      <c r="C102" s="997"/>
      <c r="D102" s="997"/>
      <c r="E102" s="997"/>
      <c r="F102" s="997"/>
      <c r="G102" s="998"/>
      <c r="H102" s="150">
        <f>SUMIF(G9:G93,"SB(L)",H9:H93)</f>
        <v>7.6</v>
      </c>
      <c r="I102" s="150">
        <f>SUMIF(G9:G93,"SB(L)",I9:I93)</f>
        <v>0</v>
      </c>
      <c r="J102" s="150">
        <f>SUMIF(G9:G93,"SB(L)",J9:J93)</f>
        <v>0</v>
      </c>
      <c r="K102" s="145"/>
    </row>
    <row r="103" spans="1:32" ht="14.25" customHeight="1" x14ac:dyDescent="0.2">
      <c r="A103" s="996" t="s">
        <v>118</v>
      </c>
      <c r="B103" s="997"/>
      <c r="C103" s="997"/>
      <c r="D103" s="997"/>
      <c r="E103" s="997"/>
      <c r="F103" s="997"/>
      <c r="G103" s="998"/>
      <c r="H103" s="150">
        <f>SUMIF(G9:G93,"SB(ŽPL)",H9:H93)</f>
        <v>455.5</v>
      </c>
      <c r="I103" s="150">
        <f>SUMIF(G9:G93,"SB(ŽPL)",I9:I93)</f>
        <v>0</v>
      </c>
      <c r="J103" s="150">
        <f>SUMIF(G9:G93,"SB(ŽPL)",J9:J93)</f>
        <v>0</v>
      </c>
      <c r="K103" s="146"/>
    </row>
    <row r="104" spans="1:32" ht="14.25" customHeight="1" x14ac:dyDescent="0.2">
      <c r="A104" s="999" t="s">
        <v>15</v>
      </c>
      <c r="B104" s="1000"/>
      <c r="C104" s="1000"/>
      <c r="D104" s="1000"/>
      <c r="E104" s="1000"/>
      <c r="F104" s="1000"/>
      <c r="G104" s="1001"/>
      <c r="H104" s="151">
        <f>SUM(H106:H108)</f>
        <v>0</v>
      </c>
      <c r="I104" s="151">
        <f>SUM(I106:I108)</f>
        <v>93</v>
      </c>
      <c r="J104" s="151">
        <f>SUM(J106:J108)</f>
        <v>0</v>
      </c>
    </row>
    <row r="105" spans="1:32" ht="14.25" customHeight="1" x14ac:dyDescent="0.2">
      <c r="A105" s="993" t="s">
        <v>117</v>
      </c>
      <c r="B105" s="994"/>
      <c r="C105" s="994"/>
      <c r="D105" s="994"/>
      <c r="E105" s="994"/>
      <c r="F105" s="994"/>
      <c r="G105" s="995"/>
      <c r="H105" s="76">
        <f>SUMIF(G11:G93,"ES",H11:H93)</f>
        <v>0</v>
      </c>
      <c r="I105" s="76">
        <f>SUMIF(G11:G93,"ES)",I11:I93)</f>
        <v>0</v>
      </c>
      <c r="J105" s="76">
        <f>SUMIF(G11:G93,"ES)",J11:J93)</f>
        <v>0</v>
      </c>
      <c r="K105" s="145"/>
    </row>
    <row r="106" spans="1:32" ht="14.25" customHeight="1" x14ac:dyDescent="0.2">
      <c r="A106" s="974" t="s">
        <v>119</v>
      </c>
      <c r="B106" s="975"/>
      <c r="C106" s="975"/>
      <c r="D106" s="975"/>
      <c r="E106" s="975"/>
      <c r="F106" s="975"/>
      <c r="G106" s="976"/>
      <c r="H106" s="76">
        <f>SUMIF(G9:G93,"KVJUD",H9:H93)</f>
        <v>0</v>
      </c>
      <c r="I106" s="76">
        <f>SUMIF(G9:G93,"KVJUD",I9:I93)</f>
        <v>0</v>
      </c>
      <c r="J106" s="76">
        <f>SUMIF(G9:G93,"KVJUD",J9:J93)</f>
        <v>0</v>
      </c>
    </row>
    <row r="107" spans="1:32" ht="14.25" customHeight="1" x14ac:dyDescent="0.2">
      <c r="A107" s="974" t="s">
        <v>120</v>
      </c>
      <c r="B107" s="975"/>
      <c r="C107" s="975"/>
      <c r="D107" s="975"/>
      <c r="E107" s="975"/>
      <c r="F107" s="975"/>
      <c r="G107" s="976"/>
      <c r="H107" s="76">
        <f>SUMIF(G9:G93,"Kt",H9:H93)</f>
        <v>0</v>
      </c>
      <c r="I107" s="76">
        <f>SUMIF(G9:G93,"Kt",I9:I93)</f>
        <v>0</v>
      </c>
      <c r="J107" s="76">
        <f>SUMIF(G9:G93,"Kt",J9:J93)</f>
        <v>0</v>
      </c>
    </row>
    <row r="108" spans="1:32" ht="14.25" customHeight="1" x14ac:dyDescent="0.2">
      <c r="A108" s="977" t="s">
        <v>121</v>
      </c>
      <c r="B108" s="978"/>
      <c r="C108" s="978"/>
      <c r="D108" s="978"/>
      <c r="E108" s="978"/>
      <c r="F108" s="978"/>
      <c r="G108" s="979"/>
      <c r="H108" s="76">
        <f>SUMIF(G9:G93,"LRVB",H9:H93)</f>
        <v>0</v>
      </c>
      <c r="I108" s="76">
        <f>SUMIF(G9:G93,"LRVB",I9:I93)</f>
        <v>93</v>
      </c>
      <c r="J108" s="76">
        <f>SUMIF(G9:G93,"LRVB",J9:J93)</f>
        <v>0</v>
      </c>
    </row>
    <row r="109" spans="1:32" ht="14.25" customHeight="1" thickBot="1" x14ac:dyDescent="0.25">
      <c r="A109" s="980" t="s">
        <v>16</v>
      </c>
      <c r="B109" s="981"/>
      <c r="C109" s="981"/>
      <c r="D109" s="981"/>
      <c r="E109" s="981"/>
      <c r="F109" s="981"/>
      <c r="G109" s="982"/>
      <c r="H109" s="136">
        <f>H104+H97</f>
        <v>854</v>
      </c>
      <c r="I109" s="136">
        <f>I104+I97</f>
        <v>514.79999999999995</v>
      </c>
      <c r="J109" s="136">
        <f>J104+J97</f>
        <v>436.8</v>
      </c>
      <c r="K109" s="31"/>
      <c r="L109" s="31"/>
      <c r="M109" s="31"/>
      <c r="N109" s="31"/>
    </row>
    <row r="110" spans="1:32" s="65" customFormat="1" x14ac:dyDescent="0.2">
      <c r="A110" s="31"/>
      <c r="B110" s="31"/>
      <c r="C110" s="31"/>
      <c r="D110" s="31"/>
      <c r="E110" s="31"/>
      <c r="F110" s="31"/>
      <c r="H110" s="173"/>
      <c r="I110" s="173"/>
      <c r="J110" s="173"/>
      <c r="L110" s="31"/>
      <c r="M110" s="31"/>
      <c r="N110" s="31"/>
      <c r="P110" s="31"/>
      <c r="Q110" s="31"/>
      <c r="R110" s="31"/>
      <c r="S110" s="31"/>
      <c r="T110" s="31"/>
      <c r="U110" s="31"/>
      <c r="V110" s="31"/>
      <c r="W110" s="31"/>
      <c r="X110" s="31"/>
      <c r="Y110" s="31"/>
      <c r="Z110" s="31"/>
      <c r="AA110" s="31"/>
      <c r="AB110" s="31"/>
      <c r="AC110" s="31"/>
      <c r="AD110" s="31"/>
      <c r="AE110" s="31"/>
      <c r="AF110" s="31"/>
    </row>
    <row r="111" spans="1:32" s="65" customFormat="1" x14ac:dyDescent="0.2">
      <c r="A111" s="30"/>
      <c r="B111" s="30"/>
      <c r="C111" s="30"/>
      <c r="D111" s="30"/>
      <c r="E111" s="1085" t="s">
        <v>216</v>
      </c>
      <c r="F111" s="1085"/>
      <c r="G111" s="1085"/>
      <c r="H111" s="1085"/>
      <c r="I111" s="1085"/>
      <c r="J111" s="1085"/>
      <c r="K111" s="176"/>
      <c r="L111" s="30"/>
      <c r="M111" s="30"/>
      <c r="N111" s="30"/>
      <c r="P111" s="31"/>
      <c r="Q111" s="31"/>
      <c r="R111" s="31"/>
      <c r="S111" s="31"/>
      <c r="T111" s="31"/>
      <c r="U111" s="31"/>
      <c r="V111" s="31"/>
      <c r="W111" s="31"/>
      <c r="X111" s="31"/>
      <c r="Y111" s="31"/>
      <c r="Z111" s="31"/>
      <c r="AA111" s="31"/>
      <c r="AB111" s="31"/>
      <c r="AC111" s="31"/>
      <c r="AD111" s="31"/>
      <c r="AE111" s="31"/>
      <c r="AF111" s="31"/>
    </row>
    <row r="112" spans="1:32" s="65" customFormat="1" x14ac:dyDescent="0.2">
      <c r="A112" s="30"/>
      <c r="B112" s="30"/>
      <c r="C112" s="30"/>
      <c r="D112" s="30"/>
      <c r="E112" s="1085"/>
      <c r="F112" s="1085"/>
      <c r="G112" s="1085"/>
      <c r="H112" s="1085"/>
      <c r="I112" s="1085"/>
      <c r="J112" s="1085"/>
      <c r="K112" s="140"/>
      <c r="L112" s="30"/>
      <c r="M112" s="30"/>
      <c r="N112" s="30"/>
      <c r="P112" s="31"/>
      <c r="Q112" s="31"/>
      <c r="R112" s="31"/>
      <c r="S112" s="31"/>
      <c r="T112" s="31"/>
      <c r="U112" s="31"/>
      <c r="V112" s="31"/>
      <c r="W112" s="31"/>
      <c r="X112" s="31"/>
      <c r="Y112" s="31"/>
      <c r="Z112" s="31"/>
      <c r="AA112" s="31"/>
      <c r="AB112" s="31"/>
      <c r="AC112" s="31"/>
      <c r="AD112" s="31"/>
      <c r="AE112" s="31"/>
      <c r="AF112" s="31"/>
    </row>
    <row r="113" spans="1:32" s="65" customFormat="1" x14ac:dyDescent="0.2">
      <c r="A113" s="30"/>
      <c r="B113" s="30"/>
      <c r="C113" s="30"/>
      <c r="D113" s="30"/>
      <c r="E113" s="33"/>
      <c r="F113" s="34"/>
      <c r="G113" s="174"/>
      <c r="H113" s="175"/>
      <c r="I113" s="140"/>
      <c r="J113" s="140"/>
      <c r="K113" s="140"/>
      <c r="L113" s="30"/>
      <c r="M113" s="30"/>
      <c r="N113" s="30"/>
      <c r="P113" s="31"/>
      <c r="Q113" s="31"/>
      <c r="R113" s="31"/>
      <c r="S113" s="31"/>
      <c r="T113" s="31"/>
      <c r="U113" s="31"/>
      <c r="V113" s="31"/>
      <c r="W113" s="31"/>
      <c r="X113" s="31"/>
      <c r="Y113" s="31"/>
      <c r="Z113" s="31"/>
      <c r="AA113" s="31"/>
      <c r="AB113" s="31"/>
      <c r="AC113" s="31"/>
      <c r="AD113" s="31"/>
      <c r="AE113" s="31"/>
      <c r="AF113" s="31"/>
    </row>
    <row r="114" spans="1:32" s="65" customFormat="1" x14ac:dyDescent="0.2">
      <c r="A114" s="30"/>
      <c r="B114" s="30"/>
      <c r="C114" s="30"/>
      <c r="D114" s="30"/>
      <c r="E114" s="33"/>
      <c r="F114" s="34"/>
      <c r="G114" s="35"/>
      <c r="H114" s="147"/>
      <c r="I114" s="147"/>
      <c r="J114" s="147"/>
      <c r="K114" s="30"/>
      <c r="L114" s="30"/>
      <c r="M114" s="30"/>
      <c r="N114" s="30"/>
      <c r="P114" s="31"/>
      <c r="Q114" s="31"/>
      <c r="R114" s="31"/>
      <c r="S114" s="31"/>
      <c r="T114" s="31"/>
      <c r="U114" s="31"/>
      <c r="V114" s="31"/>
      <c r="W114" s="31"/>
      <c r="X114" s="31"/>
      <c r="Y114" s="31"/>
      <c r="Z114" s="31"/>
      <c r="AA114" s="31"/>
      <c r="AB114" s="31"/>
      <c r="AC114" s="31"/>
      <c r="AD114" s="31"/>
      <c r="AE114" s="31"/>
      <c r="AF114" s="31"/>
    </row>
  </sheetData>
  <mergeCells count="119">
    <mergeCell ref="E112:J112"/>
    <mergeCell ref="E111:J111"/>
    <mergeCell ref="J1:N1"/>
    <mergeCell ref="J2:K2"/>
    <mergeCell ref="A13:N13"/>
    <mergeCell ref="B14:N14"/>
    <mergeCell ref="C15:N15"/>
    <mergeCell ref="D18:D19"/>
    <mergeCell ref="K18:K19"/>
    <mergeCell ref="I9:I11"/>
    <mergeCell ref="J9:J11"/>
    <mergeCell ref="K9:N9"/>
    <mergeCell ref="K10:K11"/>
    <mergeCell ref="L10:N10"/>
    <mergeCell ref="A12:N12"/>
    <mergeCell ref="E9:E11"/>
    <mergeCell ref="F9:F11"/>
    <mergeCell ref="G9:G11"/>
    <mergeCell ref="H9:H11"/>
    <mergeCell ref="A9:A11"/>
    <mergeCell ref="B9:B11"/>
    <mergeCell ref="C9:C11"/>
    <mergeCell ref="D9:D11"/>
    <mergeCell ref="K27:K28"/>
    <mergeCell ref="L27:L28"/>
    <mergeCell ref="M27:M28"/>
    <mergeCell ref="N27:N28"/>
    <mergeCell ref="A29:A30"/>
    <mergeCell ref="B29:B30"/>
    <mergeCell ref="C29:C30"/>
    <mergeCell ref="D29:D30"/>
    <mergeCell ref="C20:C21"/>
    <mergeCell ref="D20:D21"/>
    <mergeCell ref="E20:E21"/>
    <mergeCell ref="D23:D24"/>
    <mergeCell ref="D25:D26"/>
    <mergeCell ref="C27:C28"/>
    <mergeCell ref="D27:D28"/>
    <mergeCell ref="E27:E28"/>
    <mergeCell ref="A35:A37"/>
    <mergeCell ref="B35:B37"/>
    <mergeCell ref="C35:C37"/>
    <mergeCell ref="D35:D37"/>
    <mergeCell ref="E35:E37"/>
    <mergeCell ref="F35:F37"/>
    <mergeCell ref="E29:E30"/>
    <mergeCell ref="F29:F30"/>
    <mergeCell ref="A33:A34"/>
    <mergeCell ref="B33:B34"/>
    <mergeCell ref="C33:C34"/>
    <mergeCell ref="D33:D34"/>
    <mergeCell ref="E33:E34"/>
    <mergeCell ref="F33:F34"/>
    <mergeCell ref="K40:K41"/>
    <mergeCell ref="F38:F39"/>
    <mergeCell ref="A40:A41"/>
    <mergeCell ref="B40:B41"/>
    <mergeCell ref="C40:C41"/>
    <mergeCell ref="D40:D41"/>
    <mergeCell ref="E40:E41"/>
    <mergeCell ref="F40:F41"/>
    <mergeCell ref="A38:A39"/>
    <mergeCell ref="B38:B39"/>
    <mergeCell ref="C38:C39"/>
    <mergeCell ref="D38:D39"/>
    <mergeCell ref="E38:E39"/>
    <mergeCell ref="D51:D52"/>
    <mergeCell ref="A60:A61"/>
    <mergeCell ref="B60:B61"/>
    <mergeCell ref="E60:E61"/>
    <mergeCell ref="F60:F61"/>
    <mergeCell ref="A43:A47"/>
    <mergeCell ref="B43:B47"/>
    <mergeCell ref="D46:D47"/>
    <mergeCell ref="E46:E47"/>
    <mergeCell ref="D48:D49"/>
    <mergeCell ref="F66:F67"/>
    <mergeCell ref="C63:G63"/>
    <mergeCell ref="K63:N63"/>
    <mergeCell ref="C64:N64"/>
    <mergeCell ref="A66:A67"/>
    <mergeCell ref="B66:B67"/>
    <mergeCell ref="C66:C67"/>
    <mergeCell ref="D66:D67"/>
    <mergeCell ref="E66:E67"/>
    <mergeCell ref="K93:N93"/>
    <mergeCell ref="A94:N94"/>
    <mergeCell ref="C91:G91"/>
    <mergeCell ref="K91:N91"/>
    <mergeCell ref="C71:G71"/>
    <mergeCell ref="K71:N71"/>
    <mergeCell ref="C72:N72"/>
    <mergeCell ref="D76:D77"/>
    <mergeCell ref="E89:E90"/>
    <mergeCell ref="E86:E87"/>
    <mergeCell ref="A107:G107"/>
    <mergeCell ref="A108:G108"/>
    <mergeCell ref="A109:G109"/>
    <mergeCell ref="D5:K5"/>
    <mergeCell ref="A6:M6"/>
    <mergeCell ref="A7:M7"/>
    <mergeCell ref="K8:N8"/>
    <mergeCell ref="D43:D44"/>
    <mergeCell ref="D73:D74"/>
    <mergeCell ref="A101:G101"/>
    <mergeCell ref="A102:G102"/>
    <mergeCell ref="A103:G103"/>
    <mergeCell ref="A104:G104"/>
    <mergeCell ref="A105:G105"/>
    <mergeCell ref="A106:G106"/>
    <mergeCell ref="A95:G95"/>
    <mergeCell ref="A96:G96"/>
    <mergeCell ref="A97:G97"/>
    <mergeCell ref="A98:G98"/>
    <mergeCell ref="A99:G99"/>
    <mergeCell ref="A100:G100"/>
    <mergeCell ref="B92:G92"/>
    <mergeCell ref="K92:N92"/>
    <mergeCell ref="B93:G93"/>
  </mergeCells>
  <printOptions horizontalCentered="1"/>
  <pageMargins left="0.78740157480314965" right="0.39370078740157483" top="0.39370078740157483" bottom="0.39370078740157483" header="0" footer="0"/>
  <pageSetup paperSize="9" scale="70" orientation="portrait" r:id="rId1"/>
  <rowBreaks count="2" manualBreakCount="2">
    <brk id="50" max="13" man="1"/>
    <brk id="94" max="1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113"/>
  <sheetViews>
    <sheetView view="pageBreakPreview" topLeftCell="A16" zoomScaleNormal="100" zoomScaleSheetLayoutView="100" workbookViewId="0">
      <selection activeCell="U30" sqref="U30"/>
    </sheetView>
  </sheetViews>
  <sheetFormatPr defaultColWidth="9.140625" defaultRowHeight="12.75" x14ac:dyDescent="0.2"/>
  <cols>
    <col min="1" max="2" width="2.85546875" style="30" customWidth="1"/>
    <col min="3" max="3" width="3.140625" style="30" customWidth="1"/>
    <col min="4" max="4" width="37.42578125" style="30" customWidth="1"/>
    <col min="5" max="5" width="2.85546875" style="33" customWidth="1"/>
    <col min="6" max="6" width="3.28515625" style="34" customWidth="1"/>
    <col min="7" max="7" width="7.85546875" style="35" customWidth="1"/>
    <col min="8" max="8" width="7.85546875" style="30" customWidth="1"/>
    <col min="9" max="9" width="7.7109375" style="30" customWidth="1"/>
    <col min="10" max="10" width="8.85546875" style="30" customWidth="1"/>
    <col min="11" max="12" width="7.7109375" style="30" customWidth="1"/>
    <col min="13" max="13" width="8.7109375" style="30" customWidth="1"/>
    <col min="14" max="15" width="7.7109375" style="30" customWidth="1"/>
    <col min="16" max="16" width="8.7109375" style="30" customWidth="1"/>
    <col min="17" max="17" width="28.85546875" style="30" customWidth="1"/>
    <col min="18" max="20" width="4.28515625" style="30" customWidth="1"/>
    <col min="21" max="21" width="33.42578125" style="30" customWidth="1"/>
    <col min="22" max="22" width="9.140625" style="65"/>
    <col min="23" max="16384" width="9.140625" style="31"/>
  </cols>
  <sheetData>
    <row r="1" spans="1:22" s="184" customFormat="1" ht="14.25" customHeight="1" x14ac:dyDescent="0.2">
      <c r="A1" s="180"/>
      <c r="B1" s="180"/>
      <c r="C1" s="180"/>
      <c r="D1" s="180"/>
      <c r="E1" s="181"/>
      <c r="F1" s="182"/>
      <c r="G1" s="183"/>
      <c r="H1" s="180"/>
      <c r="I1" s="180"/>
      <c r="J1" s="180"/>
      <c r="K1" s="180"/>
      <c r="L1" s="180"/>
      <c r="M1" s="180"/>
      <c r="N1" s="180"/>
      <c r="O1" s="180"/>
      <c r="P1" s="180"/>
      <c r="Q1" s="361"/>
      <c r="R1" s="362"/>
      <c r="S1" s="362"/>
      <c r="T1" s="362"/>
      <c r="U1" s="363" t="s">
        <v>164</v>
      </c>
    </row>
    <row r="2" spans="1:22" s="184" customFormat="1" ht="14.25" customHeight="1" x14ac:dyDescent="0.2">
      <c r="A2" s="180"/>
      <c r="B2" s="180"/>
      <c r="C2" s="180"/>
      <c r="D2" s="180"/>
      <c r="E2" s="181"/>
      <c r="F2" s="182"/>
      <c r="G2" s="183"/>
      <c r="H2" s="180"/>
      <c r="I2" s="180"/>
      <c r="J2" s="180"/>
      <c r="K2" s="180"/>
      <c r="L2" s="180"/>
      <c r="M2" s="180"/>
      <c r="N2" s="180"/>
      <c r="O2" s="180"/>
      <c r="P2" s="180"/>
      <c r="Q2" s="361"/>
      <c r="R2" s="362"/>
      <c r="S2" s="362"/>
      <c r="T2" s="362"/>
      <c r="U2" s="363"/>
    </row>
    <row r="3" spans="1:22" s="184" customFormat="1" ht="15" customHeight="1" x14ac:dyDescent="0.2">
      <c r="A3" s="180"/>
      <c r="B3" s="180"/>
      <c r="C3" s="180"/>
      <c r="D3" s="180"/>
      <c r="E3" s="181"/>
      <c r="F3" s="182"/>
      <c r="G3" s="183"/>
      <c r="H3" s="180"/>
      <c r="I3" s="180"/>
      <c r="J3" s="180"/>
      <c r="K3" s="180"/>
      <c r="L3" s="180"/>
      <c r="M3" s="180"/>
      <c r="N3" s="180"/>
      <c r="O3" s="180"/>
      <c r="P3" s="180"/>
      <c r="Q3" s="294"/>
      <c r="R3" s="295"/>
      <c r="S3" s="295"/>
      <c r="T3" s="295"/>
      <c r="U3" s="295"/>
    </row>
    <row r="4" spans="1:22" s="180" customFormat="1" ht="15" customHeight="1" x14ac:dyDescent="0.2">
      <c r="A4" s="881"/>
      <c r="B4" s="881"/>
      <c r="C4" s="881"/>
      <c r="D4" s="983" t="s">
        <v>201</v>
      </c>
      <c r="E4" s="983"/>
      <c r="F4" s="983"/>
      <c r="G4" s="983"/>
      <c r="H4" s="983"/>
      <c r="I4" s="983"/>
      <c r="J4" s="983"/>
      <c r="K4" s="983"/>
      <c r="L4" s="983"/>
      <c r="M4" s="983"/>
      <c r="N4" s="983"/>
      <c r="O4" s="983"/>
      <c r="P4" s="983"/>
      <c r="Q4" s="984"/>
      <c r="R4" s="881"/>
      <c r="S4" s="881"/>
      <c r="V4" s="407"/>
    </row>
    <row r="5" spans="1:22" s="184" customFormat="1" ht="15.75" x14ac:dyDescent="0.2">
      <c r="A5" s="985" t="s">
        <v>41</v>
      </c>
      <c r="B5" s="985"/>
      <c r="C5" s="985"/>
      <c r="D5" s="985"/>
      <c r="E5" s="985"/>
      <c r="F5" s="985"/>
      <c r="G5" s="985"/>
      <c r="H5" s="985"/>
      <c r="I5" s="985"/>
      <c r="J5" s="985"/>
      <c r="K5" s="985"/>
      <c r="L5" s="985"/>
      <c r="M5" s="985"/>
      <c r="N5" s="985"/>
      <c r="O5" s="985"/>
      <c r="P5" s="985"/>
      <c r="Q5" s="985"/>
      <c r="R5" s="985"/>
      <c r="S5" s="985"/>
      <c r="V5" s="407"/>
    </row>
    <row r="6" spans="1:22" s="184" customFormat="1" ht="15.75" x14ac:dyDescent="0.2">
      <c r="A6" s="986" t="s">
        <v>31</v>
      </c>
      <c r="B6" s="986"/>
      <c r="C6" s="986"/>
      <c r="D6" s="986"/>
      <c r="E6" s="986"/>
      <c r="F6" s="986"/>
      <c r="G6" s="986"/>
      <c r="H6" s="986"/>
      <c r="I6" s="986"/>
      <c r="J6" s="986"/>
      <c r="K6" s="986"/>
      <c r="L6" s="986"/>
      <c r="M6" s="986"/>
      <c r="N6" s="986"/>
      <c r="O6" s="986"/>
      <c r="P6" s="986"/>
      <c r="Q6" s="986"/>
      <c r="R6" s="986"/>
      <c r="S6" s="986"/>
      <c r="T6" s="185"/>
      <c r="U6" s="185"/>
      <c r="V6" s="407"/>
    </row>
    <row r="7" spans="1:22" ht="15.75" customHeight="1" thickBot="1" x14ac:dyDescent="0.25">
      <c r="Q7" s="987" t="s">
        <v>90</v>
      </c>
      <c r="R7" s="987"/>
      <c r="S7" s="987"/>
      <c r="T7" s="987"/>
      <c r="U7" s="988"/>
      <c r="V7" s="31"/>
    </row>
    <row r="8" spans="1:22" ht="28.5" customHeight="1" x14ac:dyDescent="0.2">
      <c r="A8" s="1122" t="s">
        <v>32</v>
      </c>
      <c r="B8" s="1113" t="s">
        <v>0</v>
      </c>
      <c r="C8" s="1113" t="s">
        <v>36</v>
      </c>
      <c r="D8" s="1125" t="s">
        <v>12</v>
      </c>
      <c r="E8" s="1113" t="s">
        <v>2</v>
      </c>
      <c r="F8" s="1116" t="s">
        <v>3</v>
      </c>
      <c r="G8" s="1119" t="s">
        <v>4</v>
      </c>
      <c r="H8" s="1130" t="s">
        <v>176</v>
      </c>
      <c r="I8" s="1142" t="s">
        <v>217</v>
      </c>
      <c r="J8" s="1135" t="s">
        <v>165</v>
      </c>
      <c r="K8" s="1130" t="s">
        <v>131</v>
      </c>
      <c r="L8" s="1138" t="s">
        <v>167</v>
      </c>
      <c r="M8" s="1135" t="s">
        <v>165</v>
      </c>
      <c r="N8" s="1130" t="s">
        <v>171</v>
      </c>
      <c r="O8" s="1138" t="s">
        <v>218</v>
      </c>
      <c r="P8" s="1135" t="s">
        <v>165</v>
      </c>
      <c r="Q8" s="1145" t="s">
        <v>11</v>
      </c>
      <c r="R8" s="1146"/>
      <c r="S8" s="1146"/>
      <c r="T8" s="1146"/>
      <c r="U8" s="916"/>
    </row>
    <row r="9" spans="1:22" ht="21.75" customHeight="1" x14ac:dyDescent="0.2">
      <c r="A9" s="1123"/>
      <c r="B9" s="1114"/>
      <c r="C9" s="1114"/>
      <c r="D9" s="1126"/>
      <c r="E9" s="1114"/>
      <c r="F9" s="1117"/>
      <c r="G9" s="1120"/>
      <c r="H9" s="1131"/>
      <c r="I9" s="1143"/>
      <c r="J9" s="1136"/>
      <c r="K9" s="1131"/>
      <c r="L9" s="1139"/>
      <c r="M9" s="1136"/>
      <c r="N9" s="1131"/>
      <c r="O9" s="1139"/>
      <c r="P9" s="1136"/>
      <c r="Q9" s="1133" t="s">
        <v>12</v>
      </c>
      <c r="R9" s="1147" t="s">
        <v>75</v>
      </c>
      <c r="S9" s="1147"/>
      <c r="T9" s="1147"/>
      <c r="U9" s="284" t="s">
        <v>166</v>
      </c>
    </row>
    <row r="10" spans="1:22" ht="64.5" customHeight="1" thickBot="1" x14ac:dyDescent="0.25">
      <c r="A10" s="1124"/>
      <c r="B10" s="1115"/>
      <c r="C10" s="1115"/>
      <c r="D10" s="1127"/>
      <c r="E10" s="1115"/>
      <c r="F10" s="1118"/>
      <c r="G10" s="1121"/>
      <c r="H10" s="1132"/>
      <c r="I10" s="1144"/>
      <c r="J10" s="1137"/>
      <c r="K10" s="1132"/>
      <c r="L10" s="1140"/>
      <c r="M10" s="1137"/>
      <c r="N10" s="1132"/>
      <c r="O10" s="1140"/>
      <c r="P10" s="1137"/>
      <c r="Q10" s="1134"/>
      <c r="R10" s="364" t="s">
        <v>100</v>
      </c>
      <c r="S10" s="364" t="s">
        <v>132</v>
      </c>
      <c r="T10" s="364" t="s">
        <v>172</v>
      </c>
      <c r="U10" s="917"/>
    </row>
    <row r="11" spans="1:22" s="38" customFormat="1" ht="15" customHeight="1" x14ac:dyDescent="0.2">
      <c r="A11" s="1110" t="s">
        <v>58</v>
      </c>
      <c r="B11" s="1111"/>
      <c r="C11" s="1111"/>
      <c r="D11" s="1111"/>
      <c r="E11" s="1111"/>
      <c r="F11" s="1111"/>
      <c r="G11" s="1111"/>
      <c r="H11" s="1111"/>
      <c r="I11" s="1111"/>
      <c r="J11" s="1111"/>
      <c r="K11" s="1111"/>
      <c r="L11" s="1111"/>
      <c r="M11" s="1111"/>
      <c r="N11" s="1111"/>
      <c r="O11" s="1111"/>
      <c r="P11" s="1111"/>
      <c r="Q11" s="1111"/>
      <c r="R11" s="1111"/>
      <c r="S11" s="1111"/>
      <c r="T11" s="1111"/>
      <c r="U11" s="1112"/>
      <c r="V11" s="319"/>
    </row>
    <row r="12" spans="1:22" s="38" customFormat="1" ht="13.5" customHeight="1" x14ac:dyDescent="0.2">
      <c r="A12" s="1088" t="s">
        <v>42</v>
      </c>
      <c r="B12" s="1089"/>
      <c r="C12" s="1089"/>
      <c r="D12" s="1089"/>
      <c r="E12" s="1089"/>
      <c r="F12" s="1089"/>
      <c r="G12" s="1089"/>
      <c r="H12" s="1089"/>
      <c r="I12" s="1089"/>
      <c r="J12" s="1089"/>
      <c r="K12" s="1089"/>
      <c r="L12" s="1089"/>
      <c r="M12" s="1089"/>
      <c r="N12" s="1089"/>
      <c r="O12" s="1089"/>
      <c r="P12" s="1089"/>
      <c r="Q12" s="1089"/>
      <c r="R12" s="1089"/>
      <c r="S12" s="1089"/>
      <c r="T12" s="1089"/>
      <c r="U12" s="1090"/>
      <c r="V12" s="319"/>
    </row>
    <row r="13" spans="1:22" ht="14.25" customHeight="1" x14ac:dyDescent="0.2">
      <c r="A13" s="39" t="s">
        <v>5</v>
      </c>
      <c r="B13" s="1091" t="s">
        <v>43</v>
      </c>
      <c r="C13" s="1092"/>
      <c r="D13" s="1092"/>
      <c r="E13" s="1092"/>
      <c r="F13" s="1092"/>
      <c r="G13" s="1092"/>
      <c r="H13" s="1092"/>
      <c r="I13" s="1092"/>
      <c r="J13" s="1092"/>
      <c r="K13" s="1092"/>
      <c r="L13" s="1092"/>
      <c r="M13" s="1092"/>
      <c r="N13" s="1092"/>
      <c r="O13" s="1092"/>
      <c r="P13" s="1092"/>
      <c r="Q13" s="1092"/>
      <c r="R13" s="1092"/>
      <c r="S13" s="1092"/>
      <c r="T13" s="1092"/>
      <c r="U13" s="1093"/>
    </row>
    <row r="14" spans="1:22" ht="15.75" customHeight="1" x14ac:dyDescent="0.2">
      <c r="A14" s="40" t="s">
        <v>5</v>
      </c>
      <c r="B14" s="41" t="s">
        <v>5</v>
      </c>
      <c r="C14" s="1094"/>
      <c r="D14" s="1094"/>
      <c r="E14" s="1094"/>
      <c r="F14" s="1094"/>
      <c r="G14" s="1094"/>
      <c r="H14" s="1094"/>
      <c r="I14" s="1094"/>
      <c r="J14" s="1094"/>
      <c r="K14" s="1094"/>
      <c r="L14" s="1094"/>
      <c r="M14" s="1094"/>
      <c r="N14" s="1094"/>
      <c r="O14" s="1094"/>
      <c r="P14" s="1094"/>
      <c r="Q14" s="1094"/>
      <c r="R14" s="1094"/>
      <c r="S14" s="1094"/>
      <c r="T14" s="1094"/>
      <c r="U14" s="1095"/>
    </row>
    <row r="15" spans="1:22" ht="14.25" customHeight="1" x14ac:dyDescent="0.2">
      <c r="A15" s="884" t="s">
        <v>5</v>
      </c>
      <c r="B15" s="886" t="s">
        <v>5</v>
      </c>
      <c r="C15" s="824" t="s">
        <v>5</v>
      </c>
      <c r="D15" s="831" t="s">
        <v>79</v>
      </c>
      <c r="E15" s="479"/>
      <c r="F15" s="882" t="s">
        <v>45</v>
      </c>
      <c r="G15" s="907" t="s">
        <v>35</v>
      </c>
      <c r="H15" s="27">
        <v>94.4</v>
      </c>
      <c r="I15" s="54">
        <v>94.4</v>
      </c>
      <c r="J15" s="60"/>
      <c r="K15" s="27">
        <v>83.3</v>
      </c>
      <c r="L15" s="54">
        <v>83.3</v>
      </c>
      <c r="M15" s="60"/>
      <c r="N15" s="27">
        <v>93.3</v>
      </c>
      <c r="O15" s="54">
        <v>93.3</v>
      </c>
      <c r="P15" s="60">
        <v>93.3</v>
      </c>
      <c r="Q15" s="297"/>
      <c r="R15" s="298"/>
      <c r="S15" s="298"/>
      <c r="T15" s="298"/>
      <c r="U15" s="305"/>
    </row>
    <row r="16" spans="1:22" ht="12.75" customHeight="1" x14ac:dyDescent="0.2">
      <c r="A16" s="884"/>
      <c r="B16" s="886"/>
      <c r="C16" s="829"/>
      <c r="D16" s="832"/>
      <c r="E16" s="480"/>
      <c r="F16" s="258"/>
      <c r="G16" s="581" t="s">
        <v>76</v>
      </c>
      <c r="H16" s="67">
        <f>137.5+1+4.2+1</f>
        <v>143.69999999999999</v>
      </c>
      <c r="I16" s="68">
        <f>137.5+1+4.2+1</f>
        <v>143.69999999999999</v>
      </c>
      <c r="J16" s="70"/>
      <c r="K16" s="67"/>
      <c r="L16" s="68"/>
      <c r="M16" s="70"/>
      <c r="N16" s="67"/>
      <c r="O16" s="68"/>
      <c r="P16" s="70"/>
      <c r="Q16" s="833"/>
      <c r="R16" s="834"/>
      <c r="S16" s="834"/>
      <c r="T16" s="834"/>
      <c r="U16" s="299"/>
    </row>
    <row r="17" spans="1:26" ht="12" customHeight="1" x14ac:dyDescent="0.2">
      <c r="A17" s="884"/>
      <c r="B17" s="886"/>
      <c r="C17" s="892"/>
      <c r="D17" s="1096" t="s">
        <v>60</v>
      </c>
      <c r="E17" s="479" t="s">
        <v>46</v>
      </c>
      <c r="F17" s="50"/>
      <c r="G17" s="908"/>
      <c r="H17" s="27"/>
      <c r="I17" s="58"/>
      <c r="J17" s="60"/>
      <c r="K17" s="59"/>
      <c r="L17" s="58"/>
      <c r="M17" s="59"/>
      <c r="N17" s="27"/>
      <c r="O17" s="58"/>
      <c r="P17" s="60"/>
      <c r="Q17" s="1098" t="s">
        <v>92</v>
      </c>
      <c r="R17" s="17">
        <v>1</v>
      </c>
      <c r="S17" s="445"/>
      <c r="T17" s="445"/>
      <c r="U17" s="155"/>
    </row>
    <row r="18" spans="1:26" ht="12.75" customHeight="1" x14ac:dyDescent="0.2">
      <c r="A18" s="884"/>
      <c r="B18" s="886"/>
      <c r="C18" s="892"/>
      <c r="D18" s="1097"/>
      <c r="E18" s="479"/>
      <c r="F18" s="50"/>
      <c r="G18" s="908"/>
      <c r="H18" s="27"/>
      <c r="I18" s="58"/>
      <c r="J18" s="60"/>
      <c r="K18" s="59"/>
      <c r="L18" s="58"/>
      <c r="M18" s="59"/>
      <c r="N18" s="27"/>
      <c r="O18" s="58"/>
      <c r="P18" s="60"/>
      <c r="Q18" s="1099"/>
      <c r="R18" s="159"/>
      <c r="S18" s="445"/>
      <c r="T18" s="445"/>
      <c r="U18" s="155"/>
    </row>
    <row r="19" spans="1:26" ht="15" customHeight="1" x14ac:dyDescent="0.2">
      <c r="A19" s="884"/>
      <c r="B19" s="886"/>
      <c r="C19" s="1046"/>
      <c r="D19" s="1078" t="s">
        <v>108</v>
      </c>
      <c r="E19" s="1049"/>
      <c r="F19" s="882"/>
      <c r="G19" s="908"/>
      <c r="H19" s="27"/>
      <c r="I19" s="58"/>
      <c r="J19" s="60"/>
      <c r="K19" s="27"/>
      <c r="L19" s="58"/>
      <c r="M19" s="59"/>
      <c r="N19" s="27"/>
      <c r="O19" s="58"/>
      <c r="P19" s="60"/>
      <c r="Q19" s="225" t="s">
        <v>111</v>
      </c>
      <c r="R19" s="237">
        <v>1</v>
      </c>
      <c r="S19" s="360"/>
      <c r="T19" s="360"/>
      <c r="U19" s="195"/>
      <c r="V19" s="321"/>
    </row>
    <row r="20" spans="1:26" ht="11.25" customHeight="1" x14ac:dyDescent="0.2">
      <c r="A20" s="884"/>
      <c r="B20" s="886"/>
      <c r="C20" s="1046"/>
      <c r="D20" s="1079"/>
      <c r="E20" s="1049"/>
      <c r="F20" s="882"/>
      <c r="G20" s="586"/>
      <c r="H20" s="27"/>
      <c r="I20" s="58"/>
      <c r="J20" s="60"/>
      <c r="K20" s="27"/>
      <c r="L20" s="58"/>
      <c r="M20" s="59"/>
      <c r="N20" s="27"/>
      <c r="O20" s="58"/>
      <c r="P20" s="60"/>
      <c r="Q20" s="5"/>
      <c r="R20" s="148"/>
      <c r="S20" s="450"/>
      <c r="T20" s="450"/>
      <c r="U20" s="195"/>
      <c r="V20" s="321"/>
    </row>
    <row r="21" spans="1:26" ht="54" customHeight="1" x14ac:dyDescent="0.2">
      <c r="A21" s="884"/>
      <c r="B21" s="886"/>
      <c r="C21" s="825"/>
      <c r="D21" s="903" t="s">
        <v>208</v>
      </c>
      <c r="E21" s="826"/>
      <c r="F21" s="882"/>
      <c r="G21" s="908"/>
      <c r="H21" s="840"/>
      <c r="I21" s="924"/>
      <c r="J21" s="920"/>
      <c r="K21" s="840"/>
      <c r="L21" s="924"/>
      <c r="M21" s="926"/>
      <c r="N21" s="840"/>
      <c r="O21" s="924"/>
      <c r="P21" s="920"/>
      <c r="Q21" s="225" t="s">
        <v>151</v>
      </c>
      <c r="R21" s="360">
        <v>1</v>
      </c>
      <c r="S21" s="360"/>
      <c r="T21" s="360"/>
      <c r="U21" s="195"/>
      <c r="V21" s="321"/>
    </row>
    <row r="22" spans="1:26" ht="25.5" customHeight="1" x14ac:dyDescent="0.2">
      <c r="A22" s="884"/>
      <c r="B22" s="886"/>
      <c r="C22" s="825"/>
      <c r="D22" s="1080" t="s">
        <v>162</v>
      </c>
      <c r="E22" s="826"/>
      <c r="F22" s="882"/>
      <c r="G22" s="908"/>
      <c r="H22" s="27"/>
      <c r="I22" s="58"/>
      <c r="J22" s="60"/>
      <c r="K22" s="27"/>
      <c r="L22" s="58"/>
      <c r="M22" s="59"/>
      <c r="N22" s="27"/>
      <c r="O22" s="58"/>
      <c r="P22" s="60"/>
      <c r="Q22" s="225" t="s">
        <v>136</v>
      </c>
      <c r="R22" s="360"/>
      <c r="S22" s="360"/>
      <c r="T22" s="360">
        <v>1</v>
      </c>
      <c r="U22" s="195"/>
      <c r="V22" s="321"/>
      <c r="W22" s="345"/>
      <c r="X22" s="345"/>
    </row>
    <row r="23" spans="1:26" ht="27.75" customHeight="1" x14ac:dyDescent="0.2">
      <c r="A23" s="884"/>
      <c r="B23" s="886"/>
      <c r="C23" s="825"/>
      <c r="D23" s="1081"/>
      <c r="E23" s="826"/>
      <c r="F23" s="882"/>
      <c r="G23" s="908"/>
      <c r="H23" s="27"/>
      <c r="I23" s="58"/>
      <c r="J23" s="60"/>
      <c r="K23" s="59"/>
      <c r="L23" s="58"/>
      <c r="M23" s="59"/>
      <c r="N23" s="27"/>
      <c r="O23" s="58"/>
      <c r="P23" s="60"/>
      <c r="Q23" s="675"/>
      <c r="R23" s="676"/>
      <c r="S23" s="676"/>
      <c r="T23" s="676"/>
      <c r="U23" s="195"/>
      <c r="V23" s="321"/>
      <c r="W23" s="345"/>
      <c r="X23" s="345"/>
    </row>
    <row r="24" spans="1:26" ht="26.25" customHeight="1" x14ac:dyDescent="0.2">
      <c r="A24" s="884"/>
      <c r="B24" s="886"/>
      <c r="C24" s="888"/>
      <c r="D24" s="1082" t="s">
        <v>170</v>
      </c>
      <c r="E24" s="827"/>
      <c r="F24" s="582"/>
      <c r="G24" s="402"/>
      <c r="H24" s="8"/>
      <c r="I24" s="193"/>
      <c r="J24" s="188"/>
      <c r="K24" s="841"/>
      <c r="L24" s="927"/>
      <c r="M24" s="841"/>
      <c r="N24" s="910"/>
      <c r="O24" s="927"/>
      <c r="P24" s="928"/>
      <c r="Q24" s="404" t="s">
        <v>136</v>
      </c>
      <c r="R24" s="401">
        <v>1</v>
      </c>
      <c r="S24" s="729"/>
      <c r="T24" s="446"/>
      <c r="U24" s="950"/>
      <c r="V24" s="323"/>
      <c r="W24" s="356"/>
      <c r="X24" s="356"/>
    </row>
    <row r="25" spans="1:26" ht="51" customHeight="1" x14ac:dyDescent="0.2">
      <c r="A25" s="884"/>
      <c r="B25" s="886"/>
      <c r="C25" s="888"/>
      <c r="D25" s="1083"/>
      <c r="E25" s="828"/>
      <c r="F25" s="582"/>
      <c r="G25" s="402"/>
      <c r="H25" s="8"/>
      <c r="I25" s="193"/>
      <c r="J25" s="188"/>
      <c r="K25" s="841"/>
      <c r="L25" s="927"/>
      <c r="M25" s="841"/>
      <c r="N25" s="910"/>
      <c r="O25" s="927"/>
      <c r="P25" s="928"/>
      <c r="Q25" s="724"/>
      <c r="R25" s="594"/>
      <c r="S25" s="726"/>
      <c r="T25" s="447"/>
      <c r="U25" s="950"/>
      <c r="V25" s="323"/>
      <c r="W25" s="356"/>
      <c r="X25" s="356"/>
    </row>
    <row r="26" spans="1:26" ht="24.75" customHeight="1" x14ac:dyDescent="0.2">
      <c r="A26" s="884"/>
      <c r="B26" s="886"/>
      <c r="C26" s="1046"/>
      <c r="D26" s="1034" t="s">
        <v>168</v>
      </c>
      <c r="E26" s="1084"/>
      <c r="F26" s="778"/>
      <c r="G26" s="908"/>
      <c r="H26" s="911"/>
      <c r="I26" s="925"/>
      <c r="J26" s="921"/>
      <c r="K26" s="784"/>
      <c r="L26" s="925"/>
      <c r="M26" s="784"/>
      <c r="N26" s="911"/>
      <c r="O26" s="925"/>
      <c r="P26" s="921"/>
      <c r="Q26" s="1128" t="s">
        <v>47</v>
      </c>
      <c r="R26" s="1072">
        <v>1</v>
      </c>
      <c r="S26" s="1074"/>
      <c r="T26" s="1074"/>
      <c r="U26" s="1141"/>
      <c r="V26" s="338"/>
      <c r="W26" s="338"/>
      <c r="X26" s="65"/>
      <c r="Y26" s="65"/>
      <c r="Z26" s="65"/>
    </row>
    <row r="27" spans="1:26" ht="27" customHeight="1" x14ac:dyDescent="0.2">
      <c r="A27" s="884"/>
      <c r="B27" s="886"/>
      <c r="C27" s="1046"/>
      <c r="D27" s="1066"/>
      <c r="E27" s="1084"/>
      <c r="F27" s="778"/>
      <c r="G27" s="25"/>
      <c r="H27" s="911"/>
      <c r="I27" s="925"/>
      <c r="J27" s="921"/>
      <c r="K27" s="784"/>
      <c r="L27" s="925"/>
      <c r="M27" s="784"/>
      <c r="N27" s="911"/>
      <c r="O27" s="925"/>
      <c r="P27" s="921"/>
      <c r="Q27" s="1129"/>
      <c r="R27" s="1073"/>
      <c r="S27" s="1075"/>
      <c r="T27" s="1075"/>
      <c r="U27" s="1141"/>
      <c r="V27" s="338"/>
      <c r="W27" s="65"/>
      <c r="X27" s="65"/>
      <c r="Y27" s="65"/>
      <c r="Z27" s="65"/>
    </row>
    <row r="28" spans="1:26" ht="23.25" customHeight="1" x14ac:dyDescent="0.2">
      <c r="A28" s="1044"/>
      <c r="B28" s="1045"/>
      <c r="C28" s="1046"/>
      <c r="D28" s="1034" t="s">
        <v>125</v>
      </c>
      <c r="E28" s="1049"/>
      <c r="F28" s="1070"/>
      <c r="G28" s="908"/>
      <c r="H28" s="27"/>
      <c r="I28" s="58"/>
      <c r="J28" s="60"/>
      <c r="K28" s="59"/>
      <c r="L28" s="58"/>
      <c r="M28" s="59"/>
      <c r="N28" s="27"/>
      <c r="O28" s="58"/>
      <c r="P28" s="60"/>
      <c r="Q28" s="901" t="s">
        <v>47</v>
      </c>
      <c r="R28" s="19">
        <v>1</v>
      </c>
      <c r="S28" s="448"/>
      <c r="T28" s="448"/>
      <c r="U28" s="157"/>
      <c r="V28" s="339"/>
      <c r="W28" s="792"/>
      <c r="X28" s="792"/>
      <c r="Y28" s="792"/>
      <c r="Z28" s="792"/>
    </row>
    <row r="29" spans="1:26" ht="29.25" customHeight="1" x14ac:dyDescent="0.2">
      <c r="A29" s="1044"/>
      <c r="B29" s="1045"/>
      <c r="C29" s="1046"/>
      <c r="D29" s="1066"/>
      <c r="E29" s="1049"/>
      <c r="F29" s="1070"/>
      <c r="G29" s="586"/>
      <c r="H29" s="27"/>
      <c r="I29" s="58"/>
      <c r="J29" s="60"/>
      <c r="K29" s="27"/>
      <c r="L29" s="58"/>
      <c r="M29" s="59"/>
      <c r="N29" s="27"/>
      <c r="O29" s="58"/>
      <c r="P29" s="60"/>
      <c r="Q29" s="823"/>
      <c r="R29" s="18"/>
      <c r="S29" s="959"/>
      <c r="T29" s="960"/>
      <c r="U29" s="157"/>
      <c r="V29" s="320"/>
      <c r="W29" s="323"/>
      <c r="X29" s="323" t="s">
        <v>155</v>
      </c>
      <c r="Y29" s="323"/>
      <c r="Z29" s="323"/>
    </row>
    <row r="30" spans="1:26" ht="93.75" customHeight="1" x14ac:dyDescent="0.2">
      <c r="A30" s="953"/>
      <c r="B30" s="954"/>
      <c r="C30" s="955"/>
      <c r="D30" s="961" t="s">
        <v>221</v>
      </c>
      <c r="E30" s="956"/>
      <c r="F30" s="957"/>
      <c r="G30" s="967" t="s">
        <v>35</v>
      </c>
      <c r="H30" s="27"/>
      <c r="I30" s="58"/>
      <c r="J30" s="60"/>
      <c r="K30" s="59"/>
      <c r="L30" s="965">
        <v>30</v>
      </c>
      <c r="M30" s="966">
        <f>L30-K30</f>
        <v>30</v>
      </c>
      <c r="N30" s="27"/>
      <c r="O30" s="58"/>
      <c r="P30" s="60"/>
      <c r="Q30" s="962" t="s">
        <v>136</v>
      </c>
      <c r="R30" s="963"/>
      <c r="S30" s="964">
        <v>1</v>
      </c>
      <c r="T30" s="449"/>
      <c r="U30" s="968" t="s">
        <v>222</v>
      </c>
      <c r="V30" s="320"/>
      <c r="W30" s="323"/>
      <c r="X30" s="323"/>
      <c r="Y30" s="323"/>
      <c r="Z30" s="323"/>
    </row>
    <row r="31" spans="1:26" ht="35.25" customHeight="1" x14ac:dyDescent="0.2">
      <c r="A31" s="884"/>
      <c r="B31" s="886"/>
      <c r="C31" s="825"/>
      <c r="D31" s="596" t="s">
        <v>142</v>
      </c>
      <c r="E31" s="830" t="s">
        <v>183</v>
      </c>
      <c r="F31" s="882"/>
      <c r="G31" s="907"/>
      <c r="H31" s="27"/>
      <c r="I31" s="58"/>
      <c r="J31" s="60"/>
      <c r="K31" s="59"/>
      <c r="L31" s="58"/>
      <c r="M31" s="59"/>
      <c r="N31" s="840"/>
      <c r="O31" s="924"/>
      <c r="P31" s="920"/>
      <c r="Q31" s="768" t="s">
        <v>64</v>
      </c>
      <c r="R31" s="769"/>
      <c r="S31" s="770"/>
      <c r="T31" s="770">
        <v>1</v>
      </c>
      <c r="U31" s="951"/>
      <c r="V31" s="320"/>
      <c r="W31" s="323"/>
      <c r="X31" s="323"/>
      <c r="Y31" s="323"/>
      <c r="Z31" s="323"/>
    </row>
    <row r="32" spans="1:26" ht="20.25" customHeight="1" x14ac:dyDescent="0.2">
      <c r="A32" s="1044"/>
      <c r="B32" s="1045"/>
      <c r="C32" s="1046"/>
      <c r="D32" s="1068" t="s">
        <v>140</v>
      </c>
      <c r="E32" s="1049"/>
      <c r="F32" s="1054"/>
      <c r="G32" s="586"/>
      <c r="H32" s="8"/>
      <c r="I32" s="193"/>
      <c r="J32" s="922"/>
      <c r="K32" s="8"/>
      <c r="L32" s="193"/>
      <c r="M32" s="352"/>
      <c r="N32" s="8"/>
      <c r="O32" s="193"/>
      <c r="P32" s="188"/>
      <c r="Q32" s="904" t="s">
        <v>55</v>
      </c>
      <c r="R32" s="160">
        <v>100</v>
      </c>
      <c r="S32" s="401">
        <v>100</v>
      </c>
      <c r="T32" s="401">
        <v>100</v>
      </c>
      <c r="U32" s="476"/>
      <c r="V32" s="320"/>
      <c r="W32" s="323"/>
      <c r="X32" s="323"/>
      <c r="Y32" s="323"/>
      <c r="Z32" s="323"/>
    </row>
    <row r="33" spans="1:26" ht="22.5" customHeight="1" x14ac:dyDescent="0.2">
      <c r="A33" s="1044"/>
      <c r="B33" s="1045"/>
      <c r="C33" s="1046"/>
      <c r="D33" s="1071"/>
      <c r="E33" s="1049"/>
      <c r="F33" s="1054"/>
      <c r="G33" s="586"/>
      <c r="H33" s="8"/>
      <c r="I33" s="193"/>
      <c r="J33" s="922"/>
      <c r="K33" s="8"/>
      <c r="L33" s="193"/>
      <c r="M33" s="352"/>
      <c r="N33" s="8"/>
      <c r="O33" s="193"/>
      <c r="P33" s="188"/>
      <c r="Q33" s="899" t="s">
        <v>68</v>
      </c>
      <c r="R33" s="593">
        <v>1</v>
      </c>
      <c r="S33" s="594">
        <v>1</v>
      </c>
      <c r="T33" s="594">
        <v>1</v>
      </c>
      <c r="U33" s="476"/>
      <c r="W33" s="65"/>
      <c r="X33" s="65"/>
      <c r="Y33" s="65"/>
      <c r="Z33" s="65"/>
    </row>
    <row r="34" spans="1:26" ht="13.5" customHeight="1" x14ac:dyDescent="0.2">
      <c r="A34" s="1044"/>
      <c r="B34" s="1045"/>
      <c r="C34" s="1067"/>
      <c r="D34" s="1068" t="s">
        <v>202</v>
      </c>
      <c r="E34" s="1049"/>
      <c r="F34" s="1070"/>
      <c r="G34" s="586"/>
      <c r="H34" s="27"/>
      <c r="I34" s="58"/>
      <c r="J34" s="60"/>
      <c r="K34" s="59"/>
      <c r="L34" s="58"/>
      <c r="M34" s="59"/>
      <c r="N34" s="27"/>
      <c r="O34" s="58"/>
      <c r="P34" s="60"/>
      <c r="Q34" s="406" t="s">
        <v>83</v>
      </c>
      <c r="R34" s="161">
        <v>1</v>
      </c>
      <c r="S34" s="449"/>
      <c r="T34" s="449"/>
      <c r="U34" s="157"/>
      <c r="V34" s="322"/>
      <c r="W34" s="793"/>
      <c r="X34" s="323"/>
      <c r="Y34" s="323"/>
      <c r="Z34" s="323"/>
    </row>
    <row r="35" spans="1:26" ht="14.25" customHeight="1" x14ac:dyDescent="0.2">
      <c r="A35" s="1044"/>
      <c r="B35" s="1045"/>
      <c r="C35" s="1067"/>
      <c r="D35" s="1069"/>
      <c r="E35" s="1049"/>
      <c r="F35" s="1070"/>
      <c r="G35" s="586"/>
      <c r="H35" s="27"/>
      <c r="I35" s="58"/>
      <c r="J35" s="60"/>
      <c r="K35" s="59"/>
      <c r="L35" s="58"/>
      <c r="M35" s="59"/>
      <c r="N35" s="27"/>
      <c r="O35" s="58"/>
      <c r="P35" s="60"/>
      <c r="Q35" s="406" t="s">
        <v>179</v>
      </c>
      <c r="R35" s="161"/>
      <c r="S35" s="449">
        <v>500</v>
      </c>
      <c r="T35" s="449"/>
      <c r="U35" s="157"/>
      <c r="V35" s="322"/>
      <c r="W35" s="355"/>
      <c r="X35" s="356"/>
      <c r="Y35" s="356"/>
      <c r="Z35" s="356"/>
    </row>
    <row r="36" spans="1:26" ht="27" customHeight="1" x14ac:dyDescent="0.2">
      <c r="A36" s="1044"/>
      <c r="B36" s="1045"/>
      <c r="C36" s="1067"/>
      <c r="D36" s="1069"/>
      <c r="E36" s="1049"/>
      <c r="F36" s="1070"/>
      <c r="G36" s="586"/>
      <c r="H36" s="27"/>
      <c r="I36" s="58"/>
      <c r="J36" s="60"/>
      <c r="K36" s="59"/>
      <c r="L36" s="58"/>
      <c r="M36" s="59"/>
      <c r="N36" s="27"/>
      <c r="O36" s="58"/>
      <c r="P36" s="60"/>
      <c r="Q36" s="406" t="s">
        <v>210</v>
      </c>
      <c r="R36" s="843"/>
      <c r="S36" s="449">
        <v>26</v>
      </c>
      <c r="T36" s="449"/>
      <c r="U36" s="157"/>
      <c r="V36" s="322"/>
      <c r="W36" s="355"/>
      <c r="X36" s="356"/>
      <c r="Y36" s="356"/>
      <c r="Z36" s="356"/>
    </row>
    <row r="37" spans="1:26" ht="18" customHeight="1" x14ac:dyDescent="0.2">
      <c r="A37" s="1044"/>
      <c r="B37" s="1045"/>
      <c r="C37" s="1046"/>
      <c r="D37" s="1034" t="s">
        <v>190</v>
      </c>
      <c r="E37" s="1049"/>
      <c r="F37" s="1054"/>
      <c r="G37" s="586"/>
      <c r="H37" s="8"/>
      <c r="I37" s="193"/>
      <c r="J37" s="922"/>
      <c r="K37" s="8"/>
      <c r="L37" s="193"/>
      <c r="M37" s="352"/>
      <c r="N37" s="8"/>
      <c r="O37" s="193"/>
      <c r="P37" s="188"/>
      <c r="Q37" s="904" t="s">
        <v>181</v>
      </c>
      <c r="R37" s="160">
        <v>2</v>
      </c>
      <c r="S37" s="401">
        <v>2</v>
      </c>
      <c r="T37" s="401">
        <v>2</v>
      </c>
      <c r="U37" s="476"/>
      <c r="V37" s="320"/>
      <c r="W37" s="356"/>
      <c r="X37" s="356"/>
      <c r="Y37" s="356"/>
      <c r="Z37" s="356"/>
    </row>
    <row r="38" spans="1:26" ht="8.25" customHeight="1" x14ac:dyDescent="0.2">
      <c r="A38" s="1044"/>
      <c r="B38" s="1045"/>
      <c r="C38" s="1046"/>
      <c r="D38" s="1066"/>
      <c r="E38" s="1049"/>
      <c r="F38" s="1054"/>
      <c r="G38" s="586"/>
      <c r="H38" s="8"/>
      <c r="I38" s="193"/>
      <c r="J38" s="922"/>
      <c r="K38" s="8"/>
      <c r="L38" s="193"/>
      <c r="M38" s="352"/>
      <c r="N38" s="8"/>
      <c r="O38" s="193"/>
      <c r="P38" s="188"/>
      <c r="Q38" s="899"/>
      <c r="R38" s="593"/>
      <c r="S38" s="594"/>
      <c r="T38" s="594"/>
      <c r="U38" s="476"/>
    </row>
    <row r="39" spans="1:26" ht="15.75" customHeight="1" x14ac:dyDescent="0.2">
      <c r="A39" s="1044"/>
      <c r="B39" s="1045"/>
      <c r="C39" s="1046"/>
      <c r="D39" s="1034" t="s">
        <v>193</v>
      </c>
      <c r="E39" s="1049"/>
      <c r="F39" s="1054"/>
      <c r="G39" s="586"/>
      <c r="H39" s="8"/>
      <c r="I39" s="193"/>
      <c r="J39" s="922"/>
      <c r="K39" s="8"/>
      <c r="L39" s="193"/>
      <c r="M39" s="352"/>
      <c r="N39" s="8"/>
      <c r="O39" s="193"/>
      <c r="P39" s="188"/>
      <c r="Q39" s="1064" t="s">
        <v>209</v>
      </c>
      <c r="R39" s="160">
        <v>1</v>
      </c>
      <c r="S39" s="401"/>
      <c r="T39" s="401">
        <v>2</v>
      </c>
      <c r="U39" s="476"/>
      <c r="V39" s="320"/>
      <c r="W39" s="356"/>
      <c r="X39" s="356"/>
      <c r="Y39" s="356"/>
      <c r="Z39" s="356"/>
    </row>
    <row r="40" spans="1:26" ht="12" customHeight="1" x14ac:dyDescent="0.2">
      <c r="A40" s="1044"/>
      <c r="B40" s="1045"/>
      <c r="C40" s="1046"/>
      <c r="D40" s="1066"/>
      <c r="E40" s="1049"/>
      <c r="F40" s="1054"/>
      <c r="G40" s="72"/>
      <c r="H40" s="189"/>
      <c r="I40" s="353"/>
      <c r="J40" s="923"/>
      <c r="K40" s="189"/>
      <c r="L40" s="353"/>
      <c r="M40" s="354"/>
      <c r="N40" s="189"/>
      <c r="O40" s="353"/>
      <c r="P40" s="371"/>
      <c r="Q40" s="1065"/>
      <c r="R40" s="593"/>
      <c r="S40" s="594"/>
      <c r="T40" s="594"/>
      <c r="U40" s="476"/>
    </row>
    <row r="41" spans="1:26" ht="17.25" customHeight="1" thickBot="1" x14ac:dyDescent="0.25">
      <c r="A41" s="890"/>
      <c r="B41" s="213"/>
      <c r="C41" s="272"/>
      <c r="D41" s="837"/>
      <c r="E41" s="836"/>
      <c r="F41" s="274"/>
      <c r="G41" s="270" t="s">
        <v>6</v>
      </c>
      <c r="H41" s="309">
        <f>SUM(H15:H38)</f>
        <v>238.1</v>
      </c>
      <c r="I41" s="366">
        <f>SUM(I15:I38)</f>
        <v>238.1</v>
      </c>
      <c r="J41" s="365"/>
      <c r="K41" s="309">
        <f t="shared" ref="K41:N41" si="0">SUM(K15:K38)</f>
        <v>83.3</v>
      </c>
      <c r="L41" s="366">
        <f>SUM(L15:L38)</f>
        <v>113.3</v>
      </c>
      <c r="M41" s="366">
        <f>SUM(M15:M38)</f>
        <v>30</v>
      </c>
      <c r="N41" s="309">
        <f t="shared" si="0"/>
        <v>93.3</v>
      </c>
      <c r="O41" s="366">
        <f t="shared" ref="O41:P41" si="1">SUM(O15:O38)</f>
        <v>93.3</v>
      </c>
      <c r="P41" s="365">
        <f t="shared" si="1"/>
        <v>93.3</v>
      </c>
      <c r="Q41" s="306"/>
      <c r="R41" s="290"/>
      <c r="S41" s="290"/>
      <c r="T41" s="914"/>
      <c r="U41" s="945"/>
      <c r="V41" s="31"/>
    </row>
    <row r="42" spans="1:26" ht="11.25" customHeight="1" x14ac:dyDescent="0.2">
      <c r="A42" s="1056" t="s">
        <v>5</v>
      </c>
      <c r="B42" s="1057" t="s">
        <v>5</v>
      </c>
      <c r="C42" s="898" t="s">
        <v>7</v>
      </c>
      <c r="D42" s="989" t="s">
        <v>80</v>
      </c>
      <c r="E42" s="845"/>
      <c r="F42" s="302">
        <v>4</v>
      </c>
      <c r="G42" s="848" t="s">
        <v>35</v>
      </c>
      <c r="H42" s="286">
        <v>95</v>
      </c>
      <c r="I42" s="376">
        <v>95</v>
      </c>
      <c r="J42" s="372"/>
      <c r="K42" s="286">
        <v>90</v>
      </c>
      <c r="L42" s="376">
        <v>90</v>
      </c>
      <c r="M42" s="372"/>
      <c r="N42" s="286">
        <v>160</v>
      </c>
      <c r="O42" s="376">
        <v>160</v>
      </c>
      <c r="P42" s="372">
        <v>160</v>
      </c>
      <c r="Q42" s="849"/>
      <c r="R42" s="288"/>
      <c r="S42" s="850"/>
      <c r="T42" s="287"/>
      <c r="U42" s="475"/>
      <c r="V42" s="324"/>
      <c r="W42" s="74"/>
    </row>
    <row r="43" spans="1:26" ht="12" customHeight="1" x14ac:dyDescent="0.2">
      <c r="A43" s="1044"/>
      <c r="B43" s="1045"/>
      <c r="C43" s="308"/>
      <c r="D43" s="990"/>
      <c r="E43" s="482"/>
      <c r="F43" s="284"/>
      <c r="G43" s="227" t="s">
        <v>76</v>
      </c>
      <c r="H43" s="27">
        <v>311.8</v>
      </c>
      <c r="I43" s="58">
        <v>311.8</v>
      </c>
      <c r="J43" s="60"/>
      <c r="K43" s="27"/>
      <c r="L43" s="58"/>
      <c r="M43" s="60"/>
      <c r="N43" s="27"/>
      <c r="O43" s="58"/>
      <c r="P43" s="60"/>
      <c r="Q43" s="83"/>
      <c r="R43" s="85"/>
      <c r="S43" s="430"/>
      <c r="T43" s="84"/>
      <c r="U43" s="310"/>
      <c r="V43" s="324"/>
      <c r="W43" s="74"/>
    </row>
    <row r="44" spans="1:26" ht="15" customHeight="1" x14ac:dyDescent="0.2">
      <c r="A44" s="1044"/>
      <c r="B44" s="1045"/>
      <c r="C44" s="308"/>
      <c r="D44" s="846"/>
      <c r="E44" s="847"/>
      <c r="F44" s="283"/>
      <c r="G44" s="851" t="s">
        <v>200</v>
      </c>
      <c r="H44" s="67"/>
      <c r="I44" s="68"/>
      <c r="J44" s="70"/>
      <c r="K44" s="67">
        <v>93</v>
      </c>
      <c r="L44" s="68">
        <v>93</v>
      </c>
      <c r="M44" s="70"/>
      <c r="N44" s="67"/>
      <c r="O44" s="68"/>
      <c r="P44" s="70"/>
      <c r="Q44" s="88"/>
      <c r="R44" s="90"/>
      <c r="S44" s="431"/>
      <c r="T44" s="89"/>
      <c r="U44" s="310"/>
      <c r="V44" s="324"/>
      <c r="W44" s="74"/>
    </row>
    <row r="45" spans="1:26" ht="17.25" customHeight="1" x14ac:dyDescent="0.2">
      <c r="A45" s="1044"/>
      <c r="B45" s="1045"/>
      <c r="C45" s="892"/>
      <c r="D45" s="1058" t="s">
        <v>98</v>
      </c>
      <c r="E45" s="1060" t="s">
        <v>61</v>
      </c>
      <c r="F45" s="284"/>
      <c r="G45" s="314"/>
      <c r="H45" s="27"/>
      <c r="I45" s="58"/>
      <c r="J45" s="60"/>
      <c r="K45" s="27"/>
      <c r="L45" s="58"/>
      <c r="M45" s="60"/>
      <c r="N45" s="27"/>
      <c r="O45" s="58"/>
      <c r="P45" s="60"/>
      <c r="Q45" s="83" t="s">
        <v>48</v>
      </c>
      <c r="R45" s="85">
        <v>80</v>
      </c>
      <c r="S45" s="430">
        <v>80</v>
      </c>
      <c r="T45" s="84">
        <v>80</v>
      </c>
      <c r="U45" s="310"/>
      <c r="V45" s="324"/>
      <c r="W45" s="74"/>
    </row>
    <row r="46" spans="1:26" ht="21" customHeight="1" x14ac:dyDescent="0.2">
      <c r="A46" s="1044"/>
      <c r="B46" s="1045"/>
      <c r="C46" s="892"/>
      <c r="D46" s="1059"/>
      <c r="E46" s="1061"/>
      <c r="F46" s="283"/>
      <c r="G46" s="82"/>
      <c r="H46" s="27"/>
      <c r="I46" s="58"/>
      <c r="J46" s="60"/>
      <c r="K46" s="27"/>
      <c r="L46" s="58"/>
      <c r="M46" s="60"/>
      <c r="N46" s="27"/>
      <c r="O46" s="58"/>
      <c r="P46" s="60"/>
      <c r="Q46" s="88"/>
      <c r="R46" s="90"/>
      <c r="S46" s="431"/>
      <c r="T46" s="89"/>
      <c r="U46" s="310"/>
      <c r="V46" s="510"/>
    </row>
    <row r="47" spans="1:26" ht="13.5" customHeight="1" x14ac:dyDescent="0.2">
      <c r="A47" s="884"/>
      <c r="B47" s="886"/>
      <c r="C47" s="892"/>
      <c r="D47" s="1062" t="s">
        <v>126</v>
      </c>
      <c r="E47" s="482"/>
      <c r="F47" s="284"/>
      <c r="G47" s="82"/>
      <c r="H47" s="27"/>
      <c r="I47" s="58"/>
      <c r="J47" s="60"/>
      <c r="K47" s="27"/>
      <c r="L47" s="58"/>
      <c r="M47" s="60"/>
      <c r="N47" s="27"/>
      <c r="O47" s="58"/>
      <c r="P47" s="60"/>
      <c r="Q47" s="895"/>
      <c r="R47" s="93"/>
      <c r="S47" s="432"/>
      <c r="T47" s="92"/>
      <c r="U47" s="398"/>
      <c r="V47" s="324"/>
    </row>
    <row r="48" spans="1:26" ht="24" customHeight="1" x14ac:dyDescent="0.2">
      <c r="A48" s="884"/>
      <c r="B48" s="886"/>
      <c r="C48" s="892"/>
      <c r="D48" s="1063"/>
      <c r="E48" s="482"/>
      <c r="F48" s="284"/>
      <c r="G48" s="82"/>
      <c r="H48" s="27"/>
      <c r="I48" s="58"/>
      <c r="J48" s="60"/>
      <c r="K48" s="27"/>
      <c r="L48" s="58"/>
      <c r="M48" s="60"/>
      <c r="N48" s="27"/>
      <c r="O48" s="58"/>
      <c r="P48" s="60"/>
      <c r="Q48" s="95"/>
      <c r="R48" s="96"/>
      <c r="S48" s="433"/>
      <c r="T48" s="947"/>
      <c r="U48" s="398"/>
      <c r="V48" s="324"/>
    </row>
    <row r="49" spans="1:25" ht="104.25" customHeight="1" x14ac:dyDescent="0.2">
      <c r="A49" s="884"/>
      <c r="B49" s="886"/>
      <c r="C49" s="892"/>
      <c r="D49" s="487" t="s">
        <v>163</v>
      </c>
      <c r="E49" s="482"/>
      <c r="F49" s="284"/>
      <c r="G49" s="227"/>
      <c r="H49" s="27"/>
      <c r="I49" s="58"/>
      <c r="J49" s="60"/>
      <c r="K49" s="27"/>
      <c r="L49" s="58"/>
      <c r="M49" s="60"/>
      <c r="N49" s="27"/>
      <c r="O49" s="58"/>
      <c r="P49" s="60"/>
      <c r="Q49" s="95" t="s">
        <v>50</v>
      </c>
      <c r="R49" s="96">
        <v>2</v>
      </c>
      <c r="S49" s="433">
        <v>2</v>
      </c>
      <c r="T49" s="947">
        <v>2</v>
      </c>
      <c r="U49" s="398"/>
      <c r="V49" s="324"/>
    </row>
    <row r="50" spans="1:25" ht="23.25" customHeight="1" x14ac:dyDescent="0.2">
      <c r="A50" s="884"/>
      <c r="B50" s="886"/>
      <c r="C50" s="892"/>
      <c r="D50" s="1050" t="s">
        <v>124</v>
      </c>
      <c r="E50" s="482"/>
      <c r="F50" s="284"/>
      <c r="G50" s="314"/>
      <c r="H50" s="27"/>
      <c r="I50" s="58"/>
      <c r="J50" s="60"/>
      <c r="K50" s="27"/>
      <c r="L50" s="58"/>
      <c r="M50" s="60"/>
      <c r="N50" s="27"/>
      <c r="O50" s="58"/>
      <c r="P50" s="60"/>
      <c r="Q50" s="896" t="s">
        <v>133</v>
      </c>
      <c r="R50" s="99">
        <v>4</v>
      </c>
      <c r="S50" s="434">
        <v>1</v>
      </c>
      <c r="T50" s="98">
        <v>2</v>
      </c>
      <c r="U50" s="398"/>
      <c r="V50" s="325"/>
      <c r="Y50" s="31" t="s">
        <v>155</v>
      </c>
    </row>
    <row r="51" spans="1:25" ht="16.5" customHeight="1" x14ac:dyDescent="0.2">
      <c r="A51" s="884"/>
      <c r="B51" s="886"/>
      <c r="C51" s="892"/>
      <c r="D51" s="1051"/>
      <c r="E51" s="482"/>
      <c r="F51" s="284"/>
      <c r="G51" s="82"/>
      <c r="H51" s="27"/>
      <c r="I51" s="58"/>
      <c r="J51" s="60"/>
      <c r="K51" s="27"/>
      <c r="L51" s="58"/>
      <c r="M51" s="60"/>
      <c r="N51" s="27"/>
      <c r="O51" s="58"/>
      <c r="P51" s="60"/>
      <c r="Q51" s="896"/>
      <c r="R51" s="99"/>
      <c r="S51" s="434"/>
      <c r="T51" s="98"/>
      <c r="U51" s="398"/>
      <c r="V51" s="325"/>
    </row>
    <row r="52" spans="1:25" ht="14.25" customHeight="1" x14ac:dyDescent="0.2">
      <c r="A52" s="884"/>
      <c r="B52" s="886"/>
      <c r="C52" s="892"/>
      <c r="D52" s="488" t="s">
        <v>211</v>
      </c>
      <c r="E52" s="482"/>
      <c r="F52" s="284"/>
      <c r="G52" s="227"/>
      <c r="H52" s="27"/>
      <c r="I52" s="58"/>
      <c r="J52" s="60"/>
      <c r="K52" s="27"/>
      <c r="L52" s="58"/>
      <c r="M52" s="60"/>
      <c r="N52" s="27"/>
      <c r="O52" s="58"/>
      <c r="P52" s="60"/>
      <c r="Q52" s="5"/>
      <c r="R52" s="85"/>
      <c r="S52" s="430"/>
      <c r="T52" s="84"/>
      <c r="U52" s="310"/>
      <c r="V52" s="324"/>
      <c r="W52" s="345"/>
    </row>
    <row r="53" spans="1:25" ht="12.75" customHeight="1" x14ac:dyDescent="0.2">
      <c r="A53" s="884"/>
      <c r="B53" s="886"/>
      <c r="C53" s="892"/>
      <c r="D53" s="489" t="s">
        <v>157</v>
      </c>
      <c r="E53" s="482"/>
      <c r="F53" s="284"/>
      <c r="G53" s="82"/>
      <c r="H53" s="27"/>
      <c r="I53" s="58"/>
      <c r="J53" s="60"/>
      <c r="K53" s="27"/>
      <c r="L53" s="58"/>
      <c r="M53" s="60"/>
      <c r="N53" s="27"/>
      <c r="O53" s="58"/>
      <c r="P53" s="60"/>
      <c r="Q53" s="5"/>
      <c r="R53" s="99"/>
      <c r="S53" s="434"/>
      <c r="T53" s="98"/>
      <c r="U53" s="398"/>
      <c r="V53" s="324"/>
    </row>
    <row r="54" spans="1:25" ht="14.25" customHeight="1" x14ac:dyDescent="0.2">
      <c r="A54" s="884"/>
      <c r="B54" s="886"/>
      <c r="C54" s="892"/>
      <c r="D54" s="490" t="s">
        <v>158</v>
      </c>
      <c r="E54" s="482"/>
      <c r="F54" s="284"/>
      <c r="G54" s="82"/>
      <c r="H54" s="27"/>
      <c r="I54" s="58"/>
      <c r="J54" s="60"/>
      <c r="K54" s="27"/>
      <c r="L54" s="58"/>
      <c r="M54" s="60"/>
      <c r="N54" s="27"/>
      <c r="O54" s="58"/>
      <c r="P54" s="60"/>
      <c r="Q54" s="5"/>
      <c r="R54" s="85"/>
      <c r="S54" s="434"/>
      <c r="T54" s="98"/>
      <c r="U54" s="398"/>
      <c r="V54" s="324"/>
    </row>
    <row r="55" spans="1:25" ht="15.75" customHeight="1" x14ac:dyDescent="0.2">
      <c r="A55" s="884"/>
      <c r="B55" s="886"/>
      <c r="C55" s="892"/>
      <c r="D55" s="488" t="s">
        <v>159</v>
      </c>
      <c r="E55" s="482"/>
      <c r="F55" s="284"/>
      <c r="G55" s="25"/>
      <c r="H55" s="367"/>
      <c r="I55" s="346"/>
      <c r="J55" s="347"/>
      <c r="K55" s="27"/>
      <c r="L55" s="58"/>
      <c r="M55" s="60"/>
      <c r="N55" s="912"/>
      <c r="O55" s="930"/>
      <c r="P55" s="929"/>
      <c r="Q55" s="331"/>
      <c r="R55" s="99"/>
      <c r="S55" s="99"/>
      <c r="T55" s="98"/>
      <c r="U55" s="398"/>
      <c r="V55" s="324"/>
    </row>
    <row r="56" spans="1:25" ht="13.5" customHeight="1" x14ac:dyDescent="0.2">
      <c r="A56" s="884"/>
      <c r="B56" s="886"/>
      <c r="C56" s="892"/>
      <c r="D56" s="488" t="s">
        <v>196</v>
      </c>
      <c r="E56" s="482"/>
      <c r="F56" s="284"/>
      <c r="G56" s="192"/>
      <c r="H56" s="27"/>
      <c r="I56" s="58"/>
      <c r="J56" s="60"/>
      <c r="K56" s="27"/>
      <c r="L56" s="58"/>
      <c r="M56" s="60"/>
      <c r="N56" s="27"/>
      <c r="O56" s="58"/>
      <c r="P56" s="60"/>
      <c r="Q56" s="331"/>
      <c r="R56" s="85"/>
      <c r="S56" s="434"/>
      <c r="T56" s="98"/>
      <c r="U56" s="398"/>
      <c r="V56" s="324"/>
    </row>
    <row r="57" spans="1:25" ht="14.25" customHeight="1" x14ac:dyDescent="0.2">
      <c r="A57" s="884"/>
      <c r="B57" s="886"/>
      <c r="C57" s="892"/>
      <c r="D57" s="488" t="s">
        <v>197</v>
      </c>
      <c r="E57" s="482"/>
      <c r="F57" s="284"/>
      <c r="G57" s="192"/>
      <c r="H57" s="27"/>
      <c r="I57" s="58"/>
      <c r="J57" s="60"/>
      <c r="K57" s="27"/>
      <c r="L57" s="58"/>
      <c r="M57" s="60"/>
      <c r="N57" s="27"/>
      <c r="O57" s="58"/>
      <c r="P57" s="60"/>
      <c r="Q57" s="331"/>
      <c r="R57" s="85"/>
      <c r="S57" s="84"/>
      <c r="T57" s="84"/>
      <c r="U57" s="310"/>
      <c r="V57" s="324"/>
    </row>
    <row r="58" spans="1:25" ht="17.25" customHeight="1" x14ac:dyDescent="0.2">
      <c r="A58" s="884"/>
      <c r="B58" s="886"/>
      <c r="C58" s="892"/>
      <c r="D58" s="487" t="s">
        <v>184</v>
      </c>
      <c r="E58" s="482"/>
      <c r="F58" s="284"/>
      <c r="G58" s="82"/>
      <c r="H58" s="27"/>
      <c r="I58" s="58"/>
      <c r="J58" s="60"/>
      <c r="K58" s="27"/>
      <c r="L58" s="58"/>
      <c r="M58" s="60"/>
      <c r="N58" s="27"/>
      <c r="O58" s="58"/>
      <c r="P58" s="60"/>
      <c r="Q58" s="853"/>
      <c r="R58" s="90"/>
      <c r="S58" s="464"/>
      <c r="T58" s="368"/>
      <c r="U58" s="398"/>
      <c r="V58" s="324"/>
    </row>
    <row r="59" spans="1:25" ht="26.25" customHeight="1" x14ac:dyDescent="0.2">
      <c r="A59" s="1044"/>
      <c r="B59" s="1045"/>
      <c r="C59" s="892"/>
      <c r="D59" s="905" t="s">
        <v>88</v>
      </c>
      <c r="E59" s="1052"/>
      <c r="F59" s="1054"/>
      <c r="G59" s="25"/>
      <c r="H59" s="27"/>
      <c r="I59" s="58"/>
      <c r="J59" s="60"/>
      <c r="K59" s="27"/>
      <c r="L59" s="58"/>
      <c r="M59" s="60"/>
      <c r="N59" s="27"/>
      <c r="O59" s="58"/>
      <c r="P59" s="60"/>
      <c r="Q59" s="897" t="s">
        <v>72</v>
      </c>
      <c r="R59" s="719"/>
      <c r="S59" s="598"/>
      <c r="T59" s="948" t="s">
        <v>63</v>
      </c>
      <c r="U59" s="893"/>
      <c r="V59" s="324"/>
    </row>
    <row r="60" spans="1:25" ht="30.75" customHeight="1" x14ac:dyDescent="0.2">
      <c r="A60" s="1044"/>
      <c r="B60" s="1045"/>
      <c r="C60" s="892"/>
      <c r="D60" s="855" t="s">
        <v>185</v>
      </c>
      <c r="E60" s="1053"/>
      <c r="F60" s="1055"/>
      <c r="G60" s="102"/>
      <c r="H60" s="67"/>
      <c r="I60" s="68"/>
      <c r="J60" s="70"/>
      <c r="K60" s="67"/>
      <c r="L60" s="68"/>
      <c r="M60" s="70"/>
      <c r="N60" s="67"/>
      <c r="O60" s="68"/>
      <c r="P60" s="70"/>
      <c r="Q60" s="534"/>
      <c r="R60" s="209"/>
      <c r="S60" s="852"/>
      <c r="T60" s="949"/>
      <c r="U60" s="893"/>
      <c r="V60" s="324"/>
    </row>
    <row r="61" spans="1:25" ht="17.25" customHeight="1" thickBot="1" x14ac:dyDescent="0.25">
      <c r="A61" s="890"/>
      <c r="B61" s="213"/>
      <c r="C61" s="271"/>
      <c r="D61" s="909"/>
      <c r="E61" s="844"/>
      <c r="F61" s="882"/>
      <c r="G61" s="332" t="s">
        <v>6</v>
      </c>
      <c r="H61" s="333">
        <f>SUM(H42:H58)</f>
        <v>406.8</v>
      </c>
      <c r="I61" s="378">
        <f>SUM(I42:I58)</f>
        <v>406.8</v>
      </c>
      <c r="J61" s="359"/>
      <c r="K61" s="333">
        <f t="shared" ref="K61:L61" si="2">SUM(K42:K58)</f>
        <v>183</v>
      </c>
      <c r="L61" s="378">
        <f t="shared" si="2"/>
        <v>183</v>
      </c>
      <c r="M61" s="359"/>
      <c r="N61" s="333">
        <f>SUM(N42:N58)</f>
        <v>160</v>
      </c>
      <c r="O61" s="170">
        <f>SUM(O42:O58)</f>
        <v>160</v>
      </c>
      <c r="P61" s="359">
        <f>SUM(P42:P58)</f>
        <v>160</v>
      </c>
      <c r="Q61" s="117"/>
      <c r="R61" s="85"/>
      <c r="S61" s="85"/>
      <c r="T61" s="430"/>
      <c r="U61" s="945"/>
      <c r="V61" s="31"/>
    </row>
    <row r="62" spans="1:25" ht="13.5" thickBot="1" x14ac:dyDescent="0.25">
      <c r="A62" s="107" t="s">
        <v>5</v>
      </c>
      <c r="B62" s="103" t="s">
        <v>5</v>
      </c>
      <c r="C62" s="1028"/>
      <c r="D62" s="1028"/>
      <c r="E62" s="1028"/>
      <c r="F62" s="1028"/>
      <c r="G62" s="1028"/>
      <c r="H62" s="121">
        <f>H61+H41</f>
        <v>644.9</v>
      </c>
      <c r="I62" s="122">
        <f>I61+I41</f>
        <v>644.9</v>
      </c>
      <c r="J62" s="123"/>
      <c r="K62" s="121">
        <f t="shared" ref="K62:N62" si="3">K61+K41</f>
        <v>266.3</v>
      </c>
      <c r="L62" s="122">
        <f t="shared" ref="L62:M62" si="4">L61+L41</f>
        <v>296.3</v>
      </c>
      <c r="M62" s="122">
        <f t="shared" si="4"/>
        <v>30</v>
      </c>
      <c r="N62" s="121">
        <f t="shared" si="3"/>
        <v>253.3</v>
      </c>
      <c r="O62" s="122">
        <f t="shared" ref="O62:P62" si="5">O61+O41</f>
        <v>253.3</v>
      </c>
      <c r="P62" s="123">
        <f t="shared" si="5"/>
        <v>253.3</v>
      </c>
      <c r="Q62" s="1029"/>
      <c r="R62" s="1030"/>
      <c r="S62" s="1030"/>
      <c r="T62" s="1030"/>
      <c r="U62" s="1031"/>
    </row>
    <row r="63" spans="1:25" ht="17.25" customHeight="1" thickBot="1" x14ac:dyDescent="0.25">
      <c r="A63" s="107" t="s">
        <v>5</v>
      </c>
      <c r="B63" s="108" t="s">
        <v>7</v>
      </c>
      <c r="C63" s="1042"/>
      <c r="D63" s="1042"/>
      <c r="E63" s="1042"/>
      <c r="F63" s="1042"/>
      <c r="G63" s="1042"/>
      <c r="H63" s="1042"/>
      <c r="I63" s="1042"/>
      <c r="J63" s="1042"/>
      <c r="K63" s="1042"/>
      <c r="L63" s="1042"/>
      <c r="M63" s="1042"/>
      <c r="N63" s="1042"/>
      <c r="O63" s="1042"/>
      <c r="P63" s="1042"/>
      <c r="Q63" s="1042"/>
      <c r="R63" s="1042"/>
      <c r="S63" s="1042"/>
      <c r="T63" s="1042"/>
      <c r="U63" s="1043"/>
    </row>
    <row r="64" spans="1:25" ht="25.5" customHeight="1" x14ac:dyDescent="0.2">
      <c r="A64" s="884" t="s">
        <v>5</v>
      </c>
      <c r="B64" s="886" t="s">
        <v>7</v>
      </c>
      <c r="C64" s="109" t="s">
        <v>5</v>
      </c>
      <c r="D64" s="491" t="s">
        <v>70</v>
      </c>
      <c r="E64" s="494"/>
      <c r="F64" s="496" t="s">
        <v>45</v>
      </c>
      <c r="G64" s="240" t="s">
        <v>35</v>
      </c>
      <c r="H64" s="913">
        <v>71</v>
      </c>
      <c r="I64" s="932">
        <v>71</v>
      </c>
      <c r="J64" s="931"/>
      <c r="K64" s="913">
        <v>68</v>
      </c>
      <c r="L64" s="932">
        <v>68</v>
      </c>
      <c r="M64" s="931"/>
      <c r="N64" s="913">
        <v>68</v>
      </c>
      <c r="O64" s="932">
        <v>68</v>
      </c>
      <c r="P64" s="931">
        <v>68</v>
      </c>
      <c r="Q64" s="112"/>
      <c r="R64" s="113"/>
      <c r="S64" s="437"/>
      <c r="T64" s="943"/>
      <c r="U64" s="463"/>
    </row>
    <row r="65" spans="1:22" ht="27" customHeight="1" x14ac:dyDescent="0.2">
      <c r="A65" s="1044"/>
      <c r="B65" s="1045"/>
      <c r="C65" s="1046"/>
      <c r="D65" s="1047" t="s">
        <v>51</v>
      </c>
      <c r="E65" s="1049" t="s">
        <v>62</v>
      </c>
      <c r="F65" s="1040"/>
      <c r="G65" s="340"/>
      <c r="H65" s="53"/>
      <c r="I65" s="54"/>
      <c r="J65" s="56"/>
      <c r="K65" s="53"/>
      <c r="L65" s="54"/>
      <c r="M65" s="56"/>
      <c r="N65" s="53"/>
      <c r="O65" s="54"/>
      <c r="P65" s="56"/>
      <c r="Q65" s="533" t="s">
        <v>94</v>
      </c>
      <c r="R65" s="114">
        <v>80</v>
      </c>
      <c r="S65" s="438">
        <v>80</v>
      </c>
      <c r="T65" s="915">
        <v>80</v>
      </c>
      <c r="U65" s="310"/>
      <c r="V65" s="324"/>
    </row>
    <row r="66" spans="1:22" ht="18" customHeight="1" x14ac:dyDescent="0.2">
      <c r="A66" s="1044"/>
      <c r="B66" s="1045"/>
      <c r="C66" s="1046"/>
      <c r="D66" s="1048"/>
      <c r="E66" s="1049"/>
      <c r="F66" s="1041"/>
      <c r="G66" s="340"/>
      <c r="H66" s="27"/>
      <c r="I66" s="58"/>
      <c r="J66" s="60"/>
      <c r="K66" s="27"/>
      <c r="L66" s="58"/>
      <c r="M66" s="60"/>
      <c r="N66" s="27"/>
      <c r="O66" s="58"/>
      <c r="P66" s="60"/>
      <c r="Q66" s="534" t="s">
        <v>52</v>
      </c>
      <c r="R66" s="90">
        <v>5</v>
      </c>
      <c r="S66" s="431">
        <v>5</v>
      </c>
      <c r="T66" s="89">
        <v>5</v>
      </c>
      <c r="U66" s="310"/>
      <c r="V66" s="324"/>
    </row>
    <row r="67" spans="1:22" ht="65.25" customHeight="1" x14ac:dyDescent="0.2">
      <c r="A67" s="884"/>
      <c r="B67" s="886"/>
      <c r="C67" s="892"/>
      <c r="D67" s="492" t="s">
        <v>93</v>
      </c>
      <c r="E67" s="902"/>
      <c r="F67" s="906"/>
      <c r="G67" s="340"/>
      <c r="H67" s="27"/>
      <c r="I67" s="58"/>
      <c r="J67" s="60"/>
      <c r="K67" s="27"/>
      <c r="L67" s="58"/>
      <c r="M67" s="60"/>
      <c r="N67" s="27"/>
      <c r="O67" s="58"/>
      <c r="P67" s="60"/>
      <c r="Q67" s="16" t="s">
        <v>97</v>
      </c>
      <c r="R67" s="13">
        <v>2</v>
      </c>
      <c r="S67" s="431">
        <v>2</v>
      </c>
      <c r="T67" s="89">
        <v>2</v>
      </c>
      <c r="U67" s="310"/>
      <c r="V67" s="324"/>
    </row>
    <row r="68" spans="1:22" ht="30" customHeight="1" x14ac:dyDescent="0.2">
      <c r="A68" s="884"/>
      <c r="B68" s="886"/>
      <c r="C68" s="892"/>
      <c r="D68" s="493" t="s">
        <v>101</v>
      </c>
      <c r="E68" s="495"/>
      <c r="F68" s="497"/>
      <c r="G68" s="115"/>
      <c r="H68" s="67"/>
      <c r="I68" s="68"/>
      <c r="J68" s="70"/>
      <c r="K68" s="67"/>
      <c r="L68" s="68"/>
      <c r="M68" s="70"/>
      <c r="N68" s="67"/>
      <c r="O68" s="68"/>
      <c r="P68" s="70"/>
      <c r="Q68" s="208" t="s">
        <v>205</v>
      </c>
      <c r="R68" s="15">
        <v>100</v>
      </c>
      <c r="S68" s="442">
        <v>100</v>
      </c>
      <c r="T68" s="425">
        <v>100</v>
      </c>
      <c r="U68" s="310"/>
      <c r="V68" s="324"/>
    </row>
    <row r="69" spans="1:22" ht="17.25" customHeight="1" thickBot="1" x14ac:dyDescent="0.25">
      <c r="A69" s="890"/>
      <c r="B69" s="213"/>
      <c r="C69" s="272"/>
      <c r="D69" s="837"/>
      <c r="E69" s="836"/>
      <c r="F69" s="274"/>
      <c r="G69" s="270" t="s">
        <v>6</v>
      </c>
      <c r="H69" s="309">
        <f>SUM(H64:H66)</f>
        <v>71</v>
      </c>
      <c r="I69" s="366">
        <f>SUM(I64:I66)</f>
        <v>71</v>
      </c>
      <c r="J69" s="365"/>
      <c r="K69" s="309">
        <f t="shared" ref="K69:N69" si="6">SUM(K64:K66)</f>
        <v>68</v>
      </c>
      <c r="L69" s="366">
        <f t="shared" ref="L69" si="7">SUM(L64:L66)</f>
        <v>68</v>
      </c>
      <c r="M69" s="365"/>
      <c r="N69" s="309">
        <f t="shared" si="6"/>
        <v>68</v>
      </c>
      <c r="O69" s="366">
        <f t="shared" ref="O69:P69" si="8">SUM(O64:O66)</f>
        <v>68</v>
      </c>
      <c r="P69" s="365">
        <f t="shared" si="8"/>
        <v>68</v>
      </c>
      <c r="Q69" s="306"/>
      <c r="R69" s="290"/>
      <c r="S69" s="290"/>
      <c r="T69" s="914"/>
      <c r="U69" s="945"/>
      <c r="V69" s="31"/>
    </row>
    <row r="70" spans="1:22" ht="13.5" thickBot="1" x14ac:dyDescent="0.25">
      <c r="A70" s="119" t="s">
        <v>5</v>
      </c>
      <c r="B70" s="108" t="s">
        <v>7</v>
      </c>
      <c r="C70" s="1028"/>
      <c r="D70" s="1028"/>
      <c r="E70" s="1028"/>
      <c r="F70" s="1028"/>
      <c r="G70" s="1028"/>
      <c r="H70" s="121">
        <f>H69</f>
        <v>71</v>
      </c>
      <c r="I70" s="122">
        <f>I69</f>
        <v>71</v>
      </c>
      <c r="J70" s="123"/>
      <c r="K70" s="121">
        <f t="shared" ref="K70:N70" si="9">K69</f>
        <v>68</v>
      </c>
      <c r="L70" s="122">
        <f t="shared" ref="L70" si="10">L69</f>
        <v>68</v>
      </c>
      <c r="M70" s="123"/>
      <c r="N70" s="121">
        <f t="shared" si="9"/>
        <v>68</v>
      </c>
      <c r="O70" s="122">
        <f t="shared" ref="O70:P70" si="11">O69</f>
        <v>68</v>
      </c>
      <c r="P70" s="123">
        <f t="shared" si="11"/>
        <v>68</v>
      </c>
      <c r="Q70" s="1029"/>
      <c r="R70" s="1030"/>
      <c r="S70" s="1030"/>
      <c r="T70" s="1030"/>
      <c r="U70" s="1031"/>
    </row>
    <row r="71" spans="1:22" ht="17.25" customHeight="1" thickBot="1" x14ac:dyDescent="0.25">
      <c r="A71" s="107" t="s">
        <v>5</v>
      </c>
      <c r="B71" s="108" t="s">
        <v>37</v>
      </c>
      <c r="C71" s="1032"/>
      <c r="D71" s="1032"/>
      <c r="E71" s="1032"/>
      <c r="F71" s="1032"/>
      <c r="G71" s="1032"/>
      <c r="H71" s="1032"/>
      <c r="I71" s="1032"/>
      <c r="J71" s="1032"/>
      <c r="K71" s="1032"/>
      <c r="L71" s="1032"/>
      <c r="M71" s="1032"/>
      <c r="N71" s="1032"/>
      <c r="O71" s="1032"/>
      <c r="P71" s="1032"/>
      <c r="Q71" s="1032"/>
      <c r="R71" s="1032"/>
      <c r="S71" s="1032"/>
      <c r="T71" s="1032"/>
      <c r="U71" s="1033"/>
    </row>
    <row r="72" spans="1:22" ht="15.75" customHeight="1" x14ac:dyDescent="0.2">
      <c r="A72" s="883" t="s">
        <v>5</v>
      </c>
      <c r="B72" s="885" t="s">
        <v>37</v>
      </c>
      <c r="C72" s="887" t="s">
        <v>5</v>
      </c>
      <c r="D72" s="991" t="s">
        <v>74</v>
      </c>
      <c r="E72" s="857"/>
      <c r="F72" s="889"/>
      <c r="G72" s="301" t="s">
        <v>35</v>
      </c>
      <c r="H72" s="286">
        <v>30.5</v>
      </c>
      <c r="I72" s="376">
        <v>30.5</v>
      </c>
      <c r="J72" s="372"/>
      <c r="K72" s="286">
        <v>50.5</v>
      </c>
      <c r="L72" s="376">
        <v>50.5</v>
      </c>
      <c r="M72" s="372"/>
      <c r="N72" s="286">
        <v>15.5</v>
      </c>
      <c r="O72" s="376">
        <v>15.5</v>
      </c>
      <c r="P72" s="372"/>
      <c r="Q72" s="168"/>
      <c r="R72" s="288"/>
      <c r="S72" s="850"/>
      <c r="T72" s="944"/>
      <c r="U72" s="856"/>
      <c r="V72" s="324"/>
    </row>
    <row r="73" spans="1:22" ht="23.25" customHeight="1" x14ac:dyDescent="0.2">
      <c r="A73" s="884"/>
      <c r="B73" s="886"/>
      <c r="C73" s="888"/>
      <c r="D73" s="992"/>
      <c r="E73" s="501"/>
      <c r="F73" s="357"/>
      <c r="G73" s="102" t="s">
        <v>147</v>
      </c>
      <c r="H73" s="67">
        <v>2.5</v>
      </c>
      <c r="I73" s="68">
        <v>2.5</v>
      </c>
      <c r="J73" s="70"/>
      <c r="K73" s="67"/>
      <c r="L73" s="68"/>
      <c r="M73" s="69"/>
      <c r="N73" s="67"/>
      <c r="O73" s="68"/>
      <c r="P73" s="69"/>
      <c r="Q73" s="534"/>
      <c r="R73" s="90"/>
      <c r="S73" s="431"/>
      <c r="T73" s="368"/>
      <c r="U73" s="398"/>
      <c r="V73" s="324"/>
    </row>
    <row r="74" spans="1:22" ht="31.5" customHeight="1" x14ac:dyDescent="0.2">
      <c r="A74" s="884"/>
      <c r="B74" s="886"/>
      <c r="C74" s="888"/>
      <c r="D74" s="858" t="s">
        <v>53</v>
      </c>
      <c r="E74" s="738"/>
      <c r="F74" s="882" t="s">
        <v>45</v>
      </c>
      <c r="G74" s="25"/>
      <c r="H74" s="27"/>
      <c r="I74" s="58"/>
      <c r="J74" s="60"/>
      <c r="K74" s="27"/>
      <c r="L74" s="58"/>
      <c r="M74" s="60"/>
      <c r="N74" s="27"/>
      <c r="O74" s="58"/>
      <c r="P74" s="60"/>
      <c r="Q74" s="16" t="s">
        <v>56</v>
      </c>
      <c r="R74" s="90">
        <v>2</v>
      </c>
      <c r="S74" s="431">
        <v>2</v>
      </c>
      <c r="T74" s="89">
        <v>2</v>
      </c>
      <c r="U74" s="310"/>
      <c r="V74" s="324"/>
    </row>
    <row r="75" spans="1:22" ht="18.75" customHeight="1" x14ac:dyDescent="0.2">
      <c r="A75" s="884"/>
      <c r="B75" s="886"/>
      <c r="C75" s="888"/>
      <c r="D75" s="1034" t="s">
        <v>144</v>
      </c>
      <c r="E75" s="738"/>
      <c r="F75" s="882"/>
      <c r="G75" s="25"/>
      <c r="H75" s="8"/>
      <c r="I75" s="193"/>
      <c r="J75" s="188"/>
      <c r="K75" s="8"/>
      <c r="L75" s="193"/>
      <c r="M75" s="188"/>
      <c r="N75" s="8"/>
      <c r="O75" s="193"/>
      <c r="P75" s="188"/>
      <c r="Q75" s="904" t="s">
        <v>137</v>
      </c>
      <c r="R75" s="360">
        <v>1</v>
      </c>
      <c r="S75" s="114"/>
      <c r="T75" s="915"/>
      <c r="U75" s="310"/>
      <c r="V75" s="324"/>
    </row>
    <row r="76" spans="1:22" ht="24.75" customHeight="1" x14ac:dyDescent="0.2">
      <c r="A76" s="884"/>
      <c r="B76" s="886"/>
      <c r="C76" s="888"/>
      <c r="D76" s="1035"/>
      <c r="E76" s="738"/>
      <c r="F76" s="882"/>
      <c r="G76" s="25"/>
      <c r="H76" s="8"/>
      <c r="I76" s="193"/>
      <c r="J76" s="188"/>
      <c r="K76" s="8"/>
      <c r="L76" s="193"/>
      <c r="M76" s="188"/>
      <c r="N76" s="8"/>
      <c r="O76" s="193"/>
      <c r="P76" s="188"/>
      <c r="Q76" s="741"/>
      <c r="R76" s="450"/>
      <c r="S76" s="90"/>
      <c r="T76" s="89"/>
      <c r="U76" s="310"/>
      <c r="V76" s="324"/>
    </row>
    <row r="77" spans="1:22" ht="45" customHeight="1" x14ac:dyDescent="0.2">
      <c r="A77" s="884"/>
      <c r="B77" s="886"/>
      <c r="C77" s="888"/>
      <c r="D77" s="245" t="s">
        <v>212</v>
      </c>
      <c r="E77" s="909"/>
      <c r="F77" s="894"/>
      <c r="G77" s="342"/>
      <c r="H77" s="370"/>
      <c r="I77" s="381"/>
      <c r="J77" s="373"/>
      <c r="K77" s="370"/>
      <c r="L77" s="381"/>
      <c r="M77" s="373"/>
      <c r="N77" s="399"/>
      <c r="O77" s="909"/>
      <c r="P77" s="400"/>
      <c r="Q77" s="648" t="s">
        <v>188</v>
      </c>
      <c r="R77" s="637"/>
      <c r="S77" s="791">
        <v>1</v>
      </c>
      <c r="T77" s="638"/>
      <c r="U77" s="946"/>
      <c r="V77" s="324"/>
    </row>
    <row r="78" spans="1:22" ht="41.25" customHeight="1" x14ac:dyDescent="0.2">
      <c r="A78" s="884"/>
      <c r="B78" s="886"/>
      <c r="C78" s="888"/>
      <c r="D78" s="28" t="s">
        <v>213</v>
      </c>
      <c r="E78" s="909"/>
      <c r="F78" s="894"/>
      <c r="G78" s="342"/>
      <c r="H78" s="27"/>
      <c r="I78" s="58"/>
      <c r="J78" s="60"/>
      <c r="K78" s="27"/>
      <c r="L78" s="58"/>
      <c r="M78" s="60"/>
      <c r="N78" s="27"/>
      <c r="O78" s="58"/>
      <c r="P78" s="60"/>
      <c r="Q78" s="631" t="s">
        <v>187</v>
      </c>
      <c r="R78" s="638">
        <v>6</v>
      </c>
      <c r="S78" s="638">
        <v>6</v>
      </c>
      <c r="T78" s="638">
        <v>6</v>
      </c>
      <c r="U78" s="946"/>
    </row>
    <row r="79" spans="1:22" ht="12.75" customHeight="1" x14ac:dyDescent="0.2">
      <c r="A79" s="884"/>
      <c r="B79" s="886"/>
      <c r="C79" s="888"/>
      <c r="D79" s="909" t="s">
        <v>82</v>
      </c>
      <c r="E79" s="738"/>
      <c r="F79" s="882"/>
      <c r="G79" s="25"/>
      <c r="H79" s="27"/>
      <c r="I79" s="58"/>
      <c r="J79" s="60"/>
      <c r="K79" s="27"/>
      <c r="L79" s="58"/>
      <c r="M79" s="60"/>
      <c r="N79" s="27"/>
      <c r="O79" s="58"/>
      <c r="P79" s="60"/>
      <c r="Q79" s="179"/>
      <c r="R79" s="85"/>
      <c r="S79" s="430"/>
      <c r="T79" s="84"/>
      <c r="U79" s="310"/>
      <c r="V79" s="324"/>
    </row>
    <row r="80" spans="1:22" ht="25.5" customHeight="1" x14ac:dyDescent="0.2">
      <c r="A80" s="884"/>
      <c r="B80" s="886"/>
      <c r="C80" s="888"/>
      <c r="D80" s="909" t="s">
        <v>84</v>
      </c>
      <c r="E80" s="738"/>
      <c r="F80" s="882"/>
      <c r="G80" s="25"/>
      <c r="H80" s="27"/>
      <c r="I80" s="58"/>
      <c r="J80" s="60"/>
      <c r="K80" s="27"/>
      <c r="L80" s="58"/>
      <c r="M80" s="60"/>
      <c r="N80" s="27"/>
      <c r="O80" s="58"/>
      <c r="P80" s="60"/>
      <c r="Q80" s="179" t="s">
        <v>83</v>
      </c>
      <c r="R80" s="85">
        <v>1</v>
      </c>
      <c r="S80" s="430">
        <v>1</v>
      </c>
      <c r="T80" s="84">
        <v>1</v>
      </c>
      <c r="U80" s="310"/>
      <c r="V80" s="324"/>
    </row>
    <row r="81" spans="1:38" ht="25.5" customHeight="1" x14ac:dyDescent="0.2">
      <c r="A81" s="884"/>
      <c r="B81" s="886"/>
      <c r="C81" s="888"/>
      <c r="D81" s="909" t="s">
        <v>54</v>
      </c>
      <c r="E81" s="738"/>
      <c r="F81" s="882"/>
      <c r="G81" s="194"/>
      <c r="H81" s="8"/>
      <c r="I81" s="193"/>
      <c r="J81" s="188"/>
      <c r="K81" s="352"/>
      <c r="L81" s="193"/>
      <c r="M81" s="188"/>
      <c r="N81" s="352"/>
      <c r="O81" s="193"/>
      <c r="P81" s="188"/>
      <c r="Q81" s="179" t="s">
        <v>55</v>
      </c>
      <c r="R81" s="12"/>
      <c r="S81" s="148">
        <v>200</v>
      </c>
      <c r="T81" s="84"/>
      <c r="U81" s="310"/>
      <c r="V81" s="324"/>
    </row>
    <row r="82" spans="1:38" ht="33" customHeight="1" x14ac:dyDescent="0.2">
      <c r="A82" s="884"/>
      <c r="B82" s="886"/>
      <c r="C82" s="888"/>
      <c r="D82" s="505" t="s">
        <v>87</v>
      </c>
      <c r="E82" s="738"/>
      <c r="F82" s="882"/>
      <c r="G82" s="191"/>
      <c r="H82" s="8"/>
      <c r="I82" s="193"/>
      <c r="J82" s="188"/>
      <c r="K82" s="8"/>
      <c r="L82" s="193"/>
      <c r="M82" s="188"/>
      <c r="N82" s="8"/>
      <c r="O82" s="193"/>
      <c r="P82" s="188"/>
      <c r="Q82" s="208" t="s">
        <v>96</v>
      </c>
      <c r="R82" s="267">
        <v>1</v>
      </c>
      <c r="S82" s="267">
        <v>1</v>
      </c>
      <c r="T82" s="425">
        <v>1</v>
      </c>
      <c r="U82" s="310"/>
      <c r="V82" s="324"/>
    </row>
    <row r="83" spans="1:38" ht="28.5" customHeight="1" x14ac:dyDescent="0.2">
      <c r="A83" s="884"/>
      <c r="B83" s="886"/>
      <c r="C83" s="888"/>
      <c r="D83" s="245" t="s">
        <v>191</v>
      </c>
      <c r="E83" s="909"/>
      <c r="F83" s="894"/>
      <c r="G83" s="859"/>
      <c r="H83" s="647"/>
      <c r="I83" s="938"/>
      <c r="J83" s="933"/>
      <c r="K83" s="647"/>
      <c r="L83" s="938"/>
      <c r="M83" s="933"/>
      <c r="N83" s="645"/>
      <c r="O83" s="941"/>
      <c r="P83" s="937"/>
      <c r="Q83" s="631" t="s">
        <v>138</v>
      </c>
      <c r="R83" s="28"/>
      <c r="S83" s="791">
        <v>1</v>
      </c>
      <c r="T83" s="638"/>
      <c r="U83" s="946"/>
      <c r="V83" s="324"/>
    </row>
    <row r="84" spans="1:38" ht="17.25" customHeight="1" thickBot="1" x14ac:dyDescent="0.25">
      <c r="A84" s="890"/>
      <c r="B84" s="213"/>
      <c r="C84" s="272"/>
      <c r="D84" s="837"/>
      <c r="E84" s="836"/>
      <c r="F84" s="274"/>
      <c r="G84" s="270" t="s">
        <v>6</v>
      </c>
      <c r="H84" s="309">
        <f>SUM(H72:H81)</f>
        <v>33</v>
      </c>
      <c r="I84" s="366">
        <f>SUM(I72:I81)</f>
        <v>33</v>
      </c>
      <c r="J84" s="365"/>
      <c r="K84" s="309">
        <f t="shared" ref="K84:N84" si="12">SUM(K72:K81)</f>
        <v>50.5</v>
      </c>
      <c r="L84" s="366">
        <f t="shared" ref="L84" si="13">SUM(L72:L81)</f>
        <v>50.5</v>
      </c>
      <c r="M84" s="365"/>
      <c r="N84" s="309">
        <f t="shared" si="12"/>
        <v>15.5</v>
      </c>
      <c r="O84" s="366">
        <f t="shared" ref="O84:P84" si="14">SUM(O72:O81)</f>
        <v>15.5</v>
      </c>
      <c r="P84" s="365">
        <f t="shared" si="14"/>
        <v>0</v>
      </c>
      <c r="Q84" s="306"/>
      <c r="R84" s="290"/>
      <c r="S84" s="290"/>
      <c r="T84" s="914"/>
      <c r="U84" s="945"/>
      <c r="V84" s="31"/>
    </row>
    <row r="85" spans="1:38" ht="16.5" customHeight="1" x14ac:dyDescent="0.2">
      <c r="A85" s="883" t="s">
        <v>5</v>
      </c>
      <c r="B85" s="885" t="s">
        <v>37</v>
      </c>
      <c r="C85" s="887" t="s">
        <v>7</v>
      </c>
      <c r="D85" s="861" t="s">
        <v>123</v>
      </c>
      <c r="E85" s="1038" t="s">
        <v>71</v>
      </c>
      <c r="F85" s="889" t="s">
        <v>45</v>
      </c>
      <c r="G85" s="863" t="s">
        <v>35</v>
      </c>
      <c r="H85" s="865">
        <v>100</v>
      </c>
      <c r="I85" s="939">
        <v>100</v>
      </c>
      <c r="J85" s="934"/>
      <c r="K85" s="865">
        <v>100</v>
      </c>
      <c r="L85" s="939">
        <v>100</v>
      </c>
      <c r="M85" s="936"/>
      <c r="N85" s="865">
        <v>100</v>
      </c>
      <c r="O85" s="939">
        <v>100</v>
      </c>
      <c r="P85" s="936"/>
      <c r="Q85" s="862"/>
      <c r="R85" s="288"/>
      <c r="S85" s="850"/>
      <c r="T85" s="287"/>
      <c r="U85" s="475"/>
      <c r="V85" s="326"/>
      <c r="W85" s="356"/>
      <c r="X85" s="356"/>
      <c r="Y85" s="350"/>
      <c r="Z85" s="133"/>
      <c r="AA85" s="133"/>
      <c r="AB85" s="356"/>
      <c r="AC85" s="356"/>
      <c r="AD85" s="356"/>
      <c r="AE85" s="356"/>
      <c r="AF85" s="356"/>
      <c r="AG85" s="356"/>
      <c r="AH85" s="356"/>
      <c r="AI85" s="356"/>
      <c r="AJ85" s="356"/>
      <c r="AK85" s="356"/>
    </row>
    <row r="86" spans="1:38" ht="31.5" customHeight="1" x14ac:dyDescent="0.2">
      <c r="A86" s="890"/>
      <c r="B86" s="891"/>
      <c r="C86" s="888"/>
      <c r="D86" s="866" t="s">
        <v>110</v>
      </c>
      <c r="E86" s="1039"/>
      <c r="F86" s="882"/>
      <c r="G86" s="266"/>
      <c r="H86" s="189"/>
      <c r="I86" s="353"/>
      <c r="J86" s="371"/>
      <c r="K86" s="67"/>
      <c r="L86" s="68"/>
      <c r="M86" s="69"/>
      <c r="N86" s="67"/>
      <c r="O86" s="68"/>
      <c r="P86" s="69"/>
      <c r="Q86" s="867" t="s">
        <v>129</v>
      </c>
      <c r="R86" s="84">
        <v>3</v>
      </c>
      <c r="S86" s="84">
        <v>3</v>
      </c>
      <c r="T86" s="84">
        <v>3</v>
      </c>
      <c r="U86" s="310"/>
      <c r="V86" s="324"/>
    </row>
    <row r="87" spans="1:38" ht="17.25" customHeight="1" thickBot="1" x14ac:dyDescent="0.25">
      <c r="A87" s="276"/>
      <c r="B87" s="277"/>
      <c r="C87" s="334"/>
      <c r="D87" s="854"/>
      <c r="E87" s="836"/>
      <c r="F87" s="274"/>
      <c r="G87" s="134" t="s">
        <v>6</v>
      </c>
      <c r="H87" s="169">
        <f>SUM(H85:H86)</f>
        <v>100</v>
      </c>
      <c r="I87" s="170">
        <f>SUM(I85:I86)</f>
        <v>100</v>
      </c>
      <c r="J87" s="135"/>
      <c r="K87" s="169">
        <f t="shared" ref="K87:N87" si="15">SUM(K85:K86)</f>
        <v>100</v>
      </c>
      <c r="L87" s="170">
        <f t="shared" ref="L87" si="16">SUM(L85:L86)</f>
        <v>100</v>
      </c>
      <c r="M87" s="135"/>
      <c r="N87" s="169">
        <f t="shared" si="15"/>
        <v>100</v>
      </c>
      <c r="O87" s="170">
        <f t="shared" ref="O87:P87" si="17">SUM(O85:O86)</f>
        <v>100</v>
      </c>
      <c r="P87" s="135">
        <f t="shared" si="17"/>
        <v>0</v>
      </c>
      <c r="Q87" s="306"/>
      <c r="R87" s="290"/>
      <c r="S87" s="290"/>
      <c r="T87" s="914"/>
      <c r="U87" s="945"/>
      <c r="V87" s="31"/>
    </row>
    <row r="88" spans="1:38" ht="36.75" customHeight="1" x14ac:dyDescent="0.2">
      <c r="A88" s="884" t="s">
        <v>5</v>
      </c>
      <c r="B88" s="886" t="s">
        <v>37</v>
      </c>
      <c r="C88" s="888" t="s">
        <v>37</v>
      </c>
      <c r="D88" s="868" t="s">
        <v>149</v>
      </c>
      <c r="E88" s="1036" t="s">
        <v>204</v>
      </c>
      <c r="F88" s="889" t="s">
        <v>45</v>
      </c>
      <c r="G88" s="102" t="s">
        <v>147</v>
      </c>
      <c r="H88" s="67">
        <v>5.0999999999999996</v>
      </c>
      <c r="I88" s="68">
        <v>5.0999999999999996</v>
      </c>
      <c r="J88" s="70"/>
      <c r="K88" s="550"/>
      <c r="L88" s="940"/>
      <c r="M88" s="554"/>
      <c r="N88" s="550"/>
      <c r="O88" s="940"/>
      <c r="P88" s="554"/>
      <c r="Q88" s="872" t="s">
        <v>105</v>
      </c>
      <c r="R88" s="85">
        <v>1</v>
      </c>
      <c r="S88" s="669"/>
      <c r="T88" s="287"/>
      <c r="U88" s="475"/>
      <c r="V88" s="324"/>
    </row>
    <row r="89" spans="1:38" ht="15" customHeight="1" x14ac:dyDescent="0.2">
      <c r="A89" s="335"/>
      <c r="B89" s="336"/>
      <c r="C89" s="337"/>
      <c r="D89" s="509"/>
      <c r="E89" s="1037"/>
      <c r="F89" s="357"/>
      <c r="G89" s="270" t="s">
        <v>6</v>
      </c>
      <c r="H89" s="309">
        <f>SUM(H88:H88)</f>
        <v>5.0999999999999996</v>
      </c>
      <c r="I89" s="366">
        <f>SUM(I88:I88)</f>
        <v>5.0999999999999996</v>
      </c>
      <c r="J89" s="366">
        <f>SUM(J88:J88)</f>
        <v>0</v>
      </c>
      <c r="K89" s="309">
        <f>SUM(K88:K88)</f>
        <v>0</v>
      </c>
      <c r="L89" s="366">
        <f>SUM(L88:L88)</f>
        <v>0</v>
      </c>
      <c r="M89" s="365"/>
      <c r="N89" s="309">
        <f>SUM(N88:N88)</f>
        <v>0</v>
      </c>
      <c r="O89" s="366">
        <f>SUM(O88:O88)</f>
        <v>0</v>
      </c>
      <c r="P89" s="365">
        <f>SUM(P88:P88)</f>
        <v>0</v>
      </c>
      <c r="Q89" s="667"/>
      <c r="R89" s="90"/>
      <c r="S89" s="431"/>
      <c r="T89" s="89"/>
      <c r="U89" s="219"/>
    </row>
    <row r="90" spans="1:38" ht="14.25" customHeight="1" thickBot="1" x14ac:dyDescent="0.25">
      <c r="A90" s="276" t="s">
        <v>5</v>
      </c>
      <c r="B90" s="166" t="s">
        <v>37</v>
      </c>
      <c r="C90" s="1024"/>
      <c r="D90" s="1024"/>
      <c r="E90" s="1024"/>
      <c r="F90" s="1024"/>
      <c r="G90" s="1024"/>
      <c r="H90" s="105">
        <f t="shared" ref="H90:P90" si="18">H89+H87+H84</f>
        <v>138.1</v>
      </c>
      <c r="I90" s="106">
        <f t="shared" si="18"/>
        <v>138.1</v>
      </c>
      <c r="J90" s="106">
        <f t="shared" si="18"/>
        <v>0</v>
      </c>
      <c r="K90" s="105">
        <f t="shared" si="18"/>
        <v>150.5</v>
      </c>
      <c r="L90" s="106">
        <f t="shared" si="18"/>
        <v>150.5</v>
      </c>
      <c r="M90" s="106">
        <f t="shared" si="18"/>
        <v>0</v>
      </c>
      <c r="N90" s="105">
        <f t="shared" si="18"/>
        <v>115.5</v>
      </c>
      <c r="O90" s="106">
        <f t="shared" si="18"/>
        <v>115.5</v>
      </c>
      <c r="P90" s="935">
        <f t="shared" si="18"/>
        <v>0</v>
      </c>
      <c r="Q90" s="1025"/>
      <c r="R90" s="1026"/>
      <c r="S90" s="1026"/>
      <c r="T90" s="1026"/>
      <c r="U90" s="1027"/>
    </row>
    <row r="91" spans="1:38" ht="14.25" customHeight="1" thickBot="1" x14ac:dyDescent="0.25">
      <c r="A91" s="107" t="s">
        <v>5</v>
      </c>
      <c r="B91" s="1015" t="s">
        <v>9</v>
      </c>
      <c r="C91" s="1016"/>
      <c r="D91" s="1016"/>
      <c r="E91" s="1016"/>
      <c r="F91" s="1016"/>
      <c r="G91" s="1016"/>
      <c r="H91" s="279">
        <f t="shared" ref="H91:P91" si="19">H90+H70+H62</f>
        <v>854</v>
      </c>
      <c r="I91" s="379">
        <f t="shared" si="19"/>
        <v>854</v>
      </c>
      <c r="J91" s="379">
        <f t="shared" si="19"/>
        <v>0</v>
      </c>
      <c r="K91" s="279">
        <f t="shared" si="19"/>
        <v>484.8</v>
      </c>
      <c r="L91" s="379">
        <f t="shared" si="19"/>
        <v>514.79999999999995</v>
      </c>
      <c r="M91" s="969">
        <f t="shared" si="19"/>
        <v>30</v>
      </c>
      <c r="N91" s="279">
        <f t="shared" si="19"/>
        <v>436.8</v>
      </c>
      <c r="O91" s="379">
        <f t="shared" si="19"/>
        <v>436.8</v>
      </c>
      <c r="P91" s="374">
        <f t="shared" si="19"/>
        <v>321.3</v>
      </c>
      <c r="Q91" s="1017"/>
      <c r="R91" s="1017"/>
      <c r="S91" s="1017"/>
      <c r="T91" s="1017"/>
      <c r="U91" s="1018"/>
    </row>
    <row r="92" spans="1:38" ht="14.25" customHeight="1" thickBot="1" x14ac:dyDescent="0.25">
      <c r="A92" s="138" t="s">
        <v>5</v>
      </c>
      <c r="B92" s="1019" t="s">
        <v>195</v>
      </c>
      <c r="C92" s="1020"/>
      <c r="D92" s="1020"/>
      <c r="E92" s="1020"/>
      <c r="F92" s="1020"/>
      <c r="G92" s="1020"/>
      <c r="H92" s="280">
        <f t="shared" ref="H92:P92" si="20">H91</f>
        <v>854</v>
      </c>
      <c r="I92" s="380">
        <f t="shared" si="20"/>
        <v>854</v>
      </c>
      <c r="J92" s="380">
        <f t="shared" si="20"/>
        <v>0</v>
      </c>
      <c r="K92" s="280">
        <f t="shared" si="20"/>
        <v>484.8</v>
      </c>
      <c r="L92" s="380">
        <f t="shared" si="20"/>
        <v>514.79999999999995</v>
      </c>
      <c r="M92" s="380">
        <f t="shared" si="20"/>
        <v>30</v>
      </c>
      <c r="N92" s="280">
        <f t="shared" si="20"/>
        <v>436.8</v>
      </c>
      <c r="O92" s="380">
        <f t="shared" si="20"/>
        <v>436.8</v>
      </c>
      <c r="P92" s="375">
        <f t="shared" si="20"/>
        <v>321.3</v>
      </c>
      <c r="Q92" s="1021"/>
      <c r="R92" s="1021"/>
      <c r="S92" s="1021"/>
      <c r="T92" s="1021"/>
      <c r="U92" s="1022"/>
    </row>
    <row r="93" spans="1:38" s="140" customFormat="1" ht="17.25" customHeight="1" x14ac:dyDescent="0.2">
      <c r="A93" s="1023"/>
      <c r="B93" s="1023"/>
      <c r="C93" s="1023"/>
      <c r="D93" s="1023"/>
      <c r="E93" s="1023"/>
      <c r="F93" s="1023"/>
      <c r="G93" s="1023"/>
      <c r="H93" s="1023"/>
      <c r="I93" s="1023"/>
      <c r="J93" s="1023"/>
      <c r="K93" s="1023"/>
      <c r="L93" s="1023"/>
      <c r="M93" s="1023"/>
      <c r="N93" s="1023"/>
      <c r="O93" s="1023"/>
      <c r="P93" s="1023"/>
      <c r="Q93" s="1023"/>
      <c r="R93" s="1023"/>
      <c r="S93" s="1023"/>
      <c r="T93" s="1023"/>
      <c r="U93" s="1023"/>
    </row>
    <row r="94" spans="1:38" s="141" customFormat="1" ht="14.25" customHeight="1" thickBot="1" x14ac:dyDescent="0.25">
      <c r="A94" s="1002" t="s">
        <v>13</v>
      </c>
      <c r="B94" s="1002"/>
      <c r="C94" s="1002"/>
      <c r="D94" s="1002"/>
      <c r="E94" s="1002"/>
      <c r="F94" s="1002"/>
      <c r="G94" s="1002"/>
      <c r="H94" s="142"/>
      <c r="I94" s="142"/>
      <c r="J94" s="142"/>
      <c r="K94" s="142"/>
      <c r="L94" s="142"/>
      <c r="M94" s="142"/>
      <c r="N94" s="142"/>
      <c r="O94" s="142"/>
      <c r="P94" s="142"/>
      <c r="Q94" s="143"/>
      <c r="R94" s="143"/>
      <c r="S94" s="143"/>
      <c r="T94" s="143"/>
      <c r="U94" s="143"/>
      <c r="V94" s="140"/>
      <c r="W94" s="140"/>
      <c r="X94" s="140"/>
      <c r="Y94" s="140"/>
      <c r="Z94" s="140"/>
      <c r="AA94" s="140"/>
      <c r="AB94" s="140"/>
      <c r="AC94" s="140"/>
      <c r="AD94" s="140"/>
      <c r="AE94" s="140"/>
      <c r="AF94" s="140"/>
      <c r="AG94" s="140"/>
      <c r="AH94" s="140"/>
      <c r="AI94" s="140"/>
      <c r="AJ94" s="140"/>
      <c r="AK94" s="140"/>
      <c r="AL94" s="140"/>
    </row>
    <row r="95" spans="1:38" ht="90" customHeight="1" thickBot="1" x14ac:dyDescent="0.25">
      <c r="A95" s="1003" t="s">
        <v>10</v>
      </c>
      <c r="B95" s="1004"/>
      <c r="C95" s="1004"/>
      <c r="D95" s="1004"/>
      <c r="E95" s="1004"/>
      <c r="F95" s="1004"/>
      <c r="G95" s="1005"/>
      <c r="H95" s="382" t="s">
        <v>176</v>
      </c>
      <c r="I95" s="942" t="s">
        <v>219</v>
      </c>
      <c r="J95" s="384" t="s">
        <v>165</v>
      </c>
      <c r="K95" s="385" t="s">
        <v>131</v>
      </c>
      <c r="L95" s="383" t="s">
        <v>167</v>
      </c>
      <c r="M95" s="384" t="s">
        <v>165</v>
      </c>
      <c r="N95" s="385" t="s">
        <v>171</v>
      </c>
      <c r="O95" s="383" t="s">
        <v>218</v>
      </c>
      <c r="P95" s="384" t="s">
        <v>165</v>
      </c>
    </row>
    <row r="96" spans="1:38" ht="14.25" customHeight="1" x14ac:dyDescent="0.2">
      <c r="A96" s="1006" t="s">
        <v>14</v>
      </c>
      <c r="B96" s="1007"/>
      <c r="C96" s="1007"/>
      <c r="D96" s="1007"/>
      <c r="E96" s="1007"/>
      <c r="F96" s="1007"/>
      <c r="G96" s="1008"/>
      <c r="H96" s="386">
        <f t="shared" ref="H96:P96" si="21">H97+H101+H102</f>
        <v>854</v>
      </c>
      <c r="I96" s="394">
        <f t="shared" si="21"/>
        <v>854</v>
      </c>
      <c r="J96" s="394">
        <f t="shared" si="21"/>
        <v>0</v>
      </c>
      <c r="K96" s="386">
        <f t="shared" si="21"/>
        <v>391.8</v>
      </c>
      <c r="L96" s="394">
        <f t="shared" si="21"/>
        <v>421.8</v>
      </c>
      <c r="M96" s="394">
        <f t="shared" si="21"/>
        <v>30</v>
      </c>
      <c r="N96" s="386">
        <f t="shared" si="21"/>
        <v>436.8</v>
      </c>
      <c r="O96" s="394">
        <f t="shared" si="21"/>
        <v>436.8</v>
      </c>
      <c r="P96" s="389">
        <f t="shared" ca="1" si="21"/>
        <v>321.3</v>
      </c>
    </row>
    <row r="97" spans="1:38" ht="14.25" customHeight="1" x14ac:dyDescent="0.2">
      <c r="A97" s="1009" t="s">
        <v>128</v>
      </c>
      <c r="B97" s="1010"/>
      <c r="C97" s="1010"/>
      <c r="D97" s="1010"/>
      <c r="E97" s="1010"/>
      <c r="F97" s="1010"/>
      <c r="G97" s="1011"/>
      <c r="H97" s="309">
        <f t="shared" ref="H97:P97" si="22">H98+H99+H100</f>
        <v>390.9</v>
      </c>
      <c r="I97" s="366">
        <f t="shared" si="22"/>
        <v>390.9</v>
      </c>
      <c r="J97" s="366">
        <f t="shared" si="22"/>
        <v>0</v>
      </c>
      <c r="K97" s="309">
        <f t="shared" si="22"/>
        <v>391.8</v>
      </c>
      <c r="L97" s="366">
        <f t="shared" si="22"/>
        <v>421.8</v>
      </c>
      <c r="M97" s="366">
        <f t="shared" si="22"/>
        <v>30</v>
      </c>
      <c r="N97" s="309">
        <f t="shared" si="22"/>
        <v>436.8</v>
      </c>
      <c r="O97" s="366">
        <f t="shared" si="22"/>
        <v>436.8</v>
      </c>
      <c r="P97" s="390">
        <f t="shared" si="22"/>
        <v>321.3</v>
      </c>
    </row>
    <row r="98" spans="1:38" ht="14.25" customHeight="1" x14ac:dyDescent="0.2">
      <c r="A98" s="1012" t="s">
        <v>115</v>
      </c>
      <c r="B98" s="1013"/>
      <c r="C98" s="1013"/>
      <c r="D98" s="1013"/>
      <c r="E98" s="1013"/>
      <c r="F98" s="1013"/>
      <c r="G98" s="1014"/>
      <c r="H98" s="387">
        <f>SUMIF(G13:G92,"SB",H13:H92)</f>
        <v>390.9</v>
      </c>
      <c r="I98" s="395">
        <f>SUMIF(G13:G92,"SB",I13:I92)</f>
        <v>390.9</v>
      </c>
      <c r="J98" s="395">
        <f>SUMIF(G13:G92,"SB",J13:J92)</f>
        <v>0</v>
      </c>
      <c r="K98" s="387">
        <f>SUMIF(G13:G92,"SB",K13:K92)</f>
        <v>391.8</v>
      </c>
      <c r="L98" s="395">
        <f>SUMIF(G13:G92,"SB",L13:L92)</f>
        <v>421.8</v>
      </c>
      <c r="M98" s="970">
        <f>SUMIF(G13:G92,"SB",M13:M92)</f>
        <v>30</v>
      </c>
      <c r="N98" s="387">
        <f>SUMIF(G13:G92,"SB",N13:N92)</f>
        <v>436.8</v>
      </c>
      <c r="O98" s="395">
        <f>SUMIF(G13:G92,"SB",O13:O92)</f>
        <v>436.8</v>
      </c>
      <c r="P98" s="391">
        <f>SUMIF(G13:G92,"SB",P13:P92)</f>
        <v>321.3</v>
      </c>
      <c r="Q98" s="145"/>
    </row>
    <row r="99" spans="1:38" ht="25.5" customHeight="1" x14ac:dyDescent="0.2">
      <c r="A99" s="993" t="s">
        <v>215</v>
      </c>
      <c r="B99" s="994"/>
      <c r="C99" s="994"/>
      <c r="D99" s="994"/>
      <c r="E99" s="994"/>
      <c r="F99" s="994"/>
      <c r="G99" s="995"/>
      <c r="H99" s="409">
        <f>SUMIF(G15:G89,"SB(ES)",H15:H89)</f>
        <v>0</v>
      </c>
      <c r="I99" s="919">
        <f>SUMIF(G15:G89,"SB(ES)",I15:I89)</f>
        <v>0</v>
      </c>
      <c r="J99" s="919">
        <f>SUMIF(G15:G89,"SB(ES)",J15:J89)</f>
        <v>0</v>
      </c>
      <c r="K99" s="409">
        <f>SUMIF(G15:G89,"SB(ES)",K15:K89)</f>
        <v>0</v>
      </c>
      <c r="L99" s="919">
        <f>SUMIF(G15:G89,"SB(ES)",L15:L89)</f>
        <v>0</v>
      </c>
      <c r="M99" s="919">
        <f>SUMIF(G15:G89,"SB(ES)",M15:M89)</f>
        <v>0</v>
      </c>
      <c r="N99" s="409">
        <f>SUMIF(G15:G89,"SB(ES)",N15:N89)</f>
        <v>0</v>
      </c>
      <c r="O99" s="919">
        <f>SUMIF(G15:G89,"SB(ES)",O15:O89)</f>
        <v>0</v>
      </c>
      <c r="P99" s="918">
        <f>SUMIF(G15:G89,"SB(ES)",P15:P89)</f>
        <v>0</v>
      </c>
      <c r="Q99" s="145"/>
    </row>
    <row r="100" spans="1:38" ht="14.25" customHeight="1" x14ac:dyDescent="0.2">
      <c r="A100" s="993" t="s">
        <v>139</v>
      </c>
      <c r="B100" s="994"/>
      <c r="C100" s="994"/>
      <c r="D100" s="994"/>
      <c r="E100" s="994"/>
      <c r="F100" s="994"/>
      <c r="G100" s="995"/>
      <c r="H100" s="409">
        <f>SUMIF(G17:G92,"SB(VB)",H17:H92)</f>
        <v>0</v>
      </c>
      <c r="I100" s="919">
        <f>SUMIF(G17:G92,"SB(VB)",I17:I92)</f>
        <v>0</v>
      </c>
      <c r="J100" s="919">
        <f>SUMIF(G17:G92,"SB(VB)",J17:J92)</f>
        <v>0</v>
      </c>
      <c r="K100" s="409">
        <f>SUMIF(G17:G92,"SB(VB)",K17:K92)</f>
        <v>0</v>
      </c>
      <c r="L100" s="919">
        <f>SUMIF(G17:G92,"SB(VB)",L17:L92)</f>
        <v>0</v>
      </c>
      <c r="M100" s="919">
        <f>SUMIF(G17:G92,"SB(VB)",M17:M92)</f>
        <v>0</v>
      </c>
      <c r="N100" s="409">
        <f>SUMIF(G17:G92,"SB(VB)",N17:N92)</f>
        <v>0</v>
      </c>
      <c r="O100" s="919">
        <f>SUMIF(G17:G92,"SB(VB)",O17:O92)</f>
        <v>0</v>
      </c>
      <c r="P100" s="918">
        <f>SUMIF(G17:G92,"SB(VB)",P17:P92)</f>
        <v>0</v>
      </c>
      <c r="Q100" s="145"/>
    </row>
    <row r="101" spans="1:38" ht="14.25" customHeight="1" x14ac:dyDescent="0.2">
      <c r="A101" s="996" t="s">
        <v>116</v>
      </c>
      <c r="B101" s="997"/>
      <c r="C101" s="997"/>
      <c r="D101" s="997"/>
      <c r="E101" s="997"/>
      <c r="F101" s="997"/>
      <c r="G101" s="998"/>
      <c r="H101" s="275">
        <f>SUMIF(G8:G92,"SB(L)",H8:H92)</f>
        <v>7.6</v>
      </c>
      <c r="I101" s="396">
        <f>SUMIF(G8:G92,"SB(L)",I8:I92)</f>
        <v>7.6</v>
      </c>
      <c r="J101" s="396">
        <f>SUMIF(G8:G92,"SB(L)",J8:J92)</f>
        <v>0</v>
      </c>
      <c r="K101" s="275">
        <f>SUMIF(G8:G92,"SB(L)",K8:K92)</f>
        <v>0</v>
      </c>
      <c r="L101" s="396">
        <f>SUMIF(H8:H92,"SB(L)",L8:L92)</f>
        <v>0</v>
      </c>
      <c r="M101" s="396">
        <f>SUMIF(G8:G92,"SB(L)",M8:M92)</f>
        <v>0</v>
      </c>
      <c r="N101" s="275">
        <f>SUMIF(G8:G92,"SB(L)",N8:N92)</f>
        <v>0</v>
      </c>
      <c r="O101" s="396">
        <f>SUMIF(G8:G92,"SB(L)",O8:O92)</f>
        <v>0</v>
      </c>
      <c r="P101" s="392">
        <f ca="1">SUMIF(G7:G92,"SB(L)",P8:P92)</f>
        <v>0</v>
      </c>
      <c r="Q101" s="145"/>
    </row>
    <row r="102" spans="1:38" ht="14.25" customHeight="1" x14ac:dyDescent="0.2">
      <c r="A102" s="996" t="s">
        <v>118</v>
      </c>
      <c r="B102" s="997"/>
      <c r="C102" s="997"/>
      <c r="D102" s="997"/>
      <c r="E102" s="997"/>
      <c r="F102" s="997"/>
      <c r="G102" s="998"/>
      <c r="H102" s="275">
        <f>SUMIF(G8:G92,"SB(ŽPL)",H8:H92)</f>
        <v>455.5</v>
      </c>
      <c r="I102" s="396">
        <f>SUMIF(G8:G92,"SB(ŽPL)",I8:I92)</f>
        <v>455.5</v>
      </c>
      <c r="J102" s="396">
        <f>SUMIF(G8:G92,"SB(ŽPL)",J8:J92)</f>
        <v>0</v>
      </c>
      <c r="K102" s="275">
        <f>SUMIF(G8:G92,"SB(ŽPL)",K8:K92)</f>
        <v>0</v>
      </c>
      <c r="L102" s="396">
        <f>SUMIF(G8:G92,"SB(ŽPL)",L8:L92)</f>
        <v>0</v>
      </c>
      <c r="M102" s="396">
        <f>SUMIF(G8:G92,"SB(ŽPL)",M8:M92)</f>
        <v>0</v>
      </c>
      <c r="N102" s="275">
        <f>SUMIF(G8:G92,"SB(ŽPL)",N8:N92)</f>
        <v>0</v>
      </c>
      <c r="O102" s="396">
        <f>SUMIF(G8:G92,"SB(ŽPL)",O8:O92)</f>
        <v>0</v>
      </c>
      <c r="P102" s="392">
        <f>SUMIF(G8:G92,"SB(ŽPL)",P8:P92)</f>
        <v>0</v>
      </c>
      <c r="Q102" s="146"/>
    </row>
    <row r="103" spans="1:38" ht="14.25" customHeight="1" x14ac:dyDescent="0.2">
      <c r="A103" s="999" t="s">
        <v>15</v>
      </c>
      <c r="B103" s="1000"/>
      <c r="C103" s="1000"/>
      <c r="D103" s="1000"/>
      <c r="E103" s="1000"/>
      <c r="F103" s="1000"/>
      <c r="G103" s="1001"/>
      <c r="H103" s="388">
        <f t="shared" ref="H103:P103" si="23">SUM(H105:H107)</f>
        <v>0</v>
      </c>
      <c r="I103" s="397">
        <f t="shared" si="23"/>
        <v>0</v>
      </c>
      <c r="J103" s="397">
        <f t="shared" si="23"/>
        <v>0</v>
      </c>
      <c r="K103" s="388">
        <f t="shared" si="23"/>
        <v>93</v>
      </c>
      <c r="L103" s="397">
        <f t="shared" si="23"/>
        <v>93</v>
      </c>
      <c r="M103" s="397">
        <f t="shared" si="23"/>
        <v>0</v>
      </c>
      <c r="N103" s="388">
        <f t="shared" si="23"/>
        <v>0</v>
      </c>
      <c r="O103" s="397">
        <f t="shared" si="23"/>
        <v>0</v>
      </c>
      <c r="P103" s="393">
        <f t="shared" si="23"/>
        <v>0</v>
      </c>
    </row>
    <row r="104" spans="1:38" ht="14.25" customHeight="1" x14ac:dyDescent="0.2">
      <c r="A104" s="993" t="s">
        <v>117</v>
      </c>
      <c r="B104" s="994"/>
      <c r="C104" s="994"/>
      <c r="D104" s="994"/>
      <c r="E104" s="994"/>
      <c r="F104" s="994"/>
      <c r="G104" s="995"/>
      <c r="H104" s="387">
        <f>SUMIF(G10:G92,"ES",H10:H92)</f>
        <v>0</v>
      </c>
      <c r="I104" s="395">
        <f>SUMIF(G10:G92,"ES",I10:I92)</f>
        <v>0</v>
      </c>
      <c r="J104" s="395">
        <f>SUMIF(G10:G92,"ES",J10:J92)</f>
        <v>0</v>
      </c>
      <c r="K104" s="387">
        <f>SUMIF(G10:G92,"ES)",K10:K92)</f>
        <v>0</v>
      </c>
      <c r="L104" s="395">
        <f>SUMIF(G10:G92,"ES)",L10:L92)</f>
        <v>0</v>
      </c>
      <c r="M104" s="395">
        <f>SUMIF(G10:G92,"ES)",M10:M92)</f>
        <v>0</v>
      </c>
      <c r="N104" s="387">
        <f>SUMIF(G10:G92,"ES)",N10:N92)</f>
        <v>0</v>
      </c>
      <c r="O104" s="395">
        <f>SUMIF(G10:G92,"ES)",O10:O92)</f>
        <v>0</v>
      </c>
      <c r="P104" s="391">
        <f>SUMIF(G10:G92,"ES)",P10:P92)</f>
        <v>0</v>
      </c>
      <c r="Q104" s="145"/>
    </row>
    <row r="105" spans="1:38" ht="14.25" customHeight="1" x14ac:dyDescent="0.2">
      <c r="A105" s="974" t="s">
        <v>119</v>
      </c>
      <c r="B105" s="975"/>
      <c r="C105" s="975"/>
      <c r="D105" s="975"/>
      <c r="E105" s="975"/>
      <c r="F105" s="975"/>
      <c r="G105" s="976"/>
      <c r="H105" s="387">
        <f>SUMIF(G8:G92,"KVJUD",H8:H92)</f>
        <v>0</v>
      </c>
      <c r="I105" s="395">
        <f>SUMIF(G8:G92,"KVJUD",I8:I92)</f>
        <v>0</v>
      </c>
      <c r="J105" s="395">
        <f>SUMIF(G8:G92,"KVJUD",J8:J92)</f>
        <v>0</v>
      </c>
      <c r="K105" s="387">
        <f>SUMIF(G8:G92,"KVJUD",K8:K92)</f>
        <v>0</v>
      </c>
      <c r="L105" s="395">
        <f>SUMIF(G8:G92,"KVJUD",L8:L92)</f>
        <v>0</v>
      </c>
      <c r="M105" s="395">
        <f>SUMIF(G8:G92,"KVJUD",M8:M92)</f>
        <v>0</v>
      </c>
      <c r="N105" s="387">
        <f>SUMIF(G8:G92,"KVJUD",N8:N92)</f>
        <v>0</v>
      </c>
      <c r="O105" s="395">
        <f>SUMIF(G8:G92,"KVJUD",O8:O92)</f>
        <v>0</v>
      </c>
      <c r="P105" s="391">
        <f>SUMIF(G8:G92,"KVJUD",P8:P92)</f>
        <v>0</v>
      </c>
    </row>
    <row r="106" spans="1:38" ht="14.25" customHeight="1" x14ac:dyDescent="0.2">
      <c r="A106" s="974" t="s">
        <v>120</v>
      </c>
      <c r="B106" s="975"/>
      <c r="C106" s="975"/>
      <c r="D106" s="975"/>
      <c r="E106" s="975"/>
      <c r="F106" s="975"/>
      <c r="G106" s="976"/>
      <c r="H106" s="387">
        <f>SUMIF(G8:G92,"Kt",H8:H92)</f>
        <v>0</v>
      </c>
      <c r="I106" s="395">
        <f>SUMIF(G8:G92,"Kt",I8:I92)</f>
        <v>0</v>
      </c>
      <c r="J106" s="395">
        <f>SUMIF(G8:G92,"Kt",J8:J92)</f>
        <v>0</v>
      </c>
      <c r="K106" s="387">
        <f>SUMIF(G8:G92,"Kt",K8:K92)</f>
        <v>0</v>
      </c>
      <c r="L106" s="395">
        <f>SUMIF(G8:G92,"Kt",L8:L92)</f>
        <v>0</v>
      </c>
      <c r="M106" s="395">
        <f>SUMIF(G8:G92,"Kt",M8:M92)</f>
        <v>0</v>
      </c>
      <c r="N106" s="387">
        <f>SUMIF(G8:G92,"Kt",N8:N92)</f>
        <v>0</v>
      </c>
      <c r="O106" s="395">
        <f>SUMIF(G8:G92,"Kt",O8:O92)</f>
        <v>0</v>
      </c>
      <c r="P106" s="391">
        <f>SUMIF(G8:G92,"Kt",P8:P92)</f>
        <v>0</v>
      </c>
    </row>
    <row r="107" spans="1:38" ht="14.25" customHeight="1" x14ac:dyDescent="0.2">
      <c r="A107" s="977" t="s">
        <v>121</v>
      </c>
      <c r="B107" s="978"/>
      <c r="C107" s="978"/>
      <c r="D107" s="978"/>
      <c r="E107" s="978"/>
      <c r="F107" s="978"/>
      <c r="G107" s="979"/>
      <c r="H107" s="387">
        <f>SUMIF(G8:G92,"LRVB",H8:H92)</f>
        <v>0</v>
      </c>
      <c r="I107" s="395">
        <f>SUMIF(G8:G92,"LRVB",I8:I92)</f>
        <v>0</v>
      </c>
      <c r="J107" s="395">
        <f>SUMIF(G8:G92,"LRVB",J8:J92)</f>
        <v>0</v>
      </c>
      <c r="K107" s="387">
        <f>SUMIF(G8:G92,"LRVB",K8:K92)</f>
        <v>93</v>
      </c>
      <c r="L107" s="395">
        <f>SUMIF(G8:G92,"LRVB",L8:L92)</f>
        <v>93</v>
      </c>
      <c r="M107" s="395">
        <f>SUMIF(G8:G92,"LRVB",M8:M92)</f>
        <v>0</v>
      </c>
      <c r="N107" s="387">
        <f>SUMIF(G8:G92,"LRVB",N8:N92)</f>
        <v>0</v>
      </c>
      <c r="O107" s="395">
        <f>SUMIF(G8:G92,"LRVB",O8:O92)</f>
        <v>0</v>
      </c>
      <c r="P107" s="391">
        <f>SUMIF(G8:G92,"LRVB",P8:P92)</f>
        <v>0</v>
      </c>
    </row>
    <row r="108" spans="1:38" ht="14.25" customHeight="1" thickBot="1" x14ac:dyDescent="0.25">
      <c r="A108" s="980" t="s">
        <v>16</v>
      </c>
      <c r="B108" s="981"/>
      <c r="C108" s="981"/>
      <c r="D108" s="981"/>
      <c r="E108" s="981"/>
      <c r="F108" s="981"/>
      <c r="G108" s="982"/>
      <c r="H108" s="169">
        <f t="shared" ref="H108:P108" si="24">H103+H96</f>
        <v>854</v>
      </c>
      <c r="I108" s="170">
        <f t="shared" si="24"/>
        <v>854</v>
      </c>
      <c r="J108" s="170">
        <f t="shared" si="24"/>
        <v>0</v>
      </c>
      <c r="K108" s="169">
        <f t="shared" si="24"/>
        <v>484.8</v>
      </c>
      <c r="L108" s="170">
        <f t="shared" si="24"/>
        <v>514.79999999999995</v>
      </c>
      <c r="M108" s="170">
        <f t="shared" si="24"/>
        <v>30</v>
      </c>
      <c r="N108" s="169">
        <f t="shared" si="24"/>
        <v>436.8</v>
      </c>
      <c r="O108" s="170">
        <f t="shared" si="24"/>
        <v>436.8</v>
      </c>
      <c r="P108" s="311">
        <f t="shared" ca="1" si="24"/>
        <v>321.3</v>
      </c>
      <c r="Q108" s="31"/>
      <c r="R108" s="31"/>
      <c r="S108" s="31"/>
      <c r="T108" s="31"/>
      <c r="U108" s="31"/>
    </row>
    <row r="109" spans="1:38" s="65" customFormat="1" x14ac:dyDescent="0.2">
      <c r="A109" s="31"/>
      <c r="B109" s="31"/>
      <c r="C109" s="31"/>
      <c r="D109" s="31"/>
      <c r="E109" s="31"/>
      <c r="F109" s="31"/>
      <c r="H109" s="173"/>
      <c r="I109" s="173"/>
      <c r="J109" s="173"/>
      <c r="K109" s="173"/>
      <c r="L109" s="173"/>
      <c r="M109" s="173"/>
      <c r="N109" s="173"/>
      <c r="O109" s="173"/>
      <c r="P109" s="173"/>
      <c r="R109" s="31"/>
      <c r="S109" s="31"/>
      <c r="T109" s="31"/>
      <c r="U109" s="31"/>
      <c r="W109" s="31"/>
      <c r="X109" s="31"/>
      <c r="Y109" s="31"/>
      <c r="Z109" s="31"/>
      <c r="AA109" s="31"/>
      <c r="AB109" s="31"/>
      <c r="AC109" s="31"/>
      <c r="AD109" s="31"/>
      <c r="AE109" s="31"/>
      <c r="AF109" s="31"/>
      <c r="AG109" s="31"/>
      <c r="AH109" s="31"/>
      <c r="AI109" s="31"/>
      <c r="AJ109" s="31"/>
      <c r="AK109" s="31"/>
      <c r="AL109" s="31"/>
    </row>
    <row r="110" spans="1:38" s="65" customFormat="1" x14ac:dyDescent="0.2">
      <c r="A110" s="30"/>
      <c r="B110" s="30"/>
      <c r="C110" s="30"/>
      <c r="D110" s="30"/>
      <c r="E110" s="1085" t="s">
        <v>216</v>
      </c>
      <c r="F110" s="1085"/>
      <c r="G110" s="1085"/>
      <c r="H110" s="1085"/>
      <c r="I110" s="1085"/>
      <c r="J110" s="1085"/>
      <c r="K110" s="1085"/>
      <c r="L110" s="1085"/>
      <c r="M110" s="1085"/>
      <c r="N110" s="1085"/>
      <c r="O110" s="900"/>
      <c r="P110" s="900"/>
      <c r="Q110" s="176"/>
      <c r="R110" s="30"/>
      <c r="S110" s="30"/>
      <c r="T110" s="30"/>
      <c r="U110" s="30"/>
      <c r="W110" s="31"/>
      <c r="X110" s="31"/>
      <c r="Y110" s="31"/>
      <c r="Z110" s="31"/>
      <c r="AA110" s="31"/>
      <c r="AB110" s="31"/>
      <c r="AC110" s="31"/>
      <c r="AD110" s="31"/>
      <c r="AE110" s="31"/>
      <c r="AF110" s="31"/>
      <c r="AG110" s="31"/>
      <c r="AH110" s="31"/>
      <c r="AI110" s="31"/>
      <c r="AJ110" s="31"/>
      <c r="AK110" s="31"/>
      <c r="AL110" s="31"/>
    </row>
    <row r="111" spans="1:38" s="65" customFormat="1" x14ac:dyDescent="0.2">
      <c r="A111" s="30"/>
      <c r="B111" s="30"/>
      <c r="C111" s="30"/>
      <c r="D111" s="30"/>
      <c r="E111" s="1085"/>
      <c r="F111" s="1085"/>
      <c r="G111" s="1085"/>
      <c r="H111" s="1085"/>
      <c r="I111" s="1085"/>
      <c r="J111" s="1085"/>
      <c r="K111" s="1085"/>
      <c r="L111" s="1085"/>
      <c r="M111" s="1085"/>
      <c r="N111" s="1085"/>
      <c r="O111" s="900"/>
      <c r="P111" s="900"/>
      <c r="Q111" s="140"/>
      <c r="R111" s="30"/>
      <c r="S111" s="30"/>
      <c r="T111" s="30"/>
      <c r="U111" s="30"/>
      <c r="W111" s="31"/>
      <c r="X111" s="31"/>
      <c r="Y111" s="31"/>
      <c r="Z111" s="31"/>
      <c r="AA111" s="31"/>
      <c r="AB111" s="31"/>
      <c r="AC111" s="31"/>
      <c r="AD111" s="31"/>
      <c r="AE111" s="31"/>
      <c r="AF111" s="31"/>
      <c r="AG111" s="31"/>
      <c r="AH111" s="31"/>
      <c r="AI111" s="31"/>
      <c r="AJ111" s="31"/>
      <c r="AK111" s="31"/>
      <c r="AL111" s="31"/>
    </row>
    <row r="112" spans="1:38" s="65" customFormat="1" x14ac:dyDescent="0.2">
      <c r="A112" s="30"/>
      <c r="B112" s="30"/>
      <c r="C112" s="30"/>
      <c r="D112" s="30"/>
      <c r="E112" s="33"/>
      <c r="F112" s="34"/>
      <c r="G112" s="174"/>
      <c r="H112" s="175"/>
      <c r="I112" s="175"/>
      <c r="J112" s="175"/>
      <c r="K112" s="140"/>
      <c r="L112" s="140"/>
      <c r="M112" s="140"/>
      <c r="N112" s="140"/>
      <c r="O112" s="140"/>
      <c r="P112" s="140"/>
      <c r="Q112" s="140"/>
      <c r="R112" s="30"/>
      <c r="S112" s="30"/>
      <c r="T112" s="30"/>
      <c r="U112" s="30"/>
      <c r="W112" s="31"/>
      <c r="X112" s="31"/>
      <c r="Y112" s="31"/>
      <c r="Z112" s="31"/>
      <c r="AA112" s="31"/>
      <c r="AB112" s="31"/>
      <c r="AC112" s="31"/>
      <c r="AD112" s="31"/>
      <c r="AE112" s="31"/>
      <c r="AF112" s="31"/>
      <c r="AG112" s="31"/>
      <c r="AH112" s="31"/>
      <c r="AI112" s="31"/>
      <c r="AJ112" s="31"/>
      <c r="AK112" s="31"/>
      <c r="AL112" s="31"/>
    </row>
    <row r="113" spans="1:38" s="65" customFormat="1" x14ac:dyDescent="0.2">
      <c r="A113" s="30"/>
      <c r="B113" s="30"/>
      <c r="C113" s="30"/>
      <c r="D113" s="30"/>
      <c r="E113" s="33"/>
      <c r="F113" s="34"/>
      <c r="G113" s="35"/>
      <c r="H113" s="147"/>
      <c r="I113" s="147"/>
      <c r="J113" s="147"/>
      <c r="K113" s="147"/>
      <c r="L113" s="147"/>
      <c r="M113" s="147"/>
      <c r="N113" s="147"/>
      <c r="O113" s="147"/>
      <c r="P113" s="147"/>
      <c r="Q113" s="30"/>
      <c r="R113" s="30"/>
      <c r="S113" s="30"/>
      <c r="T113" s="30"/>
      <c r="U113" s="30"/>
      <c r="W113" s="31"/>
      <c r="X113" s="31"/>
      <c r="Y113" s="31"/>
      <c r="Z113" s="31"/>
      <c r="AA113" s="31"/>
      <c r="AB113" s="31"/>
      <c r="AC113" s="31"/>
      <c r="AD113" s="31"/>
      <c r="AE113" s="31"/>
      <c r="AF113" s="31"/>
      <c r="AG113" s="31"/>
      <c r="AH113" s="31"/>
      <c r="AI113" s="31"/>
      <c r="AJ113" s="31"/>
      <c r="AK113" s="31"/>
      <c r="AL113" s="31"/>
    </row>
  </sheetData>
  <mergeCells count="124">
    <mergeCell ref="O8:O10"/>
    <mergeCell ref="T26:T27"/>
    <mergeCell ref="I8:I10"/>
    <mergeCell ref="M8:M10"/>
    <mergeCell ref="Q8:T8"/>
    <mergeCell ref="R9:T9"/>
    <mergeCell ref="A105:G105"/>
    <mergeCell ref="A106:G106"/>
    <mergeCell ref="A107:G107"/>
    <mergeCell ref="A93:U93"/>
    <mergeCell ref="A94:G94"/>
    <mergeCell ref="A95:G95"/>
    <mergeCell ref="A96:G96"/>
    <mergeCell ref="A97:G97"/>
    <mergeCell ref="A98:G98"/>
    <mergeCell ref="E88:E89"/>
    <mergeCell ref="C90:G90"/>
    <mergeCell ref="Q90:U90"/>
    <mergeCell ref="B91:G91"/>
    <mergeCell ref="Q91:U91"/>
    <mergeCell ref="B92:G92"/>
    <mergeCell ref="Q92:U92"/>
    <mergeCell ref="C70:G70"/>
    <mergeCell ref="Q70:U70"/>
    <mergeCell ref="A108:G108"/>
    <mergeCell ref="E110:N110"/>
    <mergeCell ref="E111:N111"/>
    <mergeCell ref="A99:G99"/>
    <mergeCell ref="A100:G100"/>
    <mergeCell ref="A101:G101"/>
    <mergeCell ref="A102:G102"/>
    <mergeCell ref="A103:G103"/>
    <mergeCell ref="A104:G104"/>
    <mergeCell ref="C71:U71"/>
    <mergeCell ref="D72:D73"/>
    <mergeCell ref="D75:D76"/>
    <mergeCell ref="E85:E86"/>
    <mergeCell ref="C62:G62"/>
    <mergeCell ref="Q62:U62"/>
    <mergeCell ref="C63:U63"/>
    <mergeCell ref="A65:A66"/>
    <mergeCell ref="B65:B66"/>
    <mergeCell ref="C65:C66"/>
    <mergeCell ref="D65:D66"/>
    <mergeCell ref="E65:E66"/>
    <mergeCell ref="F65:F66"/>
    <mergeCell ref="D47:D48"/>
    <mergeCell ref="D50:D51"/>
    <mergeCell ref="A59:A60"/>
    <mergeCell ref="B59:B60"/>
    <mergeCell ref="E59:E60"/>
    <mergeCell ref="F59:F60"/>
    <mergeCell ref="Q39:Q40"/>
    <mergeCell ref="A42:A46"/>
    <mergeCell ref="B42:B46"/>
    <mergeCell ref="D42:D43"/>
    <mergeCell ref="D45:D46"/>
    <mergeCell ref="E45:E46"/>
    <mergeCell ref="A39:A40"/>
    <mergeCell ref="B39:B40"/>
    <mergeCell ref="C39:C40"/>
    <mergeCell ref="D39:D40"/>
    <mergeCell ref="E39:E40"/>
    <mergeCell ref="F39:F40"/>
    <mergeCell ref="A37:A38"/>
    <mergeCell ref="B37:B38"/>
    <mergeCell ref="C37:C38"/>
    <mergeCell ref="D37:D38"/>
    <mergeCell ref="E37:E38"/>
    <mergeCell ref="F37:F38"/>
    <mergeCell ref="A34:A36"/>
    <mergeCell ref="B34:B36"/>
    <mergeCell ref="C34:C36"/>
    <mergeCell ref="D34:D36"/>
    <mergeCell ref="E34:E36"/>
    <mergeCell ref="F34:F36"/>
    <mergeCell ref="A32:A33"/>
    <mergeCell ref="B32:B33"/>
    <mergeCell ref="C32:C33"/>
    <mergeCell ref="D32:D33"/>
    <mergeCell ref="E32:E33"/>
    <mergeCell ref="F32:F33"/>
    <mergeCell ref="Q26:Q27"/>
    <mergeCell ref="R26:R27"/>
    <mergeCell ref="S26:S27"/>
    <mergeCell ref="U26:U27"/>
    <mergeCell ref="A28:A29"/>
    <mergeCell ref="B28:B29"/>
    <mergeCell ref="C28:C29"/>
    <mergeCell ref="D28:D29"/>
    <mergeCell ref="E28:E29"/>
    <mergeCell ref="F28:F29"/>
    <mergeCell ref="C19:C20"/>
    <mergeCell ref="D19:D20"/>
    <mergeCell ref="E19:E20"/>
    <mergeCell ref="D22:D23"/>
    <mergeCell ref="D24:D25"/>
    <mergeCell ref="C26:C27"/>
    <mergeCell ref="D26:D27"/>
    <mergeCell ref="E26:E27"/>
    <mergeCell ref="D4:Q4"/>
    <mergeCell ref="A5:S5"/>
    <mergeCell ref="A6:S6"/>
    <mergeCell ref="Q7:U7"/>
    <mergeCell ref="A11:U11"/>
    <mergeCell ref="A12:U12"/>
    <mergeCell ref="B13:U13"/>
    <mergeCell ref="C14:U14"/>
    <mergeCell ref="D17:D18"/>
    <mergeCell ref="Q17:Q18"/>
    <mergeCell ref="G8:G10"/>
    <mergeCell ref="H8:H10"/>
    <mergeCell ref="K8:K10"/>
    <mergeCell ref="N8:N10"/>
    <mergeCell ref="Q9:Q10"/>
    <mergeCell ref="J8:J10"/>
    <mergeCell ref="L8:L10"/>
    <mergeCell ref="P8:P10"/>
    <mergeCell ref="A8:A10"/>
    <mergeCell ref="B8:B10"/>
    <mergeCell ref="C8:C10"/>
    <mergeCell ref="D8:D10"/>
    <mergeCell ref="E8:E10"/>
    <mergeCell ref="F8:F10"/>
  </mergeCells>
  <printOptions horizontalCentered="1"/>
  <pageMargins left="0.19685039370078741" right="0.19685039370078741" top="0.78740157480314965" bottom="0.19685039370078741" header="0" footer="0"/>
  <pageSetup paperSize="9" scale="7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35"/>
  <sheetViews>
    <sheetView topLeftCell="A17" zoomScaleNormal="100" zoomScaleSheetLayoutView="100" workbookViewId="0">
      <selection activeCell="N28" sqref="N28"/>
    </sheetView>
  </sheetViews>
  <sheetFormatPr defaultColWidth="9.140625" defaultRowHeight="12.75" x14ac:dyDescent="0.2"/>
  <cols>
    <col min="1" max="3" width="2.85546875" style="30" customWidth="1"/>
    <col min="4" max="4" width="2.7109375" style="30" customWidth="1"/>
    <col min="5" max="5" width="37.42578125" style="30" customWidth="1"/>
    <col min="6" max="6" width="2.85546875" style="33" customWidth="1"/>
    <col min="7" max="7" width="3.28515625" style="34" customWidth="1"/>
    <col min="8" max="8" width="11.5703125" style="34" customWidth="1"/>
    <col min="9" max="9" width="7.85546875" style="35" customWidth="1"/>
    <col min="10" max="10" width="9.42578125" style="30" customWidth="1"/>
    <col min="11" max="11" width="9.28515625" style="30" customWidth="1"/>
    <col min="12" max="13" width="8.85546875" style="30" customWidth="1"/>
    <col min="14" max="14" width="28.85546875" style="30" customWidth="1"/>
    <col min="15" max="18" width="4.28515625" style="30" customWidth="1"/>
    <col min="19" max="19" width="9.140625" style="65"/>
    <col min="20" max="16384" width="9.140625" style="31"/>
  </cols>
  <sheetData>
    <row r="1" spans="1:20" s="29" customFormat="1" ht="14.25" customHeight="1" x14ac:dyDescent="0.25">
      <c r="N1" s="1214" t="s">
        <v>106</v>
      </c>
      <c r="O1" s="1215"/>
      <c r="P1" s="1215"/>
      <c r="Q1" s="1215"/>
      <c r="R1" s="1215"/>
      <c r="S1" s="317"/>
    </row>
    <row r="2" spans="1:20" s="30" customFormat="1" ht="15" customHeight="1" x14ac:dyDescent="0.2">
      <c r="A2" s="530"/>
      <c r="B2" s="530"/>
      <c r="C2" s="530"/>
      <c r="D2" s="530"/>
      <c r="E2" s="1216" t="s">
        <v>173</v>
      </c>
      <c r="F2" s="1216"/>
      <c r="G2" s="1216"/>
      <c r="H2" s="1216"/>
      <c r="I2" s="1216"/>
      <c r="J2" s="1216"/>
      <c r="K2" s="1216"/>
      <c r="L2" s="1216"/>
      <c r="M2" s="1216"/>
      <c r="N2" s="1216"/>
      <c r="O2" s="530"/>
      <c r="P2" s="530"/>
      <c r="Q2" s="530"/>
      <c r="R2" s="530"/>
      <c r="S2" s="140"/>
    </row>
    <row r="3" spans="1:20" ht="14.25" x14ac:dyDescent="0.2">
      <c r="A3" s="1217" t="s">
        <v>41</v>
      </c>
      <c r="B3" s="1217"/>
      <c r="C3" s="1217"/>
      <c r="D3" s="1217"/>
      <c r="E3" s="1217"/>
      <c r="F3" s="1217"/>
      <c r="G3" s="1217"/>
      <c r="H3" s="1217"/>
      <c r="I3" s="1217"/>
      <c r="J3" s="1217"/>
      <c r="K3" s="1217"/>
      <c r="L3" s="1217"/>
      <c r="M3" s="1217"/>
      <c r="N3" s="1217"/>
      <c r="O3" s="1217"/>
      <c r="P3" s="1217"/>
      <c r="Q3" s="1217"/>
      <c r="R3" s="1217"/>
    </row>
    <row r="4" spans="1:20" ht="15" x14ac:dyDescent="0.2">
      <c r="A4" s="1218" t="s">
        <v>31</v>
      </c>
      <c r="B4" s="1218"/>
      <c r="C4" s="1218"/>
      <c r="D4" s="1218"/>
      <c r="E4" s="1218"/>
      <c r="F4" s="1218"/>
      <c r="G4" s="1218"/>
      <c r="H4" s="1218"/>
      <c r="I4" s="1218"/>
      <c r="J4" s="1218"/>
      <c r="K4" s="1218"/>
      <c r="L4" s="1218"/>
      <c r="M4" s="1218"/>
      <c r="N4" s="1218"/>
      <c r="O4" s="1218"/>
      <c r="P4" s="1218"/>
      <c r="Q4" s="1218"/>
      <c r="R4" s="1218"/>
      <c r="S4" s="318"/>
      <c r="T4" s="32"/>
    </row>
    <row r="5" spans="1:20" ht="15.75" customHeight="1" thickBot="1" x14ac:dyDescent="0.25">
      <c r="N5" s="987" t="s">
        <v>90</v>
      </c>
      <c r="O5" s="987"/>
      <c r="P5" s="987"/>
      <c r="Q5" s="987"/>
      <c r="R5" s="988"/>
    </row>
    <row r="6" spans="1:20" ht="28.5" customHeight="1" x14ac:dyDescent="0.2">
      <c r="A6" s="1122" t="s">
        <v>32</v>
      </c>
      <c r="B6" s="1113" t="s">
        <v>0</v>
      </c>
      <c r="C6" s="1113" t="s">
        <v>1</v>
      </c>
      <c r="D6" s="1113" t="s">
        <v>36</v>
      </c>
      <c r="E6" s="1125" t="s">
        <v>12</v>
      </c>
      <c r="F6" s="1113" t="s">
        <v>2</v>
      </c>
      <c r="G6" s="1116" t="s">
        <v>3</v>
      </c>
      <c r="H6" s="1219" t="s">
        <v>33</v>
      </c>
      <c r="I6" s="1119" t="s">
        <v>4</v>
      </c>
      <c r="J6" s="1100" t="s">
        <v>175</v>
      </c>
      <c r="K6" s="1100" t="s">
        <v>176</v>
      </c>
      <c r="L6" s="1100" t="s">
        <v>131</v>
      </c>
      <c r="M6" s="1100" t="s">
        <v>171</v>
      </c>
      <c r="N6" s="1103" t="s">
        <v>11</v>
      </c>
      <c r="O6" s="1104"/>
      <c r="P6" s="1104"/>
      <c r="Q6" s="1104"/>
      <c r="R6" s="1105"/>
    </row>
    <row r="7" spans="1:20" ht="21.75" customHeight="1" x14ac:dyDescent="0.2">
      <c r="A7" s="1123"/>
      <c r="B7" s="1114"/>
      <c r="C7" s="1114"/>
      <c r="D7" s="1114"/>
      <c r="E7" s="1126"/>
      <c r="F7" s="1114"/>
      <c r="G7" s="1117"/>
      <c r="H7" s="1220"/>
      <c r="I7" s="1120"/>
      <c r="J7" s="1222"/>
      <c r="K7" s="1101"/>
      <c r="L7" s="1101"/>
      <c r="M7" s="1101"/>
      <c r="N7" s="1106" t="s">
        <v>12</v>
      </c>
      <c r="O7" s="1108"/>
      <c r="P7" s="1108"/>
      <c r="Q7" s="1108"/>
      <c r="R7" s="1109"/>
    </row>
    <row r="8" spans="1:20" ht="64.5" customHeight="1" thickBot="1" x14ac:dyDescent="0.25">
      <c r="A8" s="1124"/>
      <c r="B8" s="1115"/>
      <c r="C8" s="1115"/>
      <c r="D8" s="1115"/>
      <c r="E8" s="1127"/>
      <c r="F8" s="1115"/>
      <c r="G8" s="1118"/>
      <c r="H8" s="1221"/>
      <c r="I8" s="1121"/>
      <c r="J8" s="1223"/>
      <c r="K8" s="1102"/>
      <c r="L8" s="1102"/>
      <c r="M8" s="1102"/>
      <c r="N8" s="1107"/>
      <c r="O8" s="36" t="s">
        <v>99</v>
      </c>
      <c r="P8" s="36" t="s">
        <v>100</v>
      </c>
      <c r="Q8" s="36" t="s">
        <v>132</v>
      </c>
      <c r="R8" s="37" t="s">
        <v>172</v>
      </c>
    </row>
    <row r="9" spans="1:20" s="38" customFormat="1" ht="15" customHeight="1" x14ac:dyDescent="0.2">
      <c r="A9" s="1110" t="s">
        <v>58</v>
      </c>
      <c r="B9" s="1111"/>
      <c r="C9" s="1111"/>
      <c r="D9" s="1111"/>
      <c r="E9" s="1111"/>
      <c r="F9" s="1111"/>
      <c r="G9" s="1111"/>
      <c r="H9" s="1111"/>
      <c r="I9" s="1111"/>
      <c r="J9" s="1111"/>
      <c r="K9" s="1111"/>
      <c r="L9" s="1111"/>
      <c r="M9" s="1111"/>
      <c r="N9" s="1111"/>
      <c r="O9" s="1111"/>
      <c r="P9" s="1111"/>
      <c r="Q9" s="1111"/>
      <c r="R9" s="1112"/>
      <c r="S9" s="319"/>
    </row>
    <row r="10" spans="1:20" s="38" customFormat="1" ht="13.5" customHeight="1" x14ac:dyDescent="0.2">
      <c r="A10" s="1088" t="s">
        <v>42</v>
      </c>
      <c r="B10" s="1089"/>
      <c r="C10" s="1089"/>
      <c r="D10" s="1089"/>
      <c r="E10" s="1089"/>
      <c r="F10" s="1089"/>
      <c r="G10" s="1089"/>
      <c r="H10" s="1089"/>
      <c r="I10" s="1089"/>
      <c r="J10" s="1089"/>
      <c r="K10" s="1089"/>
      <c r="L10" s="1089"/>
      <c r="M10" s="1089"/>
      <c r="N10" s="1089"/>
      <c r="O10" s="1089"/>
      <c r="P10" s="1089"/>
      <c r="Q10" s="1089"/>
      <c r="R10" s="1090"/>
      <c r="S10" s="319"/>
    </row>
    <row r="11" spans="1:20" ht="14.25" customHeight="1" x14ac:dyDescent="0.2">
      <c r="A11" s="39" t="s">
        <v>5</v>
      </c>
      <c r="B11" s="1091" t="s">
        <v>43</v>
      </c>
      <c r="C11" s="1092"/>
      <c r="D11" s="1092"/>
      <c r="E11" s="1092"/>
      <c r="F11" s="1092"/>
      <c r="G11" s="1092"/>
      <c r="H11" s="1092"/>
      <c r="I11" s="1092"/>
      <c r="J11" s="1092"/>
      <c r="K11" s="1092"/>
      <c r="L11" s="1092"/>
      <c r="M11" s="1092"/>
      <c r="N11" s="1092"/>
      <c r="O11" s="1092"/>
      <c r="P11" s="1092"/>
      <c r="Q11" s="1092"/>
      <c r="R11" s="1093"/>
    </row>
    <row r="12" spans="1:20" ht="15.75" customHeight="1" x14ac:dyDescent="0.2">
      <c r="A12" s="40" t="s">
        <v>5</v>
      </c>
      <c r="B12" s="41" t="s">
        <v>5</v>
      </c>
      <c r="C12" s="1224" t="s">
        <v>44</v>
      </c>
      <c r="D12" s="1094"/>
      <c r="E12" s="1094"/>
      <c r="F12" s="1094"/>
      <c r="G12" s="1094"/>
      <c r="H12" s="1094"/>
      <c r="I12" s="1094"/>
      <c r="J12" s="1094"/>
      <c r="K12" s="1094"/>
      <c r="L12" s="1094"/>
      <c r="M12" s="1094"/>
      <c r="N12" s="1094"/>
      <c r="O12" s="1094"/>
      <c r="P12" s="1094"/>
      <c r="Q12" s="1094"/>
      <c r="R12" s="1095"/>
    </row>
    <row r="13" spans="1:20" ht="21" customHeight="1" x14ac:dyDescent="0.2">
      <c r="A13" s="511" t="s">
        <v>5</v>
      </c>
      <c r="B13" s="514" t="s">
        <v>5</v>
      </c>
      <c r="C13" s="528" t="s">
        <v>5</v>
      </c>
      <c r="D13" s="483"/>
      <c r="E13" s="484" t="s">
        <v>79</v>
      </c>
      <c r="F13" s="477"/>
      <c r="G13" s="357" t="s">
        <v>45</v>
      </c>
      <c r="H13" s="42"/>
      <c r="I13" s="43" t="s">
        <v>35</v>
      </c>
      <c r="J13" s="44"/>
      <c r="K13" s="46"/>
      <c r="L13" s="45"/>
      <c r="M13" s="414"/>
      <c r="N13" s="47"/>
      <c r="O13" s="48"/>
      <c r="P13" s="48"/>
      <c r="Q13" s="48"/>
      <c r="R13" s="49"/>
    </row>
    <row r="14" spans="1:20" ht="12" customHeight="1" x14ac:dyDescent="0.2">
      <c r="A14" s="511"/>
      <c r="B14" s="514"/>
      <c r="C14" s="196"/>
      <c r="D14" s="527" t="s">
        <v>5</v>
      </c>
      <c r="E14" s="1225" t="s">
        <v>60</v>
      </c>
      <c r="F14" s="478" t="s">
        <v>46</v>
      </c>
      <c r="G14" s="50"/>
      <c r="H14" s="1226" t="s">
        <v>69</v>
      </c>
      <c r="I14" s="316" t="s">
        <v>35</v>
      </c>
      <c r="J14" s="53">
        <v>86.1</v>
      </c>
      <c r="K14" s="52"/>
      <c r="L14" s="55"/>
      <c r="M14" s="52"/>
      <c r="N14" s="1227" t="s">
        <v>92</v>
      </c>
      <c r="O14" s="541">
        <v>1</v>
      </c>
      <c r="P14" s="11">
        <v>1</v>
      </c>
      <c r="Q14" s="444"/>
      <c r="R14" s="154"/>
    </row>
    <row r="15" spans="1:20" ht="14.25" customHeight="1" x14ac:dyDescent="0.2">
      <c r="A15" s="511"/>
      <c r="B15" s="514"/>
      <c r="C15" s="196"/>
      <c r="D15" s="513"/>
      <c r="E15" s="1096"/>
      <c r="F15" s="479"/>
      <c r="G15" s="50"/>
      <c r="H15" s="1196"/>
      <c r="I15" s="536" t="s">
        <v>76</v>
      </c>
      <c r="J15" s="27">
        <v>29.2</v>
      </c>
      <c r="K15" s="57">
        <v>86.2</v>
      </c>
      <c r="L15" s="59"/>
      <c r="M15" s="57"/>
      <c r="N15" s="1098"/>
      <c r="O15" s="17"/>
      <c r="P15" s="17"/>
      <c r="Q15" s="445"/>
      <c r="R15" s="155"/>
    </row>
    <row r="16" spans="1:20" ht="12.75" customHeight="1" x14ac:dyDescent="0.2">
      <c r="A16" s="511"/>
      <c r="B16" s="514"/>
      <c r="C16" s="196"/>
      <c r="D16" s="513"/>
      <c r="E16" s="1097"/>
      <c r="F16" s="480"/>
      <c r="G16" s="50"/>
      <c r="H16" s="1196"/>
      <c r="I16" s="351"/>
      <c r="J16" s="27"/>
      <c r="K16" s="57"/>
      <c r="L16" s="59"/>
      <c r="M16" s="57"/>
      <c r="N16" s="1099"/>
      <c r="O16" s="17"/>
      <c r="P16" s="159"/>
      <c r="Q16" s="445"/>
      <c r="R16" s="155"/>
    </row>
    <row r="17" spans="1:24" ht="19.5" customHeight="1" x14ac:dyDescent="0.2">
      <c r="A17" s="511"/>
      <c r="B17" s="514"/>
      <c r="C17" s="528"/>
      <c r="D17" s="1163" t="s">
        <v>7</v>
      </c>
      <c r="E17" s="1078" t="s">
        <v>108</v>
      </c>
      <c r="F17" s="1208"/>
      <c r="G17" s="521"/>
      <c r="H17" s="243"/>
      <c r="I17" s="316" t="s">
        <v>35</v>
      </c>
      <c r="J17" s="53">
        <v>16</v>
      </c>
      <c r="K17" s="52"/>
      <c r="L17" s="53"/>
      <c r="M17" s="52"/>
      <c r="N17" s="225" t="s">
        <v>111</v>
      </c>
      <c r="O17" s="555">
        <v>1</v>
      </c>
      <c r="P17" s="237">
        <v>1</v>
      </c>
      <c r="Q17" s="360"/>
      <c r="R17" s="226"/>
      <c r="S17" s="321"/>
    </row>
    <row r="18" spans="1:24" ht="23.25" customHeight="1" x14ac:dyDescent="0.2">
      <c r="A18" s="511"/>
      <c r="B18" s="514"/>
      <c r="C18" s="211"/>
      <c r="D18" s="1164"/>
      <c r="E18" s="1079"/>
      <c r="F18" s="1166"/>
      <c r="G18" s="521"/>
      <c r="H18" s="243"/>
      <c r="I18" s="269" t="s">
        <v>76</v>
      </c>
      <c r="J18" s="27">
        <v>4</v>
      </c>
      <c r="K18" s="57">
        <v>9.6999999999999993</v>
      </c>
      <c r="L18" s="27"/>
      <c r="M18" s="57"/>
      <c r="N18" s="5"/>
      <c r="O18" s="12"/>
      <c r="P18" s="148"/>
      <c r="Q18" s="450"/>
      <c r="R18" s="195"/>
      <c r="S18" s="321"/>
    </row>
    <row r="19" spans="1:24" ht="54" customHeight="1" x14ac:dyDescent="0.2">
      <c r="A19" s="511"/>
      <c r="B19" s="514"/>
      <c r="C19" s="211"/>
      <c r="D19" s="221" t="s">
        <v>37</v>
      </c>
      <c r="E19" s="709" t="s">
        <v>143</v>
      </c>
      <c r="F19" s="498"/>
      <c r="G19" s="521"/>
      <c r="H19" s="243"/>
      <c r="I19" s="316" t="s">
        <v>35</v>
      </c>
      <c r="J19" s="312">
        <v>3</v>
      </c>
      <c r="K19" s="224">
        <v>3</v>
      </c>
      <c r="L19" s="223"/>
      <c r="M19" s="224"/>
      <c r="N19" s="225" t="s">
        <v>151</v>
      </c>
      <c r="O19" s="14"/>
      <c r="P19" s="360">
        <v>1</v>
      </c>
      <c r="Q19" s="360"/>
      <c r="R19" s="226"/>
      <c r="S19" s="321"/>
    </row>
    <row r="20" spans="1:24" ht="25.5" customHeight="1" x14ac:dyDescent="0.2">
      <c r="A20" s="511"/>
      <c r="B20" s="514"/>
      <c r="C20" s="211"/>
      <c r="D20" s="678" t="s">
        <v>38</v>
      </c>
      <c r="E20" s="1080" t="s">
        <v>162</v>
      </c>
      <c r="F20" s="679"/>
      <c r="G20" s="674"/>
      <c r="H20" s="243"/>
      <c r="I20" s="316" t="s">
        <v>35</v>
      </c>
      <c r="J20" s="312">
        <v>20</v>
      </c>
      <c r="K20" s="52">
        <v>80</v>
      </c>
      <c r="L20" s="53">
        <v>55</v>
      </c>
      <c r="M20" s="52">
        <v>20</v>
      </c>
      <c r="N20" s="225" t="s">
        <v>136</v>
      </c>
      <c r="O20" s="360"/>
      <c r="P20" s="360"/>
      <c r="Q20" s="360"/>
      <c r="R20" s="226">
        <v>1</v>
      </c>
      <c r="S20" s="321"/>
      <c r="T20" s="345"/>
      <c r="U20" s="345"/>
    </row>
    <row r="21" spans="1:24" ht="27.75" customHeight="1" x14ac:dyDescent="0.2">
      <c r="A21" s="672"/>
      <c r="B21" s="673"/>
      <c r="C21" s="211"/>
      <c r="D21" s="221"/>
      <c r="E21" s="1081"/>
      <c r="F21" s="680"/>
      <c r="G21" s="674"/>
      <c r="H21" s="681"/>
      <c r="I21" s="351" t="s">
        <v>76</v>
      </c>
      <c r="J21" s="67"/>
      <c r="K21" s="66">
        <v>20</v>
      </c>
      <c r="L21" s="69"/>
      <c r="M21" s="66"/>
      <c r="N21" s="675"/>
      <c r="O21" s="676"/>
      <c r="P21" s="676"/>
      <c r="Q21" s="676"/>
      <c r="R21" s="677"/>
      <c r="S21" s="321"/>
      <c r="T21" s="345"/>
      <c r="U21" s="345"/>
    </row>
    <row r="22" spans="1:24" ht="26.25" customHeight="1" x14ac:dyDescent="0.2">
      <c r="A22" s="511"/>
      <c r="B22" s="514"/>
      <c r="C22" s="196"/>
      <c r="D22" s="717" t="s">
        <v>39</v>
      </c>
      <c r="E22" s="1082" t="s">
        <v>170</v>
      </c>
      <c r="F22" s="730"/>
      <c r="G22" s="582"/>
      <c r="H22" s="731"/>
      <c r="I22" s="727" t="s">
        <v>76</v>
      </c>
      <c r="J22" s="369"/>
      <c r="K22" s="187">
        <v>8.5</v>
      </c>
      <c r="L22" s="728"/>
      <c r="M22" s="704"/>
      <c r="N22" s="404" t="s">
        <v>136</v>
      </c>
      <c r="O22" s="401"/>
      <c r="P22" s="401">
        <v>1</v>
      </c>
      <c r="Q22" s="729"/>
      <c r="R22" s="233"/>
      <c r="S22" s="323"/>
      <c r="T22" s="356"/>
      <c r="U22" s="356"/>
    </row>
    <row r="23" spans="1:24" ht="51" customHeight="1" x14ac:dyDescent="0.2">
      <c r="A23" s="716"/>
      <c r="B23" s="715"/>
      <c r="C23" s="196"/>
      <c r="D23" s="718"/>
      <c r="E23" s="1083"/>
      <c r="F23" s="720"/>
      <c r="G23" s="582"/>
      <c r="H23" s="583"/>
      <c r="I23" s="721" t="s">
        <v>35</v>
      </c>
      <c r="J23" s="189">
        <v>5</v>
      </c>
      <c r="K23" s="190"/>
      <c r="L23" s="722"/>
      <c r="M23" s="723"/>
      <c r="N23" s="724"/>
      <c r="O23" s="594"/>
      <c r="P23" s="594"/>
      <c r="Q23" s="726"/>
      <c r="R23" s="236"/>
      <c r="S23" s="323"/>
      <c r="T23" s="356"/>
      <c r="U23" s="356"/>
    </row>
    <row r="24" spans="1:24" ht="24.75" customHeight="1" x14ac:dyDescent="0.2">
      <c r="A24" s="773"/>
      <c r="B24" s="772"/>
      <c r="C24" s="774"/>
      <c r="D24" s="1163" t="s">
        <v>40</v>
      </c>
      <c r="E24" s="1034" t="s">
        <v>168</v>
      </c>
      <c r="F24" s="1230"/>
      <c r="G24" s="778"/>
      <c r="H24" s="779"/>
      <c r="I24" s="316" t="s">
        <v>35</v>
      </c>
      <c r="J24" s="53">
        <v>11.2</v>
      </c>
      <c r="K24" s="780"/>
      <c r="L24" s="781"/>
      <c r="M24" s="780"/>
      <c r="N24" s="1232" t="s">
        <v>47</v>
      </c>
      <c r="O24" s="1234">
        <v>1</v>
      </c>
      <c r="P24" s="1236">
        <v>1</v>
      </c>
      <c r="Q24" s="1074"/>
      <c r="R24" s="1076"/>
      <c r="S24" s="338"/>
      <c r="T24" s="338"/>
      <c r="U24" s="65"/>
      <c r="V24" s="65"/>
      <c r="W24" s="65"/>
      <c r="X24" s="65"/>
    </row>
    <row r="25" spans="1:24" ht="27" customHeight="1" x14ac:dyDescent="0.2">
      <c r="A25" s="773"/>
      <c r="B25" s="772"/>
      <c r="C25" s="774"/>
      <c r="D25" s="1164"/>
      <c r="E25" s="1066"/>
      <c r="F25" s="1231"/>
      <c r="G25" s="778"/>
      <c r="H25" s="782"/>
      <c r="I25" s="25" t="s">
        <v>76</v>
      </c>
      <c r="J25" s="27">
        <v>2.8</v>
      </c>
      <c r="K25" s="783">
        <v>6.6</v>
      </c>
      <c r="L25" s="784"/>
      <c r="M25" s="783"/>
      <c r="N25" s="1233"/>
      <c r="O25" s="1235"/>
      <c r="P25" s="1237"/>
      <c r="Q25" s="1075"/>
      <c r="R25" s="1077"/>
      <c r="S25" s="338"/>
      <c r="T25" s="65"/>
      <c r="U25" s="65"/>
      <c r="V25" s="65"/>
      <c r="W25" s="65"/>
      <c r="X25" s="65"/>
    </row>
    <row r="26" spans="1:24" ht="23.25" customHeight="1" x14ac:dyDescent="0.2">
      <c r="A26" s="1044"/>
      <c r="B26" s="1045"/>
      <c r="C26" s="1162"/>
      <c r="D26" s="1163" t="s">
        <v>59</v>
      </c>
      <c r="E26" s="1034" t="s">
        <v>125</v>
      </c>
      <c r="F26" s="1165"/>
      <c r="G26" s="1070"/>
      <c r="H26" s="1196"/>
      <c r="I26" s="316" t="s">
        <v>35</v>
      </c>
      <c r="J26" s="53">
        <v>18.100000000000001</v>
      </c>
      <c r="K26" s="52"/>
      <c r="L26" s="55"/>
      <c r="M26" s="52"/>
      <c r="N26" s="20" t="s">
        <v>47</v>
      </c>
      <c r="O26" s="542">
        <v>1</v>
      </c>
      <c r="P26" s="160">
        <v>1</v>
      </c>
      <c r="Q26" s="448"/>
      <c r="R26" s="156"/>
      <c r="S26" s="339"/>
      <c r="T26" s="792"/>
      <c r="U26" s="792"/>
      <c r="V26" s="792"/>
      <c r="W26" s="792"/>
      <c r="X26" s="792"/>
    </row>
    <row r="27" spans="1:24" ht="29.25" customHeight="1" x14ac:dyDescent="0.2">
      <c r="A27" s="1044"/>
      <c r="B27" s="1045"/>
      <c r="C27" s="1162"/>
      <c r="D27" s="1164"/>
      <c r="E27" s="1066"/>
      <c r="F27" s="1166"/>
      <c r="G27" s="1070"/>
      <c r="H27" s="1196"/>
      <c r="I27" s="72" t="s">
        <v>76</v>
      </c>
      <c r="J27" s="67">
        <v>4.5</v>
      </c>
      <c r="K27" s="66">
        <v>10.7</v>
      </c>
      <c r="L27" s="67"/>
      <c r="M27" s="66"/>
      <c r="N27" s="23"/>
      <c r="O27" s="234"/>
      <c r="P27" s="161"/>
      <c r="Q27" s="449"/>
      <c r="R27" s="157"/>
      <c r="S27" s="320"/>
      <c r="T27" s="323"/>
      <c r="U27" s="323" t="s">
        <v>155</v>
      </c>
      <c r="V27" s="323"/>
      <c r="W27" s="323"/>
      <c r="X27" s="323"/>
    </row>
    <row r="28" spans="1:24" ht="16.5" customHeight="1" x14ac:dyDescent="0.2">
      <c r="A28" s="1044"/>
      <c r="B28" s="1045"/>
      <c r="C28" s="1162"/>
      <c r="D28" s="1163" t="s">
        <v>77</v>
      </c>
      <c r="E28" s="1034" t="s">
        <v>221</v>
      </c>
      <c r="F28" s="1165"/>
      <c r="G28" s="1070"/>
      <c r="H28" s="1196"/>
      <c r="I28" s="316" t="s">
        <v>35</v>
      </c>
      <c r="J28" s="53"/>
      <c r="K28" s="52"/>
      <c r="L28" s="55">
        <v>30</v>
      </c>
      <c r="M28" s="52"/>
      <c r="N28" s="952" t="s">
        <v>136</v>
      </c>
      <c r="O28" s="542"/>
      <c r="P28" s="160"/>
      <c r="Q28" s="448">
        <v>1</v>
      </c>
      <c r="R28" s="156"/>
      <c r="S28" s="339"/>
      <c r="T28" s="792"/>
      <c r="U28" s="792"/>
      <c r="V28" s="792"/>
      <c r="W28" s="792"/>
      <c r="X28" s="792"/>
    </row>
    <row r="29" spans="1:24" ht="15" customHeight="1" x14ac:dyDescent="0.2">
      <c r="A29" s="1044"/>
      <c r="B29" s="1045"/>
      <c r="C29" s="1162"/>
      <c r="D29" s="1164"/>
      <c r="E29" s="1066"/>
      <c r="F29" s="1166"/>
      <c r="G29" s="1070"/>
      <c r="H29" s="1196"/>
      <c r="I29" s="72"/>
      <c r="J29" s="67"/>
      <c r="K29" s="66"/>
      <c r="L29" s="67"/>
      <c r="M29" s="66"/>
      <c r="N29" s="23"/>
      <c r="O29" s="234"/>
      <c r="P29" s="161"/>
      <c r="Q29" s="449"/>
      <c r="R29" s="157"/>
      <c r="S29" s="320"/>
      <c r="T29" s="323"/>
      <c r="U29" s="323" t="s">
        <v>155</v>
      </c>
      <c r="V29" s="323"/>
      <c r="W29" s="323"/>
      <c r="X29" s="323"/>
    </row>
    <row r="30" spans="1:24" ht="38.25" customHeight="1" x14ac:dyDescent="0.2">
      <c r="A30" s="511"/>
      <c r="B30" s="514"/>
      <c r="C30" s="528"/>
      <c r="D30" s="221" t="s">
        <v>78</v>
      </c>
      <c r="E30" s="596" t="s">
        <v>142</v>
      </c>
      <c r="F30" s="597" t="s">
        <v>183</v>
      </c>
      <c r="G30" s="521"/>
      <c r="H30" s="73"/>
      <c r="I30" s="581" t="s">
        <v>35</v>
      </c>
      <c r="J30" s="67"/>
      <c r="K30" s="66"/>
      <c r="L30" s="69"/>
      <c r="M30" s="303">
        <v>50</v>
      </c>
      <c r="N30" s="768" t="s">
        <v>64</v>
      </c>
      <c r="O30" s="594"/>
      <c r="P30" s="769"/>
      <c r="Q30" s="770"/>
      <c r="R30" s="771">
        <v>1</v>
      </c>
      <c r="S30" s="320"/>
      <c r="T30" s="323"/>
      <c r="U30" s="323"/>
      <c r="V30" s="323"/>
      <c r="W30" s="323"/>
      <c r="X30" s="323"/>
    </row>
    <row r="31" spans="1:24" ht="20.25" customHeight="1" x14ac:dyDescent="0.2">
      <c r="A31" s="1044"/>
      <c r="B31" s="1045"/>
      <c r="C31" s="1162"/>
      <c r="D31" s="1163" t="s">
        <v>85</v>
      </c>
      <c r="E31" s="1068" t="s">
        <v>140</v>
      </c>
      <c r="F31" s="1165"/>
      <c r="G31" s="1054"/>
      <c r="H31" s="1196"/>
      <c r="I31" s="71" t="s">
        <v>35</v>
      </c>
      <c r="J31" s="369">
        <v>7.9</v>
      </c>
      <c r="K31" s="587">
        <v>2.2999999999999998</v>
      </c>
      <c r="L31" s="369">
        <v>2.2999999999999998</v>
      </c>
      <c r="M31" s="187">
        <v>2.2999999999999998</v>
      </c>
      <c r="N31" s="6" t="s">
        <v>55</v>
      </c>
      <c r="O31" s="9">
        <v>100</v>
      </c>
      <c r="P31" s="162">
        <v>100</v>
      </c>
      <c r="Q31" s="588">
        <v>100</v>
      </c>
      <c r="R31" s="589">
        <v>100</v>
      </c>
      <c r="S31" s="320"/>
      <c r="T31" s="323"/>
      <c r="U31" s="323"/>
      <c r="V31" s="323"/>
      <c r="W31" s="323"/>
      <c r="X31" s="323"/>
    </row>
    <row r="32" spans="1:24" ht="22.5" customHeight="1" x14ac:dyDescent="0.2">
      <c r="A32" s="1044"/>
      <c r="B32" s="1045"/>
      <c r="C32" s="1162"/>
      <c r="D32" s="1164"/>
      <c r="E32" s="1071"/>
      <c r="F32" s="1166"/>
      <c r="G32" s="1054"/>
      <c r="H32" s="1196"/>
      <c r="I32" s="72" t="s">
        <v>35</v>
      </c>
      <c r="J32" s="189"/>
      <c r="K32" s="415">
        <v>4.8</v>
      </c>
      <c r="L32" s="189">
        <v>4.8</v>
      </c>
      <c r="M32" s="190">
        <v>4.8</v>
      </c>
      <c r="N32" s="23" t="s">
        <v>68</v>
      </c>
      <c r="O32" s="21">
        <v>1</v>
      </c>
      <c r="P32" s="164">
        <v>1</v>
      </c>
      <c r="Q32" s="22">
        <v>1</v>
      </c>
      <c r="R32" s="591">
        <v>1</v>
      </c>
      <c r="T32" s="65"/>
      <c r="U32" s="65"/>
      <c r="V32" s="65"/>
      <c r="W32" s="65"/>
      <c r="X32" s="65"/>
    </row>
    <row r="33" spans="1:24" ht="17.25" customHeight="1" x14ac:dyDescent="0.2">
      <c r="A33" s="1044"/>
      <c r="B33" s="1045"/>
      <c r="C33" s="1162"/>
      <c r="D33" s="1167" t="s">
        <v>198</v>
      </c>
      <c r="E33" s="1068" t="s">
        <v>202</v>
      </c>
      <c r="F33" s="1208"/>
      <c r="G33" s="1070"/>
      <c r="H33" s="1196"/>
      <c r="I33" s="71" t="s">
        <v>35</v>
      </c>
      <c r="J33" s="53">
        <v>2.6</v>
      </c>
      <c r="K33" s="52">
        <v>2.2999999999999998</v>
      </c>
      <c r="L33" s="55">
        <v>2.2999999999999998</v>
      </c>
      <c r="M33" s="52">
        <v>2.2999999999999998</v>
      </c>
      <c r="N33" s="590" t="s">
        <v>83</v>
      </c>
      <c r="O33" s="10"/>
      <c r="P33" s="163">
        <v>1</v>
      </c>
      <c r="Q33" s="453"/>
      <c r="R33" s="158"/>
      <c r="S33" s="322"/>
      <c r="T33" s="793"/>
      <c r="U33" s="323"/>
      <c r="V33" s="323"/>
      <c r="W33" s="323"/>
      <c r="X33" s="323"/>
    </row>
    <row r="34" spans="1:24" ht="17.25" customHeight="1" x14ac:dyDescent="0.2">
      <c r="A34" s="1044"/>
      <c r="B34" s="1045"/>
      <c r="C34" s="1162"/>
      <c r="D34" s="1067"/>
      <c r="E34" s="1069"/>
      <c r="F34" s="1165"/>
      <c r="G34" s="1070"/>
      <c r="H34" s="1196"/>
      <c r="I34" s="586" t="s">
        <v>35</v>
      </c>
      <c r="J34" s="27"/>
      <c r="K34" s="57"/>
      <c r="L34" s="59">
        <v>5</v>
      </c>
      <c r="M34" s="57"/>
      <c r="N34" s="590" t="s">
        <v>179</v>
      </c>
      <c r="O34" s="10"/>
      <c r="P34" s="163"/>
      <c r="Q34" s="453">
        <v>500</v>
      </c>
      <c r="R34" s="158"/>
      <c r="S34" s="322"/>
      <c r="T34" s="355"/>
      <c r="U34" s="356"/>
      <c r="V34" s="356"/>
      <c r="W34" s="356"/>
      <c r="X34" s="356"/>
    </row>
    <row r="35" spans="1:24" ht="27" customHeight="1" x14ac:dyDescent="0.2">
      <c r="A35" s="1044"/>
      <c r="B35" s="1045"/>
      <c r="C35" s="1162"/>
      <c r="D35" s="1067"/>
      <c r="E35" s="1069"/>
      <c r="F35" s="1165"/>
      <c r="G35" s="1070"/>
      <c r="H35" s="1196"/>
      <c r="I35" s="586" t="s">
        <v>35</v>
      </c>
      <c r="J35" s="27"/>
      <c r="K35" s="57"/>
      <c r="L35" s="59">
        <v>8</v>
      </c>
      <c r="M35" s="57"/>
      <c r="N35" s="590" t="s">
        <v>180</v>
      </c>
      <c r="O35" s="10"/>
      <c r="P35" s="405"/>
      <c r="Q35" s="453">
        <v>26</v>
      </c>
      <c r="R35" s="158"/>
      <c r="S35" s="322"/>
      <c r="T35" s="355"/>
      <c r="U35" s="356"/>
      <c r="V35" s="356"/>
      <c r="W35" s="356"/>
      <c r="X35" s="356"/>
    </row>
    <row r="36" spans="1:24" ht="19.5" customHeight="1" x14ac:dyDescent="0.2">
      <c r="A36" s="1044"/>
      <c r="B36" s="1045"/>
      <c r="C36" s="1162"/>
      <c r="D36" s="1168"/>
      <c r="E36" s="529"/>
      <c r="F36" s="1166"/>
      <c r="G36" s="1070"/>
      <c r="H36" s="1196"/>
      <c r="I36" s="72" t="s">
        <v>147</v>
      </c>
      <c r="J36" s="67">
        <v>5</v>
      </c>
      <c r="K36" s="66"/>
      <c r="L36" s="69"/>
      <c r="M36" s="66"/>
      <c r="N36" s="24" t="s">
        <v>178</v>
      </c>
      <c r="O36" s="21">
        <v>5</v>
      </c>
      <c r="P36" s="164"/>
      <c r="Q36" s="454">
        <v>1</v>
      </c>
      <c r="R36" s="165">
        <v>1</v>
      </c>
      <c r="S36" s="531"/>
      <c r="T36" s="356"/>
      <c r="U36" s="356"/>
      <c r="V36" s="356"/>
      <c r="W36" s="356"/>
      <c r="X36" s="356"/>
    </row>
    <row r="37" spans="1:24" ht="18" customHeight="1" x14ac:dyDescent="0.2">
      <c r="A37" s="1044"/>
      <c r="B37" s="1045"/>
      <c r="C37" s="1162"/>
      <c r="D37" s="1163" t="s">
        <v>199</v>
      </c>
      <c r="E37" s="1034" t="s">
        <v>190</v>
      </c>
      <c r="F37" s="1165"/>
      <c r="G37" s="1054"/>
      <c r="H37" s="1196"/>
      <c r="I37" s="71" t="s">
        <v>35</v>
      </c>
      <c r="J37" s="369"/>
      <c r="K37" s="587">
        <v>2</v>
      </c>
      <c r="L37" s="369">
        <v>2</v>
      </c>
      <c r="M37" s="187">
        <v>2</v>
      </c>
      <c r="N37" s="231" t="s">
        <v>181</v>
      </c>
      <c r="O37" s="19"/>
      <c r="P37" s="160">
        <v>2</v>
      </c>
      <c r="Q37" s="401">
        <v>2</v>
      </c>
      <c r="R37" s="592">
        <v>2</v>
      </c>
      <c r="S37" s="320"/>
      <c r="T37" s="356"/>
      <c r="U37" s="356"/>
      <c r="V37" s="356"/>
      <c r="W37" s="356"/>
      <c r="X37" s="356"/>
    </row>
    <row r="38" spans="1:24" ht="8.25" customHeight="1" x14ac:dyDescent="0.2">
      <c r="A38" s="1044"/>
      <c r="B38" s="1045"/>
      <c r="C38" s="1162"/>
      <c r="D38" s="1164"/>
      <c r="E38" s="1066"/>
      <c r="F38" s="1166"/>
      <c r="G38" s="1054"/>
      <c r="H38" s="1196"/>
      <c r="I38" s="72"/>
      <c r="J38" s="189"/>
      <c r="K38" s="415"/>
      <c r="L38" s="189"/>
      <c r="M38" s="190"/>
      <c r="N38" s="512"/>
      <c r="O38" s="18"/>
      <c r="P38" s="593"/>
      <c r="Q38" s="594"/>
      <c r="R38" s="595"/>
    </row>
    <row r="39" spans="1:24" ht="16.5" customHeight="1" x14ac:dyDescent="0.2">
      <c r="A39" s="1044"/>
      <c r="B39" s="1045"/>
      <c r="C39" s="1162"/>
      <c r="D39" s="1163" t="s">
        <v>220</v>
      </c>
      <c r="E39" s="1034" t="s">
        <v>193</v>
      </c>
      <c r="F39" s="1165"/>
      <c r="G39" s="1054"/>
      <c r="H39" s="1196"/>
      <c r="I39" s="71" t="s">
        <v>76</v>
      </c>
      <c r="J39" s="369"/>
      <c r="K39" s="587">
        <v>2</v>
      </c>
      <c r="L39" s="369"/>
      <c r="M39" s="187"/>
      <c r="N39" s="1064" t="s">
        <v>182</v>
      </c>
      <c r="O39" s="19"/>
      <c r="P39" s="160">
        <v>1</v>
      </c>
      <c r="Q39" s="401"/>
      <c r="R39" s="592">
        <v>2</v>
      </c>
      <c r="S39" s="320"/>
      <c r="T39" s="356"/>
      <c r="U39" s="356"/>
      <c r="V39" s="356"/>
      <c r="W39" s="356"/>
      <c r="X39" s="356"/>
    </row>
    <row r="40" spans="1:24" ht="16.5" customHeight="1" x14ac:dyDescent="0.2">
      <c r="A40" s="1044"/>
      <c r="B40" s="1045"/>
      <c r="C40" s="1162"/>
      <c r="D40" s="1164"/>
      <c r="E40" s="1066"/>
      <c r="F40" s="1166"/>
      <c r="G40" s="1054"/>
      <c r="H40" s="1196"/>
      <c r="I40" s="72" t="s">
        <v>35</v>
      </c>
      <c r="J40" s="189"/>
      <c r="K40" s="415"/>
      <c r="L40" s="189">
        <v>3.9</v>
      </c>
      <c r="M40" s="190">
        <v>11.9</v>
      </c>
      <c r="N40" s="1099"/>
      <c r="O40" s="18"/>
      <c r="P40" s="593"/>
      <c r="Q40" s="594"/>
      <c r="R40" s="595"/>
    </row>
    <row r="41" spans="1:24" ht="18" customHeight="1" x14ac:dyDescent="0.2">
      <c r="A41" s="773"/>
      <c r="B41" s="772"/>
      <c r="C41" s="196"/>
      <c r="D41" s="1167"/>
      <c r="E41" s="775" t="s">
        <v>107</v>
      </c>
      <c r="F41" s="1169" t="s">
        <v>114</v>
      </c>
      <c r="G41" s="552"/>
      <c r="H41" s="876"/>
      <c r="I41" s="545" t="s">
        <v>76</v>
      </c>
      <c r="J41" s="546">
        <v>3.8</v>
      </c>
      <c r="K41" s="544"/>
      <c r="L41" s="543"/>
      <c r="M41" s="544"/>
      <c r="N41" s="1228" t="s">
        <v>122</v>
      </c>
      <c r="O41" s="542">
        <v>1</v>
      </c>
      <c r="P41" s="232"/>
      <c r="Q41" s="446"/>
      <c r="R41" s="233"/>
      <c r="S41" s="323"/>
      <c r="T41" s="356"/>
      <c r="U41" s="356"/>
    </row>
    <row r="42" spans="1:24" ht="16.5" customHeight="1" x14ac:dyDescent="0.2">
      <c r="A42" s="773"/>
      <c r="B42" s="772"/>
      <c r="C42" s="196"/>
      <c r="D42" s="1168"/>
      <c r="E42" s="776"/>
      <c r="F42" s="1170"/>
      <c r="G42" s="552"/>
      <c r="H42" s="559"/>
      <c r="I42" s="553" t="s">
        <v>127</v>
      </c>
      <c r="J42" s="550">
        <v>21.6</v>
      </c>
      <c r="K42" s="551"/>
      <c r="L42" s="554"/>
      <c r="M42" s="551"/>
      <c r="N42" s="1229"/>
      <c r="O42" s="234"/>
      <c r="P42" s="235"/>
      <c r="Q42" s="447"/>
      <c r="R42" s="236"/>
      <c r="S42" s="323"/>
      <c r="T42" s="356"/>
      <c r="U42" s="356"/>
    </row>
    <row r="43" spans="1:24" ht="56.25" customHeight="1" x14ac:dyDescent="0.2">
      <c r="A43" s="511"/>
      <c r="B43" s="514"/>
      <c r="C43" s="211"/>
      <c r="D43" s="221"/>
      <c r="E43" s="563" t="s">
        <v>161</v>
      </c>
      <c r="F43" s="564"/>
      <c r="G43" s="557"/>
      <c r="H43" s="578"/>
      <c r="I43" s="565" t="s">
        <v>35</v>
      </c>
      <c r="J43" s="566">
        <f>11.5-5</f>
        <v>6.5</v>
      </c>
      <c r="K43" s="567"/>
      <c r="L43" s="568"/>
      <c r="M43" s="561"/>
      <c r="N43" s="562" t="s">
        <v>177</v>
      </c>
      <c r="O43" s="15"/>
      <c r="P43" s="15"/>
      <c r="Q43" s="267"/>
      <c r="R43" s="205"/>
      <c r="S43" s="321"/>
    </row>
    <row r="44" spans="1:24" ht="14.25" customHeight="1" x14ac:dyDescent="0.2">
      <c r="A44" s="511"/>
      <c r="B44" s="514"/>
      <c r="C44" s="528"/>
      <c r="D44" s="260"/>
      <c r="E44" s="1213" t="s">
        <v>169</v>
      </c>
      <c r="F44" s="556"/>
      <c r="G44" s="569"/>
      <c r="H44" s="558"/>
      <c r="I44" s="570" t="s">
        <v>35</v>
      </c>
      <c r="J44" s="546"/>
      <c r="K44" s="547"/>
      <c r="L44" s="548"/>
      <c r="M44" s="547"/>
      <c r="N44" s="549" t="s">
        <v>64</v>
      </c>
      <c r="O44" s="571">
        <v>1</v>
      </c>
      <c r="P44" s="268"/>
      <c r="Q44" s="451"/>
      <c r="R44" s="261"/>
      <c r="T44" s="65"/>
      <c r="U44" s="65"/>
      <c r="V44" s="65"/>
      <c r="W44" s="65"/>
      <c r="X44" s="65"/>
    </row>
    <row r="45" spans="1:24" ht="39" customHeight="1" x14ac:dyDescent="0.2">
      <c r="A45" s="511"/>
      <c r="B45" s="514"/>
      <c r="C45" s="528"/>
      <c r="D45" s="258"/>
      <c r="E45" s="1189"/>
      <c r="F45" s="572"/>
      <c r="G45" s="579"/>
      <c r="H45" s="580"/>
      <c r="I45" s="573" t="s">
        <v>76</v>
      </c>
      <c r="J45" s="550">
        <v>3.7</v>
      </c>
      <c r="K45" s="574"/>
      <c r="L45" s="575"/>
      <c r="M45" s="574"/>
      <c r="N45" s="576"/>
      <c r="O45" s="577"/>
      <c r="P45" s="249"/>
      <c r="Q45" s="452"/>
      <c r="R45" s="259"/>
      <c r="S45" s="321"/>
      <c r="T45" s="65"/>
      <c r="U45" s="65"/>
      <c r="V45" s="65"/>
      <c r="W45" s="65"/>
      <c r="X45" s="65"/>
    </row>
    <row r="46" spans="1:24" ht="17.25" customHeight="1" thickBot="1" x14ac:dyDescent="0.25">
      <c r="A46" s="167"/>
      <c r="B46" s="166"/>
      <c r="C46" s="197"/>
      <c r="D46" s="198"/>
      <c r="E46" s="485"/>
      <c r="F46" s="200"/>
      <c r="G46" s="201"/>
      <c r="H46" s="202"/>
      <c r="I46" s="134" t="s">
        <v>6</v>
      </c>
      <c r="J46" s="136">
        <f>SUM(J14:J45)</f>
        <v>251</v>
      </c>
      <c r="K46" s="136">
        <f t="shared" ref="K46:L46" si="0">SUM(K14:K45)</f>
        <v>238.1</v>
      </c>
      <c r="L46" s="136">
        <f t="shared" si="0"/>
        <v>113.3</v>
      </c>
      <c r="M46" s="136">
        <f>SUM(M14:M45)</f>
        <v>93.3</v>
      </c>
      <c r="N46" s="203"/>
      <c r="O46" s="204"/>
      <c r="P46" s="204"/>
      <c r="Q46" s="204"/>
      <c r="R46" s="560"/>
      <c r="S46" s="1171"/>
      <c r="T46" s="1171"/>
      <c r="U46" s="1171"/>
    </row>
    <row r="47" spans="1:24" ht="16.5" customHeight="1" x14ac:dyDescent="0.2">
      <c r="A47" s="1056" t="s">
        <v>5</v>
      </c>
      <c r="B47" s="1057" t="s">
        <v>5</v>
      </c>
      <c r="C47" s="1198" t="s">
        <v>7</v>
      </c>
      <c r="D47" s="77"/>
      <c r="E47" s="486" t="s">
        <v>80</v>
      </c>
      <c r="F47" s="481"/>
      <c r="G47" s="281"/>
      <c r="H47" s="241"/>
      <c r="I47" s="242"/>
      <c r="J47" s="79"/>
      <c r="K47" s="78"/>
      <c r="L47" s="78"/>
      <c r="M47" s="78"/>
      <c r="N47" s="80"/>
      <c r="O47" s="81"/>
      <c r="P47" s="81"/>
      <c r="Q47" s="429"/>
      <c r="R47" s="455"/>
      <c r="S47" s="324"/>
      <c r="T47" s="74"/>
    </row>
    <row r="48" spans="1:24" ht="19.5" customHeight="1" x14ac:dyDescent="0.2">
      <c r="A48" s="1044"/>
      <c r="B48" s="1045"/>
      <c r="C48" s="1162"/>
      <c r="D48" s="744" t="s">
        <v>5</v>
      </c>
      <c r="E48" s="1199" t="s">
        <v>98</v>
      </c>
      <c r="F48" s="1200" t="s">
        <v>61</v>
      </c>
      <c r="G48" s="282">
        <v>4</v>
      </c>
      <c r="H48" s="1201" t="s">
        <v>66</v>
      </c>
      <c r="I48" s="51" t="s">
        <v>35</v>
      </c>
      <c r="J48" s="27">
        <v>30</v>
      </c>
      <c r="K48" s="57">
        <v>55</v>
      </c>
      <c r="L48" s="57">
        <v>75</v>
      </c>
      <c r="M48" s="57">
        <v>45</v>
      </c>
      <c r="N48" s="83" t="s">
        <v>48</v>
      </c>
      <c r="O48" s="85">
        <v>50</v>
      </c>
      <c r="P48" s="85">
        <v>80</v>
      </c>
      <c r="Q48" s="430">
        <v>80</v>
      </c>
      <c r="R48" s="310">
        <v>80</v>
      </c>
      <c r="S48" s="324"/>
      <c r="T48" s="74"/>
    </row>
    <row r="49" spans="1:22" ht="24" customHeight="1" x14ac:dyDescent="0.2">
      <c r="A49" s="1044"/>
      <c r="B49" s="1045"/>
      <c r="C49" s="1162"/>
      <c r="D49" s="749"/>
      <c r="E49" s="1059"/>
      <c r="F49" s="1061"/>
      <c r="G49" s="283"/>
      <c r="H49" s="1202"/>
      <c r="I49" s="87" t="s">
        <v>76</v>
      </c>
      <c r="J49" s="67">
        <v>10</v>
      </c>
      <c r="K49" s="66">
        <v>10</v>
      </c>
      <c r="L49" s="66"/>
      <c r="M49" s="66"/>
      <c r="N49" s="88"/>
      <c r="O49" s="90"/>
      <c r="P49" s="90"/>
      <c r="Q49" s="431"/>
      <c r="R49" s="219"/>
      <c r="S49" s="510"/>
    </row>
    <row r="50" spans="1:22" ht="13.5" customHeight="1" x14ac:dyDescent="0.2">
      <c r="A50" s="743"/>
      <c r="B50" s="746"/>
      <c r="C50" s="196"/>
      <c r="D50" s="752" t="s">
        <v>7</v>
      </c>
      <c r="E50" s="1062" t="s">
        <v>126</v>
      </c>
      <c r="F50" s="482"/>
      <c r="G50" s="284">
        <v>4</v>
      </c>
      <c r="H50" s="1202"/>
      <c r="I50" s="91"/>
      <c r="J50" s="53"/>
      <c r="K50" s="52"/>
      <c r="L50" s="52"/>
      <c r="M50" s="52"/>
      <c r="N50" s="750"/>
      <c r="O50" s="93"/>
      <c r="P50" s="93"/>
      <c r="Q50" s="432"/>
      <c r="R50" s="456"/>
      <c r="S50" s="324"/>
    </row>
    <row r="51" spans="1:22" ht="24" customHeight="1" x14ac:dyDescent="0.2">
      <c r="A51" s="743"/>
      <c r="B51" s="746"/>
      <c r="C51" s="196"/>
      <c r="D51" s="744"/>
      <c r="E51" s="1203"/>
      <c r="F51" s="482"/>
      <c r="G51" s="284"/>
      <c r="H51" s="753"/>
      <c r="I51" s="94"/>
      <c r="J51" s="62"/>
      <c r="K51" s="61"/>
      <c r="L51" s="61"/>
      <c r="M51" s="61"/>
      <c r="N51" s="95"/>
      <c r="O51" s="96"/>
      <c r="P51" s="96"/>
      <c r="Q51" s="433"/>
      <c r="R51" s="457"/>
      <c r="S51" s="324"/>
    </row>
    <row r="52" spans="1:22" ht="104.25" customHeight="1" x14ac:dyDescent="0.2">
      <c r="A52" s="743"/>
      <c r="B52" s="746"/>
      <c r="C52" s="196"/>
      <c r="D52" s="744"/>
      <c r="E52" s="487" t="s">
        <v>163</v>
      </c>
      <c r="F52" s="482"/>
      <c r="G52" s="284"/>
      <c r="H52" s="753"/>
      <c r="I52" s="315" t="s">
        <v>35</v>
      </c>
      <c r="J52" s="153">
        <f>18-10</f>
        <v>8</v>
      </c>
      <c r="K52" s="97">
        <v>15</v>
      </c>
      <c r="L52" s="61">
        <v>15</v>
      </c>
      <c r="M52" s="61">
        <v>15</v>
      </c>
      <c r="N52" s="95" t="s">
        <v>50</v>
      </c>
      <c r="O52" s="96">
        <v>3</v>
      </c>
      <c r="P52" s="96">
        <v>2</v>
      </c>
      <c r="Q52" s="433">
        <v>2</v>
      </c>
      <c r="R52" s="457">
        <v>2</v>
      </c>
      <c r="S52" s="324"/>
    </row>
    <row r="53" spans="1:22" ht="23.25" customHeight="1" x14ac:dyDescent="0.2">
      <c r="A53" s="743"/>
      <c r="B53" s="746"/>
      <c r="C53" s="196"/>
      <c r="D53" s="744"/>
      <c r="E53" s="1050" t="s">
        <v>124</v>
      </c>
      <c r="F53" s="482"/>
      <c r="G53" s="284"/>
      <c r="H53" s="753"/>
      <c r="I53" s="314" t="s">
        <v>35</v>
      </c>
      <c r="J53" s="27"/>
      <c r="K53" s="57"/>
      <c r="L53" s="57"/>
      <c r="M53" s="57"/>
      <c r="N53" s="745" t="s">
        <v>133</v>
      </c>
      <c r="O53" s="99"/>
      <c r="P53" s="99"/>
      <c r="Q53" s="434"/>
      <c r="R53" s="398"/>
      <c r="S53" s="325"/>
      <c r="V53" s="31" t="s">
        <v>155</v>
      </c>
    </row>
    <row r="54" spans="1:22" ht="18.75" customHeight="1" x14ac:dyDescent="0.2">
      <c r="A54" s="743"/>
      <c r="B54" s="746"/>
      <c r="C54" s="196"/>
      <c r="D54" s="744"/>
      <c r="E54" s="1051"/>
      <c r="F54" s="482"/>
      <c r="G54" s="284"/>
      <c r="H54" s="753"/>
      <c r="I54" s="82" t="s">
        <v>76</v>
      </c>
      <c r="J54" s="293"/>
      <c r="K54" s="57"/>
      <c r="L54" s="57"/>
      <c r="M54" s="57"/>
      <c r="N54" s="745"/>
      <c r="O54" s="99"/>
      <c r="P54" s="99"/>
      <c r="Q54" s="434"/>
      <c r="R54" s="398"/>
      <c r="S54" s="325"/>
    </row>
    <row r="55" spans="1:22" ht="14.25" customHeight="1" x14ac:dyDescent="0.2">
      <c r="A55" s="743"/>
      <c r="B55" s="746"/>
      <c r="C55" s="196"/>
      <c r="D55" s="744"/>
      <c r="E55" s="488" t="s">
        <v>156</v>
      </c>
      <c r="F55" s="482"/>
      <c r="G55" s="284"/>
      <c r="H55" s="329"/>
      <c r="I55" s="761" t="s">
        <v>35</v>
      </c>
      <c r="J55" s="762">
        <v>105.8</v>
      </c>
      <c r="K55" s="763"/>
      <c r="L55" s="763"/>
      <c r="M55" s="763"/>
      <c r="N55" s="764"/>
      <c r="O55" s="765">
        <v>1</v>
      </c>
      <c r="P55" s="229">
        <v>1</v>
      </c>
      <c r="Q55" s="766"/>
      <c r="R55" s="767"/>
      <c r="S55" s="324"/>
      <c r="T55" s="345"/>
    </row>
    <row r="56" spans="1:22" ht="14.25" customHeight="1" x14ac:dyDescent="0.2">
      <c r="A56" s="756"/>
      <c r="B56" s="758"/>
      <c r="C56" s="196"/>
      <c r="D56" s="757"/>
      <c r="E56" s="488"/>
      <c r="F56" s="482"/>
      <c r="G56" s="284"/>
      <c r="H56" s="329"/>
      <c r="I56" s="246" t="s">
        <v>76</v>
      </c>
      <c r="J56" s="62"/>
      <c r="K56" s="61">
        <v>105.8</v>
      </c>
      <c r="L56" s="61"/>
      <c r="M56" s="61"/>
      <c r="N56" s="330"/>
      <c r="O56" s="759"/>
      <c r="P56" s="247"/>
      <c r="Q56" s="246"/>
      <c r="R56" s="760"/>
      <c r="S56" s="324"/>
      <c r="T56" s="345"/>
    </row>
    <row r="57" spans="1:22" ht="12.75" customHeight="1" x14ac:dyDescent="0.2">
      <c r="A57" s="743"/>
      <c r="B57" s="746"/>
      <c r="C57" s="196"/>
      <c r="D57" s="744"/>
      <c r="E57" s="489" t="s">
        <v>157</v>
      </c>
      <c r="F57" s="482"/>
      <c r="G57" s="284"/>
      <c r="H57" s="1209"/>
      <c r="I57" s="246" t="s">
        <v>35</v>
      </c>
      <c r="J57" s="62">
        <v>16</v>
      </c>
      <c r="K57" s="61">
        <v>25</v>
      </c>
      <c r="L57" s="61"/>
      <c r="M57" s="61"/>
      <c r="N57" s="348"/>
      <c r="O57" s="247">
        <v>1</v>
      </c>
      <c r="P57" s="96">
        <v>1</v>
      </c>
      <c r="Q57" s="433"/>
      <c r="R57" s="457"/>
      <c r="S57" s="324"/>
    </row>
    <row r="58" spans="1:22" ht="14.25" customHeight="1" x14ac:dyDescent="0.2">
      <c r="A58" s="743"/>
      <c r="B58" s="746"/>
      <c r="C58" s="196"/>
      <c r="D58" s="744"/>
      <c r="E58" s="490" t="s">
        <v>158</v>
      </c>
      <c r="F58" s="482"/>
      <c r="G58" s="284"/>
      <c r="H58" s="1210"/>
      <c r="I58" s="82" t="s">
        <v>76</v>
      </c>
      <c r="J58" s="27">
        <v>235.2</v>
      </c>
      <c r="K58" s="57">
        <f>23+18</f>
        <v>41</v>
      </c>
      <c r="L58" s="57"/>
      <c r="M58" s="57"/>
      <c r="N58" s="330"/>
      <c r="O58" s="99">
        <v>1</v>
      </c>
      <c r="P58" s="85">
        <v>1</v>
      </c>
      <c r="Q58" s="434"/>
      <c r="R58" s="398"/>
      <c r="S58" s="324"/>
    </row>
    <row r="59" spans="1:22" ht="15.75" customHeight="1" x14ac:dyDescent="0.2">
      <c r="A59" s="743"/>
      <c r="B59" s="746"/>
      <c r="C59" s="196"/>
      <c r="D59" s="744"/>
      <c r="E59" s="488" t="s">
        <v>159</v>
      </c>
      <c r="F59" s="482"/>
      <c r="G59" s="284"/>
      <c r="H59" s="228"/>
      <c r="I59" s="248" t="s">
        <v>200</v>
      </c>
      <c r="J59" s="416"/>
      <c r="K59" s="417"/>
      <c r="L59" s="97">
        <v>93</v>
      </c>
      <c r="M59" s="725"/>
      <c r="N59" s="230"/>
      <c r="O59" s="101"/>
      <c r="P59" s="100"/>
      <c r="Q59" s="100">
        <v>1</v>
      </c>
      <c r="R59" s="459"/>
      <c r="S59" s="324"/>
    </row>
    <row r="60" spans="1:22" ht="13.5" customHeight="1" x14ac:dyDescent="0.2">
      <c r="A60" s="743"/>
      <c r="B60" s="746"/>
      <c r="C60" s="196"/>
      <c r="D60" s="744"/>
      <c r="E60" s="488" t="s">
        <v>196</v>
      </c>
      <c r="F60" s="482"/>
      <c r="G60" s="284"/>
      <c r="H60" s="228"/>
      <c r="I60" s="152" t="s">
        <v>76</v>
      </c>
      <c r="J60" s="153"/>
      <c r="K60" s="97">
        <v>155</v>
      </c>
      <c r="L60" s="97"/>
      <c r="M60" s="97"/>
      <c r="N60" s="230"/>
      <c r="O60" s="101"/>
      <c r="P60" s="101">
        <v>1</v>
      </c>
      <c r="Q60" s="435"/>
      <c r="R60" s="459"/>
      <c r="S60" s="324"/>
    </row>
    <row r="61" spans="1:22" ht="14.25" customHeight="1" x14ac:dyDescent="0.2">
      <c r="A61" s="743"/>
      <c r="B61" s="746"/>
      <c r="C61" s="196"/>
      <c r="D61" s="744"/>
      <c r="E61" s="488" t="s">
        <v>197</v>
      </c>
      <c r="F61" s="482"/>
      <c r="G61" s="284"/>
      <c r="H61" s="313"/>
      <c r="I61" s="152" t="s">
        <v>35</v>
      </c>
      <c r="J61" s="153"/>
      <c r="K61" s="97"/>
      <c r="L61" s="97"/>
      <c r="M61" s="97"/>
      <c r="N61" s="230"/>
      <c r="O61" s="101"/>
      <c r="P61" s="101"/>
      <c r="Q61" s="754"/>
      <c r="R61" s="458"/>
      <c r="S61" s="324"/>
    </row>
    <row r="62" spans="1:22" ht="17.25" customHeight="1" x14ac:dyDescent="0.2">
      <c r="A62" s="743"/>
      <c r="B62" s="746"/>
      <c r="C62" s="196"/>
      <c r="D62" s="749"/>
      <c r="E62" s="487" t="s">
        <v>184</v>
      </c>
      <c r="F62" s="482"/>
      <c r="G62" s="284"/>
      <c r="H62" s="228"/>
      <c r="I62" s="713" t="s">
        <v>35</v>
      </c>
      <c r="J62" s="358"/>
      <c r="K62" s="289"/>
      <c r="L62" s="289"/>
      <c r="M62" s="289"/>
      <c r="N62" s="714"/>
      <c r="O62" s="101"/>
      <c r="P62" s="101"/>
      <c r="Q62" s="435"/>
      <c r="R62" s="459"/>
      <c r="S62" s="324"/>
    </row>
    <row r="63" spans="1:22" ht="26.25" customHeight="1" x14ac:dyDescent="0.2">
      <c r="A63" s="1044"/>
      <c r="B63" s="1045"/>
      <c r="C63" s="1162"/>
      <c r="D63" s="744" t="s">
        <v>37</v>
      </c>
      <c r="E63" s="751" t="s">
        <v>88</v>
      </c>
      <c r="F63" s="1052"/>
      <c r="G63" s="1054" t="s">
        <v>45</v>
      </c>
      <c r="H63" s="1211"/>
      <c r="I63" s="25"/>
      <c r="J63" s="27"/>
      <c r="K63" s="57"/>
      <c r="L63" s="57"/>
      <c r="M63" s="57"/>
      <c r="N63" s="748"/>
      <c r="O63" s="206"/>
      <c r="P63" s="206"/>
      <c r="Q63" s="755"/>
      <c r="R63" s="460"/>
      <c r="S63" s="324"/>
    </row>
    <row r="64" spans="1:22" ht="30.75" customHeight="1" x14ac:dyDescent="0.2">
      <c r="A64" s="1044"/>
      <c r="B64" s="1045"/>
      <c r="C64" s="1162"/>
      <c r="D64" s="744"/>
      <c r="E64" s="603" t="s">
        <v>185</v>
      </c>
      <c r="F64" s="1052"/>
      <c r="G64" s="1054"/>
      <c r="H64" s="1211"/>
      <c r="I64" s="25" t="s">
        <v>35</v>
      </c>
      <c r="J64" s="27"/>
      <c r="K64" s="57"/>
      <c r="L64" s="57"/>
      <c r="M64" s="57">
        <v>100</v>
      </c>
      <c r="N64" s="748" t="s">
        <v>72</v>
      </c>
      <c r="O64" s="346"/>
      <c r="P64" s="719"/>
      <c r="Q64" s="598"/>
      <c r="R64" s="747" t="s">
        <v>63</v>
      </c>
      <c r="S64" s="324"/>
    </row>
    <row r="65" spans="1:21" ht="26.25" customHeight="1" x14ac:dyDescent="0.2">
      <c r="A65" s="1044"/>
      <c r="B65" s="1045"/>
      <c r="C65" s="1162"/>
      <c r="D65" s="209"/>
      <c r="E65" s="599" t="s">
        <v>91</v>
      </c>
      <c r="F65" s="1053"/>
      <c r="G65" s="1055"/>
      <c r="H65" s="1212"/>
      <c r="I65" s="600" t="s">
        <v>35</v>
      </c>
      <c r="J65" s="550">
        <v>58.4</v>
      </c>
      <c r="K65" s="66"/>
      <c r="L65" s="66"/>
      <c r="M65" s="66"/>
      <c r="N65" s="601"/>
      <c r="O65" s="602"/>
      <c r="P65" s="207"/>
      <c r="Q65" s="436"/>
      <c r="R65" s="461"/>
      <c r="S65" s="324"/>
    </row>
    <row r="66" spans="1:21" ht="17.25" customHeight="1" thickBot="1" x14ac:dyDescent="0.25">
      <c r="A66" s="167"/>
      <c r="B66" s="166"/>
      <c r="C66" s="197"/>
      <c r="D66" s="198"/>
      <c r="E66" s="199"/>
      <c r="F66" s="200"/>
      <c r="G66" s="201"/>
      <c r="H66" s="202"/>
      <c r="I66" s="134" t="s">
        <v>6</v>
      </c>
      <c r="J66" s="169">
        <f>SUM(J48:J65)</f>
        <v>463.4</v>
      </c>
      <c r="K66" s="136">
        <f>SUM(K48:K65)</f>
        <v>406.8</v>
      </c>
      <c r="L66" s="136">
        <f>SUM(L48:L65)</f>
        <v>183</v>
      </c>
      <c r="M66" s="136">
        <f>SUM(M48:M65)</f>
        <v>160</v>
      </c>
      <c r="N66" s="203"/>
      <c r="O66" s="204"/>
      <c r="P66" s="204"/>
      <c r="Q66" s="204"/>
      <c r="R66" s="462"/>
      <c r="S66" s="1171"/>
      <c r="T66" s="1171"/>
      <c r="U66" s="1171"/>
    </row>
    <row r="67" spans="1:21" ht="13.5" thickBot="1" x14ac:dyDescent="0.25">
      <c r="A67" s="167" t="s">
        <v>5</v>
      </c>
      <c r="B67" s="103" t="s">
        <v>5</v>
      </c>
      <c r="C67" s="1028" t="s">
        <v>8</v>
      </c>
      <c r="D67" s="1028"/>
      <c r="E67" s="1028"/>
      <c r="F67" s="1028"/>
      <c r="G67" s="1028"/>
      <c r="H67" s="1028"/>
      <c r="I67" s="1028"/>
      <c r="J67" s="105">
        <f>J66+J46</f>
        <v>714.4</v>
      </c>
      <c r="K67" s="104">
        <f>K66+K46</f>
        <v>644.9</v>
      </c>
      <c r="L67" s="104">
        <f>L66+L46</f>
        <v>296.3</v>
      </c>
      <c r="M67" s="104">
        <f>M66+M46</f>
        <v>253.3</v>
      </c>
      <c r="N67" s="1029"/>
      <c r="O67" s="1030"/>
      <c r="P67" s="1030"/>
      <c r="Q67" s="1030"/>
      <c r="R67" s="1031"/>
    </row>
    <row r="68" spans="1:21" ht="17.25" customHeight="1" thickBot="1" x14ac:dyDescent="0.25">
      <c r="A68" s="107" t="s">
        <v>5</v>
      </c>
      <c r="B68" s="108" t="s">
        <v>7</v>
      </c>
      <c r="C68" s="1205" t="s">
        <v>49</v>
      </c>
      <c r="D68" s="1042"/>
      <c r="E68" s="1042"/>
      <c r="F68" s="1042"/>
      <c r="G68" s="1042"/>
      <c r="H68" s="1042"/>
      <c r="I68" s="1042"/>
      <c r="J68" s="1042"/>
      <c r="K68" s="1042"/>
      <c r="L68" s="1042"/>
      <c r="M68" s="1042"/>
      <c r="N68" s="1042"/>
      <c r="O68" s="1042"/>
      <c r="P68" s="1042"/>
      <c r="Q68" s="1042"/>
      <c r="R68" s="1043"/>
    </row>
    <row r="69" spans="1:21" ht="25.5" customHeight="1" x14ac:dyDescent="0.2">
      <c r="A69" s="511" t="s">
        <v>5</v>
      </c>
      <c r="B69" s="514" t="s">
        <v>7</v>
      </c>
      <c r="C69" s="210" t="s">
        <v>5</v>
      </c>
      <c r="D69" s="109"/>
      <c r="E69" s="491" t="s">
        <v>70</v>
      </c>
      <c r="F69" s="494"/>
      <c r="G69" s="496" t="s">
        <v>45</v>
      </c>
      <c r="H69" s="239"/>
      <c r="I69" s="240"/>
      <c r="J69" s="111"/>
      <c r="K69" s="110"/>
      <c r="L69" s="110"/>
      <c r="M69" s="110"/>
      <c r="N69" s="112"/>
      <c r="O69" s="113"/>
      <c r="P69" s="113"/>
      <c r="Q69" s="437"/>
      <c r="R69" s="463"/>
    </row>
    <row r="70" spans="1:21" ht="27" customHeight="1" x14ac:dyDescent="0.2">
      <c r="A70" s="1044"/>
      <c r="B70" s="1045"/>
      <c r="C70" s="1162"/>
      <c r="D70" s="1163" t="s">
        <v>5</v>
      </c>
      <c r="E70" s="1047" t="s">
        <v>51</v>
      </c>
      <c r="F70" s="1049" t="s">
        <v>62</v>
      </c>
      <c r="G70" s="1040"/>
      <c r="H70" s="1195" t="s">
        <v>67</v>
      </c>
      <c r="I70" s="238" t="s">
        <v>35</v>
      </c>
      <c r="J70" s="53">
        <v>32</v>
      </c>
      <c r="K70" s="52">
        <v>34</v>
      </c>
      <c r="L70" s="52">
        <v>35</v>
      </c>
      <c r="M70" s="52">
        <v>35</v>
      </c>
      <c r="N70" s="533" t="s">
        <v>94</v>
      </c>
      <c r="O70" s="114">
        <v>80</v>
      </c>
      <c r="P70" s="114">
        <v>80</v>
      </c>
      <c r="Q70" s="438">
        <v>80</v>
      </c>
      <c r="R70" s="171">
        <v>80</v>
      </c>
      <c r="S70" s="324"/>
    </row>
    <row r="71" spans="1:21" ht="21" customHeight="1" x14ac:dyDescent="0.2">
      <c r="A71" s="1044"/>
      <c r="B71" s="1045"/>
      <c r="C71" s="1162"/>
      <c r="D71" s="1164"/>
      <c r="E71" s="1048"/>
      <c r="F71" s="1049"/>
      <c r="G71" s="1041"/>
      <c r="H71" s="1195"/>
      <c r="I71" s="115"/>
      <c r="J71" s="67"/>
      <c r="K71" s="66"/>
      <c r="L71" s="66"/>
      <c r="M71" s="66"/>
      <c r="N71" s="534" t="s">
        <v>52</v>
      </c>
      <c r="O71" s="90">
        <v>5</v>
      </c>
      <c r="P71" s="90">
        <v>5</v>
      </c>
      <c r="Q71" s="431">
        <v>5</v>
      </c>
      <c r="R71" s="219">
        <v>5</v>
      </c>
      <c r="S71" s="324"/>
    </row>
    <row r="72" spans="1:21" ht="65.25" customHeight="1" x14ac:dyDescent="0.2">
      <c r="A72" s="511"/>
      <c r="B72" s="514"/>
      <c r="C72" s="528"/>
      <c r="D72" s="522" t="s">
        <v>7</v>
      </c>
      <c r="E72" s="492" t="s">
        <v>93</v>
      </c>
      <c r="F72" s="532"/>
      <c r="G72" s="535"/>
      <c r="H72" s="526"/>
      <c r="I72" s="115" t="s">
        <v>35</v>
      </c>
      <c r="J72" s="67">
        <v>7</v>
      </c>
      <c r="K72" s="66">
        <v>8</v>
      </c>
      <c r="L72" s="66">
        <v>8</v>
      </c>
      <c r="M72" s="66">
        <v>8</v>
      </c>
      <c r="N72" s="16" t="s">
        <v>97</v>
      </c>
      <c r="O72" s="13">
        <v>2</v>
      </c>
      <c r="P72" s="13">
        <v>2</v>
      </c>
      <c r="Q72" s="431">
        <v>2</v>
      </c>
      <c r="R72" s="219">
        <v>2</v>
      </c>
      <c r="S72" s="324"/>
    </row>
    <row r="73" spans="1:21" ht="39.75" customHeight="1" x14ac:dyDescent="0.2">
      <c r="A73" s="511"/>
      <c r="B73" s="514"/>
      <c r="C73" s="211"/>
      <c r="D73" s="75" t="s">
        <v>37</v>
      </c>
      <c r="E73" s="493" t="s">
        <v>101</v>
      </c>
      <c r="F73" s="495"/>
      <c r="G73" s="497"/>
      <c r="H73" s="423"/>
      <c r="I73" s="115" t="s">
        <v>35</v>
      </c>
      <c r="J73" s="189">
        <v>32</v>
      </c>
      <c r="K73" s="66">
        <v>29</v>
      </c>
      <c r="L73" s="66">
        <v>25</v>
      </c>
      <c r="M73" s="66">
        <v>25</v>
      </c>
      <c r="N73" s="208" t="s">
        <v>205</v>
      </c>
      <c r="O73" s="15">
        <v>100</v>
      </c>
      <c r="P73" s="15">
        <v>100</v>
      </c>
      <c r="Q73" s="442">
        <v>100</v>
      </c>
      <c r="R73" s="426">
        <v>100</v>
      </c>
      <c r="S73" s="324"/>
    </row>
    <row r="74" spans="1:21" ht="17.25" customHeight="1" x14ac:dyDescent="0.2">
      <c r="A74" s="1044"/>
      <c r="B74" s="1045"/>
      <c r="C74" s="1162"/>
      <c r="D74" s="540"/>
      <c r="E74" s="1188" t="s">
        <v>89</v>
      </c>
      <c r="F74" s="614"/>
      <c r="G74" s="539"/>
      <c r="H74" s="1206"/>
      <c r="I74" s="116" t="s">
        <v>35</v>
      </c>
      <c r="J74" s="369">
        <v>0</v>
      </c>
      <c r="K74" s="52"/>
      <c r="L74" s="52"/>
      <c r="M74" s="52"/>
      <c r="N74" s="613" t="s">
        <v>95</v>
      </c>
      <c r="O74" s="555">
        <v>0</v>
      </c>
      <c r="P74" s="14"/>
      <c r="Q74" s="438"/>
      <c r="R74" s="171"/>
      <c r="S74" s="324"/>
    </row>
    <row r="75" spans="1:21" ht="21" customHeight="1" x14ac:dyDescent="0.2">
      <c r="A75" s="1044"/>
      <c r="B75" s="1045"/>
      <c r="C75" s="1162"/>
      <c r="D75" s="537"/>
      <c r="E75" s="1189"/>
      <c r="F75" s="495"/>
      <c r="G75" s="497"/>
      <c r="H75" s="1207"/>
      <c r="I75" s="115"/>
      <c r="J75" s="418"/>
      <c r="K75" s="66"/>
      <c r="L75" s="66"/>
      <c r="M75" s="66"/>
      <c r="N75" s="26"/>
      <c r="O75" s="13"/>
      <c r="P75" s="13"/>
      <c r="Q75" s="431"/>
      <c r="R75" s="219"/>
      <c r="S75" s="538"/>
    </row>
    <row r="76" spans="1:21" ht="17.25" customHeight="1" thickBot="1" x14ac:dyDescent="0.25">
      <c r="A76" s="167"/>
      <c r="B76" s="166"/>
      <c r="C76" s="197"/>
      <c r="D76" s="198"/>
      <c r="E76" s="199"/>
      <c r="F76" s="200"/>
      <c r="G76" s="201"/>
      <c r="H76" s="202"/>
      <c r="I76" s="134" t="s">
        <v>6</v>
      </c>
      <c r="J76" s="169">
        <f>SUM(J70:J73)</f>
        <v>71</v>
      </c>
      <c r="K76" s="169">
        <f>SUM(K70:K73)</f>
        <v>71</v>
      </c>
      <c r="L76" s="169">
        <f t="shared" ref="L76:M76" si="1">SUM(L70:L73)</f>
        <v>68</v>
      </c>
      <c r="M76" s="169">
        <f t="shared" si="1"/>
        <v>68</v>
      </c>
      <c r="N76" s="203"/>
      <c r="O76" s="204"/>
      <c r="P76" s="204"/>
      <c r="Q76" s="204"/>
      <c r="R76" s="462"/>
      <c r="S76" s="1204"/>
      <c r="T76" s="1171"/>
      <c r="U76" s="1171"/>
    </row>
    <row r="77" spans="1:21" ht="13.5" thickBot="1" x14ac:dyDescent="0.25">
      <c r="A77" s="119" t="s">
        <v>5</v>
      </c>
      <c r="B77" s="108" t="s">
        <v>7</v>
      </c>
      <c r="C77" s="1028" t="s">
        <v>8</v>
      </c>
      <c r="D77" s="1028"/>
      <c r="E77" s="1028"/>
      <c r="F77" s="1028"/>
      <c r="G77" s="1028"/>
      <c r="H77" s="1028"/>
      <c r="I77" s="1028"/>
      <c r="J77" s="121">
        <f>J76</f>
        <v>71</v>
      </c>
      <c r="K77" s="120">
        <f>K76</f>
        <v>71</v>
      </c>
      <c r="L77" s="120">
        <f>L76</f>
        <v>68</v>
      </c>
      <c r="M77" s="120">
        <f>M76</f>
        <v>68</v>
      </c>
      <c r="N77" s="1029"/>
      <c r="O77" s="1030"/>
      <c r="P77" s="1030"/>
      <c r="Q77" s="1030"/>
      <c r="R77" s="1031"/>
    </row>
    <row r="78" spans="1:21" ht="17.25" customHeight="1" thickBot="1" x14ac:dyDescent="0.25">
      <c r="A78" s="107" t="s">
        <v>5</v>
      </c>
      <c r="B78" s="108" t="s">
        <v>37</v>
      </c>
      <c r="C78" s="1194" t="s">
        <v>148</v>
      </c>
      <c r="D78" s="1032"/>
      <c r="E78" s="1032"/>
      <c r="F78" s="1032"/>
      <c r="G78" s="1032"/>
      <c r="H78" s="1032"/>
      <c r="I78" s="1032"/>
      <c r="J78" s="1032"/>
      <c r="K78" s="1032"/>
      <c r="L78" s="1032"/>
      <c r="M78" s="1032"/>
      <c r="N78" s="1032"/>
      <c r="O78" s="1032"/>
      <c r="P78" s="1032"/>
      <c r="Q78" s="1032"/>
      <c r="R78" s="1033"/>
    </row>
    <row r="79" spans="1:21" ht="28.5" customHeight="1" x14ac:dyDescent="0.2">
      <c r="A79" s="515" t="s">
        <v>5</v>
      </c>
      <c r="B79" s="516" t="s">
        <v>37</v>
      </c>
      <c r="C79" s="222" t="s">
        <v>5</v>
      </c>
      <c r="D79" s="124"/>
      <c r="E79" s="503" t="s">
        <v>74</v>
      </c>
      <c r="F79" s="499"/>
      <c r="G79" s="214"/>
      <c r="H79" s="215"/>
      <c r="I79" s="125"/>
      <c r="J79" s="127"/>
      <c r="K79" s="126"/>
      <c r="L79" s="126"/>
      <c r="M79" s="127"/>
      <c r="N79" s="128"/>
      <c r="O79" s="129"/>
      <c r="P79" s="129"/>
      <c r="Q79" s="439"/>
      <c r="R79" s="468"/>
      <c r="S79" s="324"/>
    </row>
    <row r="80" spans="1:21" ht="31.5" customHeight="1" x14ac:dyDescent="0.2">
      <c r="A80" s="511"/>
      <c r="B80" s="514"/>
      <c r="C80" s="523"/>
      <c r="D80" s="130" t="s">
        <v>5</v>
      </c>
      <c r="E80" s="504" t="s">
        <v>53</v>
      </c>
      <c r="F80" s="740"/>
      <c r="G80" s="521" t="s">
        <v>45</v>
      </c>
      <c r="H80" s="524" t="s">
        <v>65</v>
      </c>
      <c r="I80" s="131" t="s">
        <v>35</v>
      </c>
      <c r="J80" s="64">
        <v>6</v>
      </c>
      <c r="K80" s="63">
        <v>6</v>
      </c>
      <c r="L80" s="63">
        <v>6</v>
      </c>
      <c r="M80" s="64">
        <v>6</v>
      </c>
      <c r="N80" s="208" t="s">
        <v>56</v>
      </c>
      <c r="O80" s="15">
        <v>3</v>
      </c>
      <c r="P80" s="118">
        <v>3</v>
      </c>
      <c r="Q80" s="442">
        <v>3</v>
      </c>
      <c r="R80" s="426">
        <v>3</v>
      </c>
      <c r="S80" s="324"/>
    </row>
    <row r="81" spans="1:21" ht="18.75" customHeight="1" x14ac:dyDescent="0.2">
      <c r="A81" s="511"/>
      <c r="B81" s="514"/>
      <c r="C81" s="212"/>
      <c r="D81" s="735" t="s">
        <v>7</v>
      </c>
      <c r="E81" s="1034" t="s">
        <v>144</v>
      </c>
      <c r="F81" s="738"/>
      <c r="G81" s="521"/>
      <c r="H81" s="525"/>
      <c r="I81" s="739" t="s">
        <v>35</v>
      </c>
      <c r="J81" s="369">
        <v>10</v>
      </c>
      <c r="K81" s="187">
        <v>15</v>
      </c>
      <c r="L81" s="187"/>
      <c r="M81" s="369"/>
      <c r="N81" s="777" t="s">
        <v>137</v>
      </c>
      <c r="O81" s="14"/>
      <c r="P81" s="360">
        <v>1</v>
      </c>
      <c r="Q81" s="114"/>
      <c r="R81" s="171"/>
      <c r="S81" s="324"/>
    </row>
    <row r="82" spans="1:21" ht="24.75" customHeight="1" x14ac:dyDescent="0.2">
      <c r="A82" s="732"/>
      <c r="B82" s="733"/>
      <c r="C82" s="212"/>
      <c r="D82" s="736"/>
      <c r="E82" s="1035"/>
      <c r="F82" s="738"/>
      <c r="G82" s="734"/>
      <c r="H82" s="737"/>
      <c r="I82" s="25" t="s">
        <v>147</v>
      </c>
      <c r="J82" s="189"/>
      <c r="K82" s="190">
        <v>2.5</v>
      </c>
      <c r="L82" s="190"/>
      <c r="M82" s="189"/>
      <c r="N82" s="741"/>
      <c r="O82" s="450"/>
      <c r="P82" s="450"/>
      <c r="Q82" s="90"/>
      <c r="R82" s="219"/>
      <c r="S82" s="324"/>
    </row>
    <row r="83" spans="1:21" ht="45" customHeight="1" x14ac:dyDescent="0.2">
      <c r="A83" s="604"/>
      <c r="B83" s="605"/>
      <c r="C83" s="212"/>
      <c r="D83" s="130" t="s">
        <v>37</v>
      </c>
      <c r="E83" s="245" t="s">
        <v>146</v>
      </c>
      <c r="F83" s="609"/>
      <c r="G83" s="607"/>
      <c r="H83" s="400"/>
      <c r="I83" s="186" t="s">
        <v>35</v>
      </c>
      <c r="J83" s="631"/>
      <c r="K83" s="632"/>
      <c r="L83" s="632">
        <v>15</v>
      </c>
      <c r="M83" s="631"/>
      <c r="N83" s="648" t="s">
        <v>188</v>
      </c>
      <c r="O83" s="245"/>
      <c r="P83" s="637"/>
      <c r="Q83" s="791">
        <v>1</v>
      </c>
      <c r="R83" s="639"/>
      <c r="S83" s="324"/>
    </row>
    <row r="84" spans="1:21" ht="41.25" customHeight="1" x14ac:dyDescent="0.2">
      <c r="A84" s="604"/>
      <c r="B84" s="605"/>
      <c r="C84" s="212"/>
      <c r="D84" s="130" t="s">
        <v>38</v>
      </c>
      <c r="E84" s="28" t="s">
        <v>186</v>
      </c>
      <c r="F84" s="505"/>
      <c r="G84" s="607"/>
      <c r="H84" s="400"/>
      <c r="I84" s="634" t="s">
        <v>35</v>
      </c>
      <c r="J84" s="633"/>
      <c r="K84" s="66">
        <v>2.5</v>
      </c>
      <c r="L84" s="66">
        <v>2.5</v>
      </c>
      <c r="M84" s="67">
        <v>2.5</v>
      </c>
      <c r="N84" s="631" t="s">
        <v>187</v>
      </c>
      <c r="O84" s="28"/>
      <c r="P84" s="638">
        <v>6</v>
      </c>
      <c r="Q84" s="638">
        <v>6</v>
      </c>
      <c r="R84" s="639">
        <v>6</v>
      </c>
    </row>
    <row r="85" spans="1:21" ht="12.75" customHeight="1" x14ac:dyDescent="0.2">
      <c r="A85" s="511"/>
      <c r="B85" s="514"/>
      <c r="C85" s="523"/>
      <c r="D85" s="517" t="s">
        <v>39</v>
      </c>
      <c r="E85" s="377" t="s">
        <v>82</v>
      </c>
      <c r="F85" s="500"/>
      <c r="G85" s="521"/>
      <c r="H85" s="1196"/>
      <c r="I85" s="25"/>
      <c r="J85" s="27"/>
      <c r="K85" s="57"/>
      <c r="L85" s="57"/>
      <c r="M85" s="27"/>
      <c r="N85" s="179"/>
      <c r="O85" s="12"/>
      <c r="P85" s="85"/>
      <c r="Q85" s="430"/>
      <c r="R85" s="310"/>
      <c r="S85" s="324"/>
    </row>
    <row r="86" spans="1:21" ht="25.5" customHeight="1" x14ac:dyDescent="0.2">
      <c r="A86" s="511"/>
      <c r="B86" s="514"/>
      <c r="C86" s="212"/>
      <c r="D86" s="517"/>
      <c r="E86" s="377" t="s">
        <v>84</v>
      </c>
      <c r="F86" s="500"/>
      <c r="G86" s="521"/>
      <c r="H86" s="1196"/>
      <c r="I86" s="25" t="s">
        <v>35</v>
      </c>
      <c r="J86" s="27">
        <v>2</v>
      </c>
      <c r="K86" s="57">
        <v>2</v>
      </c>
      <c r="L86" s="57">
        <v>2</v>
      </c>
      <c r="M86" s="27">
        <v>2</v>
      </c>
      <c r="N86" s="179" t="s">
        <v>83</v>
      </c>
      <c r="O86" s="12">
        <v>1</v>
      </c>
      <c r="P86" s="85">
        <v>1</v>
      </c>
      <c r="Q86" s="430">
        <v>1</v>
      </c>
      <c r="R86" s="310">
        <v>1</v>
      </c>
      <c r="S86" s="324"/>
    </row>
    <row r="87" spans="1:21" ht="25.5" customHeight="1" x14ac:dyDescent="0.2">
      <c r="A87" s="511"/>
      <c r="B87" s="514"/>
      <c r="C87" s="212"/>
      <c r="D87" s="517"/>
      <c r="E87" s="377" t="s">
        <v>54</v>
      </c>
      <c r="F87" s="502"/>
      <c r="G87" s="521"/>
      <c r="H87" s="1196"/>
      <c r="I87" s="194" t="s">
        <v>35</v>
      </c>
      <c r="J87" s="8">
        <v>10</v>
      </c>
      <c r="K87" s="4"/>
      <c r="L87" s="188">
        <v>10</v>
      </c>
      <c r="M87" s="352"/>
      <c r="N87" s="179" t="s">
        <v>55</v>
      </c>
      <c r="O87" s="12">
        <v>200</v>
      </c>
      <c r="P87" s="12"/>
      <c r="Q87" s="148">
        <v>200</v>
      </c>
      <c r="R87" s="310"/>
      <c r="S87" s="324"/>
    </row>
    <row r="88" spans="1:21" ht="33" customHeight="1" x14ac:dyDescent="0.2">
      <c r="A88" s="511"/>
      <c r="B88" s="514"/>
      <c r="C88" s="212"/>
      <c r="D88" s="130" t="s">
        <v>40</v>
      </c>
      <c r="E88" s="505" t="s">
        <v>87</v>
      </c>
      <c r="F88" s="501"/>
      <c r="G88" s="521"/>
      <c r="H88" s="1197"/>
      <c r="I88" s="640" t="s">
        <v>35</v>
      </c>
      <c r="J88" s="641">
        <v>18</v>
      </c>
      <c r="K88" s="585">
        <v>5</v>
      </c>
      <c r="L88" s="585">
        <v>5</v>
      </c>
      <c r="M88" s="584">
        <v>5</v>
      </c>
      <c r="N88" s="208" t="s">
        <v>96</v>
      </c>
      <c r="O88" s="15">
        <v>2</v>
      </c>
      <c r="P88" s="267">
        <v>1</v>
      </c>
      <c r="Q88" s="267">
        <v>1</v>
      </c>
      <c r="R88" s="426">
        <v>1</v>
      </c>
      <c r="S88" s="324"/>
    </row>
    <row r="89" spans="1:21" ht="28.5" customHeight="1" x14ac:dyDescent="0.2">
      <c r="A89" s="604"/>
      <c r="B89" s="605"/>
      <c r="C89" s="212"/>
      <c r="D89" s="130" t="s">
        <v>59</v>
      </c>
      <c r="E89" s="245" t="s">
        <v>191</v>
      </c>
      <c r="F89" s="609"/>
      <c r="G89" s="607"/>
      <c r="H89" s="400"/>
      <c r="I89" s="186" t="s">
        <v>35</v>
      </c>
      <c r="J89" s="635"/>
      <c r="K89" s="636"/>
      <c r="L89" s="636">
        <v>10</v>
      </c>
      <c r="M89" s="645"/>
      <c r="N89" s="648" t="s">
        <v>138</v>
      </c>
      <c r="O89" s="245"/>
      <c r="P89" s="245"/>
      <c r="Q89" s="28">
        <v>1</v>
      </c>
      <c r="R89" s="427"/>
      <c r="S89" s="324"/>
    </row>
    <row r="90" spans="1:21" ht="18" customHeight="1" x14ac:dyDescent="0.2">
      <c r="A90" s="604"/>
      <c r="B90" s="605"/>
      <c r="C90" s="608"/>
      <c r="D90" s="606"/>
      <c r="E90" s="1188" t="s">
        <v>81</v>
      </c>
      <c r="F90" s="1190" t="s">
        <v>71</v>
      </c>
      <c r="G90" s="612"/>
      <c r="H90" s="615"/>
      <c r="I90" s="616" t="s">
        <v>35</v>
      </c>
      <c r="J90" s="617">
        <v>2</v>
      </c>
      <c r="K90" s="544"/>
      <c r="L90" s="544"/>
      <c r="M90" s="546"/>
      <c r="N90" s="650" t="s">
        <v>57</v>
      </c>
      <c r="O90" s="555">
        <v>1</v>
      </c>
      <c r="P90" s="292"/>
      <c r="Q90" s="432"/>
      <c r="R90" s="456"/>
      <c r="S90" s="324"/>
    </row>
    <row r="91" spans="1:21" ht="21" customHeight="1" x14ac:dyDescent="0.2">
      <c r="A91" s="604"/>
      <c r="B91" s="605"/>
      <c r="C91" s="212"/>
      <c r="D91" s="606"/>
      <c r="E91" s="1189"/>
      <c r="F91" s="1191"/>
      <c r="G91" s="612"/>
      <c r="H91" s="615"/>
      <c r="I91" s="618" t="s">
        <v>147</v>
      </c>
      <c r="J91" s="550">
        <v>33.700000000000003</v>
      </c>
      <c r="K91" s="551"/>
      <c r="L91" s="551"/>
      <c r="M91" s="550"/>
      <c r="N91" s="651"/>
      <c r="O91" s="619"/>
      <c r="P91" s="291"/>
      <c r="Q91" s="464"/>
      <c r="R91" s="469"/>
      <c r="S91" s="324"/>
    </row>
    <row r="92" spans="1:21" ht="18" customHeight="1" x14ac:dyDescent="0.2">
      <c r="A92" s="604"/>
      <c r="B92" s="605"/>
      <c r="C92" s="212"/>
      <c r="D92" s="610"/>
      <c r="E92" s="1192" t="s">
        <v>102</v>
      </c>
      <c r="F92" s="621"/>
      <c r="G92" s="612"/>
      <c r="H92" s="622"/>
      <c r="I92" s="623" t="s">
        <v>35</v>
      </c>
      <c r="J92" s="543"/>
      <c r="K92" s="544"/>
      <c r="L92" s="544"/>
      <c r="M92" s="546"/>
      <c r="N92" s="652" t="s">
        <v>57</v>
      </c>
      <c r="O92" s="555">
        <v>1</v>
      </c>
      <c r="P92" s="292"/>
      <c r="Q92" s="440"/>
      <c r="R92" s="470"/>
      <c r="S92" s="324"/>
    </row>
    <row r="93" spans="1:21" ht="20.25" customHeight="1" x14ac:dyDescent="0.2">
      <c r="A93" s="604"/>
      <c r="B93" s="605"/>
      <c r="C93" s="212"/>
      <c r="D93" s="611"/>
      <c r="E93" s="1193"/>
      <c r="F93" s="624"/>
      <c r="G93" s="612"/>
      <c r="H93" s="622"/>
      <c r="I93" s="573" t="s">
        <v>147</v>
      </c>
      <c r="J93" s="554">
        <v>14.4</v>
      </c>
      <c r="K93" s="551"/>
      <c r="L93" s="551"/>
      <c r="M93" s="550"/>
      <c r="N93" s="653"/>
      <c r="O93" s="619"/>
      <c r="P93" s="291"/>
      <c r="Q93" s="441"/>
      <c r="R93" s="471"/>
      <c r="S93" s="324"/>
    </row>
    <row r="94" spans="1:21" ht="43.5" customHeight="1" x14ac:dyDescent="0.2">
      <c r="A94" s="604"/>
      <c r="B94" s="605"/>
      <c r="C94" s="212"/>
      <c r="D94" s="130"/>
      <c r="E94" s="625" t="s">
        <v>145</v>
      </c>
      <c r="F94" s="626"/>
      <c r="G94" s="620"/>
      <c r="H94" s="644"/>
      <c r="I94" s="627" t="s">
        <v>35</v>
      </c>
      <c r="J94" s="428">
        <v>10</v>
      </c>
      <c r="K94" s="428"/>
      <c r="L94" s="428"/>
      <c r="M94" s="628"/>
      <c r="N94" s="629" t="s">
        <v>138</v>
      </c>
      <c r="O94" s="630">
        <v>1</v>
      </c>
      <c r="P94" s="118"/>
      <c r="Q94" s="442"/>
      <c r="R94" s="426"/>
      <c r="S94" s="324"/>
      <c r="T94" s="345"/>
      <c r="U94" s="345"/>
    </row>
    <row r="95" spans="1:21" ht="36" customHeight="1" x14ac:dyDescent="0.2">
      <c r="A95" s="1148"/>
      <c r="B95" s="1149"/>
      <c r="C95" s="1150"/>
      <c r="D95" s="655"/>
      <c r="E95" s="1151" t="s">
        <v>130</v>
      </c>
      <c r="F95" s="1153" t="s">
        <v>112</v>
      </c>
      <c r="G95" s="1155" t="s">
        <v>103</v>
      </c>
      <c r="H95" s="1157" t="s">
        <v>113</v>
      </c>
      <c r="I95" s="656" t="s">
        <v>35</v>
      </c>
      <c r="J95" s="617">
        <v>30</v>
      </c>
      <c r="K95" s="657"/>
      <c r="L95" s="657"/>
      <c r="M95" s="658"/>
      <c r="N95" s="650" t="s">
        <v>174</v>
      </c>
      <c r="O95" s="555">
        <v>1</v>
      </c>
      <c r="P95" s="555"/>
      <c r="Q95" s="237"/>
      <c r="R95" s="171"/>
      <c r="S95" s="324"/>
    </row>
    <row r="96" spans="1:21" ht="29.25" customHeight="1" x14ac:dyDescent="0.2">
      <c r="A96" s="1148"/>
      <c r="B96" s="1149"/>
      <c r="C96" s="1150"/>
      <c r="D96" s="659"/>
      <c r="E96" s="1152"/>
      <c r="F96" s="1154"/>
      <c r="G96" s="1156"/>
      <c r="H96" s="1158"/>
      <c r="I96" s="660" t="s">
        <v>73</v>
      </c>
      <c r="J96" s="661"/>
      <c r="K96" s="662"/>
      <c r="L96" s="662"/>
      <c r="M96" s="663"/>
      <c r="N96" s="649"/>
      <c r="O96" s="619"/>
      <c r="P96" s="619"/>
      <c r="Q96" s="643"/>
      <c r="R96" s="219"/>
      <c r="S96" s="324"/>
    </row>
    <row r="97" spans="1:35" ht="17.25" customHeight="1" thickBot="1" x14ac:dyDescent="0.25">
      <c r="A97" s="167"/>
      <c r="B97" s="166"/>
      <c r="C97" s="197"/>
      <c r="D97" s="198"/>
      <c r="E97" s="199"/>
      <c r="F97" s="200"/>
      <c r="G97" s="201"/>
      <c r="H97" s="202"/>
      <c r="I97" s="134" t="s">
        <v>6</v>
      </c>
      <c r="J97" s="169">
        <f>SUM(J80:J96)</f>
        <v>136.1</v>
      </c>
      <c r="K97" s="169">
        <f>SUM(K80:K96)</f>
        <v>33</v>
      </c>
      <c r="L97" s="169">
        <f t="shared" ref="L97:M97" si="2">SUM(L80:L96)</f>
        <v>50.5</v>
      </c>
      <c r="M97" s="169">
        <f t="shared" si="2"/>
        <v>15.5</v>
      </c>
      <c r="N97" s="203"/>
      <c r="O97" s="204"/>
      <c r="P97" s="204"/>
      <c r="Q97" s="654"/>
      <c r="R97" s="560"/>
      <c r="S97" s="1171"/>
      <c r="T97" s="1171"/>
      <c r="U97" s="1171"/>
    </row>
    <row r="98" spans="1:35" ht="27.75" customHeight="1" x14ac:dyDescent="0.2">
      <c r="A98" s="515" t="s">
        <v>5</v>
      </c>
      <c r="B98" s="516" t="s">
        <v>37</v>
      </c>
      <c r="C98" s="222" t="s">
        <v>7</v>
      </c>
      <c r="D98" s="132"/>
      <c r="E98" s="506" t="s">
        <v>123</v>
      </c>
      <c r="F98" s="690"/>
      <c r="G98" s="214"/>
      <c r="H98" s="262"/>
      <c r="I98" s="264"/>
      <c r="J98" s="217"/>
      <c r="K98" s="216"/>
      <c r="L98" s="216"/>
      <c r="M98" s="217"/>
      <c r="N98" s="785"/>
      <c r="O98" s="218"/>
      <c r="P98" s="218"/>
      <c r="Q98" s="443"/>
      <c r="R98" s="473"/>
      <c r="S98" s="326"/>
      <c r="T98" s="356"/>
      <c r="U98" s="356"/>
      <c r="V98" s="350"/>
      <c r="W98" s="133"/>
      <c r="X98" s="133"/>
      <c r="Y98" s="133"/>
      <c r="Z98" s="356"/>
      <c r="AA98" s="356"/>
      <c r="AB98" s="356"/>
      <c r="AC98" s="356"/>
      <c r="AD98" s="356"/>
      <c r="AE98" s="356"/>
      <c r="AF98" s="356"/>
      <c r="AG98" s="356"/>
      <c r="AH98" s="356"/>
      <c r="AI98" s="356"/>
    </row>
    <row r="99" spans="1:35" ht="50.25" customHeight="1" x14ac:dyDescent="0.2">
      <c r="A99" s="519"/>
      <c r="B99" s="520"/>
      <c r="C99" s="523"/>
      <c r="D99" s="130" t="s">
        <v>5</v>
      </c>
      <c r="E99" s="507" t="s">
        <v>110</v>
      </c>
      <c r="F99" s="691" t="s">
        <v>71</v>
      </c>
      <c r="G99" s="220" t="s">
        <v>45</v>
      </c>
      <c r="H99" s="263" t="s">
        <v>65</v>
      </c>
      <c r="I99" s="265" t="s">
        <v>35</v>
      </c>
      <c r="J99" s="64">
        <v>100</v>
      </c>
      <c r="K99" s="585">
        <v>100</v>
      </c>
      <c r="L99" s="63">
        <v>100</v>
      </c>
      <c r="M99" s="64">
        <v>100</v>
      </c>
      <c r="N99" s="786" t="s">
        <v>129</v>
      </c>
      <c r="O99" s="90">
        <v>3</v>
      </c>
      <c r="P99" s="89">
        <v>2</v>
      </c>
      <c r="Q99" s="425">
        <v>2</v>
      </c>
      <c r="R99" s="426">
        <v>2</v>
      </c>
      <c r="S99" s="324"/>
    </row>
    <row r="100" spans="1:35" ht="19.5" hidden="1" customHeight="1" x14ac:dyDescent="0.2">
      <c r="A100" s="1148"/>
      <c r="B100" s="1149"/>
      <c r="C100" s="1150"/>
      <c r="D100" s="610" t="s">
        <v>38</v>
      </c>
      <c r="E100" s="1034" t="s">
        <v>189</v>
      </c>
      <c r="F100" s="689" t="s">
        <v>194</v>
      </c>
      <c r="G100" s="1183" t="s">
        <v>103</v>
      </c>
      <c r="H100" s="1172" t="s">
        <v>113</v>
      </c>
      <c r="I100" s="300" t="s">
        <v>35</v>
      </c>
      <c r="J100" s="369"/>
      <c r="K100" s="642"/>
      <c r="L100" s="642"/>
      <c r="M100" s="646"/>
      <c r="N100" s="296" t="s">
        <v>188</v>
      </c>
      <c r="O100" s="14"/>
      <c r="P100" s="14"/>
      <c r="Q100" s="237">
        <v>1</v>
      </c>
      <c r="R100" s="171"/>
      <c r="S100" s="324"/>
    </row>
    <row r="101" spans="1:35" ht="15" hidden="1" customHeight="1" x14ac:dyDescent="0.2">
      <c r="A101" s="1148"/>
      <c r="B101" s="1149"/>
      <c r="C101" s="1150"/>
      <c r="D101" s="710"/>
      <c r="E101" s="1181"/>
      <c r="F101" s="1186" t="s">
        <v>112</v>
      </c>
      <c r="G101" s="1070"/>
      <c r="H101" s="1173"/>
      <c r="I101" s="194" t="s">
        <v>73</v>
      </c>
      <c r="J101" s="8"/>
      <c r="K101" s="711"/>
      <c r="L101" s="711"/>
      <c r="M101" s="712"/>
      <c r="N101" s="179"/>
      <c r="O101" s="12"/>
      <c r="P101" s="12"/>
      <c r="Q101" s="148"/>
      <c r="R101" s="310"/>
      <c r="S101" s="324"/>
    </row>
    <row r="102" spans="1:35" ht="30.75" hidden="1" customHeight="1" x14ac:dyDescent="0.2">
      <c r="A102" s="1148"/>
      <c r="B102" s="1149"/>
      <c r="C102" s="1150"/>
      <c r="D102" s="611"/>
      <c r="E102" s="1182"/>
      <c r="F102" s="1187"/>
      <c r="G102" s="1184"/>
      <c r="H102" s="1174"/>
      <c r="I102" s="349"/>
      <c r="J102" s="189"/>
      <c r="K102" s="636"/>
      <c r="L102" s="636"/>
      <c r="M102" s="647"/>
      <c r="N102" s="787" t="s">
        <v>192</v>
      </c>
      <c r="O102" s="664"/>
      <c r="P102" s="304"/>
      <c r="Q102" s="665"/>
      <c r="R102" s="666">
        <v>3</v>
      </c>
      <c r="S102" s="324"/>
    </row>
    <row r="103" spans="1:35" s="180" customFormat="1" ht="31.5" customHeight="1" x14ac:dyDescent="0.2">
      <c r="A103" s="244"/>
      <c r="B103" s="250"/>
      <c r="C103" s="251"/>
      <c r="D103" s="256"/>
      <c r="E103" s="686" t="s">
        <v>160</v>
      </c>
      <c r="F103" s="1179" t="s">
        <v>71</v>
      </c>
      <c r="G103" s="692">
        <v>1</v>
      </c>
      <c r="H103" s="693" t="s">
        <v>141</v>
      </c>
      <c r="I103" s="694" t="s">
        <v>35</v>
      </c>
      <c r="J103" s="695">
        <v>127.1</v>
      </c>
      <c r="K103" s="704"/>
      <c r="L103" s="704"/>
      <c r="M103" s="617"/>
      <c r="N103" s="650" t="s">
        <v>154</v>
      </c>
      <c r="O103" s="696">
        <v>300</v>
      </c>
      <c r="P103" s="252"/>
      <c r="Q103" s="465"/>
      <c r="R103" s="253"/>
      <c r="S103" s="327"/>
    </row>
    <row r="104" spans="1:35" s="180" customFormat="1" ht="28.5" customHeight="1" x14ac:dyDescent="0.2">
      <c r="A104" s="244"/>
      <c r="B104" s="250"/>
      <c r="C104" s="251"/>
      <c r="D104" s="257"/>
      <c r="E104" s="688"/>
      <c r="F104" s="1180"/>
      <c r="G104" s="697"/>
      <c r="H104" s="698"/>
      <c r="I104" s="699"/>
      <c r="J104" s="700"/>
      <c r="K104" s="788"/>
      <c r="L104" s="788"/>
      <c r="M104" s="789"/>
      <c r="N104" s="790" t="s">
        <v>150</v>
      </c>
      <c r="O104" s="701">
        <v>265</v>
      </c>
      <c r="P104" s="254"/>
      <c r="Q104" s="466"/>
      <c r="R104" s="255"/>
      <c r="S104" s="327"/>
    </row>
    <row r="105" spans="1:35" ht="27" customHeight="1" x14ac:dyDescent="0.2">
      <c r="A105" s="682"/>
      <c r="B105" s="683"/>
      <c r="C105" s="212"/>
      <c r="D105" s="684"/>
      <c r="E105" s="1175" t="s">
        <v>152</v>
      </c>
      <c r="F105" s="702"/>
      <c r="G105" s="687" t="s">
        <v>63</v>
      </c>
      <c r="H105" s="703" t="s">
        <v>86</v>
      </c>
      <c r="I105" s="616" t="s">
        <v>147</v>
      </c>
      <c r="J105" s="704">
        <v>47</v>
      </c>
      <c r="K105" s="544"/>
      <c r="L105" s="544"/>
      <c r="M105" s="546"/>
      <c r="N105" s="705" t="s">
        <v>153</v>
      </c>
      <c r="O105" s="708">
        <v>48.8</v>
      </c>
      <c r="P105" s="422"/>
      <c r="Q105" s="467"/>
      <c r="R105" s="474"/>
      <c r="S105" s="1177"/>
      <c r="T105" s="1178"/>
      <c r="U105" s="1178"/>
      <c r="V105" s="350"/>
      <c r="W105" s="133"/>
      <c r="X105" s="133"/>
      <c r="Y105" s="133"/>
      <c r="Z105" s="356"/>
      <c r="AA105" s="356"/>
      <c r="AB105" s="356"/>
      <c r="AC105" s="356"/>
      <c r="AD105" s="356"/>
      <c r="AE105" s="356"/>
      <c r="AF105" s="356"/>
      <c r="AG105" s="356"/>
      <c r="AH105" s="356"/>
      <c r="AI105" s="356"/>
    </row>
    <row r="106" spans="1:35" ht="39.75" customHeight="1" x14ac:dyDescent="0.2">
      <c r="A106" s="682"/>
      <c r="B106" s="683"/>
      <c r="C106" s="212"/>
      <c r="D106" s="685"/>
      <c r="E106" s="1176"/>
      <c r="F106" s="706"/>
      <c r="G106" s="620"/>
      <c r="H106" s="580"/>
      <c r="I106" s="618"/>
      <c r="J106" s="551"/>
      <c r="K106" s="551"/>
      <c r="L106" s="551"/>
      <c r="M106" s="550"/>
      <c r="N106" s="707" t="s">
        <v>109</v>
      </c>
      <c r="O106" s="291">
        <v>100</v>
      </c>
      <c r="P106" s="90"/>
      <c r="Q106" s="431"/>
      <c r="R106" s="219"/>
      <c r="S106" s="328"/>
      <c r="T106" s="350"/>
      <c r="U106" s="350"/>
      <c r="V106" s="350"/>
      <c r="W106" s="133"/>
      <c r="X106" s="133"/>
      <c r="Y106" s="133"/>
      <c r="Z106" s="356"/>
      <c r="AA106" s="356"/>
      <c r="AB106" s="356"/>
      <c r="AC106" s="356"/>
      <c r="AD106" s="356"/>
      <c r="AE106" s="356"/>
      <c r="AF106" s="356"/>
      <c r="AG106" s="356"/>
      <c r="AH106" s="356"/>
      <c r="AI106" s="356"/>
    </row>
    <row r="107" spans="1:35" ht="17.25" customHeight="1" thickBot="1" x14ac:dyDescent="0.25">
      <c r="A107" s="276"/>
      <c r="B107" s="277"/>
      <c r="C107" s="278"/>
      <c r="D107" s="421"/>
      <c r="E107" s="419"/>
      <c r="F107" s="420"/>
      <c r="G107" s="201"/>
      <c r="H107" s="202"/>
      <c r="I107" s="134" t="s">
        <v>6</v>
      </c>
      <c r="J107" s="169">
        <f>SUM(J99:J106)</f>
        <v>274.10000000000002</v>
      </c>
      <c r="K107" s="169">
        <f>SUM(K99:K106)</f>
        <v>100</v>
      </c>
      <c r="L107" s="169">
        <f>SUM(L99:L106)</f>
        <v>100</v>
      </c>
      <c r="M107" s="169">
        <f>SUM(M99:M106)</f>
        <v>100</v>
      </c>
      <c r="N107" s="203"/>
      <c r="O107" s="204"/>
      <c r="P107" s="204"/>
      <c r="Q107" s="204"/>
      <c r="R107" s="472"/>
    </row>
    <row r="108" spans="1:35" ht="28.5" customHeight="1" x14ac:dyDescent="0.2">
      <c r="A108" s="604" t="s">
        <v>5</v>
      </c>
      <c r="B108" s="605" t="s">
        <v>37</v>
      </c>
      <c r="C108" s="606" t="s">
        <v>37</v>
      </c>
      <c r="D108" s="606"/>
      <c r="E108" s="1185" t="s">
        <v>149</v>
      </c>
      <c r="F108" s="1036" t="s">
        <v>104</v>
      </c>
      <c r="G108" s="870" t="s">
        <v>45</v>
      </c>
      <c r="H108" s="742" t="s">
        <v>65</v>
      </c>
      <c r="I108" s="25" t="s">
        <v>147</v>
      </c>
      <c r="J108" s="27">
        <v>9.8000000000000007</v>
      </c>
      <c r="K108" s="57">
        <v>5.0999999999999996</v>
      </c>
      <c r="L108" s="873"/>
      <c r="M108" s="874"/>
      <c r="N108" s="872" t="s">
        <v>105</v>
      </c>
      <c r="O108" s="84">
        <v>1</v>
      </c>
      <c r="P108" s="670"/>
      <c r="Q108" s="671"/>
      <c r="R108" s="475"/>
      <c r="S108" s="324"/>
    </row>
    <row r="109" spans="1:35" ht="13.5" customHeight="1" x14ac:dyDescent="0.2">
      <c r="A109" s="519"/>
      <c r="B109" s="520"/>
      <c r="C109" s="271"/>
      <c r="D109" s="517"/>
      <c r="E109" s="990"/>
      <c r="F109" s="1039"/>
      <c r="G109" s="870"/>
      <c r="H109" s="742"/>
      <c r="I109" s="266"/>
      <c r="J109" s="875"/>
      <c r="K109" s="190"/>
      <c r="L109" s="190"/>
      <c r="M109" s="190"/>
      <c r="N109" s="7"/>
      <c r="O109" s="450"/>
      <c r="P109" s="12"/>
      <c r="Q109" s="148"/>
      <c r="R109" s="310"/>
      <c r="S109" s="324"/>
    </row>
    <row r="110" spans="1:35" ht="15" customHeight="1" x14ac:dyDescent="0.2">
      <c r="A110" s="335"/>
      <c r="B110" s="336"/>
      <c r="C110" s="272"/>
      <c r="D110" s="337"/>
      <c r="E110" s="509"/>
      <c r="F110" s="508"/>
      <c r="G110" s="357"/>
      <c r="H110" s="273"/>
      <c r="I110" s="270" t="s">
        <v>6</v>
      </c>
      <c r="J110" s="309">
        <f>SUM(J108:J109)</f>
        <v>9.8000000000000007</v>
      </c>
      <c r="K110" s="309">
        <f>SUM(K108:K109)</f>
        <v>5.0999999999999996</v>
      </c>
      <c r="L110" s="309">
        <f>SUM(L108:L109)</f>
        <v>0</v>
      </c>
      <c r="M110" s="309">
        <f>SUM(M108:M109)</f>
        <v>0</v>
      </c>
      <c r="N110" s="667"/>
      <c r="O110" s="90"/>
      <c r="P110" s="90"/>
      <c r="Q110" s="431"/>
      <c r="R110" s="219"/>
    </row>
    <row r="111" spans="1:35" ht="14.25" customHeight="1" thickBot="1" x14ac:dyDescent="0.25">
      <c r="A111" s="276" t="s">
        <v>5</v>
      </c>
      <c r="B111" s="166" t="s">
        <v>37</v>
      </c>
      <c r="C111" s="1161" t="s">
        <v>8</v>
      </c>
      <c r="D111" s="1024"/>
      <c r="E111" s="1024"/>
      <c r="F111" s="1024"/>
      <c r="G111" s="1024"/>
      <c r="H111" s="1024"/>
      <c r="I111" s="1024"/>
      <c r="J111" s="104">
        <f>J107+J97+J110</f>
        <v>420</v>
      </c>
      <c r="K111" s="104">
        <f>K107+K97+K110</f>
        <v>138.1</v>
      </c>
      <c r="L111" s="104">
        <f>L107+L97+L110</f>
        <v>150.5</v>
      </c>
      <c r="M111" s="104">
        <f>M107+M97+M110</f>
        <v>115.5</v>
      </c>
      <c r="N111" s="1025"/>
      <c r="O111" s="1026"/>
      <c r="P111" s="1026"/>
      <c r="Q111" s="1026"/>
      <c r="R111" s="1027"/>
    </row>
    <row r="112" spans="1:35" ht="14.25" customHeight="1" thickBot="1" x14ac:dyDescent="0.25">
      <c r="A112" s="107" t="s">
        <v>5</v>
      </c>
      <c r="B112" s="1015" t="s">
        <v>9</v>
      </c>
      <c r="C112" s="1016"/>
      <c r="D112" s="1016"/>
      <c r="E112" s="1016"/>
      <c r="F112" s="1016"/>
      <c r="G112" s="1016"/>
      <c r="H112" s="1016"/>
      <c r="I112" s="1016"/>
      <c r="J112" s="279">
        <f>J111+J77+J67</f>
        <v>1205.4000000000001</v>
      </c>
      <c r="K112" s="137">
        <f>K111+K77+K67</f>
        <v>854</v>
      </c>
      <c r="L112" s="137">
        <f>L111+L77+L67</f>
        <v>514.79999999999995</v>
      </c>
      <c r="M112" s="137">
        <f>M111+M77+M67</f>
        <v>436.8</v>
      </c>
      <c r="N112" s="1017"/>
      <c r="O112" s="1017"/>
      <c r="P112" s="1017"/>
      <c r="Q112" s="1017"/>
      <c r="R112" s="1018"/>
    </row>
    <row r="113" spans="1:36" ht="14.25" customHeight="1" thickBot="1" x14ac:dyDescent="0.25">
      <c r="A113" s="138" t="s">
        <v>5</v>
      </c>
      <c r="B113" s="1019" t="s">
        <v>195</v>
      </c>
      <c r="C113" s="1020"/>
      <c r="D113" s="1020"/>
      <c r="E113" s="1020"/>
      <c r="F113" s="1020"/>
      <c r="G113" s="1020"/>
      <c r="H113" s="1020"/>
      <c r="I113" s="1020"/>
      <c r="J113" s="280">
        <f>J112</f>
        <v>1205.4000000000001</v>
      </c>
      <c r="K113" s="139">
        <f>K112</f>
        <v>854</v>
      </c>
      <c r="L113" s="139">
        <f>L112</f>
        <v>514.79999999999995</v>
      </c>
      <c r="M113" s="139">
        <f>M112</f>
        <v>436.8</v>
      </c>
      <c r="N113" s="1021"/>
      <c r="O113" s="1021"/>
      <c r="P113" s="1021"/>
      <c r="Q113" s="1021"/>
      <c r="R113" s="1022"/>
    </row>
    <row r="114" spans="1:36" s="178" customFormat="1" ht="17.25" customHeight="1" x14ac:dyDescent="0.2">
      <c r="A114" s="1159" t="s">
        <v>203</v>
      </c>
      <c r="B114" s="1160"/>
      <c r="C114" s="1160"/>
      <c r="D114" s="1160"/>
      <c r="E114" s="1160"/>
      <c r="F114" s="1160"/>
      <c r="G114" s="1160"/>
      <c r="H114" s="1160"/>
      <c r="I114" s="1160"/>
      <c r="J114" s="1160"/>
      <c r="K114" s="1160"/>
      <c r="L114" s="1160"/>
      <c r="M114" s="1160"/>
      <c r="N114" s="424"/>
      <c r="O114" s="424"/>
      <c r="P114" s="424"/>
      <c r="Q114" s="424"/>
      <c r="R114" s="424"/>
      <c r="S114" s="424"/>
      <c r="T114" s="177"/>
      <c r="U114" s="177"/>
      <c r="V114" s="177"/>
      <c r="W114" s="177"/>
    </row>
    <row r="115" spans="1:36" s="140" customFormat="1" ht="17.25" customHeight="1" x14ac:dyDescent="0.2">
      <c r="A115" s="1023"/>
      <c r="B115" s="1023"/>
      <c r="C115" s="1023"/>
      <c r="D115" s="1023"/>
      <c r="E115" s="1023"/>
      <c r="F115" s="1023"/>
      <c r="G115" s="1023"/>
      <c r="H115" s="1023"/>
      <c r="I115" s="1023"/>
      <c r="J115" s="1023"/>
      <c r="K115" s="1023"/>
      <c r="L115" s="1023"/>
      <c r="M115" s="1023"/>
      <c r="N115" s="1023"/>
      <c r="O115" s="1023"/>
      <c r="P115" s="1023"/>
      <c r="Q115" s="1023"/>
      <c r="R115" s="1023"/>
    </row>
    <row r="116" spans="1:36" s="141" customFormat="1" ht="14.25" customHeight="1" thickBot="1" x14ac:dyDescent="0.25">
      <c r="A116" s="1002" t="s">
        <v>13</v>
      </c>
      <c r="B116" s="1002"/>
      <c r="C116" s="1002"/>
      <c r="D116" s="1002"/>
      <c r="E116" s="1002"/>
      <c r="F116" s="1002"/>
      <c r="G116" s="1002"/>
      <c r="H116" s="1002"/>
      <c r="I116" s="1002"/>
      <c r="J116" s="142"/>
      <c r="K116" s="142"/>
      <c r="L116" s="142"/>
      <c r="M116" s="142"/>
      <c r="N116" s="143"/>
      <c r="O116" s="143"/>
      <c r="P116" s="143"/>
      <c r="Q116" s="143"/>
      <c r="R116" s="143"/>
      <c r="S116" s="140"/>
      <c r="T116" s="140"/>
      <c r="U116" s="140"/>
      <c r="V116" s="140"/>
      <c r="W116" s="140"/>
      <c r="X116" s="140"/>
      <c r="Y116" s="140"/>
      <c r="Z116" s="140"/>
      <c r="AA116" s="140"/>
      <c r="AB116" s="140"/>
      <c r="AC116" s="140"/>
      <c r="AD116" s="140"/>
      <c r="AE116" s="140"/>
      <c r="AF116" s="140"/>
      <c r="AG116" s="140"/>
      <c r="AH116" s="140"/>
      <c r="AI116" s="140"/>
      <c r="AJ116" s="140"/>
    </row>
    <row r="117" spans="1:36" ht="66.75" customHeight="1" thickBot="1" x14ac:dyDescent="0.25">
      <c r="A117" s="1003" t="s">
        <v>10</v>
      </c>
      <c r="B117" s="1004"/>
      <c r="C117" s="1004"/>
      <c r="D117" s="1004"/>
      <c r="E117" s="1004"/>
      <c r="F117" s="1004"/>
      <c r="G117" s="1004"/>
      <c r="H117" s="1004"/>
      <c r="I117" s="1005"/>
      <c r="J117" s="518" t="s">
        <v>135</v>
      </c>
      <c r="K117" s="518" t="s">
        <v>176</v>
      </c>
      <c r="L117" s="144" t="s">
        <v>131</v>
      </c>
      <c r="M117" s="144" t="s">
        <v>171</v>
      </c>
    </row>
    <row r="118" spans="1:36" ht="14.25" customHeight="1" x14ac:dyDescent="0.2">
      <c r="A118" s="1006" t="s">
        <v>14</v>
      </c>
      <c r="B118" s="1007"/>
      <c r="C118" s="1007"/>
      <c r="D118" s="1007"/>
      <c r="E118" s="1007"/>
      <c r="F118" s="1007"/>
      <c r="G118" s="1007"/>
      <c r="H118" s="1007"/>
      <c r="I118" s="1008"/>
      <c r="J118" s="408">
        <f>J119+J123+J124</f>
        <v>1205.4000000000001</v>
      </c>
      <c r="K118" s="149">
        <f>K119+K123+K124</f>
        <v>854</v>
      </c>
      <c r="L118" s="149">
        <f>L119+L123+L124</f>
        <v>421.8</v>
      </c>
      <c r="M118" s="149">
        <f>M119+M123+M124</f>
        <v>436.8</v>
      </c>
    </row>
    <row r="119" spans="1:36" ht="14.25" customHeight="1" x14ac:dyDescent="0.2">
      <c r="A119" s="1009" t="s">
        <v>128</v>
      </c>
      <c r="B119" s="1010"/>
      <c r="C119" s="1010"/>
      <c r="D119" s="1010"/>
      <c r="E119" s="1010"/>
      <c r="F119" s="1010"/>
      <c r="G119" s="1010"/>
      <c r="H119" s="1010"/>
      <c r="I119" s="1011"/>
      <c r="J119" s="412">
        <f>J120+J121</f>
        <v>802.3</v>
      </c>
      <c r="K119" s="172">
        <f>K120+K121+K122</f>
        <v>390.9</v>
      </c>
      <c r="L119" s="172">
        <f>L120+L121+L122</f>
        <v>421.8</v>
      </c>
      <c r="M119" s="172">
        <f>M120+M121+M122</f>
        <v>436.8</v>
      </c>
    </row>
    <row r="120" spans="1:36" ht="14.25" customHeight="1" x14ac:dyDescent="0.2">
      <c r="A120" s="1012" t="s">
        <v>115</v>
      </c>
      <c r="B120" s="1013"/>
      <c r="C120" s="1013"/>
      <c r="D120" s="1013"/>
      <c r="E120" s="1013"/>
      <c r="F120" s="1013"/>
      <c r="G120" s="1013"/>
      <c r="H120" s="1013"/>
      <c r="I120" s="1014"/>
      <c r="J120" s="409">
        <f>SUMIF(I14:I113,"SB",J14:J113)</f>
        <v>780.7</v>
      </c>
      <c r="K120" s="76">
        <f>SUMIF(I14:I113,"SB",K14:K113)</f>
        <v>390.9</v>
      </c>
      <c r="L120" s="76">
        <f>SUMIF(I13:I113,"SB",L13:L113)</f>
        <v>421.8</v>
      </c>
      <c r="M120" s="76">
        <f>SUMIF(I13:I113,"SB",M13:M113)</f>
        <v>436.8</v>
      </c>
      <c r="N120" s="145"/>
    </row>
    <row r="121" spans="1:36" ht="14.25" customHeight="1" x14ac:dyDescent="0.2">
      <c r="A121" s="993" t="s">
        <v>134</v>
      </c>
      <c r="B121" s="994"/>
      <c r="C121" s="994"/>
      <c r="D121" s="994"/>
      <c r="E121" s="994"/>
      <c r="F121" s="994"/>
      <c r="G121" s="994"/>
      <c r="H121" s="994"/>
      <c r="I121" s="995"/>
      <c r="J121" s="409">
        <f>SUMIF(I13:I110,"SB(ES)",J13:J110)</f>
        <v>21.6</v>
      </c>
      <c r="K121" s="409">
        <f>SUMIF(I13:I110,"SB(ES)",K13:K110)</f>
        <v>0</v>
      </c>
      <c r="L121" s="409">
        <f>SUMIF(I13:I110,"SB(ES)",L13:L110)</f>
        <v>0</v>
      </c>
      <c r="M121" s="668">
        <f>SUMIF(I13:I110,"SB(ES)",M13:M110)</f>
        <v>0</v>
      </c>
      <c r="N121" s="145"/>
    </row>
    <row r="122" spans="1:36" ht="14.25" customHeight="1" x14ac:dyDescent="0.2">
      <c r="A122" s="993" t="s">
        <v>139</v>
      </c>
      <c r="B122" s="994"/>
      <c r="C122" s="994"/>
      <c r="D122" s="994"/>
      <c r="E122" s="994"/>
      <c r="F122" s="994"/>
      <c r="G122" s="994"/>
      <c r="H122" s="994"/>
      <c r="I122" s="995"/>
      <c r="J122" s="409">
        <f>SUMIF(I14:I113,"SB(VB)",J14:J113)</f>
        <v>0</v>
      </c>
      <c r="K122" s="409">
        <f>SUMIF(I14:I113,"SB(VB)",K14:K113)</f>
        <v>0</v>
      </c>
      <c r="L122" s="409">
        <f>SUMIF(I14:I113,"SB(VB)",L14:L113)</f>
        <v>0</v>
      </c>
      <c r="M122" s="668">
        <f>SUMIF(I14:I113,"SB(VB)",M14:M113)</f>
        <v>0</v>
      </c>
      <c r="N122" s="145"/>
    </row>
    <row r="123" spans="1:36" ht="14.25" customHeight="1" x14ac:dyDescent="0.2">
      <c r="A123" s="996" t="s">
        <v>116</v>
      </c>
      <c r="B123" s="997"/>
      <c r="C123" s="997"/>
      <c r="D123" s="997"/>
      <c r="E123" s="997"/>
      <c r="F123" s="997"/>
      <c r="G123" s="997"/>
      <c r="H123" s="997"/>
      <c r="I123" s="998"/>
      <c r="J123" s="410">
        <f>SUMIF(I14:I113,"SB(L)",J14:J113)</f>
        <v>109.9</v>
      </c>
      <c r="K123" s="150">
        <f>SUMIF(I6:I113,"SB(L)",K6:K113)</f>
        <v>7.6</v>
      </c>
      <c r="L123" s="150">
        <f>SUMIF(I6:I113,"SB(L)",L6:L113)</f>
        <v>0</v>
      </c>
      <c r="M123" s="150">
        <f>SUMIF(I6:I113,"SB(L)",M6:M113)</f>
        <v>0</v>
      </c>
      <c r="N123" s="145"/>
    </row>
    <row r="124" spans="1:36" ht="14.25" customHeight="1" x14ac:dyDescent="0.2">
      <c r="A124" s="996" t="s">
        <v>118</v>
      </c>
      <c r="B124" s="997"/>
      <c r="C124" s="997"/>
      <c r="D124" s="997"/>
      <c r="E124" s="997"/>
      <c r="F124" s="997"/>
      <c r="G124" s="997"/>
      <c r="H124" s="997"/>
      <c r="I124" s="998"/>
      <c r="J124" s="410">
        <f>SUMIF(I13:I113,"SB(ŽPL)",J13:J113)</f>
        <v>293.2</v>
      </c>
      <c r="K124" s="150">
        <f>SUMIF(I4:I113,"SB(ŽPL)",K4:K113)</f>
        <v>455.5</v>
      </c>
      <c r="L124" s="150">
        <f>SUMIF(I3:I113,"SB(ŽPL)",L3:L113)</f>
        <v>0</v>
      </c>
      <c r="M124" s="150">
        <f>SUMIF(I3:I113,"SB(ŽPL)",M3:M113)</f>
        <v>0</v>
      </c>
      <c r="N124" s="146"/>
    </row>
    <row r="125" spans="1:36" ht="14.25" customHeight="1" x14ac:dyDescent="0.2">
      <c r="A125" s="999" t="s">
        <v>15</v>
      </c>
      <c r="B125" s="1000"/>
      <c r="C125" s="1000"/>
      <c r="D125" s="1000"/>
      <c r="E125" s="1000"/>
      <c r="F125" s="1000"/>
      <c r="G125" s="1000"/>
      <c r="H125" s="1000"/>
      <c r="I125" s="1001"/>
      <c r="J125" s="411">
        <f>SUM(J126:J129)</f>
        <v>0</v>
      </c>
      <c r="K125" s="151">
        <f>SUM(K127:K129)</f>
        <v>0</v>
      </c>
      <c r="L125" s="151">
        <f>SUM(L127:L129)</f>
        <v>93</v>
      </c>
      <c r="M125" s="151">
        <f>SUM(M127:M129)</f>
        <v>0</v>
      </c>
    </row>
    <row r="126" spans="1:36" ht="14.25" customHeight="1" x14ac:dyDescent="0.2">
      <c r="A126" s="993" t="s">
        <v>117</v>
      </c>
      <c r="B126" s="994"/>
      <c r="C126" s="994"/>
      <c r="D126" s="994"/>
      <c r="E126" s="994"/>
      <c r="F126" s="994"/>
      <c r="G126" s="994"/>
      <c r="H126" s="994"/>
      <c r="I126" s="995"/>
      <c r="J126" s="409">
        <f>SUMIF(I13:I113,"ES",J13:J113)</f>
        <v>0</v>
      </c>
      <c r="K126" s="76">
        <f>SUMIF(I8:I113,"ES",K8:K113)</f>
        <v>0</v>
      </c>
      <c r="L126" s="76">
        <f>SUMIF(I8:I114,"ES)",L8:L114)</f>
        <v>0</v>
      </c>
      <c r="M126" s="76">
        <f>SUMIF(I8:I114,"ES)",M8:M114)</f>
        <v>0</v>
      </c>
      <c r="N126" s="145"/>
    </row>
    <row r="127" spans="1:36" ht="14.25" customHeight="1" x14ac:dyDescent="0.2">
      <c r="A127" s="974" t="s">
        <v>119</v>
      </c>
      <c r="B127" s="975"/>
      <c r="C127" s="975"/>
      <c r="D127" s="975"/>
      <c r="E127" s="975"/>
      <c r="F127" s="975"/>
      <c r="G127" s="975"/>
      <c r="H127" s="975"/>
      <c r="I127" s="976"/>
      <c r="J127" s="409">
        <f>SUMIF(I3:I113,"KVJUD",J3:J113)</f>
        <v>0</v>
      </c>
      <c r="K127" s="76">
        <f>SUMIF(I3:I113,"KVJUD",K3:K113)</f>
        <v>0</v>
      </c>
      <c r="L127" s="76">
        <f>SUMIF(I3:I113,"KVJUD",L3:L113)</f>
        <v>0</v>
      </c>
      <c r="M127" s="76">
        <f>SUMIF(I3:I113,"KVJUD",M3:M113)</f>
        <v>0</v>
      </c>
    </row>
    <row r="128" spans="1:36" ht="14.25" customHeight="1" x14ac:dyDescent="0.2">
      <c r="A128" s="974" t="s">
        <v>120</v>
      </c>
      <c r="B128" s="975"/>
      <c r="C128" s="975"/>
      <c r="D128" s="975"/>
      <c r="E128" s="975"/>
      <c r="F128" s="975"/>
      <c r="G128" s="975"/>
      <c r="H128" s="975"/>
      <c r="I128" s="976"/>
      <c r="J128" s="409">
        <f>SUMIF(I3:I113,"Kt",J3:J113)</f>
        <v>0</v>
      </c>
      <c r="K128" s="76">
        <f>SUMIF(I3:I113,"Kt",K3:K113)</f>
        <v>0</v>
      </c>
      <c r="L128" s="76">
        <f>SUMIF(I3:I113,"Kt",L3:L113)</f>
        <v>0</v>
      </c>
      <c r="M128" s="76">
        <f>SUMIF(I3:I113,"Kt",M3:M113)</f>
        <v>0</v>
      </c>
    </row>
    <row r="129" spans="1:36" ht="14.25" customHeight="1" x14ac:dyDescent="0.2">
      <c r="A129" s="977" t="s">
        <v>121</v>
      </c>
      <c r="B129" s="978"/>
      <c r="C129" s="978"/>
      <c r="D129" s="978"/>
      <c r="E129" s="978"/>
      <c r="F129" s="978"/>
      <c r="G129" s="978"/>
      <c r="H129" s="978"/>
      <c r="I129" s="979"/>
      <c r="J129" s="409">
        <f>SUMIF(I3:I113,"LRVB",J3:J113)</f>
        <v>0</v>
      </c>
      <c r="K129" s="76">
        <f>SUMIF(I3:I113,"LRVB",K3:K113)</f>
        <v>0</v>
      </c>
      <c r="L129" s="76">
        <f>SUMIF(I3:I113,"LRVB",L3:L113)</f>
        <v>93</v>
      </c>
      <c r="M129" s="76">
        <f>SUMIF(I3:I113,"LRVB",M3:M113)</f>
        <v>0</v>
      </c>
    </row>
    <row r="130" spans="1:36" ht="14.25" customHeight="1" thickBot="1" x14ac:dyDescent="0.25">
      <c r="A130" s="980" t="s">
        <v>16</v>
      </c>
      <c r="B130" s="981"/>
      <c r="C130" s="981"/>
      <c r="D130" s="981"/>
      <c r="E130" s="981"/>
      <c r="F130" s="981"/>
      <c r="G130" s="981"/>
      <c r="H130" s="981"/>
      <c r="I130" s="982"/>
      <c r="J130" s="413">
        <f>J125+J118</f>
        <v>1205.4000000000001</v>
      </c>
      <c r="K130" s="136">
        <f>K125+K118</f>
        <v>854</v>
      </c>
      <c r="L130" s="136">
        <f>L125+L118</f>
        <v>514.79999999999995</v>
      </c>
      <c r="M130" s="136">
        <f>M125+M118</f>
        <v>436.8</v>
      </c>
      <c r="N130" s="31"/>
      <c r="O130" s="31"/>
      <c r="P130" s="31"/>
      <c r="Q130" s="31"/>
      <c r="R130" s="31"/>
    </row>
    <row r="131" spans="1:36" s="65" customFormat="1" x14ac:dyDescent="0.2">
      <c r="A131" s="31"/>
      <c r="B131" s="31"/>
      <c r="C131" s="31"/>
      <c r="D131" s="31"/>
      <c r="E131" s="31"/>
      <c r="F131" s="31"/>
      <c r="G131" s="31"/>
      <c r="H131" s="31"/>
      <c r="J131" s="173"/>
      <c r="K131" s="173"/>
      <c r="L131" s="173"/>
      <c r="M131" s="173"/>
      <c r="O131" s="31"/>
      <c r="P131" s="31"/>
      <c r="Q131" s="31"/>
      <c r="R131" s="31"/>
      <c r="T131" s="31"/>
      <c r="U131" s="31"/>
      <c r="V131" s="31"/>
      <c r="W131" s="31"/>
      <c r="X131" s="31"/>
      <c r="Y131" s="31"/>
      <c r="Z131" s="31"/>
      <c r="AA131" s="31"/>
      <c r="AB131" s="31"/>
      <c r="AC131" s="31"/>
      <c r="AD131" s="31"/>
      <c r="AE131" s="31"/>
      <c r="AF131" s="31"/>
      <c r="AG131" s="31"/>
      <c r="AH131" s="31"/>
      <c r="AI131" s="31"/>
      <c r="AJ131" s="31"/>
    </row>
    <row r="132" spans="1:36" s="65" customFormat="1" x14ac:dyDescent="0.2">
      <c r="A132" s="30"/>
      <c r="B132" s="30"/>
      <c r="C132" s="30"/>
      <c r="D132" s="30"/>
      <c r="E132" s="30"/>
      <c r="F132" s="33"/>
      <c r="G132" s="34"/>
      <c r="H132" s="34"/>
      <c r="I132" s="174"/>
      <c r="J132" s="140"/>
      <c r="K132" s="140"/>
      <c r="L132" s="175"/>
      <c r="M132" s="175"/>
      <c r="N132" s="176"/>
      <c r="O132" s="30"/>
      <c r="P132" s="30"/>
      <c r="Q132" s="30"/>
      <c r="R132" s="30"/>
      <c r="T132" s="31"/>
      <c r="U132" s="31"/>
      <c r="V132" s="31"/>
      <c r="W132" s="31"/>
      <c r="X132" s="31"/>
      <c r="Y132" s="31"/>
      <c r="Z132" s="31"/>
      <c r="AA132" s="31"/>
      <c r="AB132" s="31"/>
      <c r="AC132" s="31"/>
      <c r="AD132" s="31"/>
      <c r="AE132" s="31"/>
      <c r="AF132" s="31"/>
      <c r="AG132" s="31"/>
      <c r="AH132" s="31"/>
      <c r="AI132" s="31"/>
      <c r="AJ132" s="31"/>
    </row>
    <row r="133" spans="1:36" s="65" customFormat="1" x14ac:dyDescent="0.2">
      <c r="A133" s="30"/>
      <c r="B133" s="30"/>
      <c r="C133" s="30"/>
      <c r="D133" s="30"/>
      <c r="E133" s="30"/>
      <c r="F133" s="33"/>
      <c r="G133" s="34"/>
      <c r="H133" s="34"/>
      <c r="I133" s="174"/>
      <c r="J133" s="140"/>
      <c r="K133" s="175"/>
      <c r="L133" s="175"/>
      <c r="M133" s="175"/>
      <c r="N133" s="140"/>
      <c r="O133" s="30"/>
      <c r="P133" s="30"/>
      <c r="Q133" s="30"/>
      <c r="R133" s="30"/>
      <c r="T133" s="31"/>
      <c r="U133" s="31"/>
      <c r="V133" s="31"/>
      <c r="W133" s="31"/>
      <c r="X133" s="31"/>
      <c r="Y133" s="31"/>
      <c r="Z133" s="31"/>
      <c r="AA133" s="31"/>
      <c r="AB133" s="31"/>
      <c r="AC133" s="31"/>
      <c r="AD133" s="31"/>
      <c r="AE133" s="31"/>
      <c r="AF133" s="31"/>
      <c r="AG133" s="31"/>
      <c r="AH133" s="31"/>
      <c r="AI133" s="31"/>
      <c r="AJ133" s="31"/>
    </row>
    <row r="134" spans="1:36" s="65" customFormat="1" x14ac:dyDescent="0.2">
      <c r="A134" s="30"/>
      <c r="B134" s="30"/>
      <c r="C134" s="30"/>
      <c r="D134" s="30"/>
      <c r="E134" s="30"/>
      <c r="F134" s="33"/>
      <c r="G134" s="34"/>
      <c r="H134" s="34"/>
      <c r="I134" s="174"/>
      <c r="J134" s="140"/>
      <c r="K134" s="175"/>
      <c r="L134" s="140"/>
      <c r="M134" s="140"/>
      <c r="N134" s="140"/>
      <c r="O134" s="30"/>
      <c r="P134" s="30"/>
      <c r="Q134" s="30"/>
      <c r="R134" s="30"/>
      <c r="T134" s="31"/>
      <c r="U134" s="31"/>
      <c r="V134" s="31"/>
      <c r="W134" s="31"/>
      <c r="X134" s="31"/>
      <c r="Y134" s="31"/>
      <c r="Z134" s="31"/>
      <c r="AA134" s="31"/>
      <c r="AB134" s="31"/>
      <c r="AC134" s="31"/>
      <c r="AD134" s="31"/>
      <c r="AE134" s="31"/>
      <c r="AF134" s="31"/>
      <c r="AG134" s="31"/>
      <c r="AH134" s="31"/>
      <c r="AI134" s="31"/>
      <c r="AJ134" s="31"/>
    </row>
    <row r="135" spans="1:36" s="65" customFormat="1" x14ac:dyDescent="0.2">
      <c r="A135" s="30"/>
      <c r="B135" s="30"/>
      <c r="C135" s="30"/>
      <c r="D135" s="30"/>
      <c r="E135" s="30"/>
      <c r="F135" s="33"/>
      <c r="G135" s="34"/>
      <c r="H135" s="34"/>
      <c r="I135" s="35"/>
      <c r="J135" s="147"/>
      <c r="K135" s="147"/>
      <c r="L135" s="147"/>
      <c r="M135" s="147"/>
      <c r="N135" s="30"/>
      <c r="O135" s="30"/>
      <c r="P135" s="30"/>
      <c r="Q135" s="30"/>
      <c r="R135" s="30"/>
      <c r="T135" s="31"/>
      <c r="U135" s="31"/>
      <c r="V135" s="31"/>
      <c r="W135" s="31"/>
      <c r="X135" s="31"/>
      <c r="Y135" s="31"/>
      <c r="Z135" s="31"/>
      <c r="AA135" s="31"/>
      <c r="AB135" s="31"/>
      <c r="AC135" s="31"/>
      <c r="AD135" s="31"/>
      <c r="AE135" s="31"/>
      <c r="AF135" s="31"/>
      <c r="AG135" s="31"/>
      <c r="AH135" s="31"/>
      <c r="AI135" s="31"/>
      <c r="AJ135" s="31"/>
    </row>
  </sheetData>
  <mergeCells count="179">
    <mergeCell ref="N41:N42"/>
    <mergeCell ref="D24:D25"/>
    <mergeCell ref="E24:E25"/>
    <mergeCell ref="F24:F25"/>
    <mergeCell ref="N24:N25"/>
    <mergeCell ref="O24:O25"/>
    <mergeCell ref="P24:P25"/>
    <mergeCell ref="Q24:Q25"/>
    <mergeCell ref="R24:R25"/>
    <mergeCell ref="D26:D27"/>
    <mergeCell ref="E26:E27"/>
    <mergeCell ref="F26:F27"/>
    <mergeCell ref="G26:G27"/>
    <mergeCell ref="H26:H27"/>
    <mergeCell ref="G31:G32"/>
    <mergeCell ref="H31:H32"/>
    <mergeCell ref="N39:N40"/>
    <mergeCell ref="E39:E40"/>
    <mergeCell ref="F39:F40"/>
    <mergeCell ref="D28:D29"/>
    <mergeCell ref="E28:E29"/>
    <mergeCell ref="F28:F29"/>
    <mergeCell ref="G28:G29"/>
    <mergeCell ref="H28:H29"/>
    <mergeCell ref="A10:R10"/>
    <mergeCell ref="B11:R11"/>
    <mergeCell ref="C12:R12"/>
    <mergeCell ref="E14:E16"/>
    <mergeCell ref="H14:H16"/>
    <mergeCell ref="N14:N16"/>
    <mergeCell ref="L6:L8"/>
    <mergeCell ref="M6:M8"/>
    <mergeCell ref="N6:R6"/>
    <mergeCell ref="A9:R9"/>
    <mergeCell ref="N1:R1"/>
    <mergeCell ref="E2:N2"/>
    <mergeCell ref="A3:R3"/>
    <mergeCell ref="A4:R4"/>
    <mergeCell ref="N5:R5"/>
    <mergeCell ref="A6:A8"/>
    <mergeCell ref="B6:B8"/>
    <mergeCell ref="C6:C8"/>
    <mergeCell ref="D6:D8"/>
    <mergeCell ref="E6:E8"/>
    <mergeCell ref="N7:N8"/>
    <mergeCell ref="O7:R7"/>
    <mergeCell ref="F6:F8"/>
    <mergeCell ref="G6:G8"/>
    <mergeCell ref="H6:H8"/>
    <mergeCell ref="I6:I8"/>
    <mergeCell ref="J6:J8"/>
    <mergeCell ref="K6:K8"/>
    <mergeCell ref="D17:D18"/>
    <mergeCell ref="E17:E18"/>
    <mergeCell ref="F17:F18"/>
    <mergeCell ref="A31:A32"/>
    <mergeCell ref="B31:B32"/>
    <mergeCell ref="C31:C32"/>
    <mergeCell ref="D31:D32"/>
    <mergeCell ref="E31:E32"/>
    <mergeCell ref="F31:F32"/>
    <mergeCell ref="E20:E21"/>
    <mergeCell ref="E22:E23"/>
    <mergeCell ref="A26:A27"/>
    <mergeCell ref="B26:B27"/>
    <mergeCell ref="C26:C27"/>
    <mergeCell ref="A28:A29"/>
    <mergeCell ref="B28:B29"/>
    <mergeCell ref="C28:C29"/>
    <mergeCell ref="A33:A36"/>
    <mergeCell ref="B33:B36"/>
    <mergeCell ref="C33:C36"/>
    <mergeCell ref="D33:D36"/>
    <mergeCell ref="F33:F36"/>
    <mergeCell ref="G33:G36"/>
    <mergeCell ref="H33:H36"/>
    <mergeCell ref="H57:H58"/>
    <mergeCell ref="A63:A65"/>
    <mergeCell ref="B63:B65"/>
    <mergeCell ref="C63:C65"/>
    <mergeCell ref="F63:F65"/>
    <mergeCell ref="G63:G65"/>
    <mergeCell ref="H63:H65"/>
    <mergeCell ref="E44:E45"/>
    <mergeCell ref="E33:E35"/>
    <mergeCell ref="G37:G38"/>
    <mergeCell ref="H37:H38"/>
    <mergeCell ref="G39:G40"/>
    <mergeCell ref="H39:H40"/>
    <mergeCell ref="A39:A40"/>
    <mergeCell ref="B39:B40"/>
    <mergeCell ref="C39:C40"/>
    <mergeCell ref="D39:D40"/>
    <mergeCell ref="S46:U46"/>
    <mergeCell ref="A47:A49"/>
    <mergeCell ref="B47:B49"/>
    <mergeCell ref="C47:C49"/>
    <mergeCell ref="E48:E49"/>
    <mergeCell ref="F48:F49"/>
    <mergeCell ref="H48:H50"/>
    <mergeCell ref="E50:E51"/>
    <mergeCell ref="S76:U76"/>
    <mergeCell ref="A70:A71"/>
    <mergeCell ref="B70:B71"/>
    <mergeCell ref="E53:E54"/>
    <mergeCell ref="A74:A75"/>
    <mergeCell ref="B74:B75"/>
    <mergeCell ref="S66:U66"/>
    <mergeCell ref="C67:I67"/>
    <mergeCell ref="N67:R67"/>
    <mergeCell ref="C68:R68"/>
    <mergeCell ref="C70:C71"/>
    <mergeCell ref="D70:D71"/>
    <mergeCell ref="E70:E71"/>
    <mergeCell ref="C74:C75"/>
    <mergeCell ref="E74:E75"/>
    <mergeCell ref="H74:H75"/>
    <mergeCell ref="E90:E91"/>
    <mergeCell ref="F90:F91"/>
    <mergeCell ref="E92:E93"/>
    <mergeCell ref="C77:I77"/>
    <mergeCell ref="N77:R77"/>
    <mergeCell ref="C78:R78"/>
    <mergeCell ref="F70:F71"/>
    <mergeCell ref="G70:G71"/>
    <mergeCell ref="H70:H71"/>
    <mergeCell ref="H85:H88"/>
    <mergeCell ref="S97:U97"/>
    <mergeCell ref="F108:F109"/>
    <mergeCell ref="H100:H102"/>
    <mergeCell ref="E105:E106"/>
    <mergeCell ref="S105:U105"/>
    <mergeCell ref="F103:F104"/>
    <mergeCell ref="B100:B102"/>
    <mergeCell ref="C100:C102"/>
    <mergeCell ref="E100:E102"/>
    <mergeCell ref="G100:G102"/>
    <mergeCell ref="E108:E109"/>
    <mergeCell ref="F101:F102"/>
    <mergeCell ref="A126:I126"/>
    <mergeCell ref="A127:I127"/>
    <mergeCell ref="A128:I128"/>
    <mergeCell ref="A129:I129"/>
    <mergeCell ref="A130:I130"/>
    <mergeCell ref="A120:I120"/>
    <mergeCell ref="A121:I121"/>
    <mergeCell ref="A122:I122"/>
    <mergeCell ref="A123:I123"/>
    <mergeCell ref="A124:I124"/>
    <mergeCell ref="A125:I125"/>
    <mergeCell ref="A37:A38"/>
    <mergeCell ref="B37:B38"/>
    <mergeCell ref="C37:C38"/>
    <mergeCell ref="D37:D38"/>
    <mergeCell ref="E37:E38"/>
    <mergeCell ref="F37:F38"/>
    <mergeCell ref="E81:E82"/>
    <mergeCell ref="D41:D42"/>
    <mergeCell ref="F41:F42"/>
    <mergeCell ref="A116:I116"/>
    <mergeCell ref="A117:I117"/>
    <mergeCell ref="A118:I118"/>
    <mergeCell ref="A119:I119"/>
    <mergeCell ref="C111:I111"/>
    <mergeCell ref="A100:A102"/>
    <mergeCell ref="N111:R111"/>
    <mergeCell ref="B112:I112"/>
    <mergeCell ref="N112:R112"/>
    <mergeCell ref="B113:I113"/>
    <mergeCell ref="N113:R113"/>
    <mergeCell ref="A95:A96"/>
    <mergeCell ref="B95:B96"/>
    <mergeCell ref="C95:C96"/>
    <mergeCell ref="E95:E96"/>
    <mergeCell ref="F95:F96"/>
    <mergeCell ref="G95:G96"/>
    <mergeCell ref="H95:H96"/>
    <mergeCell ref="A114:M114"/>
    <mergeCell ref="A115:R115"/>
  </mergeCells>
  <printOptions horizontalCentered="1"/>
  <pageMargins left="0.78740157480314965" right="0.39370078740157483" top="0.39370078740157483" bottom="0.39370078740157483" header="0" footer="0"/>
  <pageSetup paperSize="9" scale="58" orientation="portrait" r:id="rId1"/>
  <rowBreaks count="1" manualBreakCount="1">
    <brk id="107" max="1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29" sqref="B29"/>
    </sheetView>
  </sheetViews>
  <sheetFormatPr defaultColWidth="9.140625" defaultRowHeight="15.75" x14ac:dyDescent="0.25"/>
  <cols>
    <col min="1" max="1" width="22.7109375" style="3" customWidth="1"/>
    <col min="2" max="2" width="60.7109375" style="3" customWidth="1"/>
    <col min="3" max="16384" width="9.140625" style="3"/>
  </cols>
  <sheetData>
    <row r="1" spans="1:2" ht="27" customHeight="1" x14ac:dyDescent="0.25">
      <c r="A1" s="1238" t="s">
        <v>18</v>
      </c>
      <c r="B1" s="1238"/>
    </row>
    <row r="2" spans="1:2" ht="31.5" x14ac:dyDescent="0.25">
      <c r="A2" s="2" t="s">
        <v>3</v>
      </c>
      <c r="B2" s="1" t="s">
        <v>17</v>
      </c>
    </row>
    <row r="3" spans="1:2" ht="15.75" customHeight="1" x14ac:dyDescent="0.25">
      <c r="A3" s="2" t="s">
        <v>19</v>
      </c>
      <c r="B3" s="1" t="s">
        <v>20</v>
      </c>
    </row>
    <row r="4" spans="1:2" ht="15.75" customHeight="1" x14ac:dyDescent="0.25">
      <c r="A4" s="2" t="s">
        <v>21</v>
      </c>
      <c r="B4" s="1" t="s">
        <v>22</v>
      </c>
    </row>
    <row r="5" spans="1:2" ht="15.75" customHeight="1" x14ac:dyDescent="0.25">
      <c r="A5" s="2" t="s">
        <v>23</v>
      </c>
      <c r="B5" s="1" t="s">
        <v>24</v>
      </c>
    </row>
    <row r="6" spans="1:2" ht="15.75" customHeight="1" x14ac:dyDescent="0.25">
      <c r="A6" s="2" t="s">
        <v>25</v>
      </c>
      <c r="B6" s="1" t="s">
        <v>26</v>
      </c>
    </row>
    <row r="7" spans="1:2" ht="15.75" customHeight="1" x14ac:dyDescent="0.25">
      <c r="A7" s="2" t="s">
        <v>27</v>
      </c>
      <c r="B7" s="1" t="s">
        <v>28</v>
      </c>
    </row>
    <row r="8" spans="1:2" ht="15.75" customHeight="1" x14ac:dyDescent="0.25">
      <c r="A8" s="2" t="s">
        <v>29</v>
      </c>
      <c r="B8" s="1" t="s">
        <v>30</v>
      </c>
    </row>
    <row r="9" spans="1:2" ht="15.75" customHeight="1" x14ac:dyDescent="0.25"/>
    <row r="10" spans="1:2" ht="15.75" customHeight="1" x14ac:dyDescent="0.25">
      <c r="A10" s="1239" t="s">
        <v>34</v>
      </c>
      <c r="B10" s="1239"/>
    </row>
  </sheetData>
  <mergeCells count="2">
    <mergeCell ref="A1:B1"/>
    <mergeCell ref="A10:B10"/>
  </mergeCells>
  <phoneticPr fontId="2" type="noConversion"/>
  <printOptions horizontalCentered="1"/>
  <pageMargins left="0" right="0" top="0.78740157480314965" bottom="0" header="0" footer="0"/>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6</vt:i4>
      </vt:variant>
    </vt:vector>
  </HeadingPairs>
  <TitlesOfParts>
    <vt:vector size="10" baseType="lpstr">
      <vt:lpstr>1 programa</vt:lpstr>
      <vt:lpstr>Lyginamasis variantas</vt:lpstr>
      <vt:lpstr>Aiškinamoji lentelė</vt:lpstr>
      <vt:lpstr>Asignavimų valdytojų kodai</vt:lpstr>
      <vt:lpstr>'1 programa'!Print_Area</vt:lpstr>
      <vt:lpstr>'Aiškinamoji lentelė'!Print_Area</vt:lpstr>
      <vt:lpstr>'Lyginamasis variantas'!Print_Area</vt:lpstr>
      <vt:lpstr>'1 programa'!Print_Titles</vt:lpstr>
      <vt:lpstr>'Aiškinamoji lentelė'!Print_Titles</vt:lpstr>
      <vt:lpstr>'Lyginamasis variantas'!Print_Titles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Lietute Demidova</cp:lastModifiedBy>
  <cp:lastPrinted>2019-01-31T09:23:29Z</cp:lastPrinted>
  <dcterms:created xsi:type="dcterms:W3CDTF">2007-07-27T10:32:34Z</dcterms:created>
  <dcterms:modified xsi:type="dcterms:W3CDTF">2019-02-05T07:11:38Z</dcterms:modified>
</cp:coreProperties>
</file>