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Demidova\Desktop\sprendimai\"/>
    </mc:Choice>
  </mc:AlternateContent>
  <bookViews>
    <workbookView xWindow="30" yWindow="885" windowWidth="15480" windowHeight="10500" firstSheet="1" activeTab="1"/>
  </bookViews>
  <sheets>
    <sheet name="Lyginamasis variantas" sheetId="10" state="hidden" r:id="rId1"/>
    <sheet name="2 programa" sheetId="11" r:id="rId2"/>
    <sheet name="Aiškinamoji lentelė " sheetId="7" state="hidden" r:id="rId3"/>
  </sheets>
  <definedNames>
    <definedName name="_xlnm.Print_Area" localSheetId="1">'2 programa'!$A$1:$N$105</definedName>
    <definedName name="_xlnm.Print_Area" localSheetId="2">'Aiškinamoji lentelė '!$A$1:$R$104</definedName>
    <definedName name="_xlnm.Print_Area" localSheetId="0">'Lyginamasis variantas'!$A$1:$U$100</definedName>
    <definedName name="_xlnm.Print_Titles" localSheetId="1">'2 programa'!$9:$11</definedName>
    <definedName name="_xlnm.Print_Titles" localSheetId="2">'Aiškinamoji lentelė '!$6:$8</definedName>
    <definedName name="_xlnm.Print_Titles" localSheetId="0">'Lyginamasis variantas'!$7:$9</definedName>
  </definedNames>
  <calcPr calcId="162913" fullPrecision="0"/>
</workbook>
</file>

<file path=xl/calcChain.xml><?xml version="1.0" encoding="utf-8"?>
<calcChain xmlns="http://schemas.openxmlformats.org/spreadsheetml/2006/main">
  <c r="K37" i="7" l="1"/>
  <c r="H63" i="11" l="1"/>
  <c r="J97" i="11"/>
  <c r="I97" i="11"/>
  <c r="J95" i="11"/>
  <c r="J94" i="11"/>
  <c r="I63" i="11"/>
  <c r="J63" i="11"/>
  <c r="I48" i="11"/>
  <c r="J48" i="11"/>
  <c r="H48" i="11"/>
  <c r="L47" i="7"/>
  <c r="H64" i="11" l="1"/>
  <c r="J64" i="11"/>
  <c r="I64" i="11"/>
  <c r="J99" i="11"/>
  <c r="I99" i="11"/>
  <c r="H99" i="11"/>
  <c r="H98" i="11"/>
  <c r="H97" i="11"/>
  <c r="I95" i="11"/>
  <c r="H95" i="11"/>
  <c r="I94" i="11"/>
  <c r="H94" i="11"/>
  <c r="J93" i="11"/>
  <c r="I93" i="11"/>
  <c r="H93" i="11"/>
  <c r="J92" i="11"/>
  <c r="I92" i="11"/>
  <c r="J91" i="11"/>
  <c r="I91" i="11"/>
  <c r="H91" i="11"/>
  <c r="J90" i="11"/>
  <c r="I90" i="11"/>
  <c r="J81" i="11"/>
  <c r="I81" i="11"/>
  <c r="H81" i="11"/>
  <c r="J77" i="11"/>
  <c r="I77" i="11"/>
  <c r="H77" i="11"/>
  <c r="J71" i="11"/>
  <c r="I71" i="11"/>
  <c r="H71" i="11"/>
  <c r="H92" i="11"/>
  <c r="H90" i="11"/>
  <c r="J24" i="11"/>
  <c r="I24" i="11"/>
  <c r="H24" i="11"/>
  <c r="J20" i="11"/>
  <c r="I20" i="11"/>
  <c r="H20" i="11"/>
  <c r="I89" i="11" l="1"/>
  <c r="I88" i="11" s="1"/>
  <c r="H96" i="11"/>
  <c r="H89" i="11"/>
  <c r="H88" i="11" s="1"/>
  <c r="I25" i="11"/>
  <c r="H25" i="11"/>
  <c r="J82" i="11"/>
  <c r="J83" i="11" s="1"/>
  <c r="J25" i="11"/>
  <c r="H82" i="11"/>
  <c r="H83" i="11" s="1"/>
  <c r="I96" i="11"/>
  <c r="I82" i="11"/>
  <c r="I83" i="11" s="1"/>
  <c r="I100" i="11" l="1"/>
  <c r="J65" i="11"/>
  <c r="J84" i="11" s="1"/>
  <c r="H100" i="11"/>
  <c r="I65" i="11"/>
  <c r="I84" i="11" s="1"/>
  <c r="H65" i="11"/>
  <c r="H84" i="11" s="1"/>
  <c r="J96" i="11" l="1"/>
  <c r="J89" i="11"/>
  <c r="J88" i="11" l="1"/>
  <c r="J100" i="11" s="1"/>
  <c r="L84" i="7" l="1"/>
  <c r="M84" i="7"/>
  <c r="K84" i="7"/>
  <c r="L103" i="7" l="1"/>
  <c r="M103" i="7"/>
  <c r="M73" i="7"/>
  <c r="M94" i="7"/>
  <c r="M96" i="7"/>
  <c r="J73" i="7" l="1"/>
  <c r="J22" i="7"/>
  <c r="J47" i="7"/>
  <c r="J62" i="7"/>
  <c r="L62" i="7"/>
  <c r="M62" i="7"/>
  <c r="J63" i="7" l="1"/>
  <c r="K79" i="7"/>
  <c r="M55" i="10" l="1"/>
  <c r="M56" i="10"/>
  <c r="M57" i="10" s="1"/>
  <c r="I55" i="10"/>
  <c r="J55" i="10"/>
  <c r="J56" i="10" s="1"/>
  <c r="J57" i="10" s="1"/>
  <c r="J53" i="10"/>
  <c r="K59" i="7" l="1"/>
  <c r="K62" i="7" l="1"/>
  <c r="K48" i="7"/>
  <c r="N66" i="10"/>
  <c r="L66" i="10"/>
  <c r="K66" i="10"/>
  <c r="M95" i="7" l="1"/>
  <c r="M97" i="7"/>
  <c r="M79" i="7" l="1"/>
  <c r="M47" i="7"/>
  <c r="M22" i="7"/>
  <c r="M17" i="7"/>
  <c r="M85" i="7" l="1"/>
  <c r="M86" i="7" s="1"/>
  <c r="M23" i="7"/>
  <c r="M63" i="7"/>
  <c r="M64" i="7" l="1"/>
  <c r="M87" i="7" s="1"/>
  <c r="I60" i="10" l="1"/>
  <c r="I66" i="10" s="1"/>
  <c r="O95" i="10" l="1"/>
  <c r="O94" i="10"/>
  <c r="O93" i="10"/>
  <c r="O90" i="10"/>
  <c r="O89" i="10"/>
  <c r="O88" i="10"/>
  <c r="O87" i="10"/>
  <c r="O86" i="10"/>
  <c r="M92" i="10"/>
  <c r="N95" i="10"/>
  <c r="N94" i="10"/>
  <c r="N93" i="10"/>
  <c r="N91" i="10"/>
  <c r="N90" i="10"/>
  <c r="N89" i="10"/>
  <c r="N88" i="10"/>
  <c r="N87" i="10"/>
  <c r="N86" i="10"/>
  <c r="P66" i="10"/>
  <c r="O66" i="10"/>
  <c r="O76" i="10"/>
  <c r="O72" i="10"/>
  <c r="O55" i="10"/>
  <c r="O43" i="10"/>
  <c r="O22" i="10"/>
  <c r="O18" i="10"/>
  <c r="N76" i="10"/>
  <c r="N72" i="10"/>
  <c r="N55" i="10"/>
  <c r="N43" i="10"/>
  <c r="N22" i="10"/>
  <c r="N18" i="10"/>
  <c r="M86" i="10"/>
  <c r="M85" i="10" s="1"/>
  <c r="N77" i="10" l="1"/>
  <c r="O77" i="10"/>
  <c r="M66" i="10"/>
  <c r="O56" i="10"/>
  <c r="N78" i="10"/>
  <c r="O78" i="10"/>
  <c r="N23" i="10"/>
  <c r="O23" i="10"/>
  <c r="O57" i="10" s="1"/>
  <c r="N56" i="10"/>
  <c r="O92" i="10"/>
  <c r="N92" i="10"/>
  <c r="O85" i="10"/>
  <c r="N85" i="10"/>
  <c r="N84" i="10" s="1"/>
  <c r="J95" i="10"/>
  <c r="J94" i="10"/>
  <c r="J93" i="10"/>
  <c r="J90" i="10"/>
  <c r="J89" i="10"/>
  <c r="J88" i="10"/>
  <c r="J87" i="10"/>
  <c r="J86" i="10"/>
  <c r="M77" i="10" l="1"/>
  <c r="M78" i="10" s="1"/>
  <c r="M79" i="10" s="1"/>
  <c r="O79" i="10"/>
  <c r="N57" i="10"/>
  <c r="N79" i="10" s="1"/>
  <c r="N96" i="10"/>
  <c r="J92" i="10"/>
  <c r="J85" i="10"/>
  <c r="J66" i="10"/>
  <c r="J77" i="10" s="1"/>
  <c r="J91" i="10" l="1"/>
  <c r="J84" i="10" s="1"/>
  <c r="J96" i="10" s="1"/>
  <c r="I91" i="10"/>
  <c r="L95" i="10"/>
  <c r="L94" i="10"/>
  <c r="L93" i="10"/>
  <c r="L91" i="10"/>
  <c r="L90" i="10"/>
  <c r="L89" i="10"/>
  <c r="L88" i="10"/>
  <c r="L87" i="10"/>
  <c r="L86" i="10"/>
  <c r="I95" i="10"/>
  <c r="I94" i="10"/>
  <c r="I93" i="10"/>
  <c r="I90" i="10"/>
  <c r="I89" i="10"/>
  <c r="I88" i="10"/>
  <c r="I87" i="10"/>
  <c r="I86" i="10"/>
  <c r="K43" i="10"/>
  <c r="H43" i="10"/>
  <c r="J78" i="10" l="1"/>
  <c r="J79" i="10" s="1"/>
  <c r="L76" i="10"/>
  <c r="L72" i="10"/>
  <c r="L55" i="10"/>
  <c r="L43" i="10"/>
  <c r="L22" i="10"/>
  <c r="L18" i="10"/>
  <c r="I76" i="10"/>
  <c r="I77" i="10" s="1"/>
  <c r="I72" i="10"/>
  <c r="I43" i="10"/>
  <c r="I22" i="10"/>
  <c r="I18" i="10"/>
  <c r="P95" i="10"/>
  <c r="K95" i="10"/>
  <c r="H95" i="10"/>
  <c r="K94" i="10"/>
  <c r="H94" i="10"/>
  <c r="P93" i="10"/>
  <c r="K93" i="10"/>
  <c r="H93" i="10"/>
  <c r="P91" i="10"/>
  <c r="K91" i="10"/>
  <c r="H91" i="10"/>
  <c r="P90" i="10"/>
  <c r="K90" i="10"/>
  <c r="H90" i="10"/>
  <c r="P89" i="10"/>
  <c r="K89" i="10"/>
  <c r="H89" i="10"/>
  <c r="P88" i="10"/>
  <c r="K88" i="10"/>
  <c r="H88" i="10"/>
  <c r="P87" i="10"/>
  <c r="K87" i="10"/>
  <c r="H87" i="10"/>
  <c r="P86" i="10"/>
  <c r="K86" i="10"/>
  <c r="H86" i="10"/>
  <c r="P76" i="10"/>
  <c r="P77" i="10" s="1"/>
  <c r="K76" i="10"/>
  <c r="K77" i="10" s="1"/>
  <c r="H76" i="10"/>
  <c r="P72" i="10"/>
  <c r="K72" i="10"/>
  <c r="H72" i="10"/>
  <c r="H66" i="10"/>
  <c r="P55" i="10"/>
  <c r="K55" i="10"/>
  <c r="H55" i="10"/>
  <c r="H56" i="10" s="1"/>
  <c r="P43" i="10"/>
  <c r="P23" i="10"/>
  <c r="K22" i="10"/>
  <c r="H22" i="10"/>
  <c r="K18" i="10"/>
  <c r="H18" i="10"/>
  <c r="L77" i="10" l="1"/>
  <c r="H77" i="10"/>
  <c r="O91" i="10"/>
  <c r="O84" i="10" s="1"/>
  <c r="O96" i="10" s="1"/>
  <c r="K23" i="10"/>
  <c r="L23" i="10"/>
  <c r="H85" i="10"/>
  <c r="H84" i="10" s="1"/>
  <c r="K92" i="10"/>
  <c r="K56" i="10"/>
  <c r="P85" i="10"/>
  <c r="P84" i="10" s="1"/>
  <c r="H92" i="10"/>
  <c r="I23" i="10"/>
  <c r="K85" i="10"/>
  <c r="K84" i="10" s="1"/>
  <c r="H23" i="10"/>
  <c r="P92" i="10"/>
  <c r="I56" i="10"/>
  <c r="L78" i="10"/>
  <c r="P56" i="10"/>
  <c r="P57" i="10" s="1"/>
  <c r="P78" i="10"/>
  <c r="H78" i="10"/>
  <c r="K78" i="10"/>
  <c r="I78" i="10"/>
  <c r="L56" i="10"/>
  <c r="L57" i="10" s="1"/>
  <c r="K57" i="10" l="1"/>
  <c r="K79" i="10" s="1"/>
  <c r="L79" i="10"/>
  <c r="P79" i="10"/>
  <c r="P96" i="10"/>
  <c r="H96" i="10"/>
  <c r="I57" i="10"/>
  <c r="I79" i="10" s="1"/>
  <c r="K96" i="10"/>
  <c r="H57" i="10"/>
  <c r="H79" i="10" l="1"/>
  <c r="M91" i="10" s="1"/>
  <c r="M84" i="10" s="1"/>
  <c r="M96" i="10" s="1"/>
  <c r="I92" i="10"/>
  <c r="L92" i="10"/>
  <c r="I85" i="10" l="1"/>
  <c r="I84" i="10" s="1"/>
  <c r="I96" i="10" s="1"/>
  <c r="L85" i="10"/>
  <c r="L84" i="10" l="1"/>
  <c r="L96" i="10" s="1"/>
  <c r="J79" i="7" l="1"/>
  <c r="K102" i="7" l="1"/>
  <c r="J102" i="7"/>
  <c r="J99" i="7"/>
  <c r="J84" i="7" l="1"/>
  <c r="K22" i="7" l="1"/>
  <c r="L22" i="7"/>
  <c r="J94" i="7" l="1"/>
  <c r="J17" i="7"/>
  <c r="J23" i="7" s="1"/>
  <c r="J64" i="7" s="1"/>
  <c r="L94" i="7"/>
  <c r="K94" i="7"/>
  <c r="J85" i="7" l="1"/>
  <c r="J101" i="7"/>
  <c r="J96" i="7"/>
  <c r="L79" i="7"/>
  <c r="J97" i="7" l="1"/>
  <c r="J95" i="7"/>
  <c r="L95" i="7"/>
  <c r="K95" i="7"/>
  <c r="L99" i="7"/>
  <c r="K99" i="7"/>
  <c r="L101" i="7"/>
  <c r="K101" i="7"/>
  <c r="L97" i="7"/>
  <c r="K97" i="7"/>
  <c r="L96" i="7"/>
  <c r="K96" i="7"/>
  <c r="L100" i="7" l="1"/>
  <c r="L63" i="7" l="1"/>
  <c r="K103" i="7" l="1"/>
  <c r="K100" i="7" s="1"/>
  <c r="J103" i="7"/>
  <c r="J100" i="7" s="1"/>
  <c r="L98" i="7"/>
  <c r="K98" i="7"/>
  <c r="J98" i="7"/>
  <c r="J93" i="7" s="1"/>
  <c r="J92" i="7" s="1"/>
  <c r="L73" i="7"/>
  <c r="L85" i="7" s="1"/>
  <c r="L86" i="7" s="1"/>
  <c r="K73" i="7"/>
  <c r="K85" i="7" s="1"/>
  <c r="K47" i="7"/>
  <c r="K63" i="7" s="1"/>
  <c r="L17" i="7"/>
  <c r="L23" i="7" s="1"/>
  <c r="K17" i="7"/>
  <c r="K23" i="7" s="1"/>
  <c r="J104" i="7" l="1"/>
  <c r="K86" i="7"/>
  <c r="J86" i="7"/>
  <c r="L93" i="7"/>
  <c r="L92" i="7" s="1"/>
  <c r="K93" i="7"/>
  <c r="K92" i="7" s="1"/>
  <c r="L104" i="7" l="1"/>
  <c r="K104" i="7"/>
  <c r="J87" i="7"/>
  <c r="K64" i="7"/>
  <c r="K87" i="7" s="1"/>
  <c r="L64" i="7"/>
  <c r="L87" i="7" s="1"/>
  <c r="M101" i="7" l="1"/>
  <c r="M100" i="7" s="1"/>
  <c r="M99" i="7"/>
  <c r="M98" i="7"/>
  <c r="M93" i="7" s="1"/>
  <c r="M92" i="7" l="1"/>
  <c r="M104" i="7" s="1"/>
</calcChain>
</file>

<file path=xl/comments1.xml><?xml version="1.0" encoding="utf-8"?>
<comments xmlns="http://schemas.openxmlformats.org/spreadsheetml/2006/main">
  <authors>
    <author>Audra Cepiene</author>
  </authors>
  <commentList>
    <comment ref="E14" authorId="0" shapeId="0">
      <text>
        <r>
          <rPr>
            <b/>
            <sz val="9"/>
            <color indexed="81"/>
            <rFont val="Tahoma"/>
            <family val="2"/>
            <charset val="186"/>
          </rPr>
          <t>3.2.2.3</t>
        </r>
        <r>
          <rPr>
            <sz val="9"/>
            <color indexed="81"/>
            <rFont val="Tahoma"/>
            <family val="2"/>
            <charset val="186"/>
          </rPr>
          <t xml:space="preserve">
Skatinti laivais keliaujančių turistų pritraukimą į Klaipėdos miestą</t>
        </r>
      </text>
    </comment>
    <comment ref="D19" authorId="0" shapeId="0">
      <text>
        <r>
          <rPr>
            <sz val="9"/>
            <color indexed="81"/>
            <rFont val="Tahoma"/>
            <family val="2"/>
            <charset val="186"/>
          </rPr>
          <t xml:space="preserve">Sprendimo projektas parengtas siekiant laiku vertinimui pateikti siūlomo projekto paraišką pagal </t>
        </r>
        <r>
          <rPr>
            <b/>
            <sz val="9"/>
            <color indexed="81"/>
            <rFont val="Tahoma"/>
            <family val="2"/>
            <charset val="186"/>
          </rPr>
          <t xml:space="preserve">Pietų Baltijos bendradarbiavimo per </t>
        </r>
        <r>
          <rPr>
            <sz val="9"/>
            <color indexed="81"/>
            <rFont val="Tahoma"/>
            <family val="2"/>
            <charset val="186"/>
          </rPr>
          <t>sieną programos kvietimą teikti paraiškas. Paraiškų teikimo terminas – 2015 m. gruodžio 18 d. Paraiškų vertinimo būdas – konkursinis.</t>
        </r>
      </text>
    </comment>
    <comment ref="E19" authorId="0" shapeId="0">
      <text>
        <r>
          <rPr>
            <b/>
            <sz val="9"/>
            <color indexed="81"/>
            <rFont val="Tahoma"/>
            <family val="2"/>
            <charset val="186"/>
          </rPr>
          <t xml:space="preserve">3.2.2.3
</t>
        </r>
        <r>
          <rPr>
            <sz val="9"/>
            <color indexed="81"/>
            <rFont val="Tahoma"/>
            <family val="2"/>
            <charset val="186"/>
          </rPr>
          <t>Skatinti laivais keliaujančių turistų pritraukimą į Klaipėdos miestą</t>
        </r>
      </text>
    </comment>
    <comment ref="E25" authorId="0" shapeId="0">
      <text>
        <r>
          <rPr>
            <sz val="9"/>
            <color indexed="81"/>
            <rFont val="Tahoma"/>
            <family val="2"/>
            <charset val="186"/>
          </rPr>
          <t>KSP 3.2.3.2. Įgyvendinti tikslines jūrinio turizmo rinkodaros priemones; KSP 3.2.3.3.Pristatyti Klaipėdos miesto turizmo galimybes tarptautinėse parodose ir kituose renginiuose bendradarbiaujant su regiono savivaldybėmis</t>
        </r>
      </text>
    </comment>
    <comment ref="D29" authorId="0" shapeId="0">
      <text>
        <r>
          <rPr>
            <sz val="9"/>
            <color indexed="81"/>
            <rFont val="Tahoma"/>
            <family val="2"/>
            <charset val="186"/>
          </rPr>
          <t>Pagal 2017-09-12 sutartį Nr. J9-1887 piemonė vykdoma iki 2019-12-31. Bendra sutarties vertė - 235.911,52 Eur. Atitinkamai 2017 - 63,8 eur, 2018 - 86,1, 2019 - 86,1</t>
        </r>
      </text>
    </comment>
    <comment ref="E29" authorId="0" shapeId="0">
      <text>
        <r>
          <rPr>
            <b/>
            <sz val="9"/>
            <color indexed="81"/>
            <rFont val="Tahoma"/>
            <family val="2"/>
            <charset val="186"/>
          </rPr>
          <t>KSP 3.2.3.1</t>
        </r>
        <r>
          <rPr>
            <sz val="9"/>
            <color indexed="81"/>
            <rFont val="Tahoma"/>
            <family val="2"/>
            <charset val="186"/>
          </rPr>
          <t xml:space="preserve">
Periodiškai rengti, leisti ir platinti Klaipėdą ir jos turizmo produktus (įtraukiant ir svarbiausius Klaipėdos regiono turizmo produktus) pristatančius leidinius, skirtus tikslinėms teritorijoms</t>
        </r>
      </text>
    </comment>
    <comment ref="E44" authorId="0" shapeId="0">
      <text>
        <r>
          <rPr>
            <b/>
            <sz val="9"/>
            <color indexed="81"/>
            <rFont val="Tahoma"/>
            <family val="2"/>
            <charset val="186"/>
          </rPr>
          <t>KSP 3.2.3.3</t>
        </r>
        <r>
          <rPr>
            <sz val="9"/>
            <color indexed="81"/>
            <rFont val="Tahoma"/>
            <family val="2"/>
            <charset val="186"/>
          </rPr>
          <t>.Pristatyti Klaipėdos miesto turizmo galimybes tarptautinėse parodose ir kituose renginiuose bendradarbiaujant su regiono savivaldybėmis</t>
        </r>
      </text>
    </comment>
    <comment ref="D47" authorId="0" shapeId="0">
      <text>
        <r>
          <rPr>
            <sz val="9"/>
            <color indexed="81"/>
            <rFont val="Tahoma"/>
            <family val="2"/>
            <charset val="186"/>
          </rPr>
          <t xml:space="preserve">Paraiškos pateikimas, vertinimas ir sprendimo dėl projekto finansavimo priėmimas atliekamas pagal Lietuvos Respublikos ūkio ministro 2015 m. gruodžio 11 d. įsakymą Nr. 4-789 </t>
        </r>
        <r>
          <rPr>
            <b/>
            <sz val="9"/>
            <color indexed="81"/>
            <rFont val="Tahoma"/>
            <family val="2"/>
            <charset val="186"/>
          </rPr>
          <t xml:space="preserve">„2014–2020 metų Europos Sąjungos fondų investicijų veiksmų programos 5 prioriteto </t>
        </r>
        <r>
          <rPr>
            <sz val="9"/>
            <color indexed="81"/>
            <rFont val="Tahoma"/>
            <family val="2"/>
            <charset val="186"/>
          </rPr>
          <t xml:space="preserve">„Aplinkosauga, gamtos išteklių darnus naudojimas ir prisitaikymas prie klimato kaitos“ priemonės Nr. 05.4.1-LVPA-K-808 „Prioritetinių turizmo plėtros regionų e-rinkodara“ projektų finansavimo sąlygų aprašas Nr. 1. Paraiškų teikimo terminas – 2016 m. kovo 14 d. Paraiškų vertinimo būdas – konkursinis.
</t>
        </r>
        <r>
          <rPr>
            <b/>
            <sz val="9"/>
            <color indexed="81"/>
            <rFont val="Tahoma"/>
            <family val="2"/>
            <charset val="186"/>
          </rPr>
          <t xml:space="preserve">Planuojami viešinti objektai </t>
        </r>
        <r>
          <rPr>
            <sz val="9"/>
            <color indexed="81"/>
            <rFont val="Tahoma"/>
            <family val="2"/>
            <charset val="186"/>
          </rPr>
          <t xml:space="preserve">Klaipėdos mieste: istoriniai architektūros paminklai: Klaipėdos pilies ir bastionų kompleksas, Klaipėdos piliavietė, Bastionų kompleksas (Jono kalnelis, Gelderno bastionas), Neringos fortas vad. Kopgalio; gamtos ir istorijos paveldo objektai - Žardės, Kuncų piliakalnis su gyvenviete, Purmalių piliakalnis; taip pat - Antrąjį  pasaulinį karą menantys istoriniai reliktai - Sovietų Sąjungos karių palaidojimo vieta, Karo laikų slėptuvės, Gynybinis žiedas ir jį sudarantys bunkeriai. </t>
        </r>
      </text>
    </comment>
    <comment ref="Q47" authorId="0" shapeId="0">
      <text>
        <r>
          <rPr>
            <sz val="9"/>
            <color indexed="81"/>
            <rFont val="Tahoma"/>
            <family val="2"/>
            <charset val="186"/>
          </rPr>
          <t>interneto svetainės sukūrimas, rinkodara socialiniuose tinkluose, mobili rinkodara, videoreklama internete, el. leidiniai, 3D turai, audiogidai, nuotraukos ir pan.</t>
        </r>
      </text>
    </comment>
    <comment ref="Q48" authorId="0" shapeId="0">
      <text>
        <r>
          <rPr>
            <sz val="9"/>
            <color indexed="81"/>
            <rFont val="Tahoma"/>
            <family val="2"/>
            <charset val="186"/>
          </rPr>
          <t>Klaipėdos pilies ir bastionų kompleksas, Klaipėdos piliavietė, Bastionų kompleksas (Jono kalnelis, Gelderno bastionas), Neringos fortas, vadinamas Kopgaliu, Žardės, Kuncų piliakalnis su gyvenviete, Purmalių piliakalnis, Sovietų Sąjungos karių palaidojimo vieta, karo laikų slėptuvės, gynybinis žiedas ir jį sudarantys bunkeriai</t>
        </r>
      </text>
    </comment>
    <comment ref="D49" authorId="0" shapeId="0">
      <text>
        <r>
          <rPr>
            <sz val="9"/>
            <color indexed="81"/>
            <rFont val="Tahoma"/>
            <family val="2"/>
            <charset val="186"/>
          </rPr>
          <t xml:space="preserve"> rojekto „Pažink Vakarų krantą“ partnerio teisėmis pagal 2014–2020 metų Europos Sąjungos fondų investicijų veiksmų programos 5 prioriteto „Aplinkosauga, gamtos išteklių darnus naudojimas ir prisitaikymas prie klimato kaitos“ priemonės Nr. 05.4.1-LVPA-K-808 „Prioritetinių turizmo plėtros regionų e-rinkodara“ ir pasirašyti jungtinės veiklos sutartį tarp Klaipėdos, Kretingos, Šilutės rajono, Neringos, Palangos, Klaipėdos miestų savivaldybių. 
 Priemonės tikslas – didinti kultūros ir gamtos paveldo objektų, esančių prioritetiniuose turizmo plėtros regionuose, lankomumą ir žinomumą elektroninės rinkodaros priemonėmis. Finansuojamos veiklos – kultūros ir gamtos paveldo objektų e. rinkodara prioritetiniuose turizmo plėtros regionuose
</t>
        </r>
      </text>
    </comment>
    <comment ref="E49" authorId="0" shapeId="0">
      <text>
        <r>
          <rPr>
            <b/>
            <sz val="9"/>
            <color indexed="81"/>
            <rFont val="Tahoma"/>
            <family val="2"/>
            <charset val="186"/>
          </rPr>
          <t>KSP 3.2.3.1</t>
        </r>
        <r>
          <rPr>
            <sz val="9"/>
            <color indexed="81"/>
            <rFont val="Tahoma"/>
            <family val="2"/>
            <charset val="186"/>
          </rPr>
          <t xml:space="preserve">
Periodiškai rengti, leisti ir platinti Klaipėdą ir jos turizmo produktus (įtraukiant ir svarbiausius Klaipėdos regiono turizmo produktus) pristatančius leidinius, skirtus tikslinėms teritorijoms</t>
        </r>
      </text>
    </comment>
    <comment ref="D50" authorId="0" shapeId="0">
      <text>
        <r>
          <rPr>
            <sz val="9"/>
            <color indexed="81"/>
            <rFont val="Tahoma"/>
            <family val="2"/>
            <charset val="186"/>
          </rPr>
          <t xml:space="preserve">Klaipėdos miesto strateginiame 2017–2019 m. veiklos plane Subalansuoto turizmo skatinimo ir vystymo programoje (02) numatyti naują priemonę </t>
        </r>
        <r>
          <rPr>
            <b/>
            <sz val="9"/>
            <color indexed="81"/>
            <rFont val="Tahoma"/>
            <family val="2"/>
            <charset val="186"/>
          </rPr>
          <t>„Baltijos jūros turizmo centras“</t>
        </r>
        <r>
          <rPr>
            <sz val="9"/>
            <color indexed="81"/>
            <rFont val="Tahoma"/>
            <family val="2"/>
            <charset val="186"/>
          </rPr>
          <t xml:space="preserve"> įgyvendinti ir finansavimą – 15 % asociacijai „Klaipėdos regionas“ tenkančių tinkamų finansuoti projekto išlaidų ir 85 % projekto veikloms vykdyti (2016 m sausio 28 d. sprendimas Nr. T2-11).
Klaipėdos regiono savivaldybių (7 savivaldybės: Klaipėdos miesto savivaldybės, Neringos miesto savivaldybės, Palangos miesto savivaldybės, Klaipėdos rajono savivaldybės, Kretingos rajono savivaldybės, Skuodo rajono savivaldybės, Šilutės rajono savivaldybės) finansinis indėlis </t>
        </r>
      </text>
    </comment>
    <comment ref="Q54" authorId="0" shapeId="0">
      <text>
        <r>
          <rPr>
            <sz val="9"/>
            <color indexed="81"/>
            <rFont val="Tahoma"/>
            <family val="2"/>
            <charset val="186"/>
          </rPr>
          <t>(iš viso 25 ženklinimo infrastruktūros objektai: 1 vnt.-bareljefinė 3D plokštė/ žemėlapis; 8 vnt.-informaciniai stendai žmonėms su regos negalia, didesniu šriftu ir brailio raštu; 16 vnt.-nurodomieji krypties ženklai neįgaliesiems)</t>
        </r>
      </text>
    </comment>
    <comment ref="E61" authorId="0" shapeId="0">
      <text>
        <r>
          <rPr>
            <b/>
            <sz val="9"/>
            <color indexed="81"/>
            <rFont val="Tahoma"/>
            <family val="2"/>
            <charset val="186"/>
          </rPr>
          <t>3.2.1.1.</t>
        </r>
        <r>
          <rPr>
            <sz val="9"/>
            <color indexed="81"/>
            <rFont val="Tahoma"/>
            <family val="2"/>
            <charset val="186"/>
          </rPr>
          <t xml:space="preserve">
Atkurti Klaipėdos piliavietę bei pritaikyti kultūros ir turizmo poreikiams</t>
        </r>
      </text>
    </comment>
    <comment ref="U64" authorId="0" shapeId="0">
      <text>
        <r>
          <rPr>
            <b/>
            <sz val="9"/>
            <color indexed="81"/>
            <rFont val="Tahoma"/>
            <family val="2"/>
            <charset val="186"/>
          </rPr>
          <t>Kolegijoje pritarta II variantui. A</t>
        </r>
        <r>
          <rPr>
            <sz val="9"/>
            <color indexed="81"/>
            <rFont val="Tahoma"/>
            <family val="2"/>
            <charset val="186"/>
          </rPr>
          <t>ntrąjį variantą būtų galima įgyvendinti etapais – pirmame etape įrengti metalines konstrukcijas su apžvalgos aikštele (kuri galėtų funkcionuoti ir už pakilimą būtų galima imtis pinigus), antrame etape kelti mūro sienas (procese galėtų dalyvauti miestiečiai prisidėdami prie bilieto ar plytos pirkimo).</t>
        </r>
      </text>
    </comment>
    <comment ref="E69" authorId="0" shapeId="0">
      <text>
        <r>
          <rPr>
            <b/>
            <sz val="9"/>
            <color indexed="81"/>
            <rFont val="Tahoma"/>
            <family val="2"/>
            <charset val="186"/>
          </rPr>
          <t>3.2.1.7</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G71" authorId="0" shapeId="0">
      <text>
        <r>
          <rPr>
            <sz val="9"/>
            <color indexed="81"/>
            <rFont val="Tahoma"/>
            <family val="2"/>
            <charset val="186"/>
          </rPr>
          <t xml:space="preserve">Jono kalnelio KT lėšos yra:
Gautos 16 lėšos į IED b/s 10.262,96 EUR už 2014 m. sutartį su UAB V.Paulius &amp; Associates
</t>
        </r>
      </text>
    </comment>
    <comment ref="E74" authorId="0" shapeId="0">
      <text>
        <r>
          <rPr>
            <sz val="9"/>
            <color indexed="81"/>
            <rFont val="Tahoma"/>
            <family val="2"/>
            <charset val="186"/>
          </rPr>
          <t xml:space="preserve">3.2.1.3.
Įrengti turizmo infrastruktūrą Smiltynėje, Antrojoje Melnragėje, Giruliuose </t>
        </r>
      </text>
    </comment>
    <comment ref="H85" authorId="0" shapeId="0">
      <text>
        <r>
          <rPr>
            <b/>
            <sz val="9"/>
            <color indexed="81"/>
            <rFont val="Tahoma"/>
            <family val="2"/>
            <charset val="186"/>
          </rPr>
          <t xml:space="preserve">2253,2
</t>
        </r>
        <r>
          <rPr>
            <sz val="9"/>
            <color indexed="81"/>
            <rFont val="Tahoma"/>
            <family val="2"/>
            <charset val="186"/>
          </rPr>
          <t xml:space="preserve">
</t>
        </r>
      </text>
    </comment>
    <comment ref="I85" authorId="0" shapeId="0">
      <text>
        <r>
          <rPr>
            <b/>
            <sz val="9"/>
            <color indexed="81"/>
            <rFont val="Tahoma"/>
            <family val="2"/>
            <charset val="186"/>
          </rPr>
          <t>2223,7</t>
        </r>
        <r>
          <rPr>
            <sz val="9"/>
            <color indexed="81"/>
            <rFont val="Tahoma"/>
            <family val="2"/>
            <charset val="186"/>
          </rPr>
          <t xml:space="preserve">
</t>
        </r>
      </text>
    </comment>
  </commentList>
</comments>
</file>

<file path=xl/comments2.xml><?xml version="1.0" encoding="utf-8"?>
<comments xmlns="http://schemas.openxmlformats.org/spreadsheetml/2006/main">
  <authors>
    <author>Audra Cepiene</author>
  </authors>
  <commentList>
    <comment ref="E16" authorId="0" shapeId="0">
      <text>
        <r>
          <rPr>
            <b/>
            <sz val="9"/>
            <color indexed="81"/>
            <rFont val="Tahoma"/>
            <family val="2"/>
            <charset val="186"/>
          </rPr>
          <t>3.2.2.3</t>
        </r>
        <r>
          <rPr>
            <sz val="9"/>
            <color indexed="81"/>
            <rFont val="Tahoma"/>
            <family val="2"/>
            <charset val="186"/>
          </rPr>
          <t xml:space="preserve">
Skatinti laivais keliaujančių turistų pritraukimą į Klaipėdos miestą</t>
        </r>
      </text>
    </comment>
    <comment ref="D21" authorId="0" shapeId="0">
      <text>
        <r>
          <rPr>
            <sz val="9"/>
            <color indexed="81"/>
            <rFont val="Tahoma"/>
            <family val="2"/>
            <charset val="186"/>
          </rPr>
          <t>Projektas vykdomas kartu su Klaipėdos r., Šilutės r., ir Neringos m. savivaldybėmis. Projekto pagrindinis partneris yra Klaipėdos rajono savivaldybės administracija</t>
        </r>
      </text>
    </comment>
    <comment ref="E21" authorId="0" shapeId="0">
      <text>
        <r>
          <rPr>
            <b/>
            <sz val="9"/>
            <color indexed="81"/>
            <rFont val="Tahoma"/>
            <family val="2"/>
            <charset val="186"/>
          </rPr>
          <t xml:space="preserve">3.2.2.3
</t>
        </r>
        <r>
          <rPr>
            <sz val="9"/>
            <color indexed="81"/>
            <rFont val="Tahoma"/>
            <family val="2"/>
            <charset val="186"/>
          </rPr>
          <t>Skatinti laivais keliaujančių turistų pritraukimą į Klaipėdos miestą</t>
        </r>
      </text>
    </comment>
    <comment ref="E27" authorId="0" shapeId="0">
      <text>
        <r>
          <rPr>
            <b/>
            <sz val="9"/>
            <color indexed="81"/>
            <rFont val="Tahoma"/>
            <family val="2"/>
            <charset val="186"/>
          </rPr>
          <t xml:space="preserve">KSP 3.2.3.2. </t>
        </r>
        <r>
          <rPr>
            <sz val="9"/>
            <color indexed="81"/>
            <rFont val="Tahoma"/>
            <family val="2"/>
            <charset val="186"/>
          </rPr>
          <t xml:space="preserve">Įgyvendinti tikslines jūrinio turizmo rinkodaros priemones; </t>
        </r>
        <r>
          <rPr>
            <b/>
            <sz val="9"/>
            <color indexed="81"/>
            <rFont val="Tahoma"/>
            <family val="2"/>
            <charset val="186"/>
          </rPr>
          <t>KSP 3.2.3.3.</t>
        </r>
        <r>
          <rPr>
            <sz val="9"/>
            <color indexed="81"/>
            <rFont val="Tahoma"/>
            <family val="2"/>
            <charset val="186"/>
          </rPr>
          <t>Pristatyti Klaipėdos miesto turizmo galimybes tarptautinėse parodose ir kituose renginiuose bendradarbiaujant su regiono savivaldybėmis</t>
        </r>
      </text>
    </comment>
    <comment ref="E34" authorId="0" shapeId="0">
      <text>
        <r>
          <rPr>
            <b/>
            <sz val="9"/>
            <color indexed="81"/>
            <rFont val="Tahoma"/>
            <family val="2"/>
            <charset val="186"/>
          </rPr>
          <t>KSP 3.2.3.1</t>
        </r>
        <r>
          <rPr>
            <sz val="9"/>
            <color indexed="81"/>
            <rFont val="Tahoma"/>
            <family val="2"/>
            <charset val="186"/>
          </rPr>
          <t xml:space="preserve">
Periodiškai rengti, leisti ir platinti Klaipėdą ir jos turizmo produktus (įtraukiant ir svarbiausius Klaipėdos regiono turizmo produktus) pristatančius leidinius, skirtus tikslinėms teritorijoms</t>
        </r>
      </text>
    </comment>
    <comment ref="E49" authorId="0" shapeId="0">
      <text>
        <r>
          <rPr>
            <b/>
            <sz val="9"/>
            <color indexed="81"/>
            <rFont val="Tahoma"/>
            <family val="2"/>
            <charset val="186"/>
          </rPr>
          <t>KSP 3.2.3.2. Į</t>
        </r>
        <r>
          <rPr>
            <sz val="9"/>
            <color indexed="81"/>
            <rFont val="Tahoma"/>
            <family val="2"/>
            <charset val="186"/>
          </rPr>
          <t xml:space="preserve">gyvendinti tikslines jūrinio turizmo rinkodaros priemones; </t>
        </r>
        <r>
          <rPr>
            <b/>
            <sz val="9"/>
            <color indexed="81"/>
            <rFont val="Tahoma"/>
            <family val="2"/>
            <charset val="186"/>
          </rPr>
          <t>KSP 3.2.3.3.</t>
        </r>
        <r>
          <rPr>
            <sz val="9"/>
            <color indexed="81"/>
            <rFont val="Tahoma"/>
            <family val="2"/>
            <charset val="186"/>
          </rPr>
          <t>Pristatyti Klaipėdos miesto turizmo galimybes tarptautinėse parodose ir kituose renginiuose bendradarbiaujant su regiono savivaldybėmis</t>
        </r>
      </text>
    </comment>
    <comment ref="E68" authorId="0" shapeId="0">
      <text>
        <r>
          <rPr>
            <b/>
            <sz val="9"/>
            <color indexed="81"/>
            <rFont val="Tahoma"/>
            <family val="2"/>
            <charset val="186"/>
          </rPr>
          <t xml:space="preserve">P6. </t>
        </r>
        <r>
          <rPr>
            <sz val="9"/>
            <color indexed="81"/>
            <rFont val="Tahoma"/>
            <family val="2"/>
            <charset val="186"/>
          </rPr>
          <t>Klaipėdos miesto ekonominės plėtros strategija ir įgyvendinimo veiksmų planas iki 2030 m.</t>
        </r>
        <r>
          <rPr>
            <b/>
            <sz val="9"/>
            <color indexed="81"/>
            <rFont val="Tahoma"/>
            <family val="2"/>
            <charset val="186"/>
          </rPr>
          <t>,</t>
        </r>
        <r>
          <rPr>
            <sz val="9"/>
            <color indexed="81"/>
            <rFont val="Tahoma"/>
            <family val="2"/>
            <charset val="186"/>
          </rPr>
          <t xml:space="preserve"> 3.1.4 priemonė "Išvystyti piliavietės teritoriją"
</t>
        </r>
      </text>
    </comment>
    <comment ref="E69" authorId="0" shapeId="0">
      <text>
        <r>
          <rPr>
            <b/>
            <sz val="9"/>
            <color indexed="81"/>
            <rFont val="Tahoma"/>
            <family val="2"/>
            <charset val="186"/>
          </rPr>
          <t>3.2.1.1.</t>
        </r>
        <r>
          <rPr>
            <sz val="9"/>
            <color indexed="81"/>
            <rFont val="Tahoma"/>
            <family val="2"/>
            <charset val="186"/>
          </rPr>
          <t xml:space="preserve">
Atkurti Klaipėdos piliavietę bei pritaikyti kultūros ir turizmo poreikiams</t>
        </r>
      </text>
    </comment>
    <comment ref="E73" authorId="0" shapeId="0">
      <text>
        <r>
          <rPr>
            <b/>
            <sz val="9"/>
            <color indexed="81"/>
            <rFont val="Tahoma"/>
            <family val="2"/>
            <charset val="186"/>
          </rPr>
          <t>3.2.1.7</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G76" authorId="0" shapeId="0">
      <text>
        <r>
          <rPr>
            <sz val="9"/>
            <color indexed="81"/>
            <rFont val="Tahoma"/>
            <family val="2"/>
            <charset val="186"/>
          </rPr>
          <t xml:space="preserve">Jono kalnelio KT lėšos yra:
Gautos 16 lėšos į IED b/s 10.262,96 EUR už 2014 m. sutartį su UAB V.Paulius &amp; Associates
</t>
        </r>
      </text>
    </comment>
    <comment ref="E78" authorId="0" shapeId="0">
      <text>
        <r>
          <rPr>
            <b/>
            <sz val="9"/>
            <color indexed="81"/>
            <rFont val="Tahoma"/>
            <family val="2"/>
            <charset val="186"/>
          </rPr>
          <t xml:space="preserve">P6. </t>
        </r>
        <r>
          <rPr>
            <sz val="9"/>
            <color indexed="81"/>
            <rFont val="Tahoma"/>
            <family val="2"/>
            <charset val="186"/>
          </rPr>
          <t>Klaipėdos miesto ekonominės plėtros strategija ir įgyvendinimo veiksmų planas iki 2030 metų, 3.1.8 priemonė "Paversti Smiltynę kurortine teritorija"</t>
        </r>
      </text>
    </comment>
    <comment ref="E79" authorId="0" shapeId="0">
      <text>
        <r>
          <rPr>
            <b/>
            <sz val="9"/>
            <color indexed="81"/>
            <rFont val="Tahoma"/>
            <family val="2"/>
            <charset val="186"/>
          </rPr>
          <t>3.2.1.3.</t>
        </r>
        <r>
          <rPr>
            <sz val="9"/>
            <color indexed="81"/>
            <rFont val="Tahoma"/>
            <family val="2"/>
            <charset val="186"/>
          </rPr>
          <t xml:space="preserve">
Įrengti turizmo infrastruktūrą Smiltynėje, Antrojoje Melnragėje, Giruliuose </t>
        </r>
      </text>
    </comment>
  </commentList>
</comments>
</file>

<file path=xl/comments3.xml><?xml version="1.0" encoding="utf-8"?>
<comments xmlns="http://schemas.openxmlformats.org/spreadsheetml/2006/main">
  <authors>
    <author>Audra Cepiene</author>
  </authors>
  <commentList>
    <comment ref="F13" authorId="0" shapeId="0">
      <text>
        <r>
          <rPr>
            <b/>
            <sz val="9"/>
            <color indexed="81"/>
            <rFont val="Tahoma"/>
            <family val="2"/>
            <charset val="186"/>
          </rPr>
          <t>3.2.2.3</t>
        </r>
        <r>
          <rPr>
            <sz val="9"/>
            <color indexed="81"/>
            <rFont val="Tahoma"/>
            <family val="2"/>
            <charset val="186"/>
          </rPr>
          <t xml:space="preserve">
Skatinti laivais keliaujančių turistų pritraukimą į Klaipėdos miestą</t>
        </r>
      </text>
    </comment>
    <comment ref="O13" authorId="0" shapeId="0">
      <text>
        <r>
          <rPr>
            <sz val="9"/>
            <color indexed="81"/>
            <rFont val="Tahoma"/>
            <family val="2"/>
            <charset val="186"/>
          </rPr>
          <t>faktas iš psl. www.portofklaipeda.lt 2018 m. Klaipėdoje apsilankė 58 laivai ir 69651 kruizinių laivų keleiviai</t>
        </r>
      </text>
    </comment>
    <comment ref="E18" authorId="0" shapeId="0">
      <text>
        <r>
          <rPr>
            <sz val="9"/>
            <color indexed="81"/>
            <rFont val="Tahoma"/>
            <family val="2"/>
            <charset val="186"/>
          </rPr>
          <t>Projektas vykdomas kartu su Klaipėdos r., Šilutės r., ir Neringos m. savivaldybėmis. Projekto pagrindinis partneris yra Klaipėdos rajono savivaldybės administracija</t>
        </r>
      </text>
    </comment>
    <comment ref="F18" authorId="0" shapeId="0">
      <text>
        <r>
          <rPr>
            <b/>
            <sz val="9"/>
            <color indexed="81"/>
            <rFont val="Tahoma"/>
            <family val="2"/>
            <charset val="186"/>
          </rPr>
          <t xml:space="preserve">3.2.2.3
</t>
        </r>
        <r>
          <rPr>
            <sz val="9"/>
            <color indexed="81"/>
            <rFont val="Tahoma"/>
            <family val="2"/>
            <charset val="186"/>
          </rPr>
          <t>Skatinti laivais keliaujančių turistų pritraukimą į Klaipėdos miestą</t>
        </r>
      </text>
    </comment>
    <comment ref="F25" authorId="0" shapeId="0">
      <text>
        <r>
          <rPr>
            <b/>
            <sz val="9"/>
            <color indexed="81"/>
            <rFont val="Tahoma"/>
            <family val="2"/>
            <charset val="186"/>
          </rPr>
          <t xml:space="preserve">KSP 3.2.3.2. </t>
        </r>
        <r>
          <rPr>
            <sz val="9"/>
            <color indexed="81"/>
            <rFont val="Tahoma"/>
            <family val="2"/>
            <charset val="186"/>
          </rPr>
          <t xml:space="preserve">Įgyvendinti tikslines jūrinio turizmo rinkodaros priemones; </t>
        </r>
        <r>
          <rPr>
            <b/>
            <sz val="9"/>
            <color indexed="81"/>
            <rFont val="Tahoma"/>
            <family val="2"/>
            <charset val="186"/>
          </rPr>
          <t>KSP 3.2.3.3.</t>
        </r>
        <r>
          <rPr>
            <sz val="9"/>
            <color indexed="81"/>
            <rFont val="Tahoma"/>
            <family val="2"/>
            <charset val="186"/>
          </rPr>
          <t>Pristatyti Klaipėdos miesto turizmo galimybes tarptautinėse parodose ir kituose renginiuose bendradarbiaujant su regiono savivaldybėmis</t>
        </r>
      </text>
    </comment>
    <comment ref="N27" authorId="0" shapeId="0">
      <text>
        <r>
          <rPr>
            <b/>
            <sz val="9"/>
            <color indexed="81"/>
            <rFont val="Tahoma"/>
            <family val="2"/>
            <charset val="186"/>
          </rPr>
          <t>Verslo misijos (4):</t>
        </r>
        <r>
          <rPr>
            <sz val="9"/>
            <color indexed="81"/>
            <rFont val="Tahoma"/>
            <family val="2"/>
            <charset val="186"/>
          </rPr>
          <t xml:space="preserve"> Švedija (Stokholmas), Lenkija (Varšuva), Rusija (Maskva/Peterburgas), Ukraina (Odesa/Kijevas/Lvovas). 
</t>
        </r>
        <r>
          <rPr>
            <b/>
            <sz val="9"/>
            <color indexed="81"/>
            <rFont val="Tahoma"/>
            <family val="2"/>
            <charset val="186"/>
          </rPr>
          <t>Tarptautinės turizmo parodos ir renginio pavadinimas (6):</t>
        </r>
        <r>
          <rPr>
            <sz val="9"/>
            <color indexed="81"/>
            <rFont val="Tahoma"/>
            <family val="2"/>
            <charset val="186"/>
          </rPr>
          <t xml:space="preserve"> Nyderlandai (VAKANTIEBEURS), Didžioji Britanija, Londonas (Destinations: the holiday and travel show), Latvija (BALTTOUR), Estija (TOUREST), Vokietija (REISEN), Baltarusija (OTDYCH)
</t>
        </r>
      </text>
    </comment>
    <comment ref="N28" authorId="0" shapeId="0">
      <text>
        <r>
          <rPr>
            <sz val="9"/>
            <color indexed="81"/>
            <rFont val="Tahoma"/>
            <family val="2"/>
            <charset val="186"/>
          </rPr>
          <t>Klaipėdos miesto ir regiono turizmo galimybes ir produktus pristatantis leidinys arba
Klaipėdos miesto lankytinų vietų turistinis gidas</t>
        </r>
      </text>
    </comment>
    <comment ref="N29" authorId="0" shapeId="0">
      <text>
        <r>
          <rPr>
            <b/>
            <sz val="9"/>
            <color indexed="81"/>
            <rFont val="Tahoma"/>
            <family val="2"/>
            <charset val="186"/>
          </rPr>
          <t xml:space="preserve">Nacionalinės parodos (2) </t>
        </r>
        <r>
          <rPr>
            <sz val="9"/>
            <color indexed="81"/>
            <rFont val="Tahoma"/>
            <family val="2"/>
            <charset val="186"/>
          </rPr>
          <t xml:space="preserve">- Lietuva ADVENTUR ir CONVENE ir </t>
        </r>
        <r>
          <rPr>
            <b/>
            <sz val="9"/>
            <color indexed="81"/>
            <rFont val="Tahoma"/>
            <family val="2"/>
            <charset val="186"/>
          </rPr>
          <t xml:space="preserve">pristatomieji renginiai (3)– </t>
        </r>
        <r>
          <rPr>
            <sz val="9"/>
            <color indexed="81"/>
            <rFont val="Tahoma"/>
            <family val="2"/>
            <charset val="186"/>
          </rPr>
          <t>Lietuva (Klaipėdos Jūros šventė, Kauno Hanzos dienos, Sostinės dienos)</t>
        </r>
      </text>
    </comment>
    <comment ref="F32" authorId="0" shapeId="0">
      <text>
        <r>
          <rPr>
            <b/>
            <sz val="9"/>
            <color indexed="81"/>
            <rFont val="Tahoma"/>
            <family val="2"/>
            <charset val="186"/>
          </rPr>
          <t>KSP 3.2.3.1</t>
        </r>
        <r>
          <rPr>
            <sz val="9"/>
            <color indexed="81"/>
            <rFont val="Tahoma"/>
            <family val="2"/>
            <charset val="186"/>
          </rPr>
          <t xml:space="preserve">
Periodiškai rengti, leisti ir platinti Klaipėdą ir jos turizmo produktus (įtraukiant ir svarbiausius Klaipėdos regiono turizmo produktus) pristatančius leidinius, skirtus tikslinėms teritorijoms</t>
        </r>
      </text>
    </comment>
    <comment ref="N36" authorId="0" shapeId="0">
      <text>
        <r>
          <rPr>
            <b/>
            <sz val="9"/>
            <color indexed="81"/>
            <rFont val="Tahoma"/>
            <family val="2"/>
            <charset val="186"/>
          </rPr>
          <t xml:space="preserve">3 vnt. e. interaktyvūs stendai - </t>
        </r>
        <r>
          <rPr>
            <sz val="9"/>
            <color indexed="81"/>
            <rFont val="Tahoma"/>
            <family val="2"/>
            <charset val="186"/>
          </rPr>
          <t>Karlskronos aikštėje šalia Žvejų g.;
Danės g. prie Rotušės;
Tiltų g. šalia PC Kiras prie autobusų stovėjimo aikštelės</t>
        </r>
      </text>
    </comment>
    <comment ref="N38" authorId="0" shapeId="0">
      <text>
        <r>
          <rPr>
            <sz val="9"/>
            <color indexed="81"/>
            <rFont val="Tahoma"/>
            <family val="2"/>
            <charset val="186"/>
          </rPr>
          <t>2 interaktyvios/mobilios parodų priemonės: sensorinis dviratis su Klaipėdos m. interaktyviu žemėlapiu ir vaizdais; sensorinis rinkos tyrimo prietaisas, matuojantis parodų dalyvių pasitenkinimo lygį matomais virtualiais vaizdais. - vidutiniškai 10,0 eur/vnt.</t>
        </r>
      </text>
    </comment>
    <comment ref="F48" authorId="0" shapeId="0">
      <text>
        <r>
          <rPr>
            <b/>
            <sz val="9"/>
            <color indexed="81"/>
            <rFont val="Tahoma"/>
            <family val="2"/>
            <charset val="186"/>
          </rPr>
          <t>KSP 3.2.3.2. Į</t>
        </r>
        <r>
          <rPr>
            <sz val="9"/>
            <color indexed="81"/>
            <rFont val="Tahoma"/>
            <family val="2"/>
            <charset val="186"/>
          </rPr>
          <t xml:space="preserve">gyvendinti tikslines jūrinio turizmo rinkodaros priemones; </t>
        </r>
        <r>
          <rPr>
            <b/>
            <sz val="9"/>
            <color indexed="81"/>
            <rFont val="Tahoma"/>
            <family val="2"/>
            <charset val="186"/>
          </rPr>
          <t>KSP 3.2.3.3.</t>
        </r>
        <r>
          <rPr>
            <sz val="9"/>
            <color indexed="81"/>
            <rFont val="Tahoma"/>
            <family val="2"/>
            <charset val="186"/>
          </rPr>
          <t>Pristatyti Klaipėdos miesto turizmo galimybes tarptautinėse parodose ir kituose renginiuose bendradarbiaujant su regiono savivaldybėmis</t>
        </r>
      </text>
    </comment>
    <comment ref="E49" authorId="0" shapeId="0">
      <text>
        <r>
          <rPr>
            <sz val="9"/>
            <color indexed="81"/>
            <rFont val="Tahoma"/>
            <family val="2"/>
            <charset val="186"/>
          </rPr>
          <t xml:space="preserve">Paraiškos pateikimas, vertinimas ir sprendimo dėl projekto finansavimo priėmimas atliekamas pagal Lietuvos Respublikos ūkio ministro 2015 m. gruodžio 11 d. įsakymą Nr. 4-789 </t>
        </r>
        <r>
          <rPr>
            <b/>
            <sz val="9"/>
            <color indexed="81"/>
            <rFont val="Tahoma"/>
            <family val="2"/>
            <charset val="186"/>
          </rPr>
          <t xml:space="preserve">„2014–2020 metų Europos Sąjungos fondų investicijų veiksmų programos 5 prioriteto </t>
        </r>
        <r>
          <rPr>
            <sz val="9"/>
            <color indexed="81"/>
            <rFont val="Tahoma"/>
            <family val="2"/>
            <charset val="186"/>
          </rPr>
          <t xml:space="preserve">„Aplinkosauga, gamtos išteklių darnus naudojimas ir prisitaikymas prie klimato kaitos“ priemonės Nr. 05.4.1-LVPA-K-808 „Prioritetinių turizmo plėtros regionų e-rinkodara“ projektų finansavimo sąlygų aprašas Nr. 1. Paraiškų teikimo terminas – 2016 m. kovo 14 d. Paraiškų vertinimo būdas – konkursinis.
</t>
        </r>
        <r>
          <rPr>
            <b/>
            <sz val="9"/>
            <color indexed="81"/>
            <rFont val="Tahoma"/>
            <family val="2"/>
            <charset val="186"/>
          </rPr>
          <t xml:space="preserve">Planuojami viešinti objektai </t>
        </r>
        <r>
          <rPr>
            <sz val="9"/>
            <color indexed="81"/>
            <rFont val="Tahoma"/>
            <family val="2"/>
            <charset val="186"/>
          </rPr>
          <t xml:space="preserve">Klaipėdos mieste: istoriniai architektūros paminklai: Klaipėdos pilies ir bastionų kompleksas, Klaipėdos piliavietė, Bastionų kompleksas (Jono kalnelis, Gelderno bastionas), Neringos fortas vad. Kopgalio; gamtos ir istorijos paveldo objektai - Žardės, Kuncų piliakalnis su gyvenviete, Purmalių piliakalnis; taip pat - Antrąjį  pasaulinį karą menantys istoriniai reliktai - Sovietų Sąjungos karių palaidojimo vieta, Karo laikų slėptuvės, Gynybinis žiedas ir jį sudarantys bunkeriai. </t>
        </r>
      </text>
    </comment>
    <comment ref="N49" authorId="0" shapeId="0">
      <text>
        <r>
          <rPr>
            <sz val="9"/>
            <color indexed="81"/>
            <rFont val="Tahoma"/>
            <family val="2"/>
            <charset val="186"/>
          </rPr>
          <t>interneto svetainės sukūrimas, rinkodara socialiniuose tinkluose, mobili rinkodara, videoreklama internete, el. leidiniai, 3D turai, audiogidai, nuotraukos ir pan.</t>
        </r>
      </text>
    </comment>
    <comment ref="N50" authorId="0" shapeId="0">
      <text>
        <r>
          <rPr>
            <sz val="9"/>
            <color indexed="81"/>
            <rFont val="Tahoma"/>
            <family val="2"/>
            <charset val="186"/>
          </rPr>
          <t>Klaipėdos pilies ir bastionų kompleksas, Klaipėdos piliavietė, Bastionų kompleksas (Jono kalnelis, Gelderno bastionas), Neringos fortas, vadinamas Kopgaliu, Žardės, Kuncų piliakalnis su gyvenviete, Purmalių piliakalnis, Sovietų Sąjungos karių palaidojimo vieta, karo laikų slėptuvės, gynybinis žiedas ir jį sudarantys bunkeriai</t>
        </r>
      </text>
    </comment>
    <comment ref="E51" authorId="0" shapeId="0">
      <text>
        <r>
          <rPr>
            <sz val="9"/>
            <color indexed="81"/>
            <rFont val="Tahoma"/>
            <family val="2"/>
            <charset val="186"/>
          </rPr>
          <t xml:space="preserve">Klaipėdos miesto strateginiame 2017–2019 m. veiklos plane Subalansuoto turizmo skatinimo ir vystymo programoje (02) numatyti naują priemonę </t>
        </r>
        <r>
          <rPr>
            <b/>
            <sz val="9"/>
            <color indexed="81"/>
            <rFont val="Tahoma"/>
            <family val="2"/>
            <charset val="186"/>
          </rPr>
          <t>„Baltijos jūros turizmo centras“</t>
        </r>
        <r>
          <rPr>
            <sz val="9"/>
            <color indexed="81"/>
            <rFont val="Tahoma"/>
            <family val="2"/>
            <charset val="186"/>
          </rPr>
          <t xml:space="preserve"> įgyvendinti ir finansavimą – 15 % asociacijai „Klaipėdos regionas“ tenkančių tinkamų finansuoti projekto išlaidų ir 85 % projekto veikloms vykdyti (2016 m sausio 28 d. sprendimas Nr. T2-11).
Klaipėdos regiono savivaldybių (7 savivaldybės: Klaipėdos miesto savivaldybės, Neringos miesto savivaldybės, Palangos miesto savivaldybės, Klaipėdos rajono savivaldybės, Kretingos rajono savivaldybės, Skuodo rajono savivaldybės, Šilutės rajono savivaldybės) finansinis indėlis </t>
        </r>
      </text>
    </comment>
    <comment ref="N58" authorId="0" shapeId="0">
      <text>
        <r>
          <rPr>
            <sz val="9"/>
            <color indexed="81"/>
            <rFont val="Tahoma"/>
            <family val="2"/>
            <charset val="186"/>
          </rPr>
          <t>(iš viso 25 ženklinimo infrastruktūros objektai: 1 vnt.-bareljefinė 3D plokštė/ žemėlapis; 8 vnt.-informaciniai stendai žmonėms su regos negalia, didesniu šriftu ir brailio raštu; 16 vnt.-nurodomieji krypties ženklai neįgaliesiems)</t>
        </r>
      </text>
    </comment>
    <comment ref="E60" authorId="0" shapeId="0">
      <text>
        <r>
          <rPr>
            <sz val="9"/>
            <color indexed="81"/>
            <rFont val="Tahoma"/>
            <family val="2"/>
            <charset val="186"/>
          </rPr>
          <t xml:space="preserve"> rojekto „Pažink Vakarų krantą“ partnerio teisėmis pagal 2014–2020 metų Europos Sąjungos fondų investicijų veiksmų programos 5 prioriteto „Aplinkosauga, gamtos išteklių darnus naudojimas ir prisitaikymas prie klimato kaitos“ priemonės Nr. 05.4.1-LVPA-K-808 „Prioritetinių turizmo plėtros regionų e-rinkodara“ ir pasirašyti jungtinės veiklos sutartį tarp Klaipėdos, Kretingos, Šilutės rajono, Neringos, Palangos, Klaipėdos miestų savivaldybių. 
 Priemonės tikslas – didinti kultūros ir gamtos paveldo objektų, esančių prioritetiniuose turizmo plėtros regionuose, lankomumą ir žinomumą elektroninės rinkodaros priemonėmis. Finansuojamos veiklos – kultūros ir gamtos paveldo objektų e. rinkodara prioritetiniuose turizmo plėtros regionuose
</t>
        </r>
      </text>
    </comment>
    <comment ref="N60" authorId="0" shapeId="0">
      <text>
        <r>
          <rPr>
            <sz val="9"/>
            <color indexed="81"/>
            <rFont val="Tahoma"/>
            <family val="2"/>
            <charset val="186"/>
          </rPr>
          <t>2016-03-24 sutartis Nr. J9-477, galioja iki 2019-12-31.  Sumos pakoreguotos pagal 2016-12-16 el. laišką iš Projekto vadovo.</t>
        </r>
      </text>
    </comment>
    <comment ref="F67" authorId="0" shapeId="0">
      <text>
        <r>
          <rPr>
            <b/>
            <sz val="9"/>
            <color indexed="81"/>
            <rFont val="Tahoma"/>
            <family val="2"/>
            <charset val="186"/>
          </rPr>
          <t xml:space="preserve">P6. </t>
        </r>
        <r>
          <rPr>
            <sz val="9"/>
            <color indexed="81"/>
            <rFont val="Tahoma"/>
            <family val="2"/>
            <charset val="186"/>
          </rPr>
          <t>Klaipėdos miesto ekonominės plėtros strategija ir įgyvendinimo veiksmų planas iki 2030 m.</t>
        </r>
        <r>
          <rPr>
            <b/>
            <sz val="9"/>
            <color indexed="81"/>
            <rFont val="Tahoma"/>
            <family val="2"/>
            <charset val="186"/>
          </rPr>
          <t>,</t>
        </r>
        <r>
          <rPr>
            <sz val="9"/>
            <color indexed="81"/>
            <rFont val="Tahoma"/>
            <family val="2"/>
            <charset val="186"/>
          </rPr>
          <t xml:space="preserve"> 3.1.4 priemonė "Išvystyti piliavietės teritoriją"
</t>
        </r>
      </text>
    </comment>
    <comment ref="N67" authorId="0" shapeId="0">
      <text>
        <r>
          <rPr>
            <sz val="9"/>
            <color indexed="81"/>
            <rFont val="Tahoma"/>
            <family val="2"/>
            <charset val="186"/>
          </rPr>
          <t xml:space="preserve">II etapas - pilies didžiojo bokšto atkūrimas. Lėšos numatytos projektavimui, projekto priežiūrai, rangos darbams ir techninei priežiūrai. Projekto parengimas numatytas 2019 m. vertė padidėjo dėl išlaidų projekto ekspertizei bei techninei priežiūrai. </t>
        </r>
      </text>
    </comment>
    <comment ref="F68" authorId="0" shapeId="0">
      <text>
        <r>
          <rPr>
            <b/>
            <sz val="9"/>
            <color indexed="81"/>
            <rFont val="Tahoma"/>
            <family val="2"/>
            <charset val="186"/>
          </rPr>
          <t>3.2.1.1.</t>
        </r>
        <r>
          <rPr>
            <sz val="9"/>
            <color indexed="81"/>
            <rFont val="Tahoma"/>
            <family val="2"/>
            <charset val="186"/>
          </rPr>
          <t xml:space="preserve">
Atkurti Klaipėdos piliavietę bei pritaikyti kultūros ir turizmo poreikiams</t>
        </r>
      </text>
    </comment>
    <comment ref="F75" authorId="0" shapeId="0">
      <text>
        <r>
          <rPr>
            <b/>
            <sz val="9"/>
            <color indexed="81"/>
            <rFont val="Tahoma"/>
            <family val="2"/>
            <charset val="186"/>
          </rPr>
          <t>3.2.1.7</t>
        </r>
        <r>
          <rPr>
            <sz val="9"/>
            <color indexed="81"/>
            <rFont val="Tahoma"/>
            <family val="2"/>
            <charset val="186"/>
          </rPr>
          <t xml:space="preserve">
Sutvarkyti senamiesčio ir istorinės miesto dalies reprezentacinių viešųjų erdvių (Teatro, Turgaus, Atgimimo aikščių, Ferdinando ir kitų skverų) infrastruktūrą pritaikant jas turizmo reikmėms bei renginiams </t>
        </r>
      </text>
    </comment>
    <comment ref="I78" authorId="0" shapeId="0">
      <text>
        <r>
          <rPr>
            <sz val="9"/>
            <color indexed="81"/>
            <rFont val="Tahoma"/>
            <family val="2"/>
            <charset val="186"/>
          </rPr>
          <t xml:space="preserve">Jono kalnelio KT lėšos yra:
Gautos 16 lėšos į IED b/s 10.262,96 EUR už 2014 m. sutartį su UAB V.Paulius &amp; Associates
</t>
        </r>
      </text>
    </comment>
    <comment ref="F80" authorId="0" shapeId="0">
      <text>
        <r>
          <rPr>
            <b/>
            <sz val="9"/>
            <color indexed="81"/>
            <rFont val="Tahoma"/>
            <family val="2"/>
            <charset val="186"/>
          </rPr>
          <t xml:space="preserve">P6. </t>
        </r>
        <r>
          <rPr>
            <sz val="9"/>
            <color indexed="81"/>
            <rFont val="Tahoma"/>
            <family val="2"/>
            <charset val="186"/>
          </rPr>
          <t>Klaipėdos miesto ekonominės plėtros strategija ir įgyvendinimo veiksmų planas iki 2030 metų, 3.1.8 priemonė "Paversti Smiltynę kurortine teritorija"</t>
        </r>
      </text>
    </comment>
    <comment ref="F81" authorId="0" shapeId="0">
      <text>
        <r>
          <rPr>
            <b/>
            <sz val="9"/>
            <color indexed="81"/>
            <rFont val="Tahoma"/>
            <family val="2"/>
            <charset val="186"/>
          </rPr>
          <t>3.2.1.3.</t>
        </r>
        <r>
          <rPr>
            <sz val="9"/>
            <color indexed="81"/>
            <rFont val="Tahoma"/>
            <family val="2"/>
            <charset val="186"/>
          </rPr>
          <t xml:space="preserve">
Įrengti turizmo infrastruktūrą Smiltynėje, Antrojoje Melnragėje, Giruliuose </t>
        </r>
      </text>
    </comment>
    <comment ref="J93" authorId="0" shapeId="0">
      <text>
        <r>
          <rPr>
            <b/>
            <sz val="9"/>
            <color indexed="81"/>
            <rFont val="Tahoma"/>
            <family val="2"/>
            <charset val="186"/>
          </rPr>
          <t>2223,7</t>
        </r>
        <r>
          <rPr>
            <sz val="9"/>
            <color indexed="81"/>
            <rFont val="Tahoma"/>
            <family val="2"/>
            <charset val="186"/>
          </rPr>
          <t xml:space="preserve">
</t>
        </r>
      </text>
    </comment>
  </commentList>
</comments>
</file>

<file path=xl/sharedStrings.xml><?xml version="1.0" encoding="utf-8"?>
<sst xmlns="http://schemas.openxmlformats.org/spreadsheetml/2006/main" count="666" uniqueCount="199">
  <si>
    <t>Uždavinio kodas</t>
  </si>
  <si>
    <t>Priemonės kodas</t>
  </si>
  <si>
    <t>Priemonės požymis</t>
  </si>
  <si>
    <t>Asignavimų valdytojo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</si>
  <si>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</si>
  <si>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</si>
  <si>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</si>
  <si>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</si>
  <si>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</si>
  <si>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</si>
  <si>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</si>
  <si>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</si>
  <si>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</si>
  <si>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</si>
  <si>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</si>
  <si>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</si>
  <si>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</si>
  <si>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 xml:space="preserve">Iš viso  veiklos planui: </t>
  </si>
  <si>
    <t>Veiklos plano tikslo kodas</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</si>
  <si>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</si>
  <si>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</si>
  <si>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</si>
  <si>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t>SB</t>
  </si>
  <si>
    <t>Papriemonės kodas</t>
  </si>
  <si>
    <t>03</t>
  </si>
  <si>
    <t>04</t>
  </si>
  <si>
    <t>SUBALANSUOTO TURIZMO SKATINIMO IR VYSTYMO PROGRAMOS (NR. 02)</t>
  </si>
  <si>
    <t>02 Subalansuoto turizmo skatinimo ir vystymo programa</t>
  </si>
  <si>
    <t>Skatinti atvykstamąjį ir vietinį turizmą, stiprinant miesto turistinį patrauklumą bei didinant Klaipėdos miesto konkurencingumą tiek tarptautinėse, tiek vidinėse turizmo rinkose</t>
  </si>
  <si>
    <t>Plėtoti vandens turizmą</t>
  </si>
  <si>
    <t>Plėtoti turizmo informacinę sistemą</t>
  </si>
  <si>
    <t>Plėtoti viešąją aktyvaus poilsio ir turizmo infrastruktūrą</t>
  </si>
  <si>
    <t>Plėtoti turizmo infrastruktūrą</t>
  </si>
  <si>
    <t>5</t>
  </si>
  <si>
    <t>I</t>
  </si>
  <si>
    <t>Kruizų ir regatų organizavimas, vandens turizmo rinkodaros vykdymas</t>
  </si>
  <si>
    <t>Nemokamos informacijos teikimas turistams bei turistines paslaugas teikiantiems subjektams</t>
  </si>
  <si>
    <t>Strateginis tikslas 01. Didinti miesto konkurencingumą, kryptingai vystant infrastruktūrą ir sudarant palankias sąlygas verslui</t>
  </si>
  <si>
    <t>P3.2.1.1.</t>
  </si>
  <si>
    <t>P3.2.2.1, P3.2.2.3</t>
  </si>
  <si>
    <t>P3.2.3.2, P3.2.3.3</t>
  </si>
  <si>
    <t>P3.2.2.1</t>
  </si>
  <si>
    <t>Išleista nemokamų informacinių leidinių, žemėlapių, tūkst. egz.</t>
  </si>
  <si>
    <t>IED Projektų sk.</t>
  </si>
  <si>
    <t>Išleistų specializuotų leidinių kruizinių laivų turistams, tūkst. egz.</t>
  </si>
  <si>
    <r>
      <t xml:space="preserve">Valstybės biudžeto tikslinės dotacijos lėšos </t>
    </r>
    <r>
      <rPr>
        <b/>
        <sz val="10"/>
        <rFont val="Times New Roman"/>
        <family val="1"/>
        <charset val="186"/>
      </rPr>
      <t>SB(VB)</t>
    </r>
  </si>
  <si>
    <t>P3.2.1.7</t>
  </si>
  <si>
    <t>P3.2.3.1</t>
  </si>
  <si>
    <t>Planas</t>
  </si>
  <si>
    <t>Savivaldybės biudžetas, iš jo:</t>
  </si>
  <si>
    <t>Dalyvauta specializuotose kruizinės laivybos parodose, kartai</t>
  </si>
  <si>
    <t>tūkst. Eur</t>
  </si>
  <si>
    <t>Aptarnauta turistų (suteikta informacija), tūkst. vnt.</t>
  </si>
  <si>
    <t xml:space="preserve"> TIKSLŲ, UŽDAVINIŲ, PRIEMONIŲ, PRIEMONIŲ IŠLAIDŲ IR PRODUKTO KRITERIJŲ SUVESTINĖ</t>
  </si>
  <si>
    <t>Atliktas techninis projektas, vnt.</t>
  </si>
  <si>
    <t>Vykdytojas (skyrius / asmuo)</t>
  </si>
  <si>
    <t>2019-ųjų metų lėšų projektas</t>
  </si>
  <si>
    <t>2018-ieji metai</t>
  </si>
  <si>
    <t>2019-ieji metai</t>
  </si>
  <si>
    <t>Aiškinamojo rašto priedas Nr.3</t>
  </si>
  <si>
    <t>05</t>
  </si>
  <si>
    <t>Parengtas techninis projektas, vnt.</t>
  </si>
  <si>
    <t>Kt</t>
  </si>
  <si>
    <t>Atlikta įrengimo darbų. Užbaigtumas, proc.</t>
  </si>
  <si>
    <r>
      <t xml:space="preserve">Kiti finansavimo šaltiniai </t>
    </r>
    <r>
      <rPr>
        <b/>
        <sz val="10"/>
        <rFont val="Times New Roman"/>
        <family val="1"/>
        <charset val="186"/>
      </rPr>
      <t>Kt</t>
    </r>
  </si>
  <si>
    <t>Projekto "Baltijos jūros turizmo centras" įgyvendinimas</t>
  </si>
  <si>
    <t xml:space="preserve">Projekto „Gynybinio ir gamtos paveldo keliai“ įgyvendinimas </t>
  </si>
  <si>
    <t xml:space="preserve">Projekto „Pažink Vakarų krantą“  įgyvendinimas </t>
  </si>
  <si>
    <t>Suorganizuota gidų mokyklėlių skirtingoms amžiaus grupėms, kartai</t>
  </si>
  <si>
    <t>Turizmo dienai paminėti surengta nemokamų ekskursijų po miestą, vnt.</t>
  </si>
  <si>
    <t>Išleista Klaipėdos miesto informacinių leidinių, skirtų parodoms, tūkst. egz.</t>
  </si>
  <si>
    <t>P3.2.1.3.</t>
  </si>
  <si>
    <t>Smiltynės turizmo ir rekreacijos schemos parengimas</t>
  </si>
  <si>
    <t>Parengta schema, vnt.</t>
  </si>
  <si>
    <t xml:space="preserve">Restauruota šiaurinė kurtina, atlikta bastionų tvarkybos darbų, įrengta inžinerinių tinklų. Užbaigtumas, proc. </t>
  </si>
  <si>
    <t>Sukurta informacinė sistema (5 informaciniai stendai prie įvažiavimo į miestą, 20 informacinių kolonų, 1 informacinės rodyklės komplektas). Užbaigtumas, proc.</t>
  </si>
  <si>
    <t>Patrauklių turistinių maršrutų kūrimas ir plėtojimas</t>
  </si>
  <si>
    <t>Priemonių, skatinančių klaipėdiečius būti miesto ambasadoriais, įgyvendinimas</t>
  </si>
  <si>
    <t xml:space="preserve">IED Projektų skyrius </t>
  </si>
  <si>
    <t>SB(ES)</t>
  </si>
  <si>
    <t>Aptarnauta interaktyvių stendų, vnt.</t>
  </si>
  <si>
    <t>100</t>
  </si>
  <si>
    <t>50</t>
  </si>
  <si>
    <t>Projekto „Pietų Baltijos krantas – ilgalaikių laivybos krypčių tarp šalių kūrimas MARRIAGE bendradarbiavimo tinklų pagrindu“ įgyvendinimas</t>
  </si>
  <si>
    <t>SB(L)</t>
  </si>
  <si>
    <r>
      <t xml:space="preserve">Programų lėšų likučių laikinai laisvos lėšos </t>
    </r>
    <r>
      <rPr>
        <b/>
        <sz val="10"/>
        <rFont val="Times New Roman"/>
        <family val="1"/>
        <charset val="186"/>
      </rPr>
      <t>SB(L)</t>
    </r>
  </si>
  <si>
    <t>Projekto „Turizmo informacinės infrastruktūros sukūrimas ir pritaikymas neįgaliųjų poreikiams pietvakarinėje Klaipėdos regiono dalyje“ įgyvendinimas</t>
  </si>
  <si>
    <t>SB(ESA)</t>
  </si>
  <si>
    <r>
      <t xml:space="preserve">Savivaldybės biudžeto apyvartos lėšos Europos Sąjungos finansinės paramos programų laikinam lėšų stygiui dengti  </t>
    </r>
    <r>
      <rPr>
        <b/>
        <sz val="10"/>
        <rFont val="Times New Roman"/>
        <family val="1"/>
        <charset val="186"/>
      </rPr>
      <t>SB(ESA)</t>
    </r>
  </si>
  <si>
    <r>
      <t xml:space="preserve">Europos Sąjungos paramos lėšos, kurios įtrauktos į Savivaldybės biudžetą </t>
    </r>
    <r>
      <rPr>
        <b/>
        <sz val="10"/>
        <rFont val="Times New Roman"/>
        <family val="1"/>
        <charset val="186"/>
      </rPr>
      <t>SB(ES)</t>
    </r>
  </si>
  <si>
    <t>2020-ųjų metų lėšų projektas</t>
  </si>
  <si>
    <t>2020-ieji metai</t>
  </si>
  <si>
    <t>1</t>
  </si>
  <si>
    <t>20, 0</t>
  </si>
  <si>
    <t>Atlikta galimybių analizė, vnt</t>
  </si>
  <si>
    <t>06</t>
  </si>
  <si>
    <t>Išleistas leidinys (buriavimo vadovas), vnt.</t>
  </si>
  <si>
    <t xml:space="preserve">Bastionų komplekso (Jono kalnelio) ir jo prieigų sutvarkymas, sukuriant išskirtinį kultūros ir turizmo traukos centrą bei skatinant smulkųjį ir vidutinį verslą </t>
  </si>
  <si>
    <r>
      <t xml:space="preserve">Valstybės biudžeto lėšos </t>
    </r>
    <r>
      <rPr>
        <b/>
        <sz val="10"/>
        <rFont val="Times New Roman"/>
        <family val="1"/>
        <charset val="186"/>
      </rPr>
      <t>LRVB</t>
    </r>
  </si>
  <si>
    <t>SB(VB)</t>
  </si>
  <si>
    <t>P3.2.3.3</t>
  </si>
  <si>
    <t>2018-ųjų metų asignavimų planas</t>
  </si>
  <si>
    <t>Sukurta paslaugų paketų, vnt.</t>
  </si>
  <si>
    <t>Pagamintų interaktyvių priemonių pagal atitinkamą paslaugų paketą, vnt.</t>
  </si>
  <si>
    <t>Dalyvauta tarptautiniuose renginiuose ir verslo misijose, vnt.</t>
  </si>
  <si>
    <t xml:space="preserve">Klaipėdos miesto turizmo galimybių pristatymas tarptautinėje erdvėje </t>
  </si>
  <si>
    <t xml:space="preserve">Klaipėdos miesto turizmo galimybių pristatymas nacionalinėje erdvėje </t>
  </si>
  <si>
    <t>Išleistas leidinys apie Klaipėdos miesto turizmo produktus ir paslaugas, tūkst. vnt.</t>
  </si>
  <si>
    <t>Dalyvauta nacionaliniuose renginiuose ir verslo misijose, vnt.vnt.</t>
  </si>
  <si>
    <t>Pagaminta reprezentacinės medžiagos pagal atitinkamą paslaugų paketą, tūkst. vnt</t>
  </si>
  <si>
    <t xml:space="preserve">Naujų turizmo krypčių (aktyviojo ir konferencinio bei jūrinio ir sveikatinimo) paslaugų  ir priemonių sukūrimas ir plėtojimas </t>
  </si>
  <si>
    <t>Atplaukusių burlaivių ir jachtų į uostą, vnt.</t>
  </si>
  <si>
    <t xml:space="preserve">Atvykusių kruizinių laivų, vnt. </t>
  </si>
  <si>
    <t>Atvykusių jūrinių turistų skaičius</t>
  </si>
  <si>
    <t>Atplaukusių laivų, vnt.</t>
  </si>
  <si>
    <t>Sukurta socialinė paskyra „Didžiuojuosi, kad esu klaipėdietis“, vnt.</t>
  </si>
  <si>
    <t>Viešinamų objektų, vnt.</t>
  </si>
  <si>
    <t xml:space="preserve">Įgyvendinta e-rinkodaros priemonių lankytinuose objektuose (vaizdo filmukas, elektroniniai naujienlaiškiai, virtualūs technologiniai sprendimai, išmanieji stendai ir kt.), vnt. </t>
  </si>
  <si>
    <t>Sukurta bedra Baltijos jūros turizmo centro informacijos sistema Pietų Baltijos jūros regione, vnt.</t>
  </si>
  <si>
    <t>Informacinio sistemos turinio palaikymas e. kioskuose  ir e. svetainėje www.klaipedainfo, kartai</t>
  </si>
  <si>
    <t>Įdiegta e-rinkodaros priemonių, vnt.</t>
  </si>
  <si>
    <t xml:space="preserve">Atlikta informacinių ženklų įrengimo darbų. Užbaigtumas, proc. </t>
  </si>
  <si>
    <t>Sukurta bendra Baltijos jūros turizmo centro informacijos sistema Pietų Baltijos jūros regione, vnt.</t>
  </si>
  <si>
    <t xml:space="preserve">Sukurta turistinių maršrutų „Hanzos miestų lyga“, vnt.  </t>
  </si>
  <si>
    <t>Klaipėdos miesto turizmo informacinės sistemos projektų įgyvendinimas:</t>
  </si>
  <si>
    <t>Klaipėdos miesto turizmo informacinės sistemos plėtojimas:</t>
  </si>
  <si>
    <t>Projekto „Baltijos jūros turizmo centras“ įgyvendinimas</t>
  </si>
  <si>
    <t>Įdiegta e. rinkodaros priemonių, vnt.</t>
  </si>
  <si>
    <t xml:space="preserve">Įgyvendinta e. rinkodaros priemonių lankytinuose objektuose (vaizdo filmukas, elektroniniai naujienlaiškiai, virtualūs technologiniai sprendimai, išmanieji stendai ir kt.), vnt. </t>
  </si>
  <si>
    <t>Sukurta informacinė sistema (5 informaciniai stendai prie įvažiavimo į miestą vietų, 20 informacinių kolonų, 1 informacinės rodyklės komplektas). Užbaigtumas, proc.</t>
  </si>
  <si>
    <t xml:space="preserve">Sukurtas reklaminis vaizdo filmas, vnt. </t>
  </si>
  <si>
    <t>Parengta techninė dokumentacija, vnt.</t>
  </si>
  <si>
    <t>______________________________________</t>
  </si>
  <si>
    <r>
      <t xml:space="preserve">Europos Sąjungos paramos lėšos, kurios įtrauktos į savivaldybės biudžetą </t>
    </r>
    <r>
      <rPr>
        <b/>
        <sz val="10"/>
        <rFont val="Times New Roman"/>
        <family val="1"/>
        <charset val="186"/>
      </rPr>
      <t>SB(ES)</t>
    </r>
  </si>
  <si>
    <r>
      <t xml:space="preserve">2018–2020 M. KLAIPĖDOS MIESTO SAVIVALDYBĖS </t>
    </r>
    <r>
      <rPr>
        <b/>
        <sz val="11"/>
        <rFont val="Times New Roman"/>
        <family val="1"/>
        <charset val="186"/>
      </rPr>
      <t xml:space="preserve">            </t>
    </r>
  </si>
  <si>
    <t>Siūlomas keisti 2018-ųjų metų asignavimų planas</t>
  </si>
  <si>
    <t>Skirtumas</t>
  </si>
  <si>
    <t>Siūlomas keisti 2019-ųjų metų  lėšų projektas</t>
  </si>
  <si>
    <t>Paaiškinimas</t>
  </si>
  <si>
    <t>Lyginamasis variantas</t>
  </si>
  <si>
    <t>Siūlomas keisti 2018 metų  asignavimų planas</t>
  </si>
  <si>
    <t>Klaipėdos pilies ir bastionų komplekso restauravimas ir atgaivinimas (I etapas)</t>
  </si>
  <si>
    <t>Pilies didžiojo bokšto atkūrimas (II etapas)</t>
  </si>
  <si>
    <t>Atlikta pilies didžiojo bokšto atkūrimo darbų. Užbaigtumas, proc.</t>
  </si>
  <si>
    <t>Siūlomas keisti 2020-ųjų metų  lėšų projektas</t>
  </si>
  <si>
    <t>Parengtas pilies didžiojo bokšto techninis projektas, vnt.</t>
  </si>
  <si>
    <t xml:space="preserve">Pasirengta muziejaus ekspozicijos įrengimui, proc. </t>
  </si>
  <si>
    <t xml:space="preserve">Rekonstruota vaikščiojimo takų prie konferencijų salės Priešpilio g. 2, kv. m </t>
  </si>
  <si>
    <t>2021-ųjų metų lėšų projektas</t>
  </si>
  <si>
    <t>2021-ieji metai</t>
  </si>
  <si>
    <r>
      <t xml:space="preserve">2018–2021 M. KLAIPĖDOS MIESTO SAVIVALDYBĖS      </t>
    </r>
    <r>
      <rPr>
        <b/>
        <sz val="11"/>
        <rFont val="Times New Roman"/>
        <family val="1"/>
        <charset val="186"/>
      </rPr>
      <t xml:space="preserve">            </t>
    </r>
  </si>
  <si>
    <t>2018-ųjų metų asignavimų planas*</t>
  </si>
  <si>
    <t>2019-ųjų metų asignavimų planas</t>
  </si>
  <si>
    <t>IED Tarptautinių ryšių ir ekoniminės plėtros sk.</t>
  </si>
  <si>
    <t>Projekto „Savivaldybes jungiančių turizmo trasų ir turizmo maršrutų informacinės infrastruktūros plėtra“ įgyvendinimas</t>
  </si>
  <si>
    <r>
      <t xml:space="preserve">Projekto </t>
    </r>
    <r>
      <rPr>
        <strike/>
        <sz val="10"/>
        <rFont val="Times New Roman"/>
        <family val="1"/>
        <charset val="186"/>
      </rPr>
      <t xml:space="preserve">„Klaipėdos regiono turizmo informacinės infrastruktūros sistemos sukūrimas ir įdiegimas“ </t>
    </r>
    <r>
      <rPr>
        <sz val="10"/>
        <color rgb="FFFF0000"/>
        <rFont val="Times New Roman"/>
        <family val="1"/>
        <charset val="186"/>
      </rPr>
      <t>„Savivaldybes jungiančių turizmo trasų ir turizmo maršrutų informacinės infrastruktūros plėtra“</t>
    </r>
    <r>
      <rPr>
        <sz val="10"/>
        <rFont val="Times New Roman"/>
        <family val="1"/>
        <charset val="186"/>
      </rPr>
      <t xml:space="preserve"> įgyvendinimas</t>
    </r>
  </si>
  <si>
    <t>Tikslinamas projekto pavadinimas, atsižvelgiant į VšĮ Lietuvos verslo paramos agentūros pastabą dėl pasikeitusio LR ūkio ministro 2018-01-12 įsakymo Nr. 4-18.</t>
  </si>
  <si>
    <r>
      <rPr>
        <strike/>
        <sz val="10"/>
        <color rgb="FFFF0000"/>
        <rFont val="Times New Roman"/>
        <family val="1"/>
        <charset val="186"/>
      </rPr>
      <t xml:space="preserve">50  </t>
    </r>
    <r>
      <rPr>
        <sz val="10"/>
        <color rgb="FFFF0000"/>
        <rFont val="Times New Roman"/>
        <family val="1"/>
        <charset val="186"/>
      </rPr>
      <t>0</t>
    </r>
  </si>
  <si>
    <t>Siūloma mažinti projekto finansinę apimtį iš finansavimo šaltinio SB(ES)  2018 m. ir atitinkamai padidinti 2019 m. Projekto pagrindinis partneris yra Klaipėdos raj. savivaldybė, kuri pranešė, kad pirmasis paslaugų viešasis pirkimas neįvyko ir buvo skelbiamas pakartotinis paslaugų pirkimas. Įvykdytas pakartotinis projektavimo ir rangos darbų pirkimas. 2018 m. projekto veiklos nebus pilnai vykdomos, dėl to lėšos nebus panaudotos.</t>
  </si>
  <si>
    <t xml:space="preserve">Įsigyta miestą reprezentuojančių nuotraukų, vnt. </t>
  </si>
  <si>
    <t xml:space="preserve">Suorganizuotas renginys tarptautinei turizmo dienai paminėti, vnt. </t>
  </si>
  <si>
    <t>Pagaminta interaktyvių priemonių pagal atitinkamą paslaugų paketą, vnt.</t>
  </si>
  <si>
    <t>Atnaujintas mobilios programėlės „MICE Klaipėda“ turinys, kartai per metus</t>
  </si>
  <si>
    <t>Suorganizuota gidų mokyklėlių skirtingoms amžiaus grupėms,  kartai per metus</t>
  </si>
  <si>
    <t>Atnaujinama socialinė paskyra „Didžiuojuosi, kad esu klaipėdietis“, kartai per metus</t>
  </si>
  <si>
    <t>Sukurtas interaktyvus žaidimas moksleiviams, vnt.</t>
  </si>
  <si>
    <t>*pagal Klaipėdos miesto savivaldybės tarybos 2018-10-25 sprendimą Nr. T2-221</t>
  </si>
  <si>
    <r>
      <t xml:space="preserve">Klaipėdos miesto turizmo galimybių pristatymas </t>
    </r>
    <r>
      <rPr>
        <i/>
        <sz val="10"/>
        <rFont val="Times New Roman"/>
        <family val="1"/>
        <charset val="186"/>
      </rPr>
      <t>nacionalinėje</t>
    </r>
    <r>
      <rPr>
        <sz val="10"/>
        <rFont val="Times New Roman"/>
        <family val="1"/>
        <charset val="186"/>
      </rPr>
      <t xml:space="preserve"> erdvėje </t>
    </r>
  </si>
  <si>
    <r>
      <t xml:space="preserve">Klaipėdos miesto turizmo galimybių pristatymas </t>
    </r>
    <r>
      <rPr>
        <i/>
        <sz val="10"/>
        <rFont val="Times New Roman"/>
        <family val="1"/>
        <charset val="186"/>
      </rPr>
      <t xml:space="preserve">tarptautinėje </t>
    </r>
    <r>
      <rPr>
        <sz val="10"/>
        <rFont val="Times New Roman"/>
        <family val="1"/>
        <charset val="186"/>
      </rPr>
      <t xml:space="preserve">erdvėje </t>
    </r>
  </si>
  <si>
    <t>Dalyvauta nacionalinėse parodose ir pristatomuosiuose renginiuose, vnt.</t>
  </si>
  <si>
    <t>Informacinio turinio palaikymas trejuose e. interaktyviuose stenduose  ir e. svetainėje www.klaipedainfo, kartai/metus</t>
  </si>
  <si>
    <t xml:space="preserve">Dalyvauta tarptautinėse laivybos parodose, vnt </t>
  </si>
  <si>
    <t>2</t>
  </si>
  <si>
    <t>Parengta galimybių studija „Dėl laivybos kliūčių šalinimo Kuršių mariose“, vnt.</t>
  </si>
  <si>
    <t xml:space="preserve">Įrengtas informacijos taškas Smiltynės jachtklube, vnt.  </t>
  </si>
  <si>
    <t>P6</t>
  </si>
  <si>
    <t>I, P6</t>
  </si>
  <si>
    <r>
      <t xml:space="preserve">2019–2021 M. KLAIPĖDOS MIESTO SAVIVALDYBĖS </t>
    </r>
    <r>
      <rPr>
        <b/>
        <sz val="11"/>
        <rFont val="Times New Roman"/>
        <family val="1"/>
        <charset val="186"/>
      </rPr>
      <t xml:space="preserve">            </t>
    </r>
  </si>
  <si>
    <t>P3.2.3.2-3</t>
  </si>
  <si>
    <t xml:space="preserve">Smiltynės turizmo ir rekreacijos schemos priemonių įgyvendinimas </t>
  </si>
  <si>
    <t xml:space="preserve">Vietų, kuriose teikiamos sveikatos priežiūros paslaugos Smiltynės teritorijoje, skaičius </t>
  </si>
  <si>
    <t>Parengta projekto „Miško parkas“  koncepcija, vnt</t>
  </si>
  <si>
    <t>Įgyvendinta projekto „Miško parkas“ koncepcija, vnt.</t>
  </si>
  <si>
    <t>Parengta naujų teminių turistinių maršrutų, vnt.</t>
  </si>
  <si>
    <t xml:space="preserve">Sukurtas turistinis maršrutas „Via regia“ (karalienės Luizės/pašto kelias), vnt.  </t>
  </si>
  <si>
    <t>Išleista nemokamų turistinių maršrutų brošiūrų (kiekvienam maršrutui atskira brošiūra), tūkst. egz.</t>
  </si>
  <si>
    <r>
      <t xml:space="preserve">Klaipėdos pilies ir bastionų komplekso restauravimas ir atgaivinimas (II etapas - </t>
    </r>
    <r>
      <rPr>
        <b/>
        <sz val="10"/>
        <rFont val="Times New Roman"/>
        <family val="1"/>
        <charset val="186"/>
      </rPr>
      <t>Pilies didžiojo bokšto atkūrimas)</t>
    </r>
  </si>
  <si>
    <t xml:space="preserve">Klaipėdos miesto savivaldybės subalansuoto turizmo skatinimo ir vystymo programos (Nr. 02) aprašymo              </t>
  </si>
  <si>
    <t>priedas</t>
  </si>
  <si>
    <t>__________________________________</t>
  </si>
  <si>
    <t xml:space="preserve">Dalyvauta tarptautinėse laivybos parodose, vnt. </t>
  </si>
  <si>
    <t xml:space="preserve">Suorganizuotas renginys Tarptautinei turizmo dienai paminėti, vnt. </t>
  </si>
  <si>
    <t>Pagaminta reprezentacinės medžiagos pagal atitinkamą paslaugų paketą, tūkst. vnt.</t>
  </si>
  <si>
    <t>Informacinio turinio palaikymas trijuose e. interaktyviuose stenduose  ir e. svetainėje www.klaipedainfo, kartai per metus</t>
  </si>
  <si>
    <t xml:space="preserve">Sukurtas turistinis maršrutas „Via regia“ (karalienės Luizės, pašto kelias), vnt.  </t>
  </si>
  <si>
    <t>Suorganizuota gidų mokyklėlių skirtingoms amžiaus grupėms, kartai per metus</t>
  </si>
  <si>
    <t>Klaipėdos pilies ir bastionų komplekso restauravimas ir atgaivinimas (II etapas – Pilies didžiojo bokšto atkūrimas)</t>
  </si>
  <si>
    <t>Parengta projekto „Miško parkas“ koncepcija, vnt</t>
  </si>
  <si>
    <t>2019-ųjų metų asignavi-mų planas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</si>
</sst>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0"/>
      <name val="Arial"/>
      <charset val="186"/>
    </font>
    <font>
      <sz val="8"/>
      <name val="Times New Roman"/>
      <family val="1"/>
      <charset val="186"/>
    </font>
    <font>
      <sz val="10"/>
      <name val="Times New Roman"/>
      <family val="1"/>
      <charset val="186"/>
    </font>
    <font>
      <b/>
      <sz val="10"/>
      <name val="Times New Roman"/>
      <family val="1"/>
      <charset val="186"/>
    </font>
    <font>
      <sz val="10"/>
      <name val="TimesLT"/>
      <charset val="186"/>
    </font>
    <font>
      <sz val="10"/>
      <name val="Arial"/>
      <family val="2"/>
      <charset val="186"/>
    </font>
    <font>
      <b/>
      <sz val="10"/>
      <name val="Times New Roman"/>
      <family val="1"/>
      <charset val="204"/>
    </font>
    <font>
      <sz val="9"/>
      <name val="Times New Roman"/>
      <family val="1"/>
      <charset val="186"/>
    </font>
    <font>
      <sz val="10"/>
      <name val="Times New Roman"/>
      <family val="1"/>
    </font>
    <font>
      <sz val="9"/>
      <color indexed="81"/>
      <name val="Tahoma"/>
      <family val="2"/>
      <charset val="186"/>
    </font>
    <font>
      <b/>
      <sz val="9"/>
      <color indexed="81"/>
      <name val="Tahoma"/>
      <family val="2"/>
      <charset val="186"/>
    </font>
    <font>
      <sz val="10"/>
      <name val="Arial"/>
      <family val="2"/>
      <charset val="186"/>
    </font>
    <font>
      <sz val="9"/>
      <name val="Times New Roman"/>
      <family val="1"/>
    </font>
    <font>
      <sz val="11"/>
      <name val="Times New Roman"/>
      <family val="1"/>
      <charset val="186"/>
    </font>
    <font>
      <b/>
      <sz val="11"/>
      <name val="Times New Roman"/>
      <family val="1"/>
      <charset val="186"/>
    </font>
    <font>
      <b/>
      <sz val="9"/>
      <name val="Times New Roman"/>
      <family val="1"/>
      <charset val="186"/>
    </font>
    <font>
      <sz val="11"/>
      <name val="Calibri"/>
      <family val="2"/>
      <charset val="186"/>
      <scheme val="minor"/>
    </font>
    <font>
      <sz val="10"/>
      <color rgb="FFFF0000"/>
      <name val="Times New Roman"/>
      <family val="1"/>
      <charset val="186"/>
    </font>
    <font>
      <sz val="10"/>
      <color theme="1"/>
      <name val="Times New Roman"/>
      <family val="1"/>
      <charset val="186"/>
    </font>
    <font>
      <b/>
      <sz val="10"/>
      <color theme="1"/>
      <name val="Times New Roman"/>
      <family val="1"/>
      <charset val="186"/>
    </font>
    <font>
      <sz val="12"/>
      <name val="Times New Roman"/>
      <family val="1"/>
      <charset val="186"/>
    </font>
    <font>
      <strike/>
      <sz val="10"/>
      <name val="Times New Roman"/>
      <family val="1"/>
      <charset val="186"/>
    </font>
    <font>
      <sz val="9"/>
      <color rgb="FFFF0000"/>
      <name val="Times New Roman"/>
      <family val="1"/>
      <charset val="186"/>
    </font>
    <font>
      <strike/>
      <sz val="10"/>
      <color rgb="FFFF000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i/>
      <sz val="10"/>
      <name val="Arial"/>
      <family val="2"/>
      <charset val="186"/>
    </font>
    <font>
      <sz val="11"/>
      <name val="Arial"/>
      <family val="2"/>
      <charset val="186"/>
    </font>
    <font>
      <sz val="12"/>
      <name val="Arial"/>
      <family val="2"/>
      <charset val="186"/>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CCFF"/>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diagonal/>
    </border>
    <border>
      <left style="medium">
        <color indexed="64"/>
      </left>
      <right style="thin">
        <color indexed="64"/>
      </right>
      <top style="hair">
        <color indexed="64"/>
      </top>
      <bottom style="hair">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diagonal/>
    </border>
    <border>
      <left/>
      <right/>
      <top style="hair">
        <color indexed="64"/>
      </top>
      <bottom style="medium">
        <color indexed="64"/>
      </bottom>
      <diagonal/>
    </border>
    <border>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medium">
        <color indexed="64"/>
      </bottom>
      <diagonal/>
    </border>
    <border>
      <left/>
      <right/>
      <top style="hair">
        <color indexed="64"/>
      </top>
      <bottom/>
      <diagonal/>
    </border>
    <border>
      <left/>
      <right style="medium">
        <color indexed="64"/>
      </right>
      <top style="hair">
        <color indexed="64"/>
      </top>
      <bottom style="hair">
        <color indexed="64"/>
      </bottom>
      <diagonal/>
    </border>
  </borders>
  <cellStyleXfs count="3">
    <xf numFmtId="0" fontId="0" fillId="0" borderId="0"/>
    <xf numFmtId="0" fontId="4" fillId="0" borderId="0"/>
    <xf numFmtId="0" fontId="11" fillId="0" borderId="0">
      <alignment vertical="center"/>
    </xf>
  </cellStyleXfs>
  <cellXfs count="1074">
    <xf numFmtId="0" fontId="0" fillId="0" borderId="0" xfId="0"/>
    <xf numFmtId="0" fontId="2" fillId="0" borderId="0" xfId="0" applyFont="1" applyFill="1" applyBorder="1" applyAlignment="1">
      <alignment horizontal="center" vertical="top"/>
    </xf>
    <xf numFmtId="0" fontId="2" fillId="0" borderId="0" xfId="0" applyFont="1" applyBorder="1" applyAlignment="1">
      <alignment vertical="top"/>
    </xf>
    <xf numFmtId="0" fontId="2" fillId="0" borderId="0" xfId="0" applyFont="1" applyAlignment="1">
      <alignment vertical="top"/>
    </xf>
    <xf numFmtId="0" fontId="2" fillId="0" borderId="0" xfId="0" applyNumberFormat="1" applyFont="1" applyAlignment="1">
      <alignment vertical="top"/>
    </xf>
    <xf numFmtId="49" fontId="3" fillId="2" borderId="2" xfId="0" applyNumberFormat="1" applyFont="1" applyFill="1" applyBorder="1" applyAlignment="1">
      <alignment horizontal="center" vertical="top"/>
    </xf>
    <xf numFmtId="0" fontId="2" fillId="0" borderId="0" xfId="0" applyFont="1" applyFill="1" applyAlignment="1">
      <alignment vertical="top"/>
    </xf>
    <xf numFmtId="0" fontId="2" fillId="3" borderId="0" xfId="0" applyFont="1" applyFill="1" applyAlignment="1">
      <alignment vertical="top"/>
    </xf>
    <xf numFmtId="0" fontId="5" fillId="0" borderId="0" xfId="0" applyFont="1"/>
    <xf numFmtId="49" fontId="3" fillId="4" borderId="30" xfId="0" applyNumberFormat="1" applyFont="1" applyFill="1" applyBorder="1" applyAlignment="1">
      <alignment horizontal="center" vertical="top"/>
    </xf>
    <xf numFmtId="49" fontId="3" fillId="2" borderId="1" xfId="0" applyNumberFormat="1" applyFont="1" applyFill="1" applyBorder="1" applyAlignment="1">
      <alignment horizontal="center" vertical="top"/>
    </xf>
    <xf numFmtId="164" fontId="2" fillId="0" borderId="0" xfId="0" applyNumberFormat="1" applyFont="1" applyAlignment="1">
      <alignment vertical="top"/>
    </xf>
    <xf numFmtId="0" fontId="3" fillId="7" borderId="33" xfId="0" applyFont="1" applyFill="1" applyBorder="1" applyAlignment="1">
      <alignment horizontal="center" vertical="top"/>
    </xf>
    <xf numFmtId="0" fontId="2" fillId="8" borderId="0" xfId="0" applyFont="1" applyFill="1" applyAlignment="1">
      <alignment vertical="top"/>
    </xf>
    <xf numFmtId="49" fontId="3" fillId="9" borderId="11" xfId="0" applyNumberFormat="1" applyFont="1" applyFill="1" applyBorder="1" applyAlignment="1">
      <alignment horizontal="center" vertical="top" wrapText="1"/>
    </xf>
    <xf numFmtId="49" fontId="3" fillId="9" borderId="11" xfId="0" applyNumberFormat="1" applyFont="1" applyFill="1" applyBorder="1" applyAlignment="1">
      <alignment horizontal="center" vertical="top"/>
    </xf>
    <xf numFmtId="49" fontId="3" fillId="9" borderId="30" xfId="0" applyNumberFormat="1" applyFont="1" applyFill="1" applyBorder="1" applyAlignment="1">
      <alignment horizontal="center" vertical="top"/>
    </xf>
    <xf numFmtId="49" fontId="3" fillId="9" borderId="24" xfId="0" applyNumberFormat="1" applyFont="1" applyFill="1" applyBorder="1" applyAlignment="1">
      <alignment horizontal="center" vertical="top"/>
    </xf>
    <xf numFmtId="49" fontId="3" fillId="9" borderId="30" xfId="0" applyNumberFormat="1" applyFont="1" applyFill="1" applyBorder="1" applyAlignment="1">
      <alignment horizontal="center" vertical="top" wrapText="1"/>
    </xf>
    <xf numFmtId="49" fontId="3" fillId="9" borderId="43" xfId="0" applyNumberFormat="1" applyFont="1" applyFill="1" applyBorder="1" applyAlignment="1">
      <alignment horizontal="center" vertical="top"/>
    </xf>
    <xf numFmtId="49" fontId="3" fillId="9" borderId="42" xfId="0" applyNumberFormat="1" applyFont="1" applyFill="1" applyBorder="1" applyAlignment="1">
      <alignment horizontal="center" vertical="top"/>
    </xf>
    <xf numFmtId="0" fontId="8" fillId="3" borderId="54" xfId="0" applyFont="1" applyFill="1" applyBorder="1" applyAlignment="1">
      <alignment vertical="top" wrapText="1"/>
    </xf>
    <xf numFmtId="0" fontId="2" fillId="7" borderId="27" xfId="0" applyFont="1" applyFill="1" applyBorder="1" applyAlignment="1">
      <alignment horizontal="left" vertical="top" wrapText="1"/>
    </xf>
    <xf numFmtId="0" fontId="2" fillId="7" borderId="28" xfId="0" applyFont="1" applyFill="1" applyBorder="1" applyAlignment="1">
      <alignment horizontal="left" vertical="top" wrapText="1"/>
    </xf>
    <xf numFmtId="0" fontId="2" fillId="8" borderId="0" xfId="0" applyFont="1" applyFill="1" applyBorder="1" applyAlignment="1">
      <alignment vertical="top"/>
    </xf>
    <xf numFmtId="0" fontId="2" fillId="8" borderId="34" xfId="0" applyFont="1" applyFill="1" applyBorder="1" applyAlignment="1">
      <alignment horizontal="center" vertical="top"/>
    </xf>
    <xf numFmtId="0" fontId="2" fillId="8" borderId="60" xfId="0" applyFont="1" applyFill="1" applyBorder="1" applyAlignment="1">
      <alignment horizontal="center" vertical="top" wrapText="1"/>
    </xf>
    <xf numFmtId="49" fontId="3" fillId="8" borderId="22" xfId="0" applyNumberFormat="1" applyFont="1" applyFill="1" applyBorder="1" applyAlignment="1">
      <alignment horizontal="center" vertical="top" wrapText="1"/>
    </xf>
    <xf numFmtId="0" fontId="3" fillId="3" borderId="10" xfId="0" applyFont="1" applyFill="1" applyBorder="1" applyAlignment="1">
      <alignment horizontal="left" vertical="top" wrapText="1"/>
    </xf>
    <xf numFmtId="0" fontId="8" fillId="3" borderId="6" xfId="0" applyFont="1" applyFill="1" applyBorder="1" applyAlignment="1">
      <alignment vertical="top" wrapText="1"/>
    </xf>
    <xf numFmtId="0" fontId="2" fillId="8" borderId="6" xfId="0" applyFont="1" applyFill="1" applyBorder="1" applyAlignment="1">
      <alignment horizontal="left" vertical="top" wrapText="1"/>
    </xf>
    <xf numFmtId="0" fontId="2" fillId="8" borderId="7" xfId="0" applyFont="1" applyFill="1" applyBorder="1" applyAlignment="1">
      <alignment vertical="top" wrapText="1"/>
    </xf>
    <xf numFmtId="0" fontId="2" fillId="8" borderId="46" xfId="0" applyFont="1" applyFill="1" applyBorder="1" applyAlignment="1">
      <alignment horizontal="center" vertical="top"/>
    </xf>
    <xf numFmtId="49" fontId="3" fillId="2" borderId="45" xfId="0" applyNumberFormat="1" applyFont="1" applyFill="1" applyBorder="1" applyAlignment="1">
      <alignment horizontal="center" vertical="top"/>
    </xf>
    <xf numFmtId="0" fontId="2" fillId="0" borderId="36" xfId="0" applyFont="1" applyFill="1" applyBorder="1" applyAlignment="1">
      <alignment horizontal="center" vertical="top"/>
    </xf>
    <xf numFmtId="0" fontId="2" fillId="8" borderId="22" xfId="0" applyFont="1" applyFill="1" applyBorder="1" applyAlignment="1">
      <alignment horizontal="center" vertical="center" textRotation="90" wrapText="1"/>
    </xf>
    <xf numFmtId="164" fontId="3" fillId="7" borderId="15" xfId="0" applyNumberFormat="1" applyFont="1" applyFill="1" applyBorder="1" applyAlignment="1">
      <alignment horizontal="center" vertical="top" wrapText="1"/>
    </xf>
    <xf numFmtId="164" fontId="2" fillId="0" borderId="15" xfId="0" applyNumberFormat="1" applyFont="1" applyBorder="1" applyAlignment="1">
      <alignment horizontal="center" vertical="top" wrapText="1"/>
    </xf>
    <xf numFmtId="164" fontId="2" fillId="7" borderId="15" xfId="0" applyNumberFormat="1" applyFont="1" applyFill="1" applyBorder="1" applyAlignment="1">
      <alignment horizontal="center" vertical="top" wrapText="1"/>
    </xf>
    <xf numFmtId="164" fontId="2" fillId="8" borderId="0" xfId="0" applyNumberFormat="1" applyFont="1" applyFill="1" applyBorder="1" applyAlignment="1">
      <alignment horizontal="center" vertical="top"/>
    </xf>
    <xf numFmtId="164" fontId="2" fillId="8" borderId="47" xfId="0" applyNumberFormat="1" applyFont="1" applyFill="1" applyBorder="1" applyAlignment="1">
      <alignment horizontal="center" vertical="top"/>
    </xf>
    <xf numFmtId="164" fontId="2" fillId="0" borderId="16" xfId="0" applyNumberFormat="1" applyFont="1" applyBorder="1" applyAlignment="1">
      <alignment horizontal="center" vertical="top"/>
    </xf>
    <xf numFmtId="164" fontId="3" fillId="2" borderId="17" xfId="0" applyNumberFormat="1" applyFont="1" applyFill="1" applyBorder="1" applyAlignment="1">
      <alignment horizontal="center" vertical="top"/>
    </xf>
    <xf numFmtId="164" fontId="3" fillId="9" borderId="17" xfId="0" applyNumberFormat="1" applyFont="1" applyFill="1" applyBorder="1" applyAlignment="1">
      <alignment horizontal="center" vertical="top"/>
    </xf>
    <xf numFmtId="164" fontId="2" fillId="8" borderId="46" xfId="0" applyNumberFormat="1" applyFont="1" applyFill="1" applyBorder="1" applyAlignment="1">
      <alignment horizontal="center" vertical="top"/>
    </xf>
    <xf numFmtId="0" fontId="2" fillId="3" borderId="63" xfId="2" applyFont="1" applyFill="1" applyBorder="1" applyAlignment="1">
      <alignment horizontal="center" vertical="top"/>
    </xf>
    <xf numFmtId="49" fontId="6" fillId="6" borderId="37" xfId="0" applyNumberFormat="1" applyFont="1" applyFill="1" applyBorder="1" applyAlignment="1">
      <alignment horizontal="left" vertical="top" wrapText="1"/>
    </xf>
    <xf numFmtId="0" fontId="6" fillId="4" borderId="28" xfId="0" applyFont="1" applyFill="1" applyBorder="1" applyAlignment="1">
      <alignment horizontal="left" vertical="top" wrapText="1"/>
    </xf>
    <xf numFmtId="0" fontId="3" fillId="9" borderId="28"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6" xfId="0" applyFont="1" applyFill="1" applyBorder="1" applyAlignment="1">
      <alignment horizontal="left" vertical="top" wrapText="1"/>
    </xf>
    <xf numFmtId="0" fontId="2" fillId="3" borderId="8" xfId="0" applyFont="1" applyFill="1" applyBorder="1" applyAlignment="1">
      <alignment vertical="top" wrapText="1"/>
    </xf>
    <xf numFmtId="0" fontId="2" fillId="9" borderId="26" xfId="0" applyFont="1" applyFill="1" applyBorder="1" applyAlignment="1">
      <alignment horizontal="center" vertical="top"/>
    </xf>
    <xf numFmtId="0" fontId="2" fillId="4" borderId="26" xfId="0" applyFont="1" applyFill="1" applyBorder="1" applyAlignment="1">
      <alignment horizontal="center" vertical="top"/>
    </xf>
    <xf numFmtId="49" fontId="3" fillId="2" borderId="26" xfId="0" applyNumberFormat="1" applyFont="1" applyFill="1" applyBorder="1" applyAlignment="1">
      <alignment horizontal="left" vertical="top"/>
    </xf>
    <xf numFmtId="0" fontId="2" fillId="2" borderId="26" xfId="0" applyFont="1" applyFill="1" applyBorder="1" applyAlignment="1">
      <alignment horizontal="center" vertical="top" wrapText="1"/>
    </xf>
    <xf numFmtId="0" fontId="3" fillId="9" borderId="26" xfId="0" applyFont="1" applyFill="1" applyBorder="1" applyAlignment="1">
      <alignment horizontal="left" vertical="top"/>
    </xf>
    <xf numFmtId="164" fontId="2" fillId="8" borderId="42" xfId="0" applyNumberFormat="1" applyFont="1" applyFill="1" applyBorder="1" applyAlignment="1">
      <alignment horizontal="center" vertical="top"/>
    </xf>
    <xf numFmtId="0" fontId="0" fillId="0" borderId="0" xfId="0" applyBorder="1" applyAlignment="1">
      <alignment horizontal="right" vertical="top"/>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xf>
    <xf numFmtId="0" fontId="2" fillId="0" borderId="62" xfId="0" applyFont="1" applyBorder="1" applyAlignment="1">
      <alignment horizontal="center" vertical="center" textRotation="90"/>
    </xf>
    <xf numFmtId="0" fontId="16" fillId="0" borderId="0" xfId="0" applyFont="1"/>
    <xf numFmtId="164" fontId="3" fillId="7" borderId="32" xfId="0" applyNumberFormat="1" applyFont="1" applyFill="1" applyBorder="1" applyAlignment="1">
      <alignment horizontal="center" vertical="top"/>
    </xf>
    <xf numFmtId="164" fontId="2" fillId="8" borderId="34"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0" fontId="3" fillId="7" borderId="3" xfId="0" applyFont="1" applyFill="1" applyBorder="1" applyAlignment="1">
      <alignment horizontal="center" vertical="top"/>
    </xf>
    <xf numFmtId="164" fontId="2" fillId="8" borderId="48" xfId="0" applyNumberFormat="1" applyFont="1" applyFill="1" applyBorder="1" applyAlignment="1">
      <alignment horizontal="center" vertical="top"/>
    </xf>
    <xf numFmtId="164" fontId="2" fillId="8" borderId="53" xfId="0" applyNumberFormat="1" applyFont="1" applyFill="1" applyBorder="1" applyAlignment="1">
      <alignment horizontal="center" vertical="top"/>
    </xf>
    <xf numFmtId="3" fontId="2" fillId="8" borderId="37" xfId="0" applyNumberFormat="1" applyFont="1" applyFill="1" applyBorder="1" applyAlignment="1">
      <alignment horizontal="center" vertical="top"/>
    </xf>
    <xf numFmtId="3" fontId="2" fillId="8" borderId="77" xfId="0" applyNumberFormat="1" applyFont="1" applyFill="1" applyBorder="1" applyAlignment="1">
      <alignment horizontal="center" vertical="top"/>
    </xf>
    <xf numFmtId="3" fontId="2" fillId="0" borderId="48" xfId="0" applyNumberFormat="1" applyFont="1" applyFill="1" applyBorder="1" applyAlignment="1">
      <alignment horizontal="center" vertical="top" wrapText="1"/>
    </xf>
    <xf numFmtId="3" fontId="2" fillId="8" borderId="10" xfId="0" applyNumberFormat="1" applyFont="1" applyFill="1" applyBorder="1" applyAlignment="1">
      <alignment horizontal="center" vertical="top"/>
    </xf>
    <xf numFmtId="3" fontId="2" fillId="8" borderId="78" xfId="0" applyNumberFormat="1" applyFont="1" applyFill="1" applyBorder="1" applyAlignment="1">
      <alignment horizontal="center" vertical="top"/>
    </xf>
    <xf numFmtId="1" fontId="2" fillId="3" borderId="75" xfId="2" applyNumberFormat="1" applyFont="1" applyFill="1" applyBorder="1" applyAlignment="1">
      <alignment horizontal="center" vertical="top"/>
    </xf>
    <xf numFmtId="3" fontId="2" fillId="0" borderId="22" xfId="0" applyNumberFormat="1" applyFont="1" applyFill="1" applyBorder="1" applyAlignment="1">
      <alignment horizontal="center" vertical="top" wrapText="1"/>
    </xf>
    <xf numFmtId="0" fontId="3" fillId="7" borderId="43" xfId="0" applyFont="1" applyFill="1" applyBorder="1" applyAlignment="1">
      <alignment horizontal="center" vertical="top"/>
    </xf>
    <xf numFmtId="0" fontId="3" fillId="7" borderId="57" xfId="0" applyFont="1" applyFill="1" applyBorder="1" applyAlignment="1">
      <alignment horizontal="center" vertical="top"/>
    </xf>
    <xf numFmtId="164" fontId="3" fillId="4" borderId="17" xfId="0" applyNumberFormat="1" applyFont="1" applyFill="1" applyBorder="1" applyAlignment="1">
      <alignment horizontal="center" vertical="top"/>
    </xf>
    <xf numFmtId="164" fontId="2" fillId="8" borderId="49" xfId="0" applyNumberFormat="1" applyFont="1" applyFill="1" applyBorder="1" applyAlignment="1">
      <alignment horizontal="right" vertical="top"/>
    </xf>
    <xf numFmtId="3" fontId="2" fillId="8" borderId="67" xfId="0" applyNumberFormat="1" applyFont="1" applyFill="1" applyBorder="1" applyAlignment="1">
      <alignment horizontal="center" vertical="top"/>
    </xf>
    <xf numFmtId="3" fontId="2" fillId="8" borderId="65" xfId="0" applyNumberFormat="1" applyFont="1" applyFill="1" applyBorder="1" applyAlignment="1">
      <alignment horizontal="center" vertical="top"/>
    </xf>
    <xf numFmtId="3" fontId="2" fillId="8" borderId="44" xfId="0" applyNumberFormat="1" applyFont="1" applyFill="1" applyBorder="1" applyAlignment="1">
      <alignment horizontal="center" vertical="top"/>
    </xf>
    <xf numFmtId="3" fontId="2" fillId="8" borderId="35" xfId="0" applyNumberFormat="1" applyFont="1" applyFill="1" applyBorder="1" applyAlignment="1">
      <alignment horizontal="center" vertical="top"/>
    </xf>
    <xf numFmtId="3" fontId="2" fillId="8" borderId="31" xfId="0" applyNumberFormat="1" applyFont="1" applyFill="1" applyBorder="1" applyAlignment="1">
      <alignment horizontal="center" vertical="top"/>
    </xf>
    <xf numFmtId="3" fontId="2" fillId="8" borderId="19" xfId="0" applyNumberFormat="1" applyFont="1" applyFill="1" applyBorder="1" applyAlignment="1">
      <alignment horizontal="center" vertical="top"/>
    </xf>
    <xf numFmtId="3" fontId="2" fillId="8" borderId="12" xfId="0" applyNumberFormat="1" applyFont="1" applyFill="1" applyBorder="1" applyAlignment="1">
      <alignment horizontal="center" vertical="top"/>
    </xf>
    <xf numFmtId="3" fontId="2" fillId="8" borderId="8" xfId="0" applyNumberFormat="1" applyFont="1" applyFill="1" applyBorder="1" applyAlignment="1">
      <alignment horizontal="center" vertical="top"/>
    </xf>
    <xf numFmtId="0" fontId="3" fillId="0" borderId="47" xfId="0" applyFont="1" applyFill="1" applyBorder="1" applyAlignment="1">
      <alignment horizontal="center" vertical="top"/>
    </xf>
    <xf numFmtId="164" fontId="8" fillId="8" borderId="3" xfId="0" applyNumberFormat="1" applyFont="1" applyFill="1" applyBorder="1" applyAlignment="1">
      <alignment horizontal="center" vertical="top"/>
    </xf>
    <xf numFmtId="3" fontId="2" fillId="0" borderId="8" xfId="0" applyNumberFormat="1" applyFont="1" applyFill="1" applyBorder="1" applyAlignment="1">
      <alignment horizontal="center" vertical="top"/>
    </xf>
    <xf numFmtId="3" fontId="2" fillId="0" borderId="44" xfId="0" applyNumberFormat="1" applyFont="1" applyFill="1" applyBorder="1" applyAlignment="1">
      <alignment horizontal="center" vertical="top"/>
    </xf>
    <xf numFmtId="0" fontId="2" fillId="8" borderId="42" xfId="0" applyFont="1" applyFill="1" applyBorder="1" applyAlignment="1">
      <alignment horizontal="center" vertical="top" wrapText="1"/>
    </xf>
    <xf numFmtId="164" fontId="3" fillId="4" borderId="5" xfId="0" applyNumberFormat="1" applyFont="1" applyFill="1" applyBorder="1" applyAlignment="1">
      <alignment horizontal="center" vertical="top"/>
    </xf>
    <xf numFmtId="164" fontId="3" fillId="4" borderId="16" xfId="0" applyNumberFormat="1" applyFont="1" applyFill="1" applyBorder="1" applyAlignment="1">
      <alignment horizontal="center" vertical="top"/>
    </xf>
    <xf numFmtId="164" fontId="3" fillId="5" borderId="33" xfId="0" applyNumberFormat="1" applyFont="1" applyFill="1" applyBorder="1" applyAlignment="1">
      <alignment horizontal="center" vertical="top"/>
    </xf>
    <xf numFmtId="164" fontId="2" fillId="8" borderId="55" xfId="0" applyNumberFormat="1" applyFont="1" applyFill="1" applyBorder="1" applyAlignment="1">
      <alignment horizontal="right" vertical="top"/>
    </xf>
    <xf numFmtId="164" fontId="2" fillId="8" borderId="19" xfId="0" applyNumberFormat="1" applyFont="1" applyFill="1" applyBorder="1" applyAlignment="1">
      <alignment horizontal="right" vertical="top"/>
    </xf>
    <xf numFmtId="164" fontId="3" fillId="7" borderId="57" xfId="0" applyNumberFormat="1" applyFont="1" applyFill="1" applyBorder="1" applyAlignment="1">
      <alignment horizontal="center" vertical="top"/>
    </xf>
    <xf numFmtId="164" fontId="3" fillId="7" borderId="43" xfId="0" applyNumberFormat="1" applyFont="1" applyFill="1" applyBorder="1" applyAlignment="1">
      <alignment horizontal="center" vertical="top"/>
    </xf>
    <xf numFmtId="0" fontId="2" fillId="8" borderId="46" xfId="0" applyFont="1" applyFill="1" applyBorder="1" applyAlignment="1">
      <alignment horizontal="center" vertical="top" wrapText="1"/>
    </xf>
    <xf numFmtId="164" fontId="7" fillId="8" borderId="42" xfId="0" applyNumberFormat="1" applyFont="1" applyFill="1" applyBorder="1" applyAlignment="1">
      <alignment horizontal="center" vertical="top"/>
    </xf>
    <xf numFmtId="164" fontId="8" fillId="8" borderId="55" xfId="0" applyNumberFormat="1" applyFont="1" applyFill="1" applyBorder="1" applyAlignment="1">
      <alignment horizontal="center" vertical="top"/>
    </xf>
    <xf numFmtId="164" fontId="8" fillId="8" borderId="34" xfId="0" applyNumberFormat="1" applyFont="1" applyFill="1" applyBorder="1" applyAlignment="1">
      <alignment horizontal="center" vertical="top"/>
    </xf>
    <xf numFmtId="164" fontId="2" fillId="8" borderId="56" xfId="0" applyNumberFormat="1" applyFont="1" applyFill="1" applyBorder="1" applyAlignment="1">
      <alignment horizontal="center" vertical="top"/>
    </xf>
    <xf numFmtId="164" fontId="3" fillId="7" borderId="8" xfId="0" applyNumberFormat="1" applyFont="1" applyFill="1" applyBorder="1" applyAlignment="1">
      <alignment horizontal="center" vertical="top"/>
    </xf>
    <xf numFmtId="164" fontId="3" fillId="2" borderId="24"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7" fillId="8" borderId="46" xfId="0" applyNumberFormat="1" applyFont="1" applyFill="1" applyBorder="1" applyAlignment="1">
      <alignment horizontal="center" vertical="top"/>
    </xf>
    <xf numFmtId="164" fontId="7" fillId="8" borderId="47" xfId="0" applyNumberFormat="1" applyFont="1" applyFill="1" applyBorder="1" applyAlignment="1">
      <alignment horizontal="center" vertical="top"/>
    </xf>
    <xf numFmtId="0" fontId="2" fillId="8" borderId="80" xfId="0" applyFont="1" applyFill="1" applyBorder="1" applyAlignment="1">
      <alignment horizontal="center" vertical="top"/>
    </xf>
    <xf numFmtId="49" fontId="2" fillId="8" borderId="13" xfId="0" applyNumberFormat="1" applyFont="1" applyFill="1" applyBorder="1" applyAlignment="1">
      <alignment horizontal="center" vertical="top"/>
    </xf>
    <xf numFmtId="0" fontId="2" fillId="0" borderId="71" xfId="0" applyFont="1" applyFill="1" applyBorder="1" applyAlignment="1">
      <alignment horizontal="center" vertical="top"/>
    </xf>
    <xf numFmtId="164" fontId="7" fillId="8" borderId="0" xfId="0" applyNumberFormat="1" applyFont="1" applyFill="1" applyBorder="1" applyAlignment="1">
      <alignment horizontal="center" vertical="top"/>
    </xf>
    <xf numFmtId="164" fontId="3" fillId="9" borderId="25" xfId="0" applyNumberFormat="1" applyFont="1" applyFill="1" applyBorder="1" applyAlignment="1">
      <alignment horizontal="center" vertical="top"/>
    </xf>
    <xf numFmtId="164" fontId="2" fillId="8" borderId="9" xfId="0" applyNumberFormat="1" applyFont="1" applyFill="1" applyBorder="1" applyAlignment="1">
      <alignment horizontal="left" vertical="top" wrapText="1"/>
    </xf>
    <xf numFmtId="3" fontId="2" fillId="3" borderId="75" xfId="2" applyNumberFormat="1" applyFont="1" applyFill="1" applyBorder="1" applyAlignment="1">
      <alignment horizontal="center" vertical="top"/>
    </xf>
    <xf numFmtId="3" fontId="2" fillId="8" borderId="22" xfId="0" applyNumberFormat="1" applyFont="1" applyFill="1" applyBorder="1" applyAlignment="1">
      <alignment horizontal="center" vertical="top"/>
    </xf>
    <xf numFmtId="0" fontId="2" fillId="8" borderId="78" xfId="0" applyFont="1" applyFill="1" applyBorder="1" applyAlignment="1">
      <alignment horizontal="center" vertical="top"/>
    </xf>
    <xf numFmtId="0" fontId="2" fillId="8" borderId="22" xfId="0" applyFont="1" applyFill="1" applyBorder="1" applyAlignment="1">
      <alignment horizontal="center" vertical="top"/>
    </xf>
    <xf numFmtId="0" fontId="2" fillId="8" borderId="56" xfId="0" applyFont="1" applyFill="1" applyBorder="1" applyAlignment="1">
      <alignment horizontal="center" vertical="top"/>
    </xf>
    <xf numFmtId="0" fontId="2" fillId="8" borderId="77" xfId="0" applyFont="1" applyFill="1" applyBorder="1" applyAlignment="1">
      <alignment horizontal="center" vertical="top"/>
    </xf>
    <xf numFmtId="1" fontId="2" fillId="3" borderId="12" xfId="2" applyNumberFormat="1" applyFont="1" applyFill="1" applyBorder="1" applyAlignment="1">
      <alignment horizontal="center" vertical="top"/>
    </xf>
    <xf numFmtId="0" fontId="2" fillId="8" borderId="59" xfId="0" applyFont="1" applyFill="1" applyBorder="1" applyAlignment="1">
      <alignment vertical="top" wrapText="1"/>
    </xf>
    <xf numFmtId="0" fontId="2" fillId="8" borderId="31" xfId="0" applyFont="1" applyFill="1" applyBorder="1" applyAlignment="1">
      <alignment horizontal="center" vertical="top"/>
    </xf>
    <xf numFmtId="0" fontId="2" fillId="8" borderId="66" xfId="0" applyFont="1" applyFill="1" applyBorder="1" applyAlignment="1">
      <alignment horizontal="center" vertical="top"/>
    </xf>
    <xf numFmtId="1" fontId="2" fillId="8" borderId="80" xfId="0" applyNumberFormat="1" applyFont="1" applyFill="1" applyBorder="1" applyAlignment="1">
      <alignment horizontal="center" vertical="top"/>
    </xf>
    <xf numFmtId="164" fontId="2" fillId="8" borderId="19" xfId="0" applyNumberFormat="1" applyFont="1" applyFill="1" applyBorder="1" applyAlignment="1">
      <alignment horizontal="center" vertical="top"/>
    </xf>
    <xf numFmtId="164" fontId="2" fillId="8" borderId="49" xfId="0" applyNumberFormat="1" applyFont="1" applyFill="1" applyBorder="1" applyAlignment="1">
      <alignment horizontal="center" vertical="top"/>
    </xf>
    <xf numFmtId="164" fontId="3" fillId="7" borderId="44" xfId="0" applyNumberFormat="1" applyFont="1" applyFill="1" applyBorder="1" applyAlignment="1">
      <alignment horizontal="center" vertical="top"/>
    </xf>
    <xf numFmtId="0" fontId="2" fillId="0" borderId="16" xfId="0" applyFont="1" applyFill="1" applyBorder="1" applyAlignment="1">
      <alignment horizontal="center" vertical="top"/>
    </xf>
    <xf numFmtId="164" fontId="2" fillId="8" borderId="16" xfId="0" applyNumberFormat="1" applyFont="1" applyFill="1" applyBorder="1" applyAlignment="1">
      <alignment horizontal="center"/>
    </xf>
    <xf numFmtId="164" fontId="2" fillId="8" borderId="3" xfId="0" applyNumberFormat="1" applyFont="1" applyFill="1" applyBorder="1" applyAlignment="1">
      <alignment horizontal="center"/>
    </xf>
    <xf numFmtId="164" fontId="2" fillId="8" borderId="55" xfId="0" applyNumberFormat="1" applyFont="1" applyFill="1" applyBorder="1" applyAlignment="1">
      <alignment horizontal="center" vertical="top"/>
    </xf>
    <xf numFmtId="164" fontId="3" fillId="2" borderId="43" xfId="0" applyNumberFormat="1" applyFont="1" applyFill="1" applyBorder="1" applyAlignment="1">
      <alignment horizontal="center" vertical="top"/>
    </xf>
    <xf numFmtId="164" fontId="3" fillId="4" borderId="24" xfId="0" applyNumberFormat="1" applyFont="1" applyFill="1" applyBorder="1" applyAlignment="1">
      <alignment horizontal="center" vertical="top"/>
    </xf>
    <xf numFmtId="164" fontId="3" fillId="7" borderId="68" xfId="0" applyNumberFormat="1" applyFont="1" applyFill="1" applyBorder="1" applyAlignment="1">
      <alignment horizontal="center" vertical="top"/>
    </xf>
    <xf numFmtId="164" fontId="3" fillId="9" borderId="2" xfId="0" applyNumberFormat="1" applyFont="1" applyFill="1" applyBorder="1" applyAlignment="1">
      <alignment horizontal="center" vertical="top"/>
    </xf>
    <xf numFmtId="164" fontId="3" fillId="4" borderId="2" xfId="0" applyNumberFormat="1" applyFont="1" applyFill="1" applyBorder="1" applyAlignment="1">
      <alignment horizontal="center" vertical="top"/>
    </xf>
    <xf numFmtId="0" fontId="2" fillId="8" borderId="88" xfId="0" applyFont="1" applyFill="1" applyBorder="1" applyAlignment="1">
      <alignment horizontal="center" vertical="top"/>
    </xf>
    <xf numFmtId="49" fontId="3" fillId="8" borderId="22" xfId="0" applyNumberFormat="1" applyFont="1" applyFill="1" applyBorder="1" applyAlignment="1">
      <alignment horizontal="center" vertical="top"/>
    </xf>
    <xf numFmtId="164" fontId="2" fillId="8" borderId="85" xfId="0" applyNumberFormat="1" applyFont="1" applyFill="1" applyBorder="1" applyAlignment="1">
      <alignment horizontal="left" vertical="top" wrapText="1"/>
    </xf>
    <xf numFmtId="49" fontId="3" fillId="8" borderId="31" xfId="0" applyNumberFormat="1" applyFont="1" applyFill="1" applyBorder="1" applyAlignment="1">
      <alignment horizontal="center" vertical="top" wrapText="1"/>
    </xf>
    <xf numFmtId="164" fontId="2" fillId="8" borderId="13" xfId="0" applyNumberFormat="1" applyFont="1" applyFill="1" applyBorder="1" applyAlignment="1">
      <alignment horizontal="center" vertical="top"/>
    </xf>
    <xf numFmtId="164" fontId="3" fillId="9" borderId="89" xfId="0" applyNumberFormat="1" applyFont="1" applyFill="1" applyBorder="1" applyAlignment="1">
      <alignment horizontal="center" vertical="top"/>
    </xf>
    <xf numFmtId="164" fontId="3" fillId="9" borderId="45" xfId="0" applyNumberFormat="1" applyFont="1" applyFill="1" applyBorder="1" applyAlignment="1">
      <alignment horizontal="center" vertical="top"/>
    </xf>
    <xf numFmtId="0" fontId="2" fillId="8" borderId="55" xfId="0" applyFont="1" applyFill="1" applyBorder="1" applyAlignment="1">
      <alignment horizontal="center" vertical="top" wrapText="1"/>
    </xf>
    <xf numFmtId="0" fontId="2" fillId="8" borderId="18" xfId="0" applyFont="1" applyFill="1" applyBorder="1" applyAlignment="1">
      <alignment horizontal="center" vertical="top"/>
    </xf>
    <xf numFmtId="164" fontId="3" fillId="7" borderId="40" xfId="0" applyNumberFormat="1" applyFont="1" applyFill="1" applyBorder="1" applyAlignment="1">
      <alignment horizontal="center" vertical="top"/>
    </xf>
    <xf numFmtId="164" fontId="2" fillId="8" borderId="6" xfId="0" applyNumberFormat="1" applyFont="1" applyFill="1" applyBorder="1" applyAlignment="1">
      <alignment horizontal="left" vertical="top" wrapText="1"/>
    </xf>
    <xf numFmtId="49" fontId="3" fillId="8" borderId="0" xfId="0" applyNumberFormat="1" applyFont="1" applyFill="1" applyBorder="1" applyAlignment="1">
      <alignment horizontal="center" vertical="top"/>
    </xf>
    <xf numFmtId="49" fontId="2" fillId="8" borderId="61" xfId="0" applyNumberFormat="1" applyFont="1" applyFill="1" applyBorder="1" applyAlignment="1">
      <alignment horizontal="center" vertical="top"/>
    </xf>
    <xf numFmtId="0" fontId="0" fillId="0" borderId="0" xfId="0" applyFont="1" applyBorder="1" applyAlignment="1">
      <alignment horizontal="right" vertical="top"/>
    </xf>
    <xf numFmtId="49" fontId="2" fillId="0" borderId="13" xfId="0" applyNumberFormat="1" applyFont="1" applyBorder="1" applyAlignment="1">
      <alignment horizontal="center" vertical="top"/>
    </xf>
    <xf numFmtId="0" fontId="2" fillId="8" borderId="82" xfId="0" applyFont="1" applyFill="1" applyBorder="1" applyAlignment="1">
      <alignment horizontal="center" vertical="top"/>
    </xf>
    <xf numFmtId="0" fontId="2" fillId="8" borderId="83" xfId="0" applyFont="1" applyFill="1" applyBorder="1" applyAlignment="1">
      <alignment horizontal="center" vertical="top"/>
    </xf>
    <xf numFmtId="0" fontId="2" fillId="0" borderId="4" xfId="0" applyFont="1" applyBorder="1" applyAlignment="1">
      <alignment horizontal="center" vertical="top"/>
    </xf>
    <xf numFmtId="164" fontId="7" fillId="3" borderId="91" xfId="0" applyNumberFormat="1" applyFont="1" applyFill="1" applyBorder="1" applyAlignment="1">
      <alignment horizontal="center" vertical="top" wrapText="1"/>
    </xf>
    <xf numFmtId="164" fontId="7" fillId="3" borderId="4" xfId="0" applyNumberFormat="1" applyFont="1" applyFill="1" applyBorder="1" applyAlignment="1">
      <alignment horizontal="center" vertical="top" wrapText="1"/>
    </xf>
    <xf numFmtId="164" fontId="2" fillId="8" borderId="6" xfId="0" applyNumberFormat="1" applyFont="1" applyFill="1" applyBorder="1" applyAlignment="1">
      <alignment horizontal="center" vertical="top"/>
    </xf>
    <xf numFmtId="0" fontId="18" fillId="8" borderId="0" xfId="0" applyFont="1" applyFill="1" applyBorder="1" applyAlignment="1">
      <alignment vertical="top" wrapText="1"/>
    </xf>
    <xf numFmtId="0" fontId="2" fillId="0" borderId="0" xfId="0" applyFont="1" applyAlignment="1">
      <alignment vertical="center"/>
    </xf>
    <xf numFmtId="49" fontId="7" fillId="8" borderId="72" xfId="0" applyNumberFormat="1" applyFont="1" applyFill="1" applyBorder="1" applyAlignment="1">
      <alignment horizontal="center" vertical="center" wrapText="1"/>
    </xf>
    <xf numFmtId="49" fontId="7" fillId="8" borderId="63" xfId="0" applyNumberFormat="1" applyFont="1" applyFill="1" applyBorder="1" applyAlignment="1">
      <alignment horizontal="center" vertical="center" wrapText="1"/>
    </xf>
    <xf numFmtId="164" fontId="2" fillId="8" borderId="81" xfId="0" applyNumberFormat="1" applyFont="1" applyFill="1" applyBorder="1" applyAlignment="1">
      <alignment horizontal="left" vertical="top" wrapText="1"/>
    </xf>
    <xf numFmtId="0" fontId="2" fillId="0" borderId="87" xfId="0" applyFont="1" applyFill="1" applyBorder="1" applyAlignment="1">
      <alignment vertical="top" wrapText="1"/>
    </xf>
    <xf numFmtId="0" fontId="2" fillId="0" borderId="80" xfId="0" applyFont="1" applyFill="1" applyBorder="1" applyAlignment="1">
      <alignment horizontal="center" vertical="top"/>
    </xf>
    <xf numFmtId="0" fontId="2" fillId="8" borderId="42" xfId="0" applyFont="1" applyFill="1" applyBorder="1" applyAlignment="1">
      <alignment vertical="top" wrapText="1"/>
    </xf>
    <xf numFmtId="49" fontId="7" fillId="8" borderId="92" xfId="0" applyNumberFormat="1" applyFont="1" applyFill="1" applyBorder="1" applyAlignment="1">
      <alignment horizontal="center" vertical="center" wrapText="1"/>
    </xf>
    <xf numFmtId="0" fontId="2" fillId="0" borderId="46" xfId="0" applyFont="1" applyFill="1" applyBorder="1" applyAlignment="1">
      <alignment horizontal="center" vertical="top"/>
    </xf>
    <xf numFmtId="49" fontId="3" fillId="8" borderId="56" xfId="0" applyNumberFormat="1" applyFont="1" applyFill="1" applyBorder="1" applyAlignment="1">
      <alignment horizontal="center" vertical="top"/>
    </xf>
    <xf numFmtId="0" fontId="5" fillId="0" borderId="7" xfId="0" applyFont="1" applyBorder="1" applyAlignment="1">
      <alignment vertical="top" wrapText="1"/>
    </xf>
    <xf numFmtId="0" fontId="2" fillId="3" borderId="31" xfId="2" applyFont="1" applyFill="1" applyBorder="1" applyAlignment="1">
      <alignment horizontal="center" vertical="top"/>
    </xf>
    <xf numFmtId="0" fontId="2" fillId="3" borderId="72" xfId="2" applyFont="1" applyFill="1" applyBorder="1" applyAlignment="1">
      <alignment horizontal="center" vertical="top"/>
    </xf>
    <xf numFmtId="0" fontId="2" fillId="3" borderId="66" xfId="2" applyFont="1" applyFill="1" applyBorder="1" applyAlignment="1">
      <alignment horizontal="center" vertical="top"/>
    </xf>
    <xf numFmtId="49" fontId="3" fillId="8" borderId="78" xfId="0" applyNumberFormat="1" applyFont="1" applyFill="1" applyBorder="1" applyAlignment="1">
      <alignment horizontal="center" vertical="top" wrapText="1"/>
    </xf>
    <xf numFmtId="0" fontId="2" fillId="8" borderId="79" xfId="0" applyFont="1" applyFill="1" applyBorder="1" applyAlignment="1">
      <alignment horizontal="center" vertical="top"/>
    </xf>
    <xf numFmtId="164" fontId="7" fillId="8" borderId="53" xfId="0" applyNumberFormat="1" applyFont="1" applyFill="1" applyBorder="1" applyAlignment="1">
      <alignment horizontal="center" vertical="top"/>
    </xf>
    <xf numFmtId="0" fontId="2" fillId="0" borderId="90" xfId="0" applyFont="1" applyFill="1" applyBorder="1" applyAlignment="1">
      <alignment vertical="top" wrapText="1"/>
    </xf>
    <xf numFmtId="0" fontId="2" fillId="0" borderId="93" xfId="0" applyFont="1" applyFill="1" applyBorder="1" applyAlignment="1">
      <alignment horizontal="center" vertical="top"/>
    </xf>
    <xf numFmtId="0" fontId="2" fillId="0" borderId="82" xfId="0" applyFont="1" applyFill="1" applyBorder="1" applyAlignment="1">
      <alignment horizontal="center" vertical="top"/>
    </xf>
    <xf numFmtId="164" fontId="8" fillId="8" borderId="42" xfId="0" applyNumberFormat="1" applyFont="1" applyFill="1" applyBorder="1" applyAlignment="1">
      <alignment horizontal="center" vertical="top"/>
    </xf>
    <xf numFmtId="164" fontId="8" fillId="8" borderId="12" xfId="0" applyNumberFormat="1" applyFont="1" applyFill="1" applyBorder="1" applyAlignment="1">
      <alignment horizontal="center" vertical="top"/>
    </xf>
    <xf numFmtId="0" fontId="2" fillId="0" borderId="22" xfId="0" applyFont="1" applyFill="1" applyBorder="1" applyAlignment="1">
      <alignment horizontal="center" vertical="top"/>
    </xf>
    <xf numFmtId="49" fontId="3" fillId="7" borderId="19" xfId="0" applyNumberFormat="1" applyFont="1" applyFill="1" applyBorder="1" applyAlignment="1">
      <alignment horizontal="center" vertical="top"/>
    </xf>
    <xf numFmtId="49" fontId="3" fillId="7" borderId="31" xfId="0" applyNumberFormat="1" applyFont="1" applyFill="1" applyBorder="1" applyAlignment="1">
      <alignment horizontal="center" vertical="top" wrapText="1"/>
    </xf>
    <xf numFmtId="49" fontId="3" fillId="7" borderId="40" xfId="0" applyNumberFormat="1" applyFont="1" applyFill="1" applyBorder="1" applyAlignment="1">
      <alignment horizontal="center" vertical="top" wrapText="1"/>
    </xf>
    <xf numFmtId="49" fontId="3" fillId="7" borderId="50" xfId="0" applyNumberFormat="1" applyFont="1" applyFill="1" applyBorder="1" applyAlignment="1">
      <alignment horizontal="center" vertical="top" wrapText="1"/>
    </xf>
    <xf numFmtId="49" fontId="3" fillId="7" borderId="21" xfId="0" applyNumberFormat="1" applyFont="1" applyFill="1" applyBorder="1" applyAlignment="1">
      <alignment horizontal="center" vertical="top" wrapText="1"/>
    </xf>
    <xf numFmtId="0" fontId="5" fillId="7" borderId="21" xfId="0" applyFont="1" applyFill="1" applyBorder="1" applyAlignment="1">
      <alignment horizontal="left" vertical="top" wrapText="1"/>
    </xf>
    <xf numFmtId="0" fontId="2" fillId="7" borderId="21" xfId="0" applyFont="1" applyFill="1" applyBorder="1" applyAlignment="1">
      <alignment horizontal="center" vertical="center" textRotation="90" wrapText="1"/>
    </xf>
    <xf numFmtId="49" fontId="2" fillId="7" borderId="21" xfId="0" applyNumberFormat="1" applyFont="1" applyFill="1" applyBorder="1" applyAlignment="1">
      <alignment horizontal="center" vertical="top"/>
    </xf>
    <xf numFmtId="49" fontId="2" fillId="7" borderId="44" xfId="0" applyNumberFormat="1" applyFont="1" applyFill="1" applyBorder="1" applyAlignment="1">
      <alignment horizontal="center" vertical="top" wrapText="1"/>
    </xf>
    <xf numFmtId="0" fontId="3" fillId="3" borderId="22" xfId="0" applyFont="1" applyFill="1" applyBorder="1" applyAlignment="1">
      <alignment horizontal="left" vertical="top" wrapText="1"/>
    </xf>
    <xf numFmtId="49" fontId="2" fillId="8" borderId="16" xfId="0" applyNumberFormat="1" applyFont="1" applyFill="1" applyBorder="1" applyAlignment="1">
      <alignment horizontal="center" vertical="top" wrapText="1"/>
    </xf>
    <xf numFmtId="0" fontId="12" fillId="7" borderId="43" xfId="0" applyFont="1" applyFill="1" applyBorder="1" applyAlignment="1">
      <alignment vertical="top" wrapText="1"/>
    </xf>
    <xf numFmtId="0" fontId="5" fillId="7" borderId="21" xfId="0" applyFont="1" applyFill="1" applyBorder="1" applyAlignment="1">
      <alignment horizontal="center" vertical="top"/>
    </xf>
    <xf numFmtId="49" fontId="3" fillId="7" borderId="50" xfId="0" applyNumberFormat="1" applyFont="1" applyFill="1" applyBorder="1" applyAlignment="1">
      <alignment horizontal="center" vertical="top"/>
    </xf>
    <xf numFmtId="164" fontId="7" fillId="0" borderId="16" xfId="0" applyNumberFormat="1" applyFont="1" applyBorder="1" applyAlignment="1">
      <alignment horizontal="center" vertical="top"/>
    </xf>
    <xf numFmtId="164" fontId="7" fillId="0" borderId="47" xfId="0" applyNumberFormat="1" applyFont="1" applyBorder="1" applyAlignment="1">
      <alignment horizontal="center" vertical="top"/>
    </xf>
    <xf numFmtId="3" fontId="2" fillId="8" borderId="61" xfId="0" applyNumberFormat="1" applyFont="1" applyFill="1" applyBorder="1" applyAlignment="1">
      <alignment horizontal="center" vertical="top"/>
    </xf>
    <xf numFmtId="0" fontId="2" fillId="8" borderId="4" xfId="0" applyFont="1" applyFill="1" applyBorder="1" applyAlignment="1">
      <alignment horizontal="center" vertical="top" wrapText="1"/>
    </xf>
    <xf numFmtId="164" fontId="8" fillId="8" borderId="19" xfId="0" applyNumberFormat="1" applyFont="1" applyFill="1" applyBorder="1" applyAlignment="1">
      <alignment horizontal="center" vertical="top"/>
    </xf>
    <xf numFmtId="164" fontId="7" fillId="3" borderId="78" xfId="0" applyNumberFormat="1" applyFont="1" applyFill="1" applyBorder="1" applyAlignment="1">
      <alignment horizontal="center" vertical="top" wrapText="1"/>
    </xf>
    <xf numFmtId="0" fontId="2" fillId="3" borderId="22" xfId="0" applyFont="1" applyFill="1" applyBorder="1" applyAlignment="1">
      <alignment horizontal="left" vertical="top" wrapText="1"/>
    </xf>
    <xf numFmtId="164" fontId="2" fillId="8" borderId="91" xfId="0" applyNumberFormat="1" applyFont="1" applyFill="1" applyBorder="1" applyAlignment="1">
      <alignment vertical="top" wrapText="1"/>
    </xf>
    <xf numFmtId="164" fontId="2" fillId="8" borderId="54" xfId="0" applyNumberFormat="1" applyFont="1" applyFill="1" applyBorder="1" applyAlignment="1">
      <alignment vertical="top" wrapText="1"/>
    </xf>
    <xf numFmtId="3" fontId="2" fillId="8" borderId="75" xfId="0" applyNumberFormat="1" applyFont="1" applyFill="1" applyBorder="1" applyAlignment="1">
      <alignment horizontal="center" vertical="top"/>
    </xf>
    <xf numFmtId="164" fontId="2" fillId="8" borderId="14" xfId="0" applyNumberFormat="1" applyFont="1" applyFill="1" applyBorder="1" applyAlignment="1">
      <alignment vertical="top" wrapText="1"/>
    </xf>
    <xf numFmtId="0" fontId="2" fillId="8" borderId="50" xfId="0" applyFont="1" applyFill="1" applyBorder="1" applyAlignment="1">
      <alignment horizontal="left" vertical="top" wrapText="1"/>
    </xf>
    <xf numFmtId="0" fontId="2" fillId="8" borderId="95" xfId="0" applyFont="1" applyFill="1" applyBorder="1" applyAlignment="1">
      <alignment horizontal="left" vertical="top" wrapText="1"/>
    </xf>
    <xf numFmtId="0" fontId="2" fillId="0" borderId="84" xfId="0" applyFont="1" applyBorder="1" applyAlignment="1">
      <alignment vertical="top" wrapText="1"/>
    </xf>
    <xf numFmtId="0" fontId="2" fillId="8" borderId="70" xfId="0" applyFont="1" applyFill="1" applyBorder="1" applyAlignment="1">
      <alignment horizontal="left" vertical="top" wrapText="1"/>
    </xf>
    <xf numFmtId="0" fontId="2" fillId="0" borderId="14" xfId="0" applyFont="1" applyFill="1" applyBorder="1" applyAlignment="1">
      <alignment horizontal="left" vertical="top" wrapText="1"/>
    </xf>
    <xf numFmtId="164" fontId="3" fillId="7" borderId="69" xfId="0" applyNumberFormat="1" applyFont="1" applyFill="1" applyBorder="1" applyAlignment="1">
      <alignment horizontal="center" vertical="top"/>
    </xf>
    <xf numFmtId="0" fontId="2" fillId="8" borderId="42" xfId="0" applyFont="1" applyFill="1" applyBorder="1" applyAlignment="1">
      <alignment vertical="top"/>
    </xf>
    <xf numFmtId="0" fontId="5" fillId="8" borderId="6" xfId="0" applyFont="1" applyFill="1" applyBorder="1" applyAlignment="1">
      <alignment vertical="top" wrapText="1"/>
    </xf>
    <xf numFmtId="3" fontId="2" fillId="8" borderId="13" xfId="0" applyNumberFormat="1" applyFont="1" applyFill="1" applyBorder="1" applyAlignment="1">
      <alignment horizontal="center" vertical="top"/>
    </xf>
    <xf numFmtId="164" fontId="3" fillId="7" borderId="42" xfId="0" applyNumberFormat="1" applyFont="1" applyFill="1" applyBorder="1" applyAlignment="1">
      <alignment horizontal="center" vertical="top"/>
    </xf>
    <xf numFmtId="164" fontId="3" fillId="7" borderId="12" xfId="0" applyNumberFormat="1" applyFont="1" applyFill="1" applyBorder="1" applyAlignment="1">
      <alignment horizontal="center" vertical="top"/>
    </xf>
    <xf numFmtId="164" fontId="3" fillId="7" borderId="3" xfId="0" applyNumberFormat="1" applyFont="1" applyFill="1" applyBorder="1" applyAlignment="1">
      <alignment horizontal="center" vertical="top"/>
    </xf>
    <xf numFmtId="0" fontId="2" fillId="8" borderId="34" xfId="0" applyFont="1" applyFill="1" applyBorder="1" applyAlignment="1">
      <alignment horizontal="center" vertical="top" wrapText="1"/>
    </xf>
    <xf numFmtId="0" fontId="2" fillId="0" borderId="13" xfId="0" applyFont="1" applyFill="1" applyBorder="1" applyAlignment="1">
      <alignment horizontal="center" vertical="top"/>
    </xf>
    <xf numFmtId="0" fontId="2" fillId="8" borderId="46" xfId="0" applyFont="1" applyFill="1" applyBorder="1" applyAlignment="1">
      <alignment vertical="top" wrapText="1"/>
    </xf>
    <xf numFmtId="0" fontId="2" fillId="8" borderId="22" xfId="0" applyFont="1" applyFill="1" applyBorder="1" applyAlignment="1">
      <alignment vertical="top"/>
    </xf>
    <xf numFmtId="0" fontId="2" fillId="0" borderId="94" xfId="0" applyFont="1" applyFill="1" applyBorder="1" applyAlignment="1">
      <alignment horizontal="center" vertical="top"/>
    </xf>
    <xf numFmtId="0" fontId="8" fillId="8" borderId="7" xfId="0" applyFont="1" applyFill="1" applyBorder="1" applyAlignment="1">
      <alignment vertical="top" wrapText="1"/>
    </xf>
    <xf numFmtId="0" fontId="2" fillId="8" borderId="8" xfId="0" applyFont="1" applyFill="1" applyBorder="1" applyAlignment="1">
      <alignment horizontal="center" vertical="top"/>
    </xf>
    <xf numFmtId="0" fontId="1" fillId="8" borderId="40" xfId="0" applyFont="1" applyFill="1" applyBorder="1" applyAlignment="1">
      <alignment horizontal="center" vertical="top"/>
    </xf>
    <xf numFmtId="0" fontId="2" fillId="8" borderId="40" xfId="0" applyFont="1" applyFill="1" applyBorder="1" applyAlignment="1">
      <alignment horizontal="center" vertical="top"/>
    </xf>
    <xf numFmtId="49" fontId="2" fillId="8" borderId="8" xfId="0" applyNumberFormat="1" applyFont="1" applyFill="1" applyBorder="1" applyAlignment="1">
      <alignment horizontal="center" vertical="center"/>
    </xf>
    <xf numFmtId="49" fontId="2" fillId="8" borderId="97" xfId="0" applyNumberFormat="1" applyFont="1" applyFill="1" applyBorder="1" applyAlignment="1">
      <alignment horizontal="left" vertical="top" wrapText="1"/>
    </xf>
    <xf numFmtId="49" fontId="7" fillId="8" borderId="75" xfId="0" applyNumberFormat="1" applyFont="1" applyFill="1" applyBorder="1" applyAlignment="1">
      <alignment horizontal="center" vertical="center" wrapText="1"/>
    </xf>
    <xf numFmtId="49" fontId="2" fillId="8" borderId="91" xfId="0" applyNumberFormat="1" applyFont="1" applyFill="1" applyBorder="1" applyAlignment="1">
      <alignment horizontal="left" vertical="top" wrapText="1"/>
    </xf>
    <xf numFmtId="49" fontId="7" fillId="8" borderId="78" xfId="0" applyNumberFormat="1" applyFont="1" applyFill="1" applyBorder="1" applyAlignment="1">
      <alignment horizontal="center" vertical="center"/>
    </xf>
    <xf numFmtId="49" fontId="7" fillId="8" borderId="75" xfId="0" applyNumberFormat="1" applyFont="1" applyFill="1" applyBorder="1" applyAlignment="1">
      <alignment horizontal="center" vertical="center"/>
    </xf>
    <xf numFmtId="0" fontId="2" fillId="8" borderId="96" xfId="0" applyFont="1" applyFill="1" applyBorder="1" applyAlignment="1">
      <alignment vertical="top" wrapText="1"/>
    </xf>
    <xf numFmtId="164" fontId="2" fillId="0" borderId="16" xfId="0" applyNumberFormat="1" applyFont="1" applyBorder="1" applyAlignment="1">
      <alignment horizontal="center" vertical="top" wrapText="1"/>
    </xf>
    <xf numFmtId="164" fontId="2" fillId="0" borderId="46" xfId="0" applyNumberFormat="1" applyFont="1" applyFill="1" applyBorder="1" applyAlignment="1">
      <alignment horizontal="center" vertical="top"/>
    </xf>
    <xf numFmtId="49" fontId="3" fillId="8" borderId="40" xfId="0" applyNumberFormat="1" applyFont="1" applyFill="1" applyBorder="1" applyAlignment="1">
      <alignment horizontal="center" vertical="top" wrapText="1"/>
    </xf>
    <xf numFmtId="49" fontId="3" fillId="8" borderId="50" xfId="0" applyNumberFormat="1" applyFont="1" applyFill="1" applyBorder="1" applyAlignment="1">
      <alignment horizontal="center" vertical="top"/>
    </xf>
    <xf numFmtId="49" fontId="3" fillId="8" borderId="50" xfId="0" applyNumberFormat="1" applyFont="1" applyFill="1" applyBorder="1" applyAlignment="1">
      <alignment horizontal="center" vertical="top" wrapText="1"/>
    </xf>
    <xf numFmtId="164" fontId="3" fillId="5" borderId="57" xfId="0" applyNumberFormat="1" applyFont="1" applyFill="1" applyBorder="1" applyAlignment="1">
      <alignment horizontal="center" vertical="top" wrapText="1"/>
    </xf>
    <xf numFmtId="0" fontId="2" fillId="0" borderId="0" xfId="0" applyNumberFormat="1" applyFont="1" applyFill="1" applyAlignment="1">
      <alignment vertical="top"/>
    </xf>
    <xf numFmtId="0" fontId="2" fillId="0" borderId="0" xfId="0" applyFont="1" applyFill="1" applyAlignment="1">
      <alignment horizontal="center" vertical="top"/>
    </xf>
    <xf numFmtId="0" fontId="2" fillId="0" borderId="21" xfId="0" applyFont="1" applyFill="1" applyBorder="1" applyAlignment="1">
      <alignment horizontal="right" vertical="top"/>
    </xf>
    <xf numFmtId="3" fontId="2" fillId="0" borderId="0" xfId="0" applyNumberFormat="1" applyFont="1" applyBorder="1" applyAlignment="1">
      <alignment vertical="top"/>
    </xf>
    <xf numFmtId="0" fontId="8" fillId="8" borderId="58" xfId="0" applyFont="1" applyFill="1" applyBorder="1" applyAlignment="1">
      <alignment vertical="top" wrapText="1"/>
    </xf>
    <xf numFmtId="1" fontId="2" fillId="8" borderId="12" xfId="0" applyNumberFormat="1" applyFont="1" applyFill="1" applyBorder="1" applyAlignment="1">
      <alignment horizontal="center" vertical="top"/>
    </xf>
    <xf numFmtId="1" fontId="2" fillId="8" borderId="65" xfId="0" applyNumberFormat="1" applyFont="1" applyFill="1" applyBorder="1" applyAlignment="1">
      <alignment horizontal="center" vertical="top"/>
    </xf>
    <xf numFmtId="3" fontId="2" fillId="8" borderId="56" xfId="0" applyNumberFormat="1" applyFont="1" applyFill="1" applyBorder="1" applyAlignment="1">
      <alignment horizontal="center" vertical="top"/>
    </xf>
    <xf numFmtId="0" fontId="0" fillId="0" borderId="40" xfId="0" applyFont="1" applyBorder="1" applyAlignment="1">
      <alignment horizontal="left" vertical="top" wrapText="1"/>
    </xf>
    <xf numFmtId="3" fontId="2" fillId="8" borderId="66" xfId="0" applyNumberFormat="1" applyFont="1" applyFill="1" applyBorder="1" applyAlignment="1">
      <alignment horizontal="center" vertical="top"/>
    </xf>
    <xf numFmtId="3" fontId="2" fillId="8" borderId="63" xfId="0" applyNumberFormat="1" applyFont="1" applyFill="1" applyBorder="1" applyAlignment="1">
      <alignment horizontal="center" vertical="top"/>
    </xf>
    <xf numFmtId="0" fontId="18" fillId="8" borderId="98" xfId="0" applyFont="1" applyFill="1" applyBorder="1" applyAlignment="1">
      <alignment vertical="top" wrapText="1"/>
    </xf>
    <xf numFmtId="0" fontId="2" fillId="8" borderId="76" xfId="0" applyFont="1" applyFill="1" applyBorder="1" applyAlignment="1">
      <alignment horizontal="center" vertical="top"/>
    </xf>
    <xf numFmtId="0" fontId="2" fillId="8" borderId="64" xfId="0" applyFont="1" applyFill="1" applyBorder="1" applyAlignment="1">
      <alignment horizontal="center" vertical="top"/>
    </xf>
    <xf numFmtId="0" fontId="0" fillId="0" borderId="40" xfId="0" applyFont="1" applyBorder="1" applyAlignment="1">
      <alignment horizontal="center" vertical="center" textRotation="90" wrapText="1"/>
    </xf>
    <xf numFmtId="49" fontId="2" fillId="8" borderId="18" xfId="0" applyNumberFormat="1" applyFont="1" applyFill="1" applyBorder="1" applyAlignment="1">
      <alignment horizontal="center" vertical="top"/>
    </xf>
    <xf numFmtId="0" fontId="2" fillId="0" borderId="58" xfId="0" applyFont="1" applyFill="1" applyBorder="1" applyAlignment="1">
      <alignment vertical="top" wrapText="1"/>
    </xf>
    <xf numFmtId="0" fontId="2" fillId="0" borderId="76" xfId="0" applyFont="1" applyFill="1" applyBorder="1" applyAlignment="1">
      <alignment horizontal="center" vertical="top"/>
    </xf>
    <xf numFmtId="0" fontId="0" fillId="8" borderId="40" xfId="0" applyFont="1" applyFill="1" applyBorder="1" applyAlignment="1">
      <alignment horizontal="left" vertical="top" wrapText="1"/>
    </xf>
    <xf numFmtId="0" fontId="8" fillId="3" borderId="72" xfId="2" applyFont="1" applyFill="1" applyBorder="1" applyAlignment="1">
      <alignment horizontal="center" vertical="top"/>
    </xf>
    <xf numFmtId="0" fontId="8" fillId="3" borderId="66" xfId="2" applyFont="1" applyFill="1" applyBorder="1" applyAlignment="1">
      <alignment horizontal="center" vertical="top"/>
    </xf>
    <xf numFmtId="0" fontId="8" fillId="0" borderId="73" xfId="1" applyFont="1" applyBorder="1" applyAlignment="1">
      <alignment horizontal="center" vertical="top"/>
    </xf>
    <xf numFmtId="0" fontId="8" fillId="0" borderId="73" xfId="1" applyFont="1" applyFill="1" applyBorder="1" applyAlignment="1">
      <alignment horizontal="center" vertical="top"/>
    </xf>
    <xf numFmtId="0" fontId="8" fillId="8" borderId="73" xfId="1" applyFont="1" applyFill="1" applyBorder="1" applyAlignment="1">
      <alignment horizontal="center" vertical="top"/>
    </xf>
    <xf numFmtId="0" fontId="8" fillId="8" borderId="40" xfId="0" applyFont="1" applyFill="1" applyBorder="1" applyAlignment="1">
      <alignment horizontal="center" vertical="top"/>
    </xf>
    <xf numFmtId="0" fontId="8" fillId="8" borderId="18" xfId="0" applyFont="1" applyFill="1" applyBorder="1" applyAlignment="1">
      <alignment horizontal="center" vertical="top"/>
    </xf>
    <xf numFmtId="0" fontId="3" fillId="8" borderId="19" xfId="0" applyFont="1" applyFill="1" applyBorder="1" applyAlignment="1">
      <alignment horizontal="center" vertical="top"/>
    </xf>
    <xf numFmtId="0" fontId="3" fillId="8" borderId="0" xfId="0" applyFont="1" applyFill="1" applyBorder="1" applyAlignment="1">
      <alignment horizontal="center" vertical="top"/>
    </xf>
    <xf numFmtId="0" fontId="2" fillId="8" borderId="12" xfId="0" applyFont="1" applyFill="1" applyBorder="1" applyAlignment="1">
      <alignment horizontal="center" vertical="top" wrapText="1"/>
    </xf>
    <xf numFmtId="0" fontId="7" fillId="0" borderId="0" xfId="0" applyNumberFormat="1" applyFont="1" applyFill="1" applyBorder="1" applyAlignment="1">
      <alignment horizontal="left" vertical="top"/>
    </xf>
    <xf numFmtId="0" fontId="2" fillId="8" borderId="50" xfId="0" applyFont="1" applyFill="1" applyBorder="1" applyAlignment="1">
      <alignment horizontal="center" vertical="top" textRotation="90" wrapText="1"/>
    </xf>
    <xf numFmtId="0" fontId="2" fillId="8" borderId="3" xfId="0" applyFont="1" applyFill="1" applyBorder="1" applyAlignment="1">
      <alignment horizontal="center" vertical="top" wrapText="1"/>
    </xf>
    <xf numFmtId="164" fontId="2" fillId="8" borderId="11" xfId="0" applyNumberFormat="1" applyFont="1" applyFill="1" applyBorder="1" applyAlignment="1">
      <alignment horizontal="left" vertical="top" wrapText="1"/>
    </xf>
    <xf numFmtId="3" fontId="2" fillId="8" borderId="1" xfId="0" applyNumberFormat="1" applyFont="1" applyFill="1" applyBorder="1" applyAlignment="1">
      <alignment horizontal="center" vertical="top"/>
    </xf>
    <xf numFmtId="0" fontId="8" fillId="0" borderId="54" xfId="0" applyFont="1" applyBorder="1" applyAlignment="1">
      <alignment vertical="top" wrapText="1"/>
    </xf>
    <xf numFmtId="0" fontId="2" fillId="0" borderId="72" xfId="1" applyFont="1" applyBorder="1" applyAlignment="1">
      <alignment horizontal="center" vertical="top"/>
    </xf>
    <xf numFmtId="0" fontId="2" fillId="0" borderId="72" xfId="1" applyFont="1" applyFill="1" applyBorder="1" applyAlignment="1">
      <alignment horizontal="center" vertical="top"/>
    </xf>
    <xf numFmtId="0" fontId="2" fillId="0" borderId="63" xfId="1" applyFont="1" applyFill="1" applyBorder="1" applyAlignment="1">
      <alignment horizontal="center" vertical="top"/>
    </xf>
    <xf numFmtId="164" fontId="2" fillId="8" borderId="50" xfId="0" applyNumberFormat="1" applyFont="1" applyFill="1" applyBorder="1" applyAlignment="1">
      <alignment horizontal="center" vertical="top"/>
    </xf>
    <xf numFmtId="0" fontId="8" fillId="3" borderId="79" xfId="2" applyFont="1" applyFill="1" applyBorder="1" applyAlignment="1">
      <alignment horizontal="center" vertical="top"/>
    </xf>
    <xf numFmtId="49" fontId="7" fillId="8" borderId="66" xfId="0" applyNumberFormat="1" applyFont="1" applyFill="1" applyBorder="1" applyAlignment="1">
      <alignment horizontal="center" vertical="center"/>
    </xf>
    <xf numFmtId="0" fontId="2" fillId="8" borderId="12" xfId="0" applyFont="1" applyFill="1" applyBorder="1" applyAlignment="1">
      <alignment horizontal="center" vertical="top"/>
    </xf>
    <xf numFmtId="0" fontId="2" fillId="8" borderId="13" xfId="0" applyFont="1" applyFill="1" applyBorder="1" applyAlignment="1">
      <alignment horizontal="center" vertical="top"/>
    </xf>
    <xf numFmtId="164" fontId="7" fillId="0" borderId="39" xfId="0" applyNumberFormat="1" applyFont="1" applyBorder="1" applyAlignment="1">
      <alignment horizontal="center" vertical="top"/>
    </xf>
    <xf numFmtId="49" fontId="3" fillId="8" borderId="20" xfId="0" applyNumberFormat="1" applyFont="1" applyFill="1" applyBorder="1" applyAlignment="1">
      <alignment horizontal="center" vertical="top"/>
    </xf>
    <xf numFmtId="0" fontId="2" fillId="8" borderId="100" xfId="0" applyFont="1" applyFill="1" applyBorder="1" applyAlignment="1">
      <alignment vertical="top" wrapText="1"/>
    </xf>
    <xf numFmtId="0" fontId="2" fillId="8" borderId="94" xfId="0" applyFont="1" applyFill="1" applyBorder="1" applyAlignment="1">
      <alignment horizontal="center" vertical="top"/>
    </xf>
    <xf numFmtId="49" fontId="2" fillId="8" borderId="101" xfId="0" applyNumberFormat="1" applyFont="1" applyFill="1" applyBorder="1" applyAlignment="1">
      <alignment horizontal="left" vertical="top" wrapText="1"/>
    </xf>
    <xf numFmtId="0" fontId="2" fillId="8" borderId="73" xfId="1" applyFont="1" applyFill="1" applyBorder="1" applyAlignment="1">
      <alignment horizontal="center" vertical="top"/>
    </xf>
    <xf numFmtId="0" fontId="2" fillId="8" borderId="64" xfId="1" applyFont="1" applyFill="1" applyBorder="1" applyAlignment="1">
      <alignment horizontal="center" vertical="top"/>
    </xf>
    <xf numFmtId="0" fontId="3" fillId="8" borderId="12" xfId="0" applyFont="1" applyFill="1" applyBorder="1" applyAlignment="1">
      <alignment horizontal="center" vertical="center" wrapText="1"/>
    </xf>
    <xf numFmtId="49" fontId="3" fillId="9" borderId="55" xfId="0" applyNumberFormat="1" applyFont="1" applyFill="1" applyBorder="1" applyAlignment="1">
      <alignment horizontal="center" vertical="top"/>
    </xf>
    <xf numFmtId="49" fontId="3" fillId="8" borderId="52" xfId="0" applyNumberFormat="1" applyFont="1" applyFill="1" applyBorder="1" applyAlignment="1">
      <alignment horizontal="center" vertical="top"/>
    </xf>
    <xf numFmtId="0" fontId="2" fillId="8" borderId="55" xfId="0" applyFont="1" applyFill="1" applyBorder="1" applyAlignment="1">
      <alignment horizontal="center" vertical="top"/>
    </xf>
    <xf numFmtId="164" fontId="7" fillId="8" borderId="55" xfId="0" applyNumberFormat="1" applyFont="1" applyFill="1" applyBorder="1" applyAlignment="1">
      <alignment horizontal="center" vertical="top"/>
    </xf>
    <xf numFmtId="164" fontId="7" fillId="8" borderId="34" xfId="0" applyNumberFormat="1" applyFont="1" applyFill="1" applyBorder="1" applyAlignment="1">
      <alignment horizontal="center" vertical="top"/>
    </xf>
    <xf numFmtId="164" fontId="2" fillId="8" borderId="23" xfId="0" applyNumberFormat="1" applyFont="1" applyFill="1" applyBorder="1" applyAlignment="1">
      <alignment horizontal="left" vertical="top" wrapText="1"/>
    </xf>
    <xf numFmtId="3" fontId="2" fillId="8" borderId="20" xfId="0" applyNumberFormat="1" applyFont="1" applyFill="1" applyBorder="1" applyAlignment="1">
      <alignment horizontal="center" vertical="top"/>
    </xf>
    <xf numFmtId="0" fontId="7" fillId="8" borderId="22" xfId="0" applyFont="1" applyFill="1" applyBorder="1" applyAlignment="1">
      <alignment horizontal="center" vertical="center" textRotation="90" wrapText="1"/>
    </xf>
    <xf numFmtId="0" fontId="2" fillId="8" borderId="61" xfId="0" applyFont="1" applyFill="1" applyBorder="1" applyAlignment="1">
      <alignment horizontal="center" vertical="top"/>
    </xf>
    <xf numFmtId="164" fontId="3" fillId="7" borderId="21" xfId="0" applyNumberFormat="1" applyFont="1" applyFill="1" applyBorder="1" applyAlignment="1">
      <alignment horizontal="center" vertical="top"/>
    </xf>
    <xf numFmtId="0" fontId="17" fillId="0" borderId="0" xfId="0" applyFont="1" applyFill="1" applyAlignment="1">
      <alignment vertical="top"/>
    </xf>
    <xf numFmtId="0" fontId="17" fillId="0" borderId="0" xfId="0" applyFont="1" applyFill="1" applyBorder="1" applyAlignment="1">
      <alignment vertical="top"/>
    </xf>
    <xf numFmtId="164" fontId="2" fillId="0" borderId="0" xfId="0" applyNumberFormat="1" applyFont="1" applyFill="1" applyAlignment="1">
      <alignment vertical="top"/>
    </xf>
    <xf numFmtId="164" fontId="2" fillId="8" borderId="20" xfId="0" applyNumberFormat="1" applyFont="1" applyFill="1" applyBorder="1" applyAlignment="1">
      <alignment horizontal="center" vertical="top"/>
    </xf>
    <xf numFmtId="49" fontId="3" fillId="2" borderId="25" xfId="0" applyNumberFormat="1" applyFont="1" applyFill="1" applyBorder="1" applyAlignment="1">
      <alignment horizontal="left" vertical="top"/>
    </xf>
    <xf numFmtId="0" fontId="3" fillId="0" borderId="39" xfId="0" applyFont="1" applyBorder="1" applyAlignment="1">
      <alignment horizontal="center" vertical="center"/>
    </xf>
    <xf numFmtId="0" fontId="13" fillId="0" borderId="0" xfId="0" applyFont="1" applyFill="1" applyAlignment="1">
      <alignment horizontal="center" vertical="top" wrapText="1"/>
    </xf>
    <xf numFmtId="49" fontId="3" fillId="9" borderId="23" xfId="0" applyNumberFormat="1" applyFont="1" applyFill="1" applyBorder="1" applyAlignment="1">
      <alignment horizontal="center" vertical="top"/>
    </xf>
    <xf numFmtId="49" fontId="3" fillId="9" borderId="6"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12" xfId="0" applyNumberFormat="1" applyFont="1" applyFill="1" applyBorder="1" applyAlignment="1">
      <alignment horizontal="center" vertical="top"/>
    </xf>
    <xf numFmtId="0" fontId="2" fillId="8" borderId="12" xfId="0" applyFont="1" applyFill="1" applyBorder="1" applyAlignment="1">
      <alignment horizontal="left" vertical="top" wrapText="1"/>
    </xf>
    <xf numFmtId="49" fontId="6" fillId="6" borderId="39" xfId="0" applyNumberFormat="1" applyFont="1" applyFill="1" applyBorder="1" applyAlignment="1">
      <alignment horizontal="left" vertical="top" wrapText="1"/>
    </xf>
    <xf numFmtId="0" fontId="6" fillId="4" borderId="27" xfId="0" applyFont="1" applyFill="1" applyBorder="1" applyAlignment="1">
      <alignment horizontal="left" vertical="top" wrapText="1"/>
    </xf>
    <xf numFmtId="0" fontId="3" fillId="9" borderId="27" xfId="0" applyFont="1" applyFill="1" applyBorder="1" applyAlignment="1">
      <alignment horizontal="left" vertical="top" wrapText="1"/>
    </xf>
    <xf numFmtId="0" fontId="3" fillId="2" borderId="27" xfId="0" applyFont="1" applyFill="1" applyBorder="1" applyAlignment="1">
      <alignment horizontal="left" vertical="top" wrapText="1"/>
    </xf>
    <xf numFmtId="49" fontId="3" fillId="2" borderId="12" xfId="0" applyNumberFormat="1" applyFont="1" applyFill="1" applyBorder="1" applyAlignment="1">
      <alignment horizontal="center" vertical="top"/>
    </xf>
    <xf numFmtId="0" fontId="7" fillId="8" borderId="78" xfId="0" applyFont="1" applyFill="1" applyBorder="1" applyAlignment="1">
      <alignment horizontal="center" vertical="center" textRotation="90" wrapText="1"/>
    </xf>
    <xf numFmtId="0" fontId="7" fillId="8" borderId="12" xfId="0" applyFont="1" applyFill="1" applyBorder="1" applyAlignment="1">
      <alignment horizontal="center" vertical="center" textRotation="90" wrapText="1"/>
    </xf>
    <xf numFmtId="164" fontId="2" fillId="8" borderId="65" xfId="0" applyNumberFormat="1" applyFont="1" applyFill="1" applyBorder="1" applyAlignment="1">
      <alignment horizontal="center" vertical="top"/>
    </xf>
    <xf numFmtId="0" fontId="2" fillId="8" borderId="50" xfId="0" applyFont="1" applyFill="1" applyBorder="1" applyAlignment="1">
      <alignment horizontal="center" vertical="center" textRotation="90" wrapText="1"/>
    </xf>
    <xf numFmtId="49" fontId="3" fillId="8" borderId="31" xfId="0" applyNumberFormat="1" applyFont="1" applyFill="1" applyBorder="1" applyAlignment="1">
      <alignment horizontal="center" vertical="top"/>
    </xf>
    <xf numFmtId="0" fontId="2" fillId="8" borderId="78" xfId="0" applyFont="1" applyFill="1" applyBorder="1" applyAlignment="1">
      <alignment horizontal="left" vertical="top" wrapText="1"/>
    </xf>
    <xf numFmtId="0" fontId="2" fillId="8" borderId="12" xfId="0" applyFont="1" applyFill="1" applyBorder="1" applyAlignment="1">
      <alignment horizontal="center" vertical="center" textRotation="90" wrapText="1"/>
    </xf>
    <xf numFmtId="0" fontId="2" fillId="8" borderId="42" xfId="0" applyFont="1" applyFill="1" applyBorder="1" applyAlignment="1">
      <alignment horizontal="center" vertical="top"/>
    </xf>
    <xf numFmtId="49" fontId="2" fillId="8" borderId="31" xfId="0" applyNumberFormat="1" applyFont="1" applyFill="1" applyBorder="1" applyAlignment="1">
      <alignment horizontal="center" vertical="top"/>
    </xf>
    <xf numFmtId="0" fontId="2" fillId="8" borderId="41" xfId="0" applyFont="1" applyFill="1" applyBorder="1" applyAlignment="1">
      <alignment vertical="top" wrapText="1"/>
    </xf>
    <xf numFmtId="49" fontId="3" fillId="2" borderId="8" xfId="0" applyNumberFormat="1" applyFont="1" applyFill="1" applyBorder="1" applyAlignment="1">
      <alignment horizontal="center" vertical="top"/>
    </xf>
    <xf numFmtId="0" fontId="3" fillId="9" borderId="25" xfId="0" applyFont="1" applyFill="1" applyBorder="1" applyAlignment="1">
      <alignment horizontal="left" vertical="top"/>
    </xf>
    <xf numFmtId="0" fontId="3" fillId="2" borderId="25" xfId="0" applyFont="1" applyFill="1" applyBorder="1" applyAlignment="1">
      <alignment horizontal="left" vertical="top" wrapText="1"/>
    </xf>
    <xf numFmtId="49" fontId="3" fillId="2" borderId="19" xfId="0" applyNumberFormat="1" applyFont="1" applyFill="1" applyBorder="1" applyAlignment="1">
      <alignment horizontal="center" vertical="top"/>
    </xf>
    <xf numFmtId="0" fontId="2" fillId="8" borderId="6" xfId="0" applyFont="1" applyFill="1" applyBorder="1" applyAlignment="1">
      <alignment vertical="top" wrapText="1"/>
    </xf>
    <xf numFmtId="0" fontId="2" fillId="0" borderId="0" xfId="0" applyFont="1" applyAlignment="1">
      <alignment horizontal="center" vertical="top"/>
    </xf>
    <xf numFmtId="49" fontId="3" fillId="0" borderId="0" xfId="0" applyNumberFormat="1" applyFont="1" applyFill="1" applyBorder="1" applyAlignment="1">
      <alignment horizontal="center" vertical="top" wrapText="1"/>
    </xf>
    <xf numFmtId="164" fontId="2" fillId="0" borderId="38" xfId="0" applyNumberFormat="1" applyFont="1" applyBorder="1" applyAlignment="1">
      <alignment horizontal="center" vertical="top" wrapText="1"/>
    </xf>
    <xf numFmtId="164" fontId="3" fillId="4" borderId="36" xfId="0" applyNumberFormat="1" applyFont="1" applyFill="1" applyBorder="1" applyAlignment="1">
      <alignment horizontal="center" vertical="top" wrapText="1"/>
    </xf>
    <xf numFmtId="164" fontId="3" fillId="7" borderId="38" xfId="0" applyNumberFormat="1" applyFont="1" applyFill="1" applyBorder="1" applyAlignment="1">
      <alignment horizontal="center" vertical="top" wrapText="1"/>
    </xf>
    <xf numFmtId="164" fontId="2" fillId="7" borderId="38" xfId="0" applyNumberFormat="1" applyFont="1" applyFill="1" applyBorder="1" applyAlignment="1">
      <alignment horizontal="center" vertical="top" wrapText="1"/>
    </xf>
    <xf numFmtId="164" fontId="3" fillId="4" borderId="38" xfId="0" applyNumberFormat="1"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9" borderId="24" xfId="0" applyFont="1" applyFill="1" applyBorder="1" applyAlignment="1">
      <alignment horizontal="center" vertical="top"/>
    </xf>
    <xf numFmtId="0" fontId="2" fillId="9" borderId="25" xfId="0" applyFont="1" applyFill="1" applyBorder="1" applyAlignment="1">
      <alignment horizontal="center" vertical="top"/>
    </xf>
    <xf numFmtId="0" fontId="2" fillId="4" borderId="24" xfId="0" applyFont="1" applyFill="1" applyBorder="1" applyAlignment="1">
      <alignment horizontal="center" vertical="top"/>
    </xf>
    <xf numFmtId="0" fontId="2" fillId="4" borderId="25" xfId="0" applyFont="1" applyFill="1" applyBorder="1" applyAlignment="1">
      <alignment horizontal="center" vertical="top"/>
    </xf>
    <xf numFmtId="49" fontId="3" fillId="8" borderId="13" xfId="0" applyNumberFormat="1" applyFont="1" applyFill="1" applyBorder="1" applyAlignment="1">
      <alignment horizontal="center" vertical="top"/>
    </xf>
    <xf numFmtId="0" fontId="7" fillId="0" borderId="0" xfId="0" applyNumberFormat="1" applyFont="1" applyFill="1" applyBorder="1" applyAlignment="1">
      <alignment horizontal="left" vertical="top" wrapText="1"/>
    </xf>
    <xf numFmtId="0" fontId="2" fillId="2" borderId="24" xfId="0" applyFont="1" applyFill="1" applyBorder="1" applyAlignment="1">
      <alignment horizontal="center" vertical="top" wrapText="1"/>
    </xf>
    <xf numFmtId="0" fontId="2" fillId="2" borderId="25" xfId="0" applyFont="1" applyFill="1" applyBorder="1" applyAlignment="1">
      <alignment horizontal="center" vertical="top" wrapText="1"/>
    </xf>
    <xf numFmtId="0" fontId="13" fillId="0" borderId="0" xfId="0" applyFont="1" applyAlignment="1">
      <alignment horizontal="center" vertical="top" wrapText="1"/>
    </xf>
    <xf numFmtId="0" fontId="14" fillId="0" borderId="0" xfId="0" applyFont="1" applyAlignment="1">
      <alignment horizontal="center" vertical="top" wrapText="1"/>
    </xf>
    <xf numFmtId="0" fontId="13" fillId="0" borderId="0" xfId="0" applyFont="1" applyAlignment="1">
      <alignment horizontal="center" vertical="top"/>
    </xf>
    <xf numFmtId="0" fontId="2" fillId="8" borderId="3" xfId="0" applyFont="1" applyFill="1" applyBorder="1" applyAlignment="1">
      <alignment horizontal="center" vertical="top"/>
    </xf>
    <xf numFmtId="0" fontId="2" fillId="8" borderId="16" xfId="0" applyFont="1" applyFill="1" applyBorder="1" applyAlignment="1">
      <alignment horizontal="center" vertical="top"/>
    </xf>
    <xf numFmtId="164" fontId="2" fillId="8" borderId="12" xfId="0" applyNumberFormat="1" applyFont="1" applyFill="1" applyBorder="1" applyAlignment="1">
      <alignment horizontal="center" vertical="top"/>
    </xf>
    <xf numFmtId="164" fontId="2" fillId="8" borderId="22" xfId="0" applyNumberFormat="1" applyFont="1" applyFill="1" applyBorder="1" applyAlignment="1">
      <alignment horizontal="center" vertical="top"/>
    </xf>
    <xf numFmtId="0" fontId="2" fillId="0" borderId="47" xfId="0" applyFont="1" applyFill="1" applyBorder="1" applyAlignment="1">
      <alignment horizontal="center" vertical="top"/>
    </xf>
    <xf numFmtId="49" fontId="7" fillId="8" borderId="79" xfId="0" applyNumberFormat="1" applyFont="1" applyFill="1" applyBorder="1" applyAlignment="1">
      <alignment horizontal="center" vertical="center"/>
    </xf>
    <xf numFmtId="49" fontId="7" fillId="8" borderId="72" xfId="0" applyNumberFormat="1" applyFont="1" applyFill="1" applyBorder="1" applyAlignment="1">
      <alignment horizontal="center" vertical="center"/>
    </xf>
    <xf numFmtId="49" fontId="2" fillId="8" borderId="21" xfId="0" applyNumberFormat="1" applyFont="1" applyFill="1" applyBorder="1" applyAlignment="1">
      <alignment horizontal="center" vertical="center"/>
    </xf>
    <xf numFmtId="0" fontId="2" fillId="0" borderId="69" xfId="0" applyFont="1" applyBorder="1" applyAlignment="1">
      <alignment horizontal="center" vertical="center" textRotation="90" wrapText="1"/>
    </xf>
    <xf numFmtId="0" fontId="20" fillId="0" borderId="0" xfId="0" applyFont="1" applyAlignment="1">
      <alignment horizontal="left" vertical="top" wrapText="1"/>
    </xf>
    <xf numFmtId="0" fontId="0" fillId="0" borderId="0" xfId="0" applyAlignment="1">
      <alignment horizontal="left" vertical="top"/>
    </xf>
    <xf numFmtId="0" fontId="3" fillId="0" borderId="0" xfId="0" applyFont="1" applyBorder="1" applyAlignment="1">
      <alignment horizontal="right" vertical="top"/>
    </xf>
    <xf numFmtId="0" fontId="2" fillId="0" borderId="0" xfId="0" applyFont="1" applyFill="1" applyBorder="1" applyAlignment="1">
      <alignment vertical="top"/>
    </xf>
    <xf numFmtId="164" fontId="3" fillId="2" borderId="26" xfId="0" applyNumberFormat="1" applyFont="1" applyFill="1" applyBorder="1" applyAlignment="1">
      <alignment horizontal="center" vertical="top"/>
    </xf>
    <xf numFmtId="164" fontId="3" fillId="2" borderId="2" xfId="0" applyNumberFormat="1" applyFont="1" applyFill="1" applyBorder="1" applyAlignment="1">
      <alignment horizontal="center" vertical="top"/>
    </xf>
    <xf numFmtId="164" fontId="3" fillId="2" borderId="25" xfId="0" applyNumberFormat="1" applyFont="1" applyFill="1" applyBorder="1" applyAlignment="1">
      <alignment horizontal="center" vertical="top"/>
    </xf>
    <xf numFmtId="3" fontId="2" fillId="8" borderId="28" xfId="0" applyNumberFormat="1" applyFont="1" applyFill="1" applyBorder="1" applyAlignment="1">
      <alignment horizontal="center" vertical="top"/>
    </xf>
    <xf numFmtId="3" fontId="2" fillId="8" borderId="48" xfId="0" applyNumberFormat="1" applyFont="1" applyFill="1" applyBorder="1" applyAlignment="1">
      <alignment horizontal="center" vertical="top"/>
    </xf>
    <xf numFmtId="0" fontId="2" fillId="8" borderId="48" xfId="0" applyFont="1" applyFill="1" applyBorder="1" applyAlignment="1">
      <alignment horizontal="center" vertical="top"/>
    </xf>
    <xf numFmtId="0" fontId="2" fillId="8" borderId="44" xfId="0" applyFont="1" applyFill="1" applyBorder="1" applyAlignment="1">
      <alignment horizontal="center" vertical="top"/>
    </xf>
    <xf numFmtId="0" fontId="2" fillId="8" borderId="65" xfId="0" applyFont="1" applyFill="1" applyBorder="1" applyAlignment="1">
      <alignment horizontal="center" vertical="top"/>
    </xf>
    <xf numFmtId="0" fontId="2" fillId="0" borderId="83" xfId="0" applyFont="1" applyFill="1" applyBorder="1" applyAlignment="1">
      <alignment horizontal="center" vertical="top"/>
    </xf>
    <xf numFmtId="0" fontId="2" fillId="8" borderId="65" xfId="0" applyFont="1" applyFill="1" applyBorder="1" applyAlignment="1">
      <alignment horizontal="center" vertical="top" wrapText="1"/>
    </xf>
    <xf numFmtId="3" fontId="18" fillId="0" borderId="20" xfId="0" applyNumberFormat="1" applyFont="1" applyBorder="1" applyAlignment="1">
      <alignment vertical="top"/>
    </xf>
    <xf numFmtId="3" fontId="19" fillId="8" borderId="13" xfId="0" applyNumberFormat="1" applyFont="1" applyFill="1" applyBorder="1" applyAlignment="1">
      <alignment horizontal="center" vertical="top"/>
    </xf>
    <xf numFmtId="3" fontId="18" fillId="0" borderId="18" xfId="0" applyNumberFormat="1" applyFont="1" applyBorder="1" applyAlignment="1">
      <alignment vertical="top"/>
    </xf>
    <xf numFmtId="49" fontId="2" fillId="8" borderId="18" xfId="0" applyNumberFormat="1" applyFont="1" applyFill="1" applyBorder="1" applyAlignment="1">
      <alignment horizontal="center" vertical="center"/>
    </xf>
    <xf numFmtId="0" fontId="14" fillId="0" borderId="0" xfId="0" applyFont="1" applyFill="1" applyAlignment="1">
      <alignment horizontal="left" vertical="top"/>
    </xf>
    <xf numFmtId="0" fontId="13" fillId="0" borderId="0" xfId="0" applyFont="1" applyFill="1" applyAlignment="1">
      <alignment horizontal="left" vertical="top"/>
    </xf>
    <xf numFmtId="0" fontId="0" fillId="0" borderId="0" xfId="0" applyAlignment="1">
      <alignment horizontal="center" vertical="top" wrapText="1"/>
    </xf>
    <xf numFmtId="0" fontId="8" fillId="8" borderId="13" xfId="1" applyFont="1" applyFill="1" applyBorder="1" applyAlignment="1">
      <alignment horizontal="center" vertical="top"/>
    </xf>
    <xf numFmtId="164" fontId="7" fillId="0" borderId="36" xfId="0" applyNumberFormat="1" applyFont="1" applyBorder="1" applyAlignment="1">
      <alignment horizontal="center" vertical="top"/>
    </xf>
    <xf numFmtId="164" fontId="7" fillId="8" borderId="49" xfId="0" applyNumberFormat="1" applyFont="1" applyFill="1" applyBorder="1" applyAlignment="1">
      <alignment horizontal="center" vertical="top"/>
    </xf>
    <xf numFmtId="164" fontId="7" fillId="0" borderId="10" xfId="0" applyNumberFormat="1" applyFont="1" applyBorder="1" applyAlignment="1">
      <alignment horizontal="center" vertical="top"/>
    </xf>
    <xf numFmtId="164" fontId="7" fillId="8" borderId="19" xfId="0" applyNumberFormat="1" applyFont="1" applyFill="1" applyBorder="1" applyAlignment="1">
      <alignment horizontal="center" vertical="top"/>
    </xf>
    <xf numFmtId="164" fontId="7" fillId="8" borderId="12" xfId="0" applyNumberFormat="1" applyFont="1" applyFill="1" applyBorder="1" applyAlignment="1">
      <alignment horizontal="center" vertical="top"/>
    </xf>
    <xf numFmtId="164" fontId="7" fillId="8" borderId="22" xfId="0" applyNumberFormat="1" applyFont="1" applyFill="1" applyBorder="1" applyAlignment="1">
      <alignment horizontal="center" vertical="top"/>
    </xf>
    <xf numFmtId="164" fontId="7" fillId="8" borderId="67" xfId="0" applyNumberFormat="1" applyFont="1" applyFill="1" applyBorder="1" applyAlignment="1">
      <alignment horizontal="center" vertical="top"/>
    </xf>
    <xf numFmtId="164" fontId="7" fillId="8" borderId="65" xfId="0" applyNumberFormat="1" applyFont="1" applyFill="1" applyBorder="1" applyAlignment="1">
      <alignment horizontal="center" vertical="top"/>
    </xf>
    <xf numFmtId="164" fontId="7" fillId="8" borderId="48" xfId="0" applyNumberFormat="1" applyFont="1" applyFill="1" applyBorder="1" applyAlignment="1">
      <alignment horizontal="center" vertical="top"/>
    </xf>
    <xf numFmtId="164" fontId="2" fillId="0" borderId="65" xfId="0" applyNumberFormat="1" applyFont="1" applyBorder="1" applyAlignment="1">
      <alignment horizontal="center" vertical="top"/>
    </xf>
    <xf numFmtId="164" fontId="2" fillId="0" borderId="42" xfId="0" applyNumberFormat="1" applyFont="1" applyBorder="1" applyAlignment="1">
      <alignment horizontal="center" vertical="top"/>
    </xf>
    <xf numFmtId="164" fontId="2" fillId="0" borderId="12" xfId="0" applyNumberFormat="1" applyFont="1" applyBorder="1" applyAlignment="1">
      <alignment horizontal="center" vertical="top"/>
    </xf>
    <xf numFmtId="164" fontId="7" fillId="0" borderId="37" xfId="0" applyNumberFormat="1" applyFont="1" applyBorder="1" applyAlignment="1">
      <alignment horizontal="center" vertical="top"/>
    </xf>
    <xf numFmtId="0" fontId="8" fillId="0" borderId="71" xfId="0" applyFont="1" applyFill="1" applyBorder="1" applyAlignment="1">
      <alignment horizontal="center" vertical="top"/>
    </xf>
    <xf numFmtId="1" fontId="2" fillId="3" borderId="65" xfId="2" applyNumberFormat="1" applyFont="1" applyFill="1" applyBorder="1" applyAlignment="1">
      <alignment horizontal="center" vertical="top" wrapText="1"/>
    </xf>
    <xf numFmtId="1" fontId="2" fillId="3" borderId="13" xfId="2" applyNumberFormat="1" applyFont="1" applyFill="1" applyBorder="1" applyAlignment="1">
      <alignment horizontal="center" vertical="top" wrapText="1"/>
    </xf>
    <xf numFmtId="3" fontId="2" fillId="3" borderId="13" xfId="2" applyNumberFormat="1" applyFont="1" applyFill="1" applyBorder="1" applyAlignment="1">
      <alignment horizontal="center" vertical="top" wrapText="1"/>
    </xf>
    <xf numFmtId="3" fontId="2" fillId="8" borderId="77" xfId="0" applyNumberFormat="1" applyFont="1" applyFill="1" applyBorder="1" applyAlignment="1">
      <alignment horizontal="center" vertical="top" wrapText="1"/>
    </xf>
    <xf numFmtId="3" fontId="2" fillId="8" borderId="13" xfId="0" applyNumberFormat="1" applyFont="1" applyFill="1" applyBorder="1" applyAlignment="1">
      <alignment horizontal="center" vertical="top" wrapText="1"/>
    </xf>
    <xf numFmtId="3" fontId="2" fillId="8" borderId="48" xfId="0" applyNumberFormat="1" applyFont="1" applyFill="1" applyBorder="1" applyAlignment="1">
      <alignment horizontal="center" vertical="top" wrapText="1"/>
    </xf>
    <xf numFmtId="0" fontId="2" fillId="0" borderId="61" xfId="0" applyFont="1" applyFill="1" applyBorder="1" applyAlignment="1">
      <alignment horizontal="center" vertical="top"/>
    </xf>
    <xf numFmtId="164" fontId="8" fillId="8" borderId="49" xfId="0" applyNumberFormat="1" applyFont="1" applyFill="1" applyBorder="1" applyAlignment="1">
      <alignment horizontal="center" vertical="top"/>
    </xf>
    <xf numFmtId="164" fontId="8" fillId="8" borderId="0" xfId="0" applyNumberFormat="1" applyFont="1" applyFill="1" applyBorder="1" applyAlignment="1">
      <alignment horizontal="center" vertical="top"/>
    </xf>
    <xf numFmtId="164" fontId="3" fillId="7" borderId="0" xfId="0" applyNumberFormat="1" applyFont="1" applyFill="1" applyBorder="1" applyAlignment="1">
      <alignment horizontal="center" vertical="top"/>
    </xf>
    <xf numFmtId="0" fontId="18"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6" xfId="0" applyFont="1" applyBorder="1" applyAlignment="1">
      <alignment horizontal="center" vertical="center" wrapText="1"/>
    </xf>
    <xf numFmtId="164" fontId="3" fillId="4" borderId="36" xfId="0" applyNumberFormat="1" applyFont="1" applyFill="1" applyBorder="1" applyAlignment="1">
      <alignment horizontal="center" vertical="top"/>
    </xf>
    <xf numFmtId="164" fontId="2" fillId="0" borderId="46" xfId="0" applyNumberFormat="1" applyFont="1" applyBorder="1" applyAlignment="1">
      <alignment horizontal="center" vertical="top"/>
    </xf>
    <xf numFmtId="164" fontId="3" fillId="5" borderId="43" xfId="0" applyNumberFormat="1" applyFont="1" applyFill="1" applyBorder="1" applyAlignment="1">
      <alignment horizontal="center" vertical="top"/>
    </xf>
    <xf numFmtId="164" fontId="3" fillId="4" borderId="10" xfId="0" applyNumberFormat="1" applyFont="1" applyFill="1" applyBorder="1" applyAlignment="1">
      <alignment horizontal="center" vertical="top" wrapText="1"/>
    </xf>
    <xf numFmtId="164" fontId="3" fillId="7" borderId="1" xfId="0" applyNumberFormat="1" applyFont="1" applyFill="1" applyBorder="1" applyAlignment="1">
      <alignment horizontal="center" vertical="top" wrapText="1"/>
    </xf>
    <xf numFmtId="164" fontId="2" fillId="0" borderId="1" xfId="0" applyNumberFormat="1" applyFont="1" applyBorder="1" applyAlignment="1">
      <alignment horizontal="center" vertical="top" wrapText="1"/>
    </xf>
    <xf numFmtId="164" fontId="2" fillId="7" borderId="1" xfId="0" applyNumberFormat="1" applyFont="1" applyFill="1" applyBorder="1" applyAlignment="1">
      <alignment horizontal="center" vertical="top" wrapText="1"/>
    </xf>
    <xf numFmtId="164" fontId="3" fillId="4" borderId="1" xfId="0" applyNumberFormat="1" applyFont="1" applyFill="1" applyBorder="1" applyAlignment="1">
      <alignment horizontal="center" vertical="top" wrapText="1"/>
    </xf>
    <xf numFmtId="164" fontId="3" fillId="5" borderId="68" xfId="0" applyNumberFormat="1" applyFont="1" applyFill="1" applyBorder="1" applyAlignment="1">
      <alignment horizontal="center" vertical="top" wrapText="1"/>
    </xf>
    <xf numFmtId="164" fontId="3" fillId="4" borderId="10" xfId="0" applyNumberFormat="1" applyFont="1" applyFill="1" applyBorder="1" applyAlignment="1">
      <alignment horizontal="center" vertical="top"/>
    </xf>
    <xf numFmtId="164" fontId="2" fillId="0" borderId="22" xfId="0" applyNumberFormat="1" applyFont="1" applyBorder="1" applyAlignment="1">
      <alignment horizontal="center" vertical="top"/>
    </xf>
    <xf numFmtId="164" fontId="3" fillId="5" borderId="8"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164" fontId="2" fillId="8" borderId="12" xfId="0" applyNumberFormat="1" applyFont="1" applyFill="1" applyBorder="1" applyAlignment="1">
      <alignment horizontal="center" vertical="top"/>
    </xf>
    <xf numFmtId="164" fontId="2" fillId="8" borderId="42" xfId="0" applyNumberFormat="1" applyFont="1" applyFill="1" applyBorder="1" applyAlignment="1">
      <alignment horizontal="center" vertical="top"/>
    </xf>
    <xf numFmtId="164" fontId="2" fillId="0" borderId="27" xfId="0" applyNumberFormat="1" applyFont="1" applyBorder="1" applyAlignment="1">
      <alignment horizontal="center" vertical="top" wrapText="1"/>
    </xf>
    <xf numFmtId="0" fontId="2" fillId="8" borderId="16" xfId="0" applyFont="1" applyFill="1" applyBorder="1" applyAlignment="1">
      <alignment horizontal="center" vertical="top"/>
    </xf>
    <xf numFmtId="164" fontId="2" fillId="8" borderId="22" xfId="0" applyNumberFormat="1" applyFont="1" applyFill="1" applyBorder="1" applyAlignment="1">
      <alignment horizontal="center" vertical="top"/>
    </xf>
    <xf numFmtId="0" fontId="2" fillId="10" borderId="58" xfId="0" applyFont="1" applyFill="1" applyBorder="1" applyAlignment="1">
      <alignment vertical="top" wrapText="1"/>
    </xf>
    <xf numFmtId="0" fontId="2" fillId="10" borderId="76" xfId="0" applyFont="1" applyFill="1" applyBorder="1" applyAlignment="1">
      <alignment horizontal="center" vertical="top" wrapText="1"/>
    </xf>
    <xf numFmtId="164" fontId="2" fillId="8" borderId="81" xfId="0" applyNumberFormat="1" applyFont="1" applyFill="1" applyBorder="1" applyAlignment="1">
      <alignment horizontal="center" vertical="top"/>
    </xf>
    <xf numFmtId="164" fontId="3" fillId="7" borderId="7" xfId="0" applyNumberFormat="1" applyFont="1" applyFill="1" applyBorder="1" applyAlignment="1">
      <alignment horizontal="center" vertical="top"/>
    </xf>
    <xf numFmtId="164" fontId="2" fillId="8" borderId="23" xfId="0" applyNumberFormat="1" applyFont="1" applyFill="1" applyBorder="1" applyAlignment="1">
      <alignment horizontal="center" vertical="top"/>
    </xf>
    <xf numFmtId="164" fontId="3" fillId="7" borderId="18" xfId="0" applyNumberFormat="1" applyFont="1" applyFill="1" applyBorder="1" applyAlignment="1">
      <alignment horizontal="center" vertical="top"/>
    </xf>
    <xf numFmtId="164" fontId="3" fillId="2" borderId="89" xfId="0" applyNumberFormat="1" applyFont="1" applyFill="1" applyBorder="1" applyAlignment="1">
      <alignment horizontal="center" vertical="top"/>
    </xf>
    <xf numFmtId="0" fontId="2" fillId="0" borderId="3" xfId="0" applyFont="1" applyBorder="1" applyAlignment="1">
      <alignment horizontal="center" vertical="top"/>
    </xf>
    <xf numFmtId="164" fontId="7" fillId="3" borderId="0" xfId="0" applyNumberFormat="1" applyFont="1" applyFill="1" applyBorder="1" applyAlignment="1">
      <alignment horizontal="center" vertical="top" wrapText="1"/>
    </xf>
    <xf numFmtId="164" fontId="7" fillId="3" borderId="12" xfId="0" applyNumberFormat="1" applyFont="1" applyFill="1" applyBorder="1" applyAlignment="1">
      <alignment horizontal="center" vertical="top" wrapText="1"/>
    </xf>
    <xf numFmtId="164" fontId="7" fillId="3" borderId="42" xfId="0" applyNumberFormat="1" applyFont="1" applyFill="1" applyBorder="1" applyAlignment="1">
      <alignment horizontal="center" vertical="top" wrapText="1"/>
    </xf>
    <xf numFmtId="164" fontId="7" fillId="3" borderId="13" xfId="0" applyNumberFormat="1" applyFont="1" applyFill="1" applyBorder="1" applyAlignment="1">
      <alignment horizontal="center" vertical="top" wrapText="1"/>
    </xf>
    <xf numFmtId="164" fontId="7" fillId="0" borderId="74" xfId="0" applyNumberFormat="1" applyFont="1" applyBorder="1" applyAlignment="1">
      <alignment horizontal="center" vertical="top"/>
    </xf>
    <xf numFmtId="164" fontId="7" fillId="0" borderId="102" xfId="0" applyNumberFormat="1" applyFont="1" applyBorder="1" applyAlignment="1">
      <alignment horizontal="center" vertical="top"/>
    </xf>
    <xf numFmtId="164" fontId="7" fillId="8" borderId="35" xfId="0" applyNumberFormat="1" applyFont="1" applyFill="1" applyBorder="1" applyAlignment="1">
      <alignment horizontal="center" vertical="top"/>
    </xf>
    <xf numFmtId="164" fontId="7" fillId="8" borderId="31" xfId="0" applyNumberFormat="1" applyFont="1" applyFill="1" applyBorder="1" applyAlignment="1">
      <alignment horizontal="center" vertical="top"/>
    </xf>
    <xf numFmtId="164" fontId="7" fillId="8" borderId="61" xfId="0" applyNumberFormat="1" applyFont="1" applyFill="1" applyBorder="1" applyAlignment="1">
      <alignment horizontal="center" vertical="top"/>
    </xf>
    <xf numFmtId="164" fontId="2" fillId="0" borderId="0" xfId="0" applyNumberFormat="1" applyFont="1" applyBorder="1" applyAlignment="1">
      <alignment horizontal="center" vertical="top"/>
    </xf>
    <xf numFmtId="164" fontId="3" fillId="2" borderId="45" xfId="0" applyNumberFormat="1" applyFont="1" applyFill="1" applyBorder="1" applyAlignment="1">
      <alignment horizontal="center" vertical="top"/>
    </xf>
    <xf numFmtId="164" fontId="7" fillId="8" borderId="20" xfId="0" applyNumberFormat="1" applyFont="1" applyFill="1" applyBorder="1" applyAlignment="1">
      <alignment horizontal="center" vertical="top"/>
    </xf>
    <xf numFmtId="164" fontId="7" fillId="8" borderId="13" xfId="0" applyNumberFormat="1" applyFont="1" applyFill="1" applyBorder="1" applyAlignment="1">
      <alignment horizontal="center" vertical="top"/>
    </xf>
    <xf numFmtId="164" fontId="7" fillId="8" borderId="56" xfId="0" applyNumberFormat="1" applyFont="1" applyFill="1" applyBorder="1" applyAlignment="1">
      <alignment horizontal="center" vertical="top"/>
    </xf>
    <xf numFmtId="164" fontId="2" fillId="8" borderId="20" xfId="0" applyNumberFormat="1" applyFont="1" applyFill="1" applyBorder="1" applyAlignment="1">
      <alignment horizontal="right" vertical="top"/>
    </xf>
    <xf numFmtId="164" fontId="2" fillId="8" borderId="13" xfId="0" applyNumberFormat="1" applyFont="1" applyFill="1" applyBorder="1" applyAlignment="1">
      <alignment horizontal="center"/>
    </xf>
    <xf numFmtId="164" fontId="2" fillId="8" borderId="56" xfId="0" applyNumberFormat="1" applyFont="1" applyFill="1" applyBorder="1" applyAlignment="1">
      <alignment horizontal="center"/>
    </xf>
    <xf numFmtId="164" fontId="3" fillId="7" borderId="13" xfId="0" applyNumberFormat="1" applyFont="1" applyFill="1" applyBorder="1" applyAlignment="1">
      <alignment horizontal="center" vertical="top"/>
    </xf>
    <xf numFmtId="164" fontId="2" fillId="8" borderId="23" xfId="0" applyNumberFormat="1" applyFont="1" applyFill="1" applyBorder="1" applyAlignment="1">
      <alignment horizontal="right" vertical="top"/>
    </xf>
    <xf numFmtId="164" fontId="3" fillId="7" borderId="103" xfId="0" applyNumberFormat="1" applyFont="1" applyFill="1" applyBorder="1" applyAlignment="1">
      <alignment horizontal="center" vertical="top"/>
    </xf>
    <xf numFmtId="164" fontId="8" fillId="8" borderId="23" xfId="0" applyNumberFormat="1" applyFont="1" applyFill="1" applyBorder="1" applyAlignment="1">
      <alignment horizontal="center" vertical="top"/>
    </xf>
    <xf numFmtId="164" fontId="8" fillId="8" borderId="6" xfId="0" applyNumberFormat="1" applyFont="1" applyFill="1" applyBorder="1" applyAlignment="1">
      <alignment horizontal="center" vertical="top"/>
    </xf>
    <xf numFmtId="0" fontId="2" fillId="0" borderId="81" xfId="0" applyFont="1" applyFill="1" applyBorder="1" applyAlignment="1">
      <alignment horizontal="center" vertical="top"/>
    </xf>
    <xf numFmtId="164" fontId="3" fillId="7" borderId="6" xfId="0" applyNumberFormat="1" applyFont="1" applyFill="1" applyBorder="1" applyAlignment="1">
      <alignment horizontal="center" vertical="top"/>
    </xf>
    <xf numFmtId="164" fontId="3" fillId="4" borderId="74" xfId="0" applyNumberFormat="1" applyFont="1" applyFill="1" applyBorder="1" applyAlignment="1">
      <alignment horizontal="center" vertical="top"/>
    </xf>
    <xf numFmtId="164" fontId="3" fillId="7" borderId="29" xfId="0" applyNumberFormat="1" applyFont="1" applyFill="1" applyBorder="1" applyAlignment="1">
      <alignment horizontal="center" vertical="top" wrapText="1"/>
    </xf>
    <xf numFmtId="164" fontId="2" fillId="0" borderId="61" xfId="0" applyNumberFormat="1" applyFont="1" applyBorder="1" applyAlignment="1">
      <alignment horizontal="center" vertical="top"/>
    </xf>
    <xf numFmtId="164" fontId="2" fillId="0" borderId="47" xfId="0" applyNumberFormat="1" applyFont="1" applyBorder="1" applyAlignment="1">
      <alignment horizontal="center" vertical="top"/>
    </xf>
    <xf numFmtId="164" fontId="2" fillId="7" borderId="29" xfId="0" applyNumberFormat="1" applyFont="1" applyFill="1" applyBorder="1" applyAlignment="1">
      <alignment horizontal="center" vertical="top" wrapText="1"/>
    </xf>
    <xf numFmtId="164" fontId="3" fillId="4" borderId="29" xfId="0" applyNumberFormat="1" applyFont="1" applyFill="1" applyBorder="1" applyAlignment="1">
      <alignment horizontal="center" vertical="top" wrapText="1"/>
    </xf>
    <xf numFmtId="164" fontId="2" fillId="0" borderId="47" xfId="0" applyNumberFormat="1" applyFont="1" applyBorder="1" applyAlignment="1">
      <alignment horizontal="center" vertical="top" wrapText="1"/>
    </xf>
    <xf numFmtId="164" fontId="3" fillId="5" borderId="40" xfId="0" applyNumberFormat="1" applyFont="1" applyFill="1" applyBorder="1" applyAlignment="1">
      <alignment horizontal="center" vertical="top"/>
    </xf>
    <xf numFmtId="164" fontId="3" fillId="4" borderId="9" xfId="0" applyNumberFormat="1" applyFont="1" applyFill="1" applyBorder="1" applyAlignment="1">
      <alignment horizontal="center" vertical="top"/>
    </xf>
    <xf numFmtId="164" fontId="3" fillId="7" borderId="11" xfId="0" applyNumberFormat="1" applyFont="1" applyFill="1" applyBorder="1" applyAlignment="1">
      <alignment horizontal="center" vertical="top" wrapText="1"/>
    </xf>
    <xf numFmtId="164" fontId="2" fillId="0" borderId="81" xfId="0" applyNumberFormat="1" applyFont="1" applyBorder="1" applyAlignment="1">
      <alignment horizontal="center" vertical="top"/>
    </xf>
    <xf numFmtId="164" fontId="2" fillId="7" borderId="11" xfId="0" applyNumberFormat="1" applyFont="1" applyFill="1" applyBorder="1" applyAlignment="1">
      <alignment horizontal="center" vertical="top" wrapText="1"/>
    </xf>
    <xf numFmtId="164" fontId="3" fillId="4" borderId="11" xfId="0" applyNumberFormat="1" applyFont="1" applyFill="1" applyBorder="1" applyAlignment="1">
      <alignment horizontal="center" vertical="top" wrapText="1"/>
    </xf>
    <xf numFmtId="164" fontId="2" fillId="0" borderId="11" xfId="0" applyNumberFormat="1" applyFont="1" applyBorder="1" applyAlignment="1">
      <alignment horizontal="center" vertical="top" wrapText="1"/>
    </xf>
    <xf numFmtId="164" fontId="3" fillId="5" borderId="7" xfId="0" applyNumberFormat="1" applyFont="1" applyFill="1" applyBorder="1" applyAlignment="1">
      <alignment horizontal="center" vertical="top"/>
    </xf>
    <xf numFmtId="164" fontId="2" fillId="0" borderId="29" xfId="0" applyNumberFormat="1" applyFont="1" applyBorder="1" applyAlignment="1">
      <alignment horizontal="center" vertical="top" wrapText="1"/>
    </xf>
    <xf numFmtId="164" fontId="3" fillId="4" borderId="102" xfId="0" applyNumberFormat="1" applyFont="1" applyFill="1" applyBorder="1" applyAlignment="1">
      <alignment horizontal="center" vertical="top"/>
    </xf>
    <xf numFmtId="164" fontId="3" fillId="7" borderId="99" xfId="0" applyNumberFormat="1" applyFont="1" applyFill="1" applyBorder="1" applyAlignment="1">
      <alignment horizontal="center" vertical="top" wrapText="1"/>
    </xf>
    <xf numFmtId="164" fontId="2" fillId="0" borderId="56" xfId="0" applyNumberFormat="1" applyFont="1" applyBorder="1" applyAlignment="1">
      <alignment horizontal="center" vertical="top"/>
    </xf>
    <xf numFmtId="164" fontId="2" fillId="7" borderId="99" xfId="0" applyNumberFormat="1" applyFont="1" applyFill="1" applyBorder="1" applyAlignment="1">
      <alignment horizontal="center" vertical="top" wrapText="1"/>
    </xf>
    <xf numFmtId="164" fontId="3" fillId="4" borderId="99" xfId="0" applyNumberFormat="1" applyFont="1" applyFill="1" applyBorder="1" applyAlignment="1">
      <alignment horizontal="center" vertical="top" wrapText="1"/>
    </xf>
    <xf numFmtId="164" fontId="2" fillId="0" borderId="99" xfId="0" applyNumberFormat="1" applyFont="1" applyBorder="1" applyAlignment="1">
      <alignment horizontal="center" vertical="top" wrapText="1"/>
    </xf>
    <xf numFmtId="164" fontId="2" fillId="0" borderId="56" xfId="0" applyNumberFormat="1" applyFont="1" applyBorder="1" applyAlignment="1">
      <alignment horizontal="center" vertical="top" wrapText="1"/>
    </xf>
    <xf numFmtId="164" fontId="3" fillId="5" borderId="18" xfId="0" applyNumberFormat="1" applyFont="1" applyFill="1" applyBorder="1" applyAlignment="1">
      <alignment horizontal="center" vertical="top"/>
    </xf>
    <xf numFmtId="0" fontId="3" fillId="8" borderId="12" xfId="0" applyFont="1" applyFill="1" applyBorder="1" applyAlignment="1">
      <alignment horizontal="center" vertical="center" textRotation="90" wrapText="1"/>
    </xf>
    <xf numFmtId="0" fontId="3" fillId="8" borderId="78"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2" fillId="8" borderId="81" xfId="0" applyFont="1" applyFill="1" applyBorder="1" applyAlignment="1">
      <alignment vertical="top" wrapText="1"/>
    </xf>
    <xf numFmtId="3" fontId="2" fillId="8" borderId="71" xfId="0" applyNumberFormat="1" applyFont="1" applyFill="1" applyBorder="1" applyAlignment="1">
      <alignment horizontal="center" vertical="top"/>
    </xf>
    <xf numFmtId="164" fontId="3" fillId="4" borderId="89" xfId="0" applyNumberFormat="1" applyFont="1" applyFill="1" applyBorder="1" applyAlignment="1">
      <alignment horizontal="center" vertical="top"/>
    </xf>
    <xf numFmtId="164" fontId="2" fillId="8" borderId="22" xfId="0" applyNumberFormat="1" applyFont="1" applyFill="1" applyBorder="1" applyAlignment="1">
      <alignment horizontal="center" vertical="top"/>
    </xf>
    <xf numFmtId="0" fontId="2" fillId="8" borderId="101" xfId="0" applyFont="1" applyFill="1" applyBorder="1" applyAlignment="1">
      <alignment horizontal="center" vertical="top"/>
    </xf>
    <xf numFmtId="164" fontId="2" fillId="8" borderId="101" xfId="0" applyNumberFormat="1" applyFont="1" applyFill="1" applyBorder="1" applyAlignment="1">
      <alignment horizontal="center" vertical="top"/>
    </xf>
    <xf numFmtId="164" fontId="2" fillId="8" borderId="75" xfId="0" applyNumberFormat="1" applyFont="1" applyFill="1" applyBorder="1" applyAlignment="1">
      <alignment horizontal="center" vertical="top"/>
    </xf>
    <xf numFmtId="164" fontId="2" fillId="8" borderId="97" xfId="0" applyNumberFormat="1" applyFont="1" applyFill="1" applyBorder="1" applyAlignment="1">
      <alignment horizontal="center" vertical="top"/>
    </xf>
    <xf numFmtId="164" fontId="2" fillId="8" borderId="54" xfId="0" applyNumberFormat="1" applyFont="1" applyFill="1" applyBorder="1" applyAlignment="1">
      <alignment horizontal="center" vertical="top"/>
    </xf>
    <xf numFmtId="164" fontId="2" fillId="8" borderId="63" xfId="0" applyNumberFormat="1" applyFont="1" applyFill="1" applyBorder="1" applyAlignment="1">
      <alignment horizontal="center" vertical="top"/>
    </xf>
    <xf numFmtId="0" fontId="2" fillId="0" borderId="54" xfId="0" applyFont="1" applyBorder="1" applyAlignment="1">
      <alignment vertical="top" wrapText="1"/>
    </xf>
    <xf numFmtId="164" fontId="2" fillId="8" borderId="90" xfId="0" applyNumberFormat="1" applyFont="1" applyFill="1" applyBorder="1" applyAlignment="1">
      <alignment horizontal="center" vertical="top"/>
    </xf>
    <xf numFmtId="0" fontId="2" fillId="8" borderId="90" xfId="0" applyFont="1" applyFill="1" applyBorder="1" applyAlignment="1">
      <alignment horizontal="center" vertical="top"/>
    </xf>
    <xf numFmtId="164" fontId="2" fillId="8" borderId="82" xfId="0" applyNumberFormat="1" applyFont="1" applyFill="1" applyBorder="1" applyAlignment="1">
      <alignment horizontal="center" vertical="top"/>
    </xf>
    <xf numFmtId="164" fontId="2" fillId="8" borderId="104" xfId="0" applyNumberFormat="1" applyFont="1" applyFill="1" applyBorder="1" applyAlignment="1">
      <alignment horizontal="center" vertical="top"/>
    </xf>
    <xf numFmtId="164" fontId="2" fillId="8" borderId="100" xfId="0" applyNumberFormat="1" applyFont="1" applyFill="1" applyBorder="1" applyAlignment="1">
      <alignment horizontal="center" vertical="top"/>
    </xf>
    <xf numFmtId="0" fontId="2" fillId="10" borderId="64" xfId="0" applyFont="1" applyFill="1" applyBorder="1" applyAlignment="1">
      <alignment horizontal="center" vertical="top" wrapText="1"/>
    </xf>
    <xf numFmtId="164" fontId="2" fillId="0" borderId="38" xfId="0" applyNumberFormat="1" applyFont="1" applyBorder="1" applyAlignment="1">
      <alignment horizontal="center" vertical="top" wrapText="1"/>
    </xf>
    <xf numFmtId="164" fontId="3" fillId="4" borderId="36" xfId="0" applyNumberFormat="1" applyFont="1" applyFill="1" applyBorder="1" applyAlignment="1">
      <alignment horizontal="center" vertical="top" wrapText="1"/>
    </xf>
    <xf numFmtId="164" fontId="3" fillId="7" borderId="38" xfId="0" applyNumberFormat="1" applyFont="1" applyFill="1" applyBorder="1" applyAlignment="1">
      <alignment horizontal="center" vertical="top" wrapText="1"/>
    </xf>
    <xf numFmtId="164" fontId="3" fillId="5" borderId="43" xfId="0" applyNumberFormat="1" applyFont="1" applyFill="1" applyBorder="1" applyAlignment="1">
      <alignment horizontal="center" vertical="top" wrapText="1"/>
    </xf>
    <xf numFmtId="164" fontId="2" fillId="7" borderId="38" xfId="0" applyNumberFormat="1" applyFont="1" applyFill="1" applyBorder="1" applyAlignment="1">
      <alignment horizontal="center" vertical="top" wrapText="1"/>
    </xf>
    <xf numFmtId="164" fontId="3" fillId="4" borderId="38" xfId="0" applyNumberFormat="1"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9" borderId="24" xfId="0" applyFont="1" applyFill="1" applyBorder="1" applyAlignment="1">
      <alignment horizontal="center" vertical="top"/>
    </xf>
    <xf numFmtId="0" fontId="2" fillId="9" borderId="25" xfId="0" applyFont="1" applyFill="1" applyBorder="1" applyAlignment="1">
      <alignment horizontal="center" vertical="top"/>
    </xf>
    <xf numFmtId="0" fontId="2" fillId="4" borderId="24" xfId="0" applyFont="1" applyFill="1" applyBorder="1" applyAlignment="1">
      <alignment horizontal="center" vertical="top"/>
    </xf>
    <xf numFmtId="0" fontId="2" fillId="4" borderId="25" xfId="0" applyFont="1" applyFill="1" applyBorder="1" applyAlignment="1">
      <alignment horizontal="center" vertical="top"/>
    </xf>
    <xf numFmtId="0" fontId="2" fillId="2" borderId="24" xfId="0" applyFont="1" applyFill="1" applyBorder="1" applyAlignment="1">
      <alignment horizontal="center" vertical="top" wrapText="1"/>
    </xf>
    <xf numFmtId="0" fontId="2" fillId="2" borderId="25" xfId="0" applyFont="1" applyFill="1" applyBorder="1" applyAlignment="1">
      <alignment horizontal="center" vertical="top" wrapText="1"/>
    </xf>
    <xf numFmtId="0" fontId="2" fillId="0" borderId="21" xfId="0" applyFont="1" applyBorder="1" applyAlignment="1">
      <alignment horizontal="right" vertical="top"/>
    </xf>
    <xf numFmtId="164" fontId="7" fillId="8" borderId="4" xfId="0" applyNumberFormat="1" applyFont="1" applyFill="1" applyBorder="1" applyAlignment="1">
      <alignment horizontal="center" vertical="top"/>
    </xf>
    <xf numFmtId="164" fontId="7" fillId="8" borderId="3" xfId="0" applyNumberFormat="1" applyFont="1" applyFill="1" applyBorder="1" applyAlignment="1">
      <alignment horizontal="center" vertical="top"/>
    </xf>
    <xf numFmtId="164" fontId="7" fillId="8" borderId="16" xfId="0" applyNumberFormat="1" applyFont="1" applyFill="1" applyBorder="1" applyAlignment="1">
      <alignment horizontal="center" vertical="top"/>
    </xf>
    <xf numFmtId="0" fontId="2" fillId="8" borderId="16" xfId="0" applyFont="1" applyFill="1" applyBorder="1" applyAlignment="1">
      <alignment horizontal="center" vertical="top" wrapText="1"/>
    </xf>
    <xf numFmtId="0" fontId="3" fillId="7" borderId="46" xfId="0" applyFont="1" applyFill="1" applyBorder="1" applyAlignment="1">
      <alignment horizontal="center" vertical="top"/>
    </xf>
    <xf numFmtId="164" fontId="15" fillId="7" borderId="16" xfId="0" applyNumberFormat="1" applyFont="1" applyFill="1" applyBorder="1" applyAlignment="1">
      <alignment horizontal="center" vertical="top"/>
    </xf>
    <xf numFmtId="164" fontId="7" fillId="3" borderId="53" xfId="0" applyNumberFormat="1" applyFont="1" applyFill="1" applyBorder="1" applyAlignment="1">
      <alignment horizontal="center" vertical="top" wrapText="1"/>
    </xf>
    <xf numFmtId="3" fontId="2" fillId="8" borderId="39" xfId="0" applyNumberFormat="1" applyFont="1" applyFill="1" applyBorder="1" applyAlignment="1">
      <alignment horizontal="center" vertical="top"/>
    </xf>
    <xf numFmtId="3" fontId="2" fillId="8" borderId="53" xfId="0" applyNumberFormat="1" applyFont="1" applyFill="1" applyBorder="1" applyAlignment="1">
      <alignment horizontal="center" vertical="top"/>
    </xf>
    <xf numFmtId="1" fontId="2" fillId="8" borderId="105" xfId="0" applyNumberFormat="1" applyFont="1" applyFill="1" applyBorder="1" applyAlignment="1">
      <alignment horizontal="center" vertical="top"/>
    </xf>
    <xf numFmtId="1" fontId="2" fillId="3" borderId="0" xfId="2" applyNumberFormat="1" applyFont="1" applyFill="1" applyBorder="1" applyAlignment="1">
      <alignment horizontal="center" vertical="top"/>
    </xf>
    <xf numFmtId="1" fontId="2" fillId="3" borderId="97" xfId="2" applyNumberFormat="1" applyFont="1" applyFill="1" applyBorder="1" applyAlignment="1">
      <alignment horizontal="center" vertical="top"/>
    </xf>
    <xf numFmtId="3" fontId="2" fillId="8" borderId="79" xfId="0" applyNumberFormat="1" applyFont="1" applyFill="1" applyBorder="1" applyAlignment="1">
      <alignment horizontal="center" vertical="top"/>
    </xf>
    <xf numFmtId="0" fontId="2" fillId="8" borderId="104" xfId="0" applyFont="1" applyFill="1" applyBorder="1" applyAlignment="1">
      <alignment horizontal="center" vertical="top"/>
    </xf>
    <xf numFmtId="0" fontId="2" fillId="8" borderId="86" xfId="0" applyFont="1" applyFill="1" applyBorder="1" applyAlignment="1">
      <alignment horizontal="center" vertical="top"/>
    </xf>
    <xf numFmtId="3" fontId="2" fillId="8" borderId="0" xfId="0" applyNumberFormat="1" applyFont="1" applyFill="1" applyBorder="1" applyAlignment="1">
      <alignment horizontal="center" vertical="top"/>
    </xf>
    <xf numFmtId="3" fontId="2" fillId="0" borderId="21" xfId="0" applyNumberFormat="1" applyFont="1" applyFill="1" applyBorder="1" applyAlignment="1">
      <alignment horizontal="center" vertical="top"/>
    </xf>
    <xf numFmtId="3" fontId="2" fillId="8" borderId="21" xfId="0" applyNumberFormat="1" applyFont="1" applyFill="1" applyBorder="1" applyAlignment="1">
      <alignment horizontal="center" vertical="top"/>
    </xf>
    <xf numFmtId="0" fontId="2" fillId="3" borderId="79" xfId="2" applyFont="1" applyFill="1" applyBorder="1" applyAlignment="1">
      <alignment horizontal="center" vertical="top"/>
    </xf>
    <xf numFmtId="3" fontId="2" fillId="8" borderId="102" xfId="0" applyNumberFormat="1" applyFont="1" applyFill="1" applyBorder="1" applyAlignment="1">
      <alignment horizontal="center" vertical="top"/>
    </xf>
    <xf numFmtId="1" fontId="2" fillId="8" borderId="88" xfId="0" applyNumberFormat="1" applyFont="1" applyFill="1" applyBorder="1" applyAlignment="1">
      <alignment horizontal="center" vertical="top"/>
    </xf>
    <xf numFmtId="1" fontId="2" fillId="3" borderId="13" xfId="2" applyNumberFormat="1" applyFont="1" applyFill="1" applyBorder="1" applyAlignment="1">
      <alignment horizontal="center" vertical="top"/>
    </xf>
    <xf numFmtId="1" fontId="2" fillId="3" borderId="63" xfId="2" applyNumberFormat="1" applyFont="1" applyFill="1" applyBorder="1" applyAlignment="1">
      <alignment horizontal="center" vertical="top"/>
    </xf>
    <xf numFmtId="0" fontId="2" fillId="0" borderId="56" xfId="0" applyFont="1" applyFill="1" applyBorder="1" applyAlignment="1">
      <alignment horizontal="center" vertical="top"/>
    </xf>
    <xf numFmtId="3" fontId="2" fillId="0" borderId="18" xfId="0" applyNumberFormat="1" applyFont="1" applyFill="1" applyBorder="1" applyAlignment="1">
      <alignment horizontal="center" vertical="top"/>
    </xf>
    <xf numFmtId="3" fontId="2" fillId="8" borderId="18" xfId="0" applyNumberFormat="1" applyFont="1" applyFill="1" applyBorder="1" applyAlignment="1">
      <alignment horizontal="center" vertical="top"/>
    </xf>
    <xf numFmtId="0" fontId="5" fillId="7" borderId="106" xfId="0" applyFont="1" applyFill="1" applyBorder="1" applyAlignment="1">
      <alignment horizontal="center" vertical="top"/>
    </xf>
    <xf numFmtId="0" fontId="2" fillId="8" borderId="42" xfId="0" applyFont="1" applyFill="1" applyBorder="1" applyAlignment="1">
      <alignment horizontal="center" vertical="top"/>
    </xf>
    <xf numFmtId="0" fontId="3" fillId="0" borderId="39" xfId="0" applyFont="1" applyBorder="1" applyAlignment="1">
      <alignment horizontal="center" vertical="center"/>
    </xf>
    <xf numFmtId="164" fontId="2" fillId="8" borderId="12" xfId="0" applyNumberFormat="1" applyFont="1" applyFill="1" applyBorder="1" applyAlignment="1">
      <alignment horizontal="center" vertical="top"/>
    </xf>
    <xf numFmtId="164" fontId="2" fillId="8" borderId="42" xfId="0" applyNumberFormat="1" applyFont="1" applyFill="1" applyBorder="1" applyAlignment="1">
      <alignment horizontal="center" vertical="top"/>
    </xf>
    <xf numFmtId="164" fontId="2" fillId="8" borderId="13" xfId="0" applyNumberFormat="1" applyFont="1" applyFill="1" applyBorder="1" applyAlignment="1">
      <alignment horizontal="center" vertical="top"/>
    </xf>
    <xf numFmtId="0" fontId="2" fillId="8" borderId="46" xfId="0" applyFont="1" applyFill="1" applyBorder="1" applyAlignment="1">
      <alignment horizontal="center" vertical="top"/>
    </xf>
    <xf numFmtId="164" fontId="2" fillId="8" borderId="94" xfId="0" applyNumberFormat="1" applyFont="1" applyFill="1" applyBorder="1" applyAlignment="1">
      <alignment horizontal="center" vertical="top"/>
    </xf>
    <xf numFmtId="0" fontId="2" fillId="10" borderId="73" xfId="0" applyFont="1" applyFill="1" applyBorder="1" applyAlignment="1">
      <alignment horizontal="center" vertical="top" wrapText="1"/>
    </xf>
    <xf numFmtId="164" fontId="3" fillId="7" borderId="62" xfId="0" applyNumberFormat="1" applyFont="1" applyFill="1" applyBorder="1" applyAlignment="1">
      <alignment horizontal="center" vertical="top"/>
    </xf>
    <xf numFmtId="0" fontId="2" fillId="0" borderId="13" xfId="0" applyFont="1" applyBorder="1" applyAlignment="1">
      <alignment horizontal="left" vertical="top" wrapText="1"/>
    </xf>
    <xf numFmtId="0" fontId="2" fillId="8" borderId="56" xfId="0" applyFont="1" applyFill="1" applyBorder="1" applyAlignment="1">
      <alignment horizontal="left" vertical="top" wrapText="1"/>
    </xf>
    <xf numFmtId="0" fontId="2" fillId="0" borderId="48" xfId="0" applyFont="1" applyFill="1" applyBorder="1" applyAlignment="1">
      <alignment horizontal="left" vertical="top" wrapText="1"/>
    </xf>
    <xf numFmtId="164" fontId="22" fillId="8" borderId="12" xfId="0" applyNumberFormat="1" applyFont="1" applyFill="1" applyBorder="1" applyAlignment="1">
      <alignment horizontal="center" vertical="top"/>
    </xf>
    <xf numFmtId="164" fontId="22" fillId="8" borderId="0" xfId="0" applyNumberFormat="1" applyFont="1" applyFill="1" applyBorder="1" applyAlignment="1">
      <alignment horizontal="center" vertical="top"/>
    </xf>
    <xf numFmtId="164" fontId="22" fillId="8" borderId="65" xfId="0" applyNumberFormat="1" applyFont="1" applyFill="1" applyBorder="1" applyAlignment="1">
      <alignment horizontal="center" vertical="top"/>
    </xf>
    <xf numFmtId="0" fontId="17" fillId="0" borderId="76" xfId="0" applyFont="1" applyFill="1" applyBorder="1" applyAlignment="1">
      <alignment horizontal="center" vertical="top"/>
    </xf>
    <xf numFmtId="0" fontId="17" fillId="8" borderId="42" xfId="0" applyFont="1" applyFill="1" applyBorder="1" applyAlignment="1">
      <alignment horizontal="center" vertical="top" wrapText="1"/>
    </xf>
    <xf numFmtId="164" fontId="24" fillId="8" borderId="4" xfId="0" applyNumberFormat="1" applyFont="1" applyFill="1" applyBorder="1" applyAlignment="1">
      <alignment horizontal="center" vertical="top"/>
    </xf>
    <xf numFmtId="164" fontId="24" fillId="8" borderId="16" xfId="0" applyNumberFormat="1" applyFont="1" applyFill="1" applyBorder="1" applyAlignment="1">
      <alignment horizontal="center" vertical="top"/>
    </xf>
    <xf numFmtId="164" fontId="24" fillId="8" borderId="3" xfId="0" applyNumberFormat="1" applyFont="1" applyFill="1" applyBorder="1" applyAlignment="1">
      <alignment horizontal="center" vertical="top"/>
    </xf>
    <xf numFmtId="0" fontId="2" fillId="8" borderId="0" xfId="0" applyFont="1" applyFill="1" applyBorder="1" applyAlignment="1">
      <alignment horizontal="center" vertical="top"/>
    </xf>
    <xf numFmtId="0" fontId="25" fillId="0" borderId="82" xfId="0" applyFont="1" applyFill="1" applyBorder="1" applyAlignment="1">
      <alignment horizontal="center" vertical="top"/>
    </xf>
    <xf numFmtId="0" fontId="25" fillId="8" borderId="12" xfId="0" applyFont="1" applyFill="1" applyBorder="1" applyAlignment="1">
      <alignment horizontal="center" vertical="top"/>
    </xf>
    <xf numFmtId="0" fontId="2" fillId="8" borderId="60" xfId="0" applyFont="1" applyFill="1" applyBorder="1" applyAlignment="1">
      <alignment vertical="top" wrapText="1"/>
    </xf>
    <xf numFmtId="0" fontId="8" fillId="8" borderId="79" xfId="0" applyFont="1" applyFill="1" applyBorder="1" applyAlignment="1">
      <alignment horizontal="center" vertical="top"/>
    </xf>
    <xf numFmtId="0" fontId="8" fillId="8" borderId="66" xfId="0" applyFont="1" applyFill="1" applyBorder="1" applyAlignment="1">
      <alignment horizontal="center" vertical="top"/>
    </xf>
    <xf numFmtId="0" fontId="8" fillId="8" borderId="107" xfId="0" applyFont="1" applyFill="1" applyBorder="1" applyAlignment="1">
      <alignment horizontal="center" vertical="top"/>
    </xf>
    <xf numFmtId="0" fontId="8" fillId="8" borderId="64" xfId="0" applyFont="1" applyFill="1" applyBorder="1" applyAlignment="1">
      <alignment horizontal="center" vertical="top"/>
    </xf>
    <xf numFmtId="0" fontId="2" fillId="8" borderId="47" xfId="0" applyFont="1" applyFill="1" applyBorder="1" applyAlignment="1">
      <alignment horizontal="center" vertical="top"/>
    </xf>
    <xf numFmtId="0" fontId="25" fillId="8" borderId="78" xfId="0" applyFont="1" applyFill="1" applyBorder="1" applyAlignment="1">
      <alignment horizontal="center" vertical="top"/>
    </xf>
    <xf numFmtId="0" fontId="2" fillId="10" borderId="12" xfId="0" applyFont="1" applyFill="1" applyBorder="1" applyAlignment="1">
      <alignment horizontal="center" vertical="top" wrapText="1"/>
    </xf>
    <xf numFmtId="0" fontId="2" fillId="10" borderId="13" xfId="0" applyFont="1" applyFill="1" applyBorder="1" applyAlignment="1">
      <alignment horizontal="center" vertical="top" wrapText="1"/>
    </xf>
    <xf numFmtId="0" fontId="2" fillId="10" borderId="31" xfId="0" applyFont="1" applyFill="1" applyBorder="1" applyAlignment="1">
      <alignment horizontal="center" vertical="top" wrapText="1"/>
    </xf>
    <xf numFmtId="0" fontId="2" fillId="10" borderId="81" xfId="0" applyFont="1" applyFill="1" applyBorder="1" applyAlignment="1">
      <alignment vertical="top" wrapText="1"/>
    </xf>
    <xf numFmtId="0" fontId="2" fillId="10" borderId="22" xfId="0" applyFont="1" applyFill="1" applyBorder="1" applyAlignment="1">
      <alignment horizontal="center" vertical="top" wrapText="1"/>
    </xf>
    <xf numFmtId="0" fontId="2" fillId="10" borderId="61" xfId="0" applyFont="1" applyFill="1" applyBorder="1" applyAlignment="1">
      <alignment horizontal="center" vertical="top" wrapText="1"/>
    </xf>
    <xf numFmtId="0" fontId="2" fillId="10" borderId="56" xfId="0" applyFont="1" applyFill="1" applyBorder="1" applyAlignment="1">
      <alignment horizontal="center" vertical="top" wrapText="1"/>
    </xf>
    <xf numFmtId="0" fontId="25" fillId="10" borderId="6" xfId="0" applyFont="1" applyFill="1" applyBorder="1" applyAlignment="1">
      <alignment vertical="top" wrapText="1"/>
    </xf>
    <xf numFmtId="0" fontId="25" fillId="10" borderId="12" xfId="0" applyFont="1" applyFill="1" applyBorder="1" applyAlignment="1">
      <alignment horizontal="center" vertical="top" wrapText="1"/>
    </xf>
    <xf numFmtId="0" fontId="25" fillId="0" borderId="54" xfId="0" applyFont="1" applyBorder="1" applyAlignment="1">
      <alignment vertical="top" wrapText="1"/>
    </xf>
    <xf numFmtId="3" fontId="25" fillId="8" borderId="75" xfId="0" applyNumberFormat="1" applyFont="1" applyFill="1" applyBorder="1" applyAlignment="1">
      <alignment horizontal="center" vertical="top"/>
    </xf>
    <xf numFmtId="0" fontId="25" fillId="8" borderId="58" xfId="0" applyFont="1" applyFill="1" applyBorder="1" applyAlignment="1">
      <alignment vertical="top" wrapText="1"/>
    </xf>
    <xf numFmtId="3" fontId="25" fillId="8" borderId="76" xfId="0" applyNumberFormat="1" applyFont="1" applyFill="1" applyBorder="1" applyAlignment="1">
      <alignment horizontal="center" vertical="top"/>
    </xf>
    <xf numFmtId="0" fontId="25" fillId="8" borderId="42" xfId="0" applyFont="1" applyFill="1" applyBorder="1" applyAlignment="1">
      <alignment horizontal="center" vertical="top"/>
    </xf>
    <xf numFmtId="164" fontId="25" fillId="8" borderId="3" xfId="0" applyNumberFormat="1" applyFont="1" applyFill="1" applyBorder="1" applyAlignment="1">
      <alignment horizontal="center" vertical="top"/>
    </xf>
    <xf numFmtId="0" fontId="2" fillId="0" borderId="0" xfId="0" applyFont="1" applyAlignment="1">
      <alignment horizontal="center" vertical="top"/>
    </xf>
    <xf numFmtId="49" fontId="3" fillId="0" borderId="0" xfId="0" applyNumberFormat="1" applyFont="1" applyFill="1" applyBorder="1" applyAlignment="1">
      <alignment horizontal="center" vertical="top" wrapText="1"/>
    </xf>
    <xf numFmtId="0" fontId="3" fillId="0" borderId="24" xfId="0" applyFont="1" applyBorder="1" applyAlignment="1">
      <alignment horizontal="center" vertical="center" wrapText="1"/>
    </xf>
    <xf numFmtId="49" fontId="3" fillId="9" borderId="23" xfId="0" applyNumberFormat="1" applyFont="1" applyFill="1" applyBorder="1" applyAlignment="1">
      <alignment horizontal="center" vertical="top"/>
    </xf>
    <xf numFmtId="49" fontId="3" fillId="9" borderId="6"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19"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49" fontId="3" fillId="2" borderId="8" xfId="0" applyNumberFormat="1" applyFont="1" applyFill="1" applyBorder="1" applyAlignment="1">
      <alignment horizontal="center" vertical="top"/>
    </xf>
    <xf numFmtId="49" fontId="3" fillId="8" borderId="12" xfId="0" applyNumberFormat="1" applyFont="1" applyFill="1" applyBorder="1" applyAlignment="1">
      <alignment horizontal="center" vertical="top" wrapText="1"/>
    </xf>
    <xf numFmtId="0" fontId="2" fillId="8" borderId="12" xfId="0" applyFont="1" applyFill="1" applyBorder="1" applyAlignment="1">
      <alignment horizontal="left" vertical="top" wrapText="1"/>
    </xf>
    <xf numFmtId="0" fontId="3" fillId="9" borderId="25" xfId="0" applyFont="1" applyFill="1" applyBorder="1" applyAlignment="1">
      <alignment horizontal="left" vertical="top"/>
    </xf>
    <xf numFmtId="0" fontId="3" fillId="2" borderId="25" xfId="0" applyFont="1" applyFill="1" applyBorder="1" applyAlignment="1">
      <alignment horizontal="left" vertical="top" wrapText="1"/>
    </xf>
    <xf numFmtId="164" fontId="2" fillId="8" borderId="3" xfId="0" applyNumberFormat="1" applyFont="1" applyFill="1" applyBorder="1" applyAlignment="1">
      <alignment horizontal="center" vertical="top"/>
    </xf>
    <xf numFmtId="0" fontId="2" fillId="8" borderId="12" xfId="0" applyFont="1" applyFill="1" applyBorder="1" applyAlignment="1">
      <alignment horizontal="center" vertical="center" textRotation="90" wrapText="1"/>
    </xf>
    <xf numFmtId="0" fontId="2" fillId="8" borderId="42" xfId="0" applyFont="1" applyFill="1" applyBorder="1" applyAlignment="1">
      <alignment horizontal="center" vertical="top"/>
    </xf>
    <xf numFmtId="164" fontId="2" fillId="8" borderId="65" xfId="0" applyNumberFormat="1" applyFont="1" applyFill="1" applyBorder="1" applyAlignment="1">
      <alignment horizontal="center" vertical="top"/>
    </xf>
    <xf numFmtId="49" fontId="2" fillId="8" borderId="31" xfId="0" applyNumberFormat="1" applyFont="1" applyFill="1" applyBorder="1" applyAlignment="1">
      <alignment horizontal="center" vertical="top"/>
    </xf>
    <xf numFmtId="0" fontId="2" fillId="8" borderId="50" xfId="0" applyFont="1" applyFill="1" applyBorder="1" applyAlignment="1">
      <alignment horizontal="center" vertical="center" textRotation="90" wrapText="1"/>
    </xf>
    <xf numFmtId="49" fontId="3" fillId="8" borderId="31" xfId="0" applyNumberFormat="1" applyFont="1" applyFill="1" applyBorder="1" applyAlignment="1">
      <alignment horizontal="center" vertical="top"/>
    </xf>
    <xf numFmtId="49" fontId="6" fillId="6" borderId="39" xfId="0" applyNumberFormat="1" applyFont="1" applyFill="1" applyBorder="1" applyAlignment="1">
      <alignment horizontal="left" vertical="top" wrapText="1"/>
    </xf>
    <xf numFmtId="0" fontId="6" fillId="4" borderId="27" xfId="0" applyFont="1" applyFill="1" applyBorder="1" applyAlignment="1">
      <alignment horizontal="left" vertical="top" wrapText="1"/>
    </xf>
    <xf numFmtId="0" fontId="3" fillId="2" borderId="27" xfId="0" applyFont="1" applyFill="1" applyBorder="1" applyAlignment="1">
      <alignment horizontal="left" vertical="top" wrapText="1"/>
    </xf>
    <xf numFmtId="49" fontId="3" fillId="2" borderId="25" xfId="0" applyNumberFormat="1" applyFont="1" applyFill="1" applyBorder="1" applyAlignment="1">
      <alignment horizontal="left" vertical="top"/>
    </xf>
    <xf numFmtId="0" fontId="3" fillId="0" borderId="39" xfId="0" applyFont="1" applyBorder="1" applyAlignment="1">
      <alignment horizontal="center" vertical="center"/>
    </xf>
    <xf numFmtId="164" fontId="2" fillId="8" borderId="42" xfId="0" applyNumberFormat="1" applyFont="1" applyFill="1" applyBorder="1" applyAlignment="1">
      <alignment horizontal="center" vertical="top"/>
    </xf>
    <xf numFmtId="0" fontId="13" fillId="0" borderId="0" xfId="0" applyFont="1" applyAlignment="1">
      <alignment horizontal="center" vertical="top" wrapText="1"/>
    </xf>
    <xf numFmtId="0" fontId="14" fillId="0" borderId="0" xfId="0" applyFont="1" applyAlignment="1">
      <alignment horizontal="center" vertical="top" wrapText="1"/>
    </xf>
    <xf numFmtId="0" fontId="13" fillId="0" borderId="0" xfId="0" applyFont="1" applyAlignment="1">
      <alignment horizontal="center" vertical="top"/>
    </xf>
    <xf numFmtId="49" fontId="3" fillId="7" borderId="12" xfId="0" applyNumberFormat="1" applyFont="1" applyFill="1" applyBorder="1" applyAlignment="1">
      <alignment horizontal="center" vertical="top"/>
    </xf>
    <xf numFmtId="0" fontId="2" fillId="8" borderId="46" xfId="0" applyFont="1" applyFill="1" applyBorder="1" applyAlignment="1">
      <alignment horizontal="center" vertical="top"/>
    </xf>
    <xf numFmtId="164" fontId="2" fillId="8" borderId="4" xfId="0" applyNumberFormat="1" applyFont="1" applyFill="1" applyBorder="1" applyAlignment="1">
      <alignment horizontal="center" vertical="top"/>
    </xf>
    <xf numFmtId="164" fontId="2" fillId="8" borderId="16" xfId="0" applyNumberFormat="1" applyFont="1" applyFill="1" applyBorder="1" applyAlignment="1">
      <alignment horizontal="center" vertical="top"/>
    </xf>
    <xf numFmtId="49" fontId="3" fillId="0" borderId="22" xfId="0" applyNumberFormat="1" applyFont="1" applyBorder="1" applyAlignment="1">
      <alignment horizontal="center" vertical="top"/>
    </xf>
    <xf numFmtId="49" fontId="2" fillId="8" borderId="3" xfId="0" applyNumberFormat="1" applyFont="1" applyFill="1" applyBorder="1" applyAlignment="1">
      <alignment horizontal="center" vertical="top" wrapText="1"/>
    </xf>
    <xf numFmtId="3" fontId="2"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49" fontId="3" fillId="9" borderId="6" xfId="0" applyNumberFormat="1" applyFont="1" applyFill="1" applyBorder="1" applyAlignment="1">
      <alignment horizontal="center" vertical="top"/>
    </xf>
    <xf numFmtId="49" fontId="3" fillId="8" borderId="12" xfId="0" applyNumberFormat="1" applyFont="1" applyFill="1" applyBorder="1" applyAlignment="1">
      <alignment horizontal="center" vertical="top"/>
    </xf>
    <xf numFmtId="49" fontId="3" fillId="8" borderId="78"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164" fontId="2" fillId="8" borderId="65" xfId="0" applyNumberFormat="1" applyFont="1" applyFill="1" applyBorder="1" applyAlignment="1">
      <alignment horizontal="center" vertical="top"/>
    </xf>
    <xf numFmtId="49" fontId="3" fillId="8" borderId="31" xfId="0" applyNumberFormat="1" applyFont="1" applyFill="1" applyBorder="1" applyAlignment="1">
      <alignment horizontal="center" vertical="top"/>
    </xf>
    <xf numFmtId="164" fontId="2" fillId="8" borderId="3" xfId="0" applyNumberFormat="1" applyFont="1" applyFill="1" applyBorder="1" applyAlignment="1">
      <alignment horizontal="center" vertical="top"/>
    </xf>
    <xf numFmtId="0" fontId="2" fillId="8" borderId="42" xfId="0" applyFont="1" applyFill="1" applyBorder="1" applyAlignment="1">
      <alignment horizontal="center" vertical="top"/>
    </xf>
    <xf numFmtId="49" fontId="2" fillId="8" borderId="31" xfId="0" applyNumberFormat="1" applyFont="1" applyFill="1" applyBorder="1" applyAlignment="1">
      <alignment horizontal="center" vertical="top"/>
    </xf>
    <xf numFmtId="49" fontId="3" fillId="8" borderId="12" xfId="0" applyNumberFormat="1" applyFont="1" applyFill="1" applyBorder="1" applyAlignment="1">
      <alignment horizontal="center" vertical="top" wrapText="1"/>
    </xf>
    <xf numFmtId="164" fontId="2" fillId="8" borderId="42" xfId="0" applyNumberFormat="1" applyFont="1" applyFill="1" applyBorder="1" applyAlignment="1">
      <alignment horizontal="center" vertical="top"/>
    </xf>
    <xf numFmtId="164" fontId="2" fillId="8" borderId="4" xfId="0" applyNumberFormat="1" applyFont="1" applyFill="1" applyBorder="1" applyAlignment="1">
      <alignment horizontal="center" vertical="top"/>
    </xf>
    <xf numFmtId="164" fontId="2" fillId="8" borderId="16" xfId="0" applyNumberFormat="1" applyFont="1" applyFill="1" applyBorder="1" applyAlignment="1">
      <alignment horizontal="center" vertical="top"/>
    </xf>
    <xf numFmtId="49" fontId="2" fillId="8" borderId="3" xfId="0" applyNumberFormat="1" applyFont="1" applyFill="1" applyBorder="1" applyAlignment="1">
      <alignment horizontal="center" vertical="top" wrapText="1"/>
    </xf>
    <xf numFmtId="164" fontId="2" fillId="8" borderId="77" xfId="0" applyNumberFormat="1" applyFont="1" applyFill="1" applyBorder="1" applyAlignment="1">
      <alignment horizontal="center" vertical="top"/>
    </xf>
    <xf numFmtId="0" fontId="2" fillId="8" borderId="60" xfId="0" applyFont="1" applyFill="1" applyBorder="1" applyAlignment="1">
      <alignment horizontal="center" vertical="top"/>
    </xf>
    <xf numFmtId="49" fontId="3" fillId="7" borderId="12" xfId="0" applyNumberFormat="1" applyFont="1" applyFill="1" applyBorder="1" applyAlignment="1">
      <alignment horizontal="center" vertical="top"/>
    </xf>
    <xf numFmtId="49" fontId="2" fillId="8" borderId="42" xfId="0" applyNumberFormat="1" applyFont="1" applyFill="1" applyBorder="1" applyAlignment="1">
      <alignment horizontal="center" vertical="top" wrapText="1"/>
    </xf>
    <xf numFmtId="0" fontId="2" fillId="8" borderId="87" xfId="0" applyFont="1" applyFill="1" applyBorder="1" applyAlignment="1">
      <alignment vertical="top" wrapText="1"/>
    </xf>
    <xf numFmtId="0" fontId="3" fillId="0" borderId="5" xfId="0" applyFont="1" applyBorder="1" applyAlignment="1">
      <alignment horizontal="center" vertical="center" wrapText="1"/>
    </xf>
    <xf numFmtId="0" fontId="2" fillId="8" borderId="98" xfId="0" applyFont="1" applyFill="1" applyBorder="1" applyAlignment="1">
      <alignment vertical="top" wrapText="1"/>
    </xf>
    <xf numFmtId="49" fontId="7" fillId="8" borderId="73" xfId="0" applyNumberFormat="1" applyFont="1" applyFill="1" applyBorder="1" applyAlignment="1">
      <alignment horizontal="center" vertical="center" wrapText="1"/>
    </xf>
    <xf numFmtId="49" fontId="2" fillId="8" borderId="76" xfId="0" applyNumberFormat="1" applyFont="1" applyFill="1" applyBorder="1" applyAlignment="1">
      <alignment horizontal="center" vertical="center"/>
    </xf>
    <xf numFmtId="49" fontId="2" fillId="8" borderId="107" xfId="0" applyNumberFormat="1" applyFont="1" applyFill="1" applyBorder="1" applyAlignment="1">
      <alignment horizontal="center" vertical="center"/>
    </xf>
    <xf numFmtId="49" fontId="2" fillId="8" borderId="64" xfId="0" applyNumberFormat="1" applyFont="1" applyFill="1" applyBorder="1" applyAlignment="1">
      <alignment horizontal="center" vertical="center"/>
    </xf>
    <xf numFmtId="49" fontId="2" fillId="8" borderId="59" xfId="0" applyNumberFormat="1" applyFont="1" applyFill="1" applyBorder="1" applyAlignment="1">
      <alignment horizontal="left" vertical="top" wrapText="1"/>
    </xf>
    <xf numFmtId="49" fontId="7" fillId="8" borderId="40" xfId="0" applyNumberFormat="1" applyFont="1" applyFill="1" applyBorder="1" applyAlignment="1">
      <alignment horizontal="center" vertical="center" wrapText="1"/>
    </xf>
    <xf numFmtId="49" fontId="7" fillId="8" borderId="76" xfId="0" applyNumberFormat="1" applyFont="1" applyFill="1" applyBorder="1" applyAlignment="1">
      <alignment horizontal="center" vertical="center" wrapText="1"/>
    </xf>
    <xf numFmtId="49" fontId="7" fillId="8" borderId="64" xfId="0" applyNumberFormat="1" applyFont="1" applyFill="1" applyBorder="1" applyAlignment="1">
      <alignment horizontal="center" vertical="center" wrapText="1"/>
    </xf>
    <xf numFmtId="49" fontId="25" fillId="8" borderId="58" xfId="0" applyNumberFormat="1" applyFont="1" applyFill="1" applyBorder="1" applyAlignment="1">
      <alignment horizontal="left" vertical="top" wrapText="1"/>
    </xf>
    <xf numFmtId="49" fontId="24" fillId="8" borderId="73" xfId="0" applyNumberFormat="1" applyFont="1" applyFill="1" applyBorder="1" applyAlignment="1">
      <alignment horizontal="center" vertical="center" wrapText="1"/>
    </xf>
    <xf numFmtId="164" fontId="2" fillId="8" borderId="41" xfId="0" applyNumberFormat="1" applyFont="1" applyFill="1" applyBorder="1" applyAlignment="1">
      <alignment horizontal="left" vertical="top" wrapText="1"/>
    </xf>
    <xf numFmtId="164" fontId="2" fillId="0" borderId="81" xfId="0" applyNumberFormat="1" applyFont="1" applyFill="1" applyBorder="1" applyAlignment="1">
      <alignment horizontal="left" vertical="top" wrapText="1"/>
    </xf>
    <xf numFmtId="1" fontId="2" fillId="0" borderId="22" xfId="0" applyNumberFormat="1" applyFont="1" applyFill="1" applyBorder="1" applyAlignment="1">
      <alignment horizontal="center" vertical="top"/>
    </xf>
    <xf numFmtId="1" fontId="2" fillId="0" borderId="47" xfId="0" applyNumberFormat="1" applyFont="1" applyFill="1" applyBorder="1" applyAlignment="1">
      <alignment horizontal="center" vertical="top"/>
    </xf>
    <xf numFmtId="1" fontId="2" fillId="0" borderId="56" xfId="0" applyNumberFormat="1" applyFont="1" applyFill="1" applyBorder="1" applyAlignment="1">
      <alignment horizontal="center" vertical="top"/>
    </xf>
    <xf numFmtId="164" fontId="2" fillId="0" borderId="54" xfId="0" applyNumberFormat="1" applyFont="1" applyFill="1" applyBorder="1" applyAlignment="1">
      <alignment horizontal="left" vertical="top" wrapText="1"/>
    </xf>
    <xf numFmtId="1" fontId="2" fillId="0" borderId="75" xfId="0" applyNumberFormat="1" applyFont="1" applyFill="1" applyBorder="1" applyAlignment="1">
      <alignment horizontal="center" vertical="top"/>
    </xf>
    <xf numFmtId="1" fontId="2" fillId="0" borderId="97" xfId="0" applyNumberFormat="1" applyFont="1" applyFill="1" applyBorder="1" applyAlignment="1">
      <alignment horizontal="center" vertical="top"/>
    </xf>
    <xf numFmtId="1" fontId="2" fillId="0" borderId="63" xfId="0" applyNumberFormat="1" applyFont="1" applyFill="1" applyBorder="1" applyAlignment="1">
      <alignment horizontal="center" vertical="top"/>
    </xf>
    <xf numFmtId="164" fontId="2" fillId="8" borderId="100" xfId="0" applyNumberFormat="1" applyFont="1" applyFill="1" applyBorder="1" applyAlignment="1">
      <alignment vertical="top" wrapText="1"/>
    </xf>
    <xf numFmtId="3" fontId="2" fillId="8" borderId="82" xfId="0" applyNumberFormat="1" applyFont="1" applyFill="1" applyBorder="1" applyAlignment="1">
      <alignment horizontal="center" vertical="top"/>
    </xf>
    <xf numFmtId="0" fontId="2" fillId="0" borderId="6" xfId="0" applyFont="1" applyFill="1" applyBorder="1" applyAlignment="1">
      <alignment vertical="top" wrapText="1"/>
    </xf>
    <xf numFmtId="0" fontId="2" fillId="0" borderId="12" xfId="0" applyFont="1" applyFill="1" applyBorder="1" applyAlignment="1">
      <alignment horizontal="center" vertical="top"/>
    </xf>
    <xf numFmtId="0" fontId="2" fillId="8" borderId="90" xfId="0" applyFont="1" applyFill="1" applyBorder="1" applyAlignment="1">
      <alignment vertical="top" wrapText="1"/>
    </xf>
    <xf numFmtId="0" fontId="25" fillId="8" borderId="42" xfId="0" applyFont="1" applyFill="1" applyBorder="1" applyAlignment="1">
      <alignment vertical="top"/>
    </xf>
    <xf numFmtId="0" fontId="25" fillId="8" borderId="12" xfId="0" applyFont="1" applyFill="1" applyBorder="1" applyAlignment="1">
      <alignment horizontal="center" vertical="top" wrapText="1"/>
    </xf>
    <xf numFmtId="0" fontId="25" fillId="8" borderId="60" xfId="0" applyFont="1" applyFill="1" applyBorder="1" applyAlignment="1">
      <alignment horizontal="center" vertical="top" wrapText="1"/>
    </xf>
    <xf numFmtId="164" fontId="25" fillId="8" borderId="4" xfId="0" applyNumberFormat="1" applyFont="1" applyFill="1" applyBorder="1" applyAlignment="1">
      <alignment horizontal="center" vertical="top"/>
    </xf>
    <xf numFmtId="164" fontId="25" fillId="8" borderId="53" xfId="0" applyNumberFormat="1" applyFont="1" applyFill="1" applyBorder="1" applyAlignment="1">
      <alignment horizontal="center" vertical="top"/>
    </xf>
    <xf numFmtId="0" fontId="25" fillId="8" borderId="79" xfId="0" applyFont="1" applyFill="1" applyBorder="1" applyAlignment="1">
      <alignment horizontal="center" vertical="top"/>
    </xf>
    <xf numFmtId="0" fontId="5" fillId="7" borderId="44" xfId="0" applyFont="1" applyFill="1" applyBorder="1" applyAlignment="1">
      <alignment horizontal="center" vertical="top"/>
    </xf>
    <xf numFmtId="0" fontId="25" fillId="8" borderId="78" xfId="0" applyFont="1" applyFill="1" applyBorder="1" applyAlignment="1">
      <alignment horizontal="center" vertical="center" textRotation="90" wrapText="1"/>
    </xf>
    <xf numFmtId="49" fontId="26" fillId="8" borderId="66" xfId="0" applyNumberFormat="1" applyFont="1" applyFill="1" applyBorder="1" applyAlignment="1">
      <alignment horizontal="center" vertical="top"/>
    </xf>
    <xf numFmtId="0" fontId="25" fillId="8" borderId="22" xfId="0" applyFont="1" applyFill="1" applyBorder="1" applyAlignment="1">
      <alignment horizontal="center" vertical="center" textRotation="90" wrapText="1"/>
    </xf>
    <xf numFmtId="49" fontId="26" fillId="8" borderId="56" xfId="0" applyNumberFormat="1" applyFont="1" applyFill="1" applyBorder="1" applyAlignment="1">
      <alignment horizontal="center" vertical="top"/>
    </xf>
    <xf numFmtId="0" fontId="25" fillId="8" borderId="46" xfId="0" applyFont="1" applyFill="1" applyBorder="1" applyAlignment="1">
      <alignment horizontal="center" vertical="top" wrapText="1"/>
    </xf>
    <xf numFmtId="164" fontId="25" fillId="8" borderId="16" xfId="0" applyNumberFormat="1" applyFont="1" applyFill="1" applyBorder="1" applyAlignment="1">
      <alignment horizontal="center" vertical="top"/>
    </xf>
    <xf numFmtId="164" fontId="25" fillId="8" borderId="47" xfId="0" applyNumberFormat="1" applyFont="1" applyFill="1" applyBorder="1" applyAlignment="1">
      <alignment horizontal="center" vertical="top"/>
    </xf>
    <xf numFmtId="0" fontId="25" fillId="8" borderId="22" xfId="0" applyFont="1" applyFill="1" applyBorder="1" applyAlignment="1">
      <alignment horizontal="center" vertical="top"/>
    </xf>
    <xf numFmtId="0" fontId="25" fillId="8" borderId="61" xfId="0" applyFont="1" applyFill="1" applyBorder="1" applyAlignment="1">
      <alignment horizontal="center" vertical="top"/>
    </xf>
    <xf numFmtId="49" fontId="3" fillId="2" borderId="12" xfId="0" applyNumberFormat="1" applyFont="1" applyFill="1" applyBorder="1" applyAlignment="1">
      <alignment horizontal="center" vertical="top"/>
    </xf>
    <xf numFmtId="49" fontId="3" fillId="8" borderId="12" xfId="0" applyNumberFormat="1" applyFont="1" applyFill="1" applyBorder="1" applyAlignment="1">
      <alignment horizontal="center" vertical="top" wrapText="1"/>
    </xf>
    <xf numFmtId="164" fontId="2" fillId="8" borderId="3" xfId="0" applyNumberFormat="1" applyFont="1" applyFill="1" applyBorder="1" applyAlignment="1">
      <alignment horizontal="center" vertical="top"/>
    </xf>
    <xf numFmtId="0" fontId="2" fillId="8" borderId="12" xfId="0" applyFont="1" applyFill="1" applyBorder="1" applyAlignment="1">
      <alignment horizontal="center" vertical="center" textRotation="90" wrapText="1"/>
    </xf>
    <xf numFmtId="164" fontId="2" fillId="8" borderId="77" xfId="0" applyNumberFormat="1" applyFont="1" applyFill="1" applyBorder="1" applyAlignment="1">
      <alignment horizontal="center" vertical="top"/>
    </xf>
    <xf numFmtId="0" fontId="2" fillId="8" borderId="12" xfId="0" applyFont="1" applyFill="1" applyBorder="1" applyAlignment="1">
      <alignment horizontal="center" vertical="center" wrapText="1"/>
    </xf>
    <xf numFmtId="49" fontId="3" fillId="9" borderId="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12"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164" fontId="2" fillId="8" borderId="3" xfId="0" applyNumberFormat="1" applyFont="1" applyFill="1" applyBorder="1" applyAlignment="1">
      <alignment horizontal="center" vertical="top"/>
    </xf>
    <xf numFmtId="0" fontId="2" fillId="8" borderId="12" xfId="0" applyFont="1" applyFill="1" applyBorder="1" applyAlignment="1">
      <alignment horizontal="center" vertical="center" textRotation="90" wrapText="1"/>
    </xf>
    <xf numFmtId="0" fontId="2" fillId="8" borderId="42" xfId="0" applyFont="1" applyFill="1" applyBorder="1" applyAlignment="1">
      <alignment horizontal="center" vertical="top"/>
    </xf>
    <xf numFmtId="0" fontId="2" fillId="8" borderId="41" xfId="0" applyFont="1" applyFill="1" applyBorder="1" applyAlignment="1">
      <alignment vertical="top" wrapText="1"/>
    </xf>
    <xf numFmtId="49" fontId="3" fillId="8" borderId="12" xfId="0" applyNumberFormat="1" applyFont="1" applyFill="1" applyBorder="1" applyAlignment="1">
      <alignment horizontal="center" vertical="top" wrapText="1"/>
    </xf>
    <xf numFmtId="49" fontId="3" fillId="7" borderId="12" xfId="0" applyNumberFormat="1" applyFont="1" applyFill="1" applyBorder="1" applyAlignment="1">
      <alignment horizontal="center" vertical="top"/>
    </xf>
    <xf numFmtId="3" fontId="2" fillId="8" borderId="49" xfId="0" applyNumberFormat="1" applyFont="1" applyFill="1" applyBorder="1" applyAlignment="1">
      <alignment horizontal="center" vertical="top"/>
    </xf>
    <xf numFmtId="3" fontId="2" fillId="3" borderId="76" xfId="2" applyNumberFormat="1" applyFont="1" applyFill="1" applyBorder="1" applyAlignment="1">
      <alignment horizontal="center" vertical="top"/>
    </xf>
    <xf numFmtId="3" fontId="2" fillId="3" borderId="73" xfId="2" applyNumberFormat="1" applyFont="1" applyFill="1" applyBorder="1" applyAlignment="1">
      <alignment horizontal="center" vertical="top"/>
    </xf>
    <xf numFmtId="3" fontId="2" fillId="3" borderId="64" xfId="2" applyNumberFormat="1" applyFont="1" applyFill="1" applyBorder="1" applyAlignment="1">
      <alignment horizontal="center" vertical="top"/>
    </xf>
    <xf numFmtId="3" fontId="2" fillId="8" borderId="94" xfId="0" applyNumberFormat="1" applyFont="1" applyFill="1" applyBorder="1" applyAlignment="1">
      <alignment horizontal="center" vertical="top"/>
    </xf>
    <xf numFmtId="3" fontId="25" fillId="8" borderId="22" xfId="0" applyNumberFormat="1" applyFont="1" applyFill="1" applyBorder="1" applyAlignment="1">
      <alignment horizontal="center" vertical="top"/>
    </xf>
    <xf numFmtId="164" fontId="2" fillId="8" borderId="50" xfId="0" applyNumberFormat="1" applyFont="1" applyFill="1" applyBorder="1" applyAlignment="1">
      <alignment vertical="top" wrapText="1"/>
    </xf>
    <xf numFmtId="164" fontId="25" fillId="8" borderId="81" xfId="0" applyNumberFormat="1" applyFont="1" applyFill="1" applyBorder="1" applyAlignment="1">
      <alignment vertical="top" wrapText="1"/>
    </xf>
    <xf numFmtId="49" fontId="2" fillId="8" borderId="58" xfId="0" applyNumberFormat="1" applyFont="1" applyFill="1" applyBorder="1" applyAlignment="1">
      <alignment horizontal="left" vertical="top" wrapText="1"/>
    </xf>
    <xf numFmtId="164" fontId="2" fillId="8" borderId="3" xfId="0" applyNumberFormat="1" applyFont="1" applyFill="1" applyBorder="1" applyAlignment="1">
      <alignment horizontal="center" vertical="top"/>
    </xf>
    <xf numFmtId="0" fontId="2" fillId="8" borderId="42" xfId="0" applyFont="1" applyFill="1" applyBorder="1" applyAlignment="1">
      <alignment horizontal="center" vertical="top"/>
    </xf>
    <xf numFmtId="164" fontId="2" fillId="8" borderId="65" xfId="0" applyNumberFormat="1" applyFont="1" applyFill="1" applyBorder="1" applyAlignment="1">
      <alignment horizontal="center" vertical="top"/>
    </xf>
    <xf numFmtId="164" fontId="2" fillId="8" borderId="4" xfId="0" applyNumberFormat="1" applyFont="1" applyFill="1" applyBorder="1" applyAlignment="1">
      <alignment horizontal="center" vertical="top"/>
    </xf>
    <xf numFmtId="164" fontId="2" fillId="8" borderId="16" xfId="0" applyNumberFormat="1" applyFont="1" applyFill="1" applyBorder="1" applyAlignment="1">
      <alignment horizontal="center" vertical="top"/>
    </xf>
    <xf numFmtId="164" fontId="2" fillId="8" borderId="48" xfId="0" applyNumberFormat="1" applyFont="1" applyFill="1" applyBorder="1" applyAlignment="1">
      <alignment horizontal="center" vertical="top"/>
    </xf>
    <xf numFmtId="0" fontId="2" fillId="8" borderId="60" xfId="0" applyFont="1" applyFill="1" applyBorder="1" applyAlignment="1">
      <alignment horizontal="center" vertical="top"/>
    </xf>
    <xf numFmtId="0" fontId="2" fillId="8" borderId="46" xfId="0" applyFont="1" applyFill="1" applyBorder="1" applyAlignment="1">
      <alignment horizontal="center" vertical="top"/>
    </xf>
    <xf numFmtId="0" fontId="3" fillId="0" borderId="39" xfId="0" applyFont="1" applyBorder="1" applyAlignment="1">
      <alignment horizontal="center" vertical="center" wrapText="1"/>
    </xf>
    <xf numFmtId="0" fontId="2" fillId="0" borderId="0" xfId="0" applyFont="1" applyAlignment="1">
      <alignment horizontal="center" vertical="top"/>
    </xf>
    <xf numFmtId="49" fontId="3" fillId="0" borderId="0" xfId="0" applyNumberFormat="1" applyFont="1" applyFill="1" applyBorder="1" applyAlignment="1">
      <alignment horizontal="center" vertical="top" wrapText="1"/>
    </xf>
    <xf numFmtId="0" fontId="3" fillId="0" borderId="24" xfId="0" applyFont="1" applyBorder="1" applyAlignment="1">
      <alignment horizontal="center" vertical="center" wrapText="1"/>
    </xf>
    <xf numFmtId="49" fontId="3" fillId="9" borderId="23" xfId="0" applyNumberFormat="1" applyFont="1" applyFill="1" applyBorder="1" applyAlignment="1">
      <alignment horizontal="center" vertical="top"/>
    </xf>
    <xf numFmtId="49" fontId="3" fillId="9" borderId="6"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19"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49" fontId="3" fillId="2" borderId="8"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12" xfId="0" applyNumberFormat="1" applyFont="1" applyFill="1" applyBorder="1" applyAlignment="1">
      <alignment horizontal="center" vertical="top"/>
    </xf>
    <xf numFmtId="49" fontId="3" fillId="8" borderId="12" xfId="0" applyNumberFormat="1" applyFont="1" applyFill="1" applyBorder="1" applyAlignment="1">
      <alignment horizontal="center" vertical="top" wrapText="1"/>
    </xf>
    <xf numFmtId="49" fontId="3" fillId="8" borderId="8" xfId="0" applyNumberFormat="1" applyFont="1" applyFill="1" applyBorder="1" applyAlignment="1">
      <alignment horizontal="center" vertical="top" wrapText="1"/>
    </xf>
    <xf numFmtId="0" fontId="3" fillId="9" borderId="25" xfId="0" applyFont="1" applyFill="1" applyBorder="1" applyAlignment="1">
      <alignment horizontal="left" vertical="top"/>
    </xf>
    <xf numFmtId="0" fontId="3" fillId="2" borderId="25" xfId="0" applyFont="1" applyFill="1" applyBorder="1" applyAlignment="1">
      <alignment horizontal="left" vertical="top" wrapText="1"/>
    </xf>
    <xf numFmtId="164" fontId="2" fillId="8" borderId="3" xfId="0" applyNumberFormat="1" applyFont="1" applyFill="1" applyBorder="1" applyAlignment="1">
      <alignment horizontal="center" vertical="top"/>
    </xf>
    <xf numFmtId="0" fontId="2" fillId="8" borderId="12" xfId="0" applyFont="1" applyFill="1" applyBorder="1" applyAlignment="1">
      <alignment horizontal="center" vertical="center" textRotation="90" wrapText="1"/>
    </xf>
    <xf numFmtId="0" fontId="2" fillId="8" borderId="42" xfId="0" applyFont="1" applyFill="1" applyBorder="1" applyAlignment="1">
      <alignment horizontal="center" vertical="top"/>
    </xf>
    <xf numFmtId="49" fontId="2" fillId="8" borderId="31" xfId="0" applyNumberFormat="1" applyFont="1" applyFill="1" applyBorder="1" applyAlignment="1">
      <alignment horizontal="center" vertical="top"/>
    </xf>
    <xf numFmtId="0" fontId="2" fillId="8" borderId="50" xfId="0" applyFont="1" applyFill="1" applyBorder="1" applyAlignment="1">
      <alignment horizontal="center" vertical="center" textRotation="90" wrapText="1"/>
    </xf>
    <xf numFmtId="49" fontId="3" fillId="8" borderId="31" xfId="0" applyNumberFormat="1" applyFont="1" applyFill="1" applyBorder="1" applyAlignment="1">
      <alignment horizontal="center" vertical="top"/>
    </xf>
    <xf numFmtId="0" fontId="2" fillId="0" borderId="0" xfId="0" applyFont="1" applyAlignment="1">
      <alignment vertical="center" wrapText="1"/>
    </xf>
    <xf numFmtId="0" fontId="5" fillId="0" borderId="0" xfId="0" applyFont="1" applyAlignment="1"/>
    <xf numFmtId="0" fontId="13" fillId="0" borderId="0" xfId="0" applyFont="1" applyFill="1" applyAlignment="1">
      <alignment horizontal="center" vertical="top" wrapText="1"/>
    </xf>
    <xf numFmtId="49" fontId="6" fillId="6" borderId="39" xfId="0" applyNumberFormat="1" applyFont="1" applyFill="1" applyBorder="1" applyAlignment="1">
      <alignment horizontal="left" vertical="top" wrapText="1"/>
    </xf>
    <xf numFmtId="0" fontId="6" fillId="4" borderId="27" xfId="0" applyFont="1" applyFill="1" applyBorder="1" applyAlignment="1">
      <alignment horizontal="left" vertical="top" wrapText="1"/>
    </xf>
    <xf numFmtId="0" fontId="3" fillId="2" borderId="27" xfId="0" applyFont="1" applyFill="1" applyBorder="1" applyAlignment="1">
      <alignment horizontal="left" vertical="top" wrapText="1"/>
    </xf>
    <xf numFmtId="49" fontId="3" fillId="2" borderId="25" xfId="0" applyNumberFormat="1" applyFont="1" applyFill="1" applyBorder="1" applyAlignment="1">
      <alignment horizontal="left" vertical="top"/>
    </xf>
    <xf numFmtId="0" fontId="3" fillId="0" borderId="39" xfId="0" applyFont="1" applyBorder="1" applyAlignment="1">
      <alignment horizontal="center" vertical="center"/>
    </xf>
    <xf numFmtId="164" fontId="2" fillId="8" borderId="42" xfId="0" applyNumberFormat="1" applyFont="1" applyFill="1" applyBorder="1" applyAlignment="1">
      <alignment horizontal="center" vertical="top"/>
    </xf>
    <xf numFmtId="0" fontId="13" fillId="0" borderId="0" xfId="0" applyFont="1" applyAlignment="1">
      <alignment horizontal="center" vertical="top" wrapText="1"/>
    </xf>
    <xf numFmtId="0" fontId="14" fillId="0" borderId="0" xfId="0" applyFont="1" applyAlignment="1">
      <alignment horizontal="center" vertical="top" wrapText="1"/>
    </xf>
    <xf numFmtId="0" fontId="13" fillId="0" borderId="0" xfId="0" applyFont="1" applyAlignment="1">
      <alignment horizontal="center" vertical="top"/>
    </xf>
    <xf numFmtId="164" fontId="2" fillId="8" borderId="4" xfId="0" applyNumberFormat="1" applyFont="1" applyFill="1" applyBorder="1" applyAlignment="1">
      <alignment horizontal="center" vertical="top"/>
    </xf>
    <xf numFmtId="0" fontId="2" fillId="8" borderId="6" xfId="0" applyFont="1" applyFill="1" applyBorder="1" applyAlignment="1">
      <alignment vertical="top" wrapText="1"/>
    </xf>
    <xf numFmtId="3" fontId="2" fillId="0" borderId="0" xfId="0" applyNumberFormat="1" applyFont="1" applyFill="1" applyBorder="1" applyAlignment="1">
      <alignment horizontal="left" vertical="top" wrapText="1"/>
    </xf>
    <xf numFmtId="49" fontId="2" fillId="8" borderId="21" xfId="0" applyNumberFormat="1" applyFont="1" applyFill="1" applyBorder="1" applyAlignment="1">
      <alignment horizontal="center" vertical="top"/>
    </xf>
    <xf numFmtId="49" fontId="2" fillId="8" borderId="43" xfId="0" applyNumberFormat="1" applyFont="1" applyFill="1" applyBorder="1" applyAlignment="1">
      <alignment horizontal="left" vertical="top" wrapText="1"/>
    </xf>
    <xf numFmtId="0" fontId="12" fillId="8" borderId="43" xfId="0" applyFont="1" applyFill="1" applyBorder="1" applyAlignment="1">
      <alignment vertical="top" wrapText="1"/>
    </xf>
    <xf numFmtId="0" fontId="5" fillId="8" borderId="44" xfId="0" applyFont="1" applyFill="1" applyBorder="1" applyAlignment="1">
      <alignment horizontal="center" vertical="top"/>
    </xf>
    <xf numFmtId="0" fontId="2" fillId="8" borderId="73" xfId="0" applyFont="1" applyFill="1" applyBorder="1" applyAlignment="1">
      <alignment horizontal="center" vertical="top"/>
    </xf>
    <xf numFmtId="0" fontId="8" fillId="8" borderId="78" xfId="0" applyFont="1" applyFill="1" applyBorder="1" applyAlignment="1">
      <alignment horizontal="center" vertical="top"/>
    </xf>
    <xf numFmtId="0" fontId="8" fillId="8" borderId="76" xfId="0" applyFont="1" applyFill="1" applyBorder="1" applyAlignment="1">
      <alignment horizontal="center" vertical="top"/>
    </xf>
    <xf numFmtId="0" fontId="0" fillId="0" borderId="8" xfId="0" applyFont="1" applyBorder="1" applyAlignment="1">
      <alignment horizontal="left" vertical="top" wrapText="1"/>
    </xf>
    <xf numFmtId="0" fontId="0" fillId="0" borderId="8" xfId="0" applyFont="1" applyBorder="1" applyAlignment="1">
      <alignment horizontal="center" vertical="center" textRotation="90" wrapText="1"/>
    </xf>
    <xf numFmtId="0" fontId="5" fillId="8" borderId="8" xfId="0" applyFont="1" applyFill="1" applyBorder="1" applyAlignment="1">
      <alignment horizontal="left" vertical="top" wrapText="1"/>
    </xf>
    <xf numFmtId="0" fontId="2" fillId="8" borderId="8" xfId="0" applyFont="1" applyFill="1" applyBorder="1" applyAlignment="1">
      <alignment horizontal="center" vertical="center" textRotation="90" wrapText="1"/>
    </xf>
    <xf numFmtId="0" fontId="5" fillId="8" borderId="40" xfId="0" applyFont="1" applyFill="1" applyBorder="1" applyAlignment="1">
      <alignment horizontal="center" vertical="top"/>
    </xf>
    <xf numFmtId="0" fontId="5" fillId="8" borderId="8" xfId="0" applyFont="1" applyFill="1" applyBorder="1" applyAlignment="1">
      <alignment horizontal="center" vertical="top"/>
    </xf>
    <xf numFmtId="0" fontId="2" fillId="8" borderId="42" xfId="0" applyFont="1" applyFill="1" applyBorder="1" applyAlignment="1">
      <alignment horizontal="center" vertical="top"/>
    </xf>
    <xf numFmtId="164" fontId="2" fillId="8" borderId="42" xfId="0" applyNumberFormat="1" applyFont="1" applyFill="1" applyBorder="1" applyAlignment="1">
      <alignment horizontal="center" vertical="top"/>
    </xf>
    <xf numFmtId="164" fontId="2" fillId="8" borderId="3" xfId="0" applyNumberFormat="1" applyFont="1" applyFill="1" applyBorder="1" applyAlignment="1">
      <alignment horizontal="center" vertical="top"/>
    </xf>
    <xf numFmtId="164" fontId="2" fillId="8" borderId="77" xfId="0" applyNumberFormat="1" applyFont="1" applyFill="1" applyBorder="1" applyAlignment="1">
      <alignment horizontal="center" vertical="top"/>
    </xf>
    <xf numFmtId="0" fontId="2" fillId="8" borderId="65" xfId="0" applyFont="1" applyFill="1" applyBorder="1" applyAlignment="1">
      <alignment horizontal="center" vertical="center" wrapText="1"/>
    </xf>
    <xf numFmtId="0" fontId="2" fillId="8" borderId="0" xfId="0" applyFont="1" applyFill="1" applyAlignment="1">
      <alignment vertical="center" wrapText="1"/>
    </xf>
    <xf numFmtId="0" fontId="2" fillId="8" borderId="65" xfId="0" applyFont="1" applyFill="1" applyBorder="1" applyAlignment="1">
      <alignment horizontal="center" vertical="center"/>
    </xf>
    <xf numFmtId="0" fontId="2" fillId="8" borderId="42" xfId="0" applyFont="1" applyFill="1" applyBorder="1" applyAlignment="1">
      <alignment horizontal="left" vertical="top" wrapText="1"/>
    </xf>
    <xf numFmtId="0" fontId="2" fillId="8" borderId="43" xfId="0" applyFont="1" applyFill="1" applyBorder="1" applyAlignment="1">
      <alignment vertical="top" wrapText="1"/>
    </xf>
    <xf numFmtId="0" fontId="2" fillId="8" borderId="0" xfId="0" applyFont="1" applyFill="1" applyBorder="1" applyAlignment="1">
      <alignment vertical="center" wrapText="1"/>
    </xf>
    <xf numFmtId="0" fontId="5" fillId="8" borderId="43" xfId="0" applyFont="1" applyFill="1" applyBorder="1" applyAlignment="1">
      <alignment vertical="top" wrapText="1"/>
    </xf>
    <xf numFmtId="0" fontId="2" fillId="8" borderId="12" xfId="0" applyFont="1" applyFill="1" applyBorder="1" applyAlignment="1">
      <alignment horizontal="center" vertical="center"/>
    </xf>
    <xf numFmtId="0" fontId="2" fillId="8" borderId="101" xfId="0" applyFont="1" applyFill="1" applyBorder="1" applyAlignment="1">
      <alignment vertical="center" wrapText="1"/>
    </xf>
    <xf numFmtId="0" fontId="2" fillId="8" borderId="75" xfId="0" applyFont="1" applyFill="1" applyBorder="1" applyAlignment="1">
      <alignment horizontal="center" vertical="center" wrapText="1"/>
    </xf>
    <xf numFmtId="0" fontId="2" fillId="8" borderId="108" xfId="0" applyFont="1" applyFill="1" applyBorder="1" applyAlignment="1">
      <alignment horizontal="center" vertical="center" wrapText="1"/>
    </xf>
    <xf numFmtId="0" fontId="2" fillId="8" borderId="0" xfId="0" applyFont="1" applyFill="1" applyBorder="1" applyAlignment="1">
      <alignment vertical="top" wrapText="1"/>
    </xf>
    <xf numFmtId="0" fontId="2" fillId="8" borderId="101" xfId="0" applyFont="1" applyFill="1" applyBorder="1" applyAlignment="1">
      <alignment vertical="top" wrapText="1"/>
    </xf>
    <xf numFmtId="0" fontId="2" fillId="8" borderId="0" xfId="0" applyFont="1" applyFill="1" applyAlignment="1">
      <alignment vertical="top" wrapText="1"/>
    </xf>
    <xf numFmtId="0" fontId="2" fillId="8" borderId="75" xfId="0" applyFont="1" applyFill="1" applyBorder="1" applyAlignment="1">
      <alignment horizontal="center" vertical="top" wrapText="1"/>
    </xf>
    <xf numFmtId="164" fontId="2" fillId="0" borderId="0" xfId="0" applyNumberFormat="1" applyFont="1" applyBorder="1" applyAlignment="1">
      <alignment vertical="top"/>
    </xf>
    <xf numFmtId="49" fontId="3" fillId="2" borderId="12" xfId="0" applyNumberFormat="1" applyFont="1" applyFill="1" applyBorder="1" applyAlignment="1">
      <alignment horizontal="center" vertical="top"/>
    </xf>
    <xf numFmtId="49" fontId="3" fillId="8" borderId="12" xfId="0" applyNumberFormat="1" applyFont="1" applyFill="1" applyBorder="1" applyAlignment="1">
      <alignment horizontal="center" vertical="top" wrapText="1"/>
    </xf>
    <xf numFmtId="49" fontId="2" fillId="8" borderId="31" xfId="0" applyNumberFormat="1" applyFont="1" applyFill="1" applyBorder="1" applyAlignment="1">
      <alignment horizontal="center" vertical="top"/>
    </xf>
    <xf numFmtId="164" fontId="2" fillId="8" borderId="3" xfId="0" applyNumberFormat="1" applyFont="1" applyFill="1" applyBorder="1" applyAlignment="1">
      <alignment horizontal="center" vertical="top"/>
    </xf>
    <xf numFmtId="49" fontId="2" fillId="8" borderId="3" xfId="0" applyNumberFormat="1" applyFont="1" applyFill="1" applyBorder="1" applyAlignment="1">
      <alignment horizontal="center" vertical="top" wrapText="1"/>
    </xf>
    <xf numFmtId="0" fontId="2" fillId="8" borderId="22" xfId="0" applyFont="1" applyFill="1" applyBorder="1" applyAlignment="1">
      <alignment horizontal="left" vertical="top" wrapText="1"/>
    </xf>
    <xf numFmtId="0" fontId="2" fillId="8" borderId="75" xfId="0" applyFont="1" applyFill="1" applyBorder="1" applyAlignment="1">
      <alignment horizontal="center" vertical="top"/>
    </xf>
    <xf numFmtId="0" fontId="2" fillId="8" borderId="97" xfId="0" applyFont="1" applyFill="1" applyBorder="1" applyAlignment="1">
      <alignment horizontal="center" vertical="top"/>
    </xf>
    <xf numFmtId="0" fontId="2" fillId="8" borderId="63" xfId="0" applyFont="1" applyFill="1" applyBorder="1" applyAlignment="1">
      <alignment horizontal="center" vertical="top"/>
    </xf>
    <xf numFmtId="0" fontId="2" fillId="8" borderId="42" xfId="0" applyFont="1" applyFill="1" applyBorder="1" applyAlignment="1">
      <alignment horizontal="center" vertical="center" wrapText="1"/>
    </xf>
    <xf numFmtId="164" fontId="2" fillId="8" borderId="3" xfId="0" applyNumberFormat="1" applyFont="1" applyFill="1" applyBorder="1" applyAlignment="1">
      <alignment horizontal="center" vertical="center"/>
    </xf>
    <xf numFmtId="164" fontId="2" fillId="8" borderId="0" xfId="0" applyNumberFormat="1" applyFont="1" applyFill="1" applyBorder="1" applyAlignment="1">
      <alignment horizontal="center" vertical="center"/>
    </xf>
    <xf numFmtId="0" fontId="2" fillId="8" borderId="12" xfId="0" applyFont="1" applyFill="1" applyBorder="1" applyAlignment="1">
      <alignment horizontal="center" vertical="center" textRotation="90" wrapText="1"/>
    </xf>
    <xf numFmtId="0" fontId="2" fillId="0" borderId="0" xfId="0" applyFont="1" applyAlignment="1">
      <alignment horizontal="center" vertical="top"/>
    </xf>
    <xf numFmtId="164" fontId="2" fillId="8" borderId="3" xfId="0" applyNumberFormat="1" applyFont="1" applyFill="1" applyBorder="1" applyAlignment="1">
      <alignment horizontal="center" vertical="top"/>
    </xf>
    <xf numFmtId="164" fontId="2" fillId="8" borderId="4" xfId="0" applyNumberFormat="1" applyFont="1" applyFill="1" applyBorder="1" applyAlignment="1">
      <alignment horizontal="center" vertical="top"/>
    </xf>
    <xf numFmtId="0" fontId="2" fillId="8" borderId="22" xfId="0" applyFont="1" applyFill="1" applyBorder="1" applyAlignment="1">
      <alignment horizontal="center" vertical="center" textRotation="90" wrapText="1"/>
    </xf>
    <xf numFmtId="0" fontId="5" fillId="8" borderId="0" xfId="0" applyFont="1" applyFill="1" applyAlignment="1"/>
    <xf numFmtId="0" fontId="20" fillId="8" borderId="0" xfId="0" applyFont="1" applyFill="1" applyAlignment="1">
      <alignment vertical="center" wrapText="1"/>
    </xf>
    <xf numFmtId="0" fontId="29" fillId="8" borderId="0" xfId="0" applyFont="1" applyFill="1" applyAlignment="1"/>
    <xf numFmtId="0" fontId="2" fillId="0" borderId="66" xfId="0" applyFont="1" applyFill="1" applyBorder="1" applyAlignment="1">
      <alignment horizontal="left" vertical="top" wrapText="1"/>
    </xf>
    <xf numFmtId="0" fontId="0" fillId="0" borderId="13" xfId="0" applyBorder="1" applyAlignment="1">
      <alignment vertical="top"/>
    </xf>
    <xf numFmtId="0" fontId="14" fillId="0" borderId="0" xfId="0" applyFont="1" applyFill="1" applyAlignment="1">
      <alignment horizontal="left" vertical="top"/>
    </xf>
    <xf numFmtId="0" fontId="0" fillId="0" borderId="0" xfId="0" applyAlignment="1">
      <alignment vertical="top"/>
    </xf>
    <xf numFmtId="0" fontId="13" fillId="0" borderId="0" xfId="0" applyFont="1" applyFill="1" applyAlignment="1">
      <alignment horizontal="left" vertical="top"/>
    </xf>
    <xf numFmtId="0" fontId="13" fillId="0" borderId="0" xfId="0" applyFont="1" applyFill="1" applyAlignment="1">
      <alignment horizontal="center" vertical="top" wrapText="1"/>
    </xf>
    <xf numFmtId="0" fontId="0" fillId="0" borderId="0" xfId="0" applyAlignment="1">
      <alignment horizontal="center" vertical="top" wrapText="1"/>
    </xf>
    <xf numFmtId="0" fontId="8" fillId="3" borderId="13" xfId="2" applyFont="1" applyFill="1" applyBorder="1" applyAlignment="1">
      <alignment horizontal="center" vertical="top"/>
    </xf>
    <xf numFmtId="0" fontId="0" fillId="0" borderId="13" xfId="0" applyBorder="1" applyAlignment="1">
      <alignment horizontal="center"/>
    </xf>
    <xf numFmtId="49" fontId="7" fillId="8" borderId="13" xfId="0" applyNumberFormat="1" applyFont="1" applyFill="1" applyBorder="1" applyAlignment="1">
      <alignment horizontal="center" vertical="center"/>
    </xf>
    <xf numFmtId="49" fontId="3" fillId="2" borderId="25" xfId="0" applyNumberFormat="1" applyFont="1" applyFill="1" applyBorder="1" applyAlignment="1">
      <alignment horizontal="right" vertical="top"/>
    </xf>
    <xf numFmtId="49" fontId="3" fillId="9" borderId="45" xfId="0" applyNumberFormat="1" applyFont="1" applyFill="1" applyBorder="1" applyAlignment="1">
      <alignment horizontal="right" vertical="top"/>
    </xf>
    <xf numFmtId="49" fontId="3" fillId="9" borderId="25" xfId="0" applyNumberFormat="1" applyFont="1" applyFill="1" applyBorder="1" applyAlignment="1">
      <alignment horizontal="right" vertical="top"/>
    </xf>
    <xf numFmtId="0" fontId="3" fillId="9" borderId="45" xfId="0" applyFont="1" applyFill="1" applyBorder="1" applyAlignment="1">
      <alignment horizontal="left" vertical="top"/>
    </xf>
    <xf numFmtId="0" fontId="3" fillId="9" borderId="25" xfId="0" applyFont="1" applyFill="1" applyBorder="1" applyAlignment="1">
      <alignment horizontal="left" vertical="top"/>
    </xf>
    <xf numFmtId="0" fontId="2" fillId="8" borderId="78" xfId="0" applyFont="1" applyFill="1" applyBorder="1" applyAlignment="1">
      <alignment horizontal="left" vertical="top" wrapText="1"/>
    </xf>
    <xf numFmtId="0" fontId="0" fillId="0" borderId="22" xfId="0" applyFont="1" applyBorder="1" applyAlignment="1">
      <alignment horizontal="left" vertical="top" wrapText="1"/>
    </xf>
    <xf numFmtId="0" fontId="2" fillId="8" borderId="12" xfId="0" applyFont="1" applyFill="1" applyBorder="1" applyAlignment="1">
      <alignment horizontal="center" vertical="center" textRotation="90" wrapText="1"/>
    </xf>
    <xf numFmtId="0" fontId="0" fillId="0" borderId="12" xfId="0" applyFont="1" applyBorder="1" applyAlignment="1">
      <alignment horizontal="center" vertical="center" textRotation="90" wrapText="1"/>
    </xf>
    <xf numFmtId="0" fontId="2" fillId="8" borderId="41" xfId="0" applyFont="1" applyFill="1" applyBorder="1" applyAlignment="1">
      <alignment vertical="top" wrapText="1"/>
    </xf>
    <xf numFmtId="0" fontId="0" fillId="0" borderId="81" xfId="0" applyBorder="1" applyAlignment="1">
      <alignment vertical="top" wrapText="1"/>
    </xf>
    <xf numFmtId="0" fontId="0" fillId="0" borderId="12" xfId="0" applyFont="1" applyBorder="1" applyAlignment="1">
      <alignment horizontal="left" vertical="top" wrapText="1"/>
    </xf>
    <xf numFmtId="0" fontId="3" fillId="3" borderId="19" xfId="0" applyFont="1" applyFill="1" applyBorder="1" applyAlignment="1">
      <alignment horizontal="left" vertical="top" wrapText="1"/>
    </xf>
    <xf numFmtId="0" fontId="0" fillId="0" borderId="12" xfId="0" applyBorder="1" applyAlignment="1">
      <alignment horizontal="left" vertical="top" wrapText="1"/>
    </xf>
    <xf numFmtId="0" fontId="0" fillId="0" borderId="22" xfId="0" applyBorder="1" applyAlignment="1">
      <alignment horizontal="left" vertical="top" wrapText="1"/>
    </xf>
    <xf numFmtId="0" fontId="2" fillId="8" borderId="19" xfId="0" applyFont="1" applyFill="1" applyBorder="1" applyAlignment="1">
      <alignment horizontal="center" vertical="center" textRotation="90" wrapText="1"/>
    </xf>
    <xf numFmtId="0" fontId="0" fillId="0" borderId="12" xfId="0" applyBorder="1" applyAlignment="1">
      <alignment horizontal="center" vertical="center" textRotation="90" wrapText="1"/>
    </xf>
    <xf numFmtId="0" fontId="0" fillId="0" borderId="22" xfId="0" applyBorder="1" applyAlignment="1">
      <alignment horizontal="center" vertical="center" textRotation="90" wrapText="1"/>
    </xf>
    <xf numFmtId="164" fontId="2" fillId="8" borderId="13" xfId="0" applyNumberFormat="1" applyFont="1" applyFill="1" applyBorder="1" applyAlignment="1">
      <alignment horizontal="center" vertical="top"/>
    </xf>
    <xf numFmtId="0" fontId="2" fillId="8" borderId="1" xfId="0" applyFont="1" applyFill="1" applyBorder="1" applyAlignment="1">
      <alignment horizontal="left" vertical="top" wrapText="1"/>
    </xf>
    <xf numFmtId="0" fontId="2" fillId="8" borderId="42" xfId="0" applyFont="1" applyFill="1" applyBorder="1" applyAlignment="1">
      <alignment horizontal="center" vertical="top"/>
    </xf>
    <xf numFmtId="164" fontId="2" fillId="8" borderId="42" xfId="0" applyNumberFormat="1" applyFont="1" applyFill="1" applyBorder="1" applyAlignment="1">
      <alignment horizontal="center" vertical="top"/>
    </xf>
    <xf numFmtId="0" fontId="0" fillId="8" borderId="22" xfId="0" applyFont="1" applyFill="1" applyBorder="1" applyAlignment="1">
      <alignment horizontal="left" vertical="top" wrapText="1"/>
    </xf>
    <xf numFmtId="0" fontId="2" fillId="0" borderId="78" xfId="0" applyFont="1" applyFill="1" applyBorder="1" applyAlignment="1">
      <alignment horizontal="left" vertical="top" wrapText="1"/>
    </xf>
    <xf numFmtId="0" fontId="0" fillId="8" borderId="12" xfId="0" applyFill="1" applyBorder="1" applyAlignment="1">
      <alignment horizontal="left" vertical="top" wrapText="1"/>
    </xf>
    <xf numFmtId="0" fontId="2" fillId="0" borderId="0" xfId="0" applyFont="1" applyAlignment="1">
      <alignment horizontal="center" vertical="top"/>
    </xf>
    <xf numFmtId="0" fontId="2" fillId="8" borderId="19" xfId="0" applyFont="1" applyFill="1" applyBorder="1" applyAlignment="1">
      <alignment horizontal="center" vertical="center" textRotation="90" wrapText="1" shrinkToFit="1"/>
    </xf>
    <xf numFmtId="0" fontId="2" fillId="8" borderId="12" xfId="0" applyFont="1" applyFill="1" applyBorder="1" applyAlignment="1">
      <alignment horizontal="center" vertical="center" textRotation="90" wrapText="1" shrinkToFit="1"/>
    </xf>
    <xf numFmtId="0" fontId="2" fillId="8" borderId="8" xfId="0" applyFont="1" applyFill="1" applyBorder="1" applyAlignment="1">
      <alignment horizontal="center" vertical="center" textRotation="90" wrapText="1" shrinkToFit="1"/>
    </xf>
    <xf numFmtId="164" fontId="2" fillId="8" borderId="12" xfId="0" applyNumberFormat="1" applyFont="1" applyFill="1" applyBorder="1" applyAlignment="1">
      <alignment horizontal="center" vertical="top"/>
    </xf>
    <xf numFmtId="0" fontId="3" fillId="0" borderId="67" xfId="0" applyFont="1" applyBorder="1" applyAlignment="1">
      <alignment horizontal="center" vertical="center" textRotation="90" shrinkToFit="1"/>
    </xf>
    <xf numFmtId="0" fontId="3" fillId="0" borderId="65" xfId="0" applyFont="1" applyBorder="1" applyAlignment="1">
      <alignment horizontal="center" vertical="center" textRotation="90" shrinkToFit="1"/>
    </xf>
    <xf numFmtId="0" fontId="3" fillId="0" borderId="44" xfId="0" applyFont="1" applyBorder="1" applyAlignment="1">
      <alignment horizontal="center" vertical="center" textRotation="90" shrinkToFit="1"/>
    </xf>
    <xf numFmtId="0" fontId="2" fillId="7" borderId="38" xfId="0" applyFont="1" applyFill="1" applyBorder="1" applyAlignment="1">
      <alignment horizontal="left" vertical="top" wrapText="1"/>
    </xf>
    <xf numFmtId="0" fontId="5" fillId="7" borderId="27" xfId="0" applyFont="1" applyFill="1" applyBorder="1" applyAlignment="1">
      <alignment horizontal="left" vertical="top" wrapText="1"/>
    </xf>
    <xf numFmtId="0" fontId="3" fillId="4" borderId="38" xfId="0" applyFont="1" applyFill="1" applyBorder="1" applyAlignment="1">
      <alignment horizontal="right" vertical="top" wrapText="1"/>
    </xf>
    <xf numFmtId="0" fontId="3" fillId="4" borderId="27" xfId="0" applyFont="1" applyFill="1" applyBorder="1" applyAlignment="1">
      <alignment horizontal="right" vertical="top" wrapText="1"/>
    </xf>
    <xf numFmtId="0" fontId="3" fillId="4" borderId="28" xfId="0" applyFont="1" applyFill="1" applyBorder="1" applyAlignment="1">
      <alignment horizontal="right" vertical="top" wrapText="1"/>
    </xf>
    <xf numFmtId="0" fontId="2" fillId="3" borderId="46" xfId="0" applyFont="1" applyFill="1" applyBorder="1" applyAlignment="1">
      <alignment horizontal="left" vertical="top" wrapText="1"/>
    </xf>
    <xf numFmtId="0" fontId="2" fillId="3" borderId="47" xfId="0" applyFont="1" applyFill="1" applyBorder="1" applyAlignment="1">
      <alignment horizontal="left" vertical="top" wrapText="1"/>
    </xf>
    <xf numFmtId="0" fontId="2" fillId="3" borderId="48" xfId="0" applyFont="1" applyFill="1" applyBorder="1" applyAlignment="1">
      <alignment horizontal="left" vertical="top" wrapText="1"/>
    </xf>
    <xf numFmtId="0" fontId="2" fillId="3" borderId="38" xfId="0" applyFont="1" applyFill="1"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3" fillId="5" borderId="43" xfId="0" applyFont="1" applyFill="1" applyBorder="1" applyAlignment="1">
      <alignment horizontal="right" vertical="top" wrapText="1"/>
    </xf>
    <xf numFmtId="0" fontId="3" fillId="5" borderId="21" xfId="0" applyFont="1" applyFill="1" applyBorder="1" applyAlignment="1">
      <alignment horizontal="right" vertical="top" wrapText="1"/>
    </xf>
    <xf numFmtId="0" fontId="3" fillId="5" borderId="44" xfId="0" applyFont="1" applyFill="1" applyBorder="1" applyAlignment="1">
      <alignment horizontal="right" vertical="top" wrapText="1"/>
    </xf>
    <xf numFmtId="0" fontId="3" fillId="7" borderId="38" xfId="0" applyFont="1" applyFill="1" applyBorder="1" applyAlignment="1">
      <alignment horizontal="right" vertical="top" wrapText="1"/>
    </xf>
    <xf numFmtId="0" fontId="3" fillId="7" borderId="27" xfId="0" applyFont="1" applyFill="1" applyBorder="1" applyAlignment="1">
      <alignment horizontal="right" vertical="top" wrapText="1"/>
    </xf>
    <xf numFmtId="0" fontId="3" fillId="7" borderId="28" xfId="0" applyFont="1" applyFill="1" applyBorder="1" applyAlignment="1">
      <alignment horizontal="righ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38"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49" fontId="3" fillId="2" borderId="45" xfId="0" applyNumberFormat="1" applyFont="1" applyFill="1" applyBorder="1" applyAlignment="1">
      <alignment horizontal="right" vertical="top"/>
    </xf>
    <xf numFmtId="49" fontId="3" fillId="4" borderId="45" xfId="0" applyNumberFormat="1" applyFont="1" applyFill="1" applyBorder="1" applyAlignment="1">
      <alignment horizontal="right" vertical="top"/>
    </xf>
    <xf numFmtId="49" fontId="3" fillId="4" borderId="25"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4" borderId="36" xfId="0" applyFont="1" applyFill="1" applyBorder="1" applyAlignment="1">
      <alignment horizontal="right" vertical="top" wrapText="1"/>
    </xf>
    <xf numFmtId="0" fontId="3" fillId="4" borderId="39" xfId="0" applyFont="1" applyFill="1" applyBorder="1" applyAlignment="1">
      <alignment horizontal="right" vertical="top" wrapText="1"/>
    </xf>
    <xf numFmtId="0" fontId="3" fillId="4" borderId="37" xfId="0" applyFont="1" applyFill="1" applyBorder="1" applyAlignment="1">
      <alignment horizontal="right" vertical="top" wrapText="1"/>
    </xf>
    <xf numFmtId="49" fontId="3" fillId="9" borderId="23" xfId="0" applyNumberFormat="1" applyFont="1" applyFill="1" applyBorder="1" applyAlignment="1">
      <alignment horizontal="center" vertical="top"/>
    </xf>
    <xf numFmtId="49" fontId="3" fillId="9" borderId="6" xfId="0" applyNumberFormat="1" applyFont="1" applyFill="1" applyBorder="1" applyAlignment="1">
      <alignment horizontal="center" vertical="top"/>
    </xf>
    <xf numFmtId="49" fontId="3" fillId="9" borderId="7" xfId="0" applyNumberFormat="1" applyFont="1" applyFill="1" applyBorder="1" applyAlignment="1">
      <alignment horizontal="center" vertical="top"/>
    </xf>
    <xf numFmtId="49" fontId="3" fillId="2" borderId="19"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49" fontId="3" fillId="2" borderId="8"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12" xfId="0" applyNumberFormat="1" applyFont="1" applyFill="1" applyBorder="1" applyAlignment="1">
      <alignment horizontal="center" vertical="top"/>
    </xf>
    <xf numFmtId="49" fontId="3" fillId="8" borderId="8" xfId="0" applyNumberFormat="1" applyFont="1" applyFill="1" applyBorder="1" applyAlignment="1">
      <alignment horizontal="center" vertical="top"/>
    </xf>
    <xf numFmtId="0" fontId="2" fillId="3" borderId="19" xfId="0" applyFont="1" applyFill="1" applyBorder="1" applyAlignment="1">
      <alignment vertical="top" wrapText="1"/>
    </xf>
    <xf numFmtId="0" fontId="5" fillId="0" borderId="12" xfId="0" applyFont="1" applyBorder="1" applyAlignment="1">
      <alignment vertical="top" wrapText="1"/>
    </xf>
    <xf numFmtId="49" fontId="3" fillId="0" borderId="20" xfId="0" applyNumberFormat="1" applyFont="1" applyBorder="1" applyAlignment="1">
      <alignment horizontal="center" vertical="top"/>
    </xf>
    <xf numFmtId="49" fontId="3" fillId="0" borderId="13" xfId="0" applyNumberFormat="1" applyFont="1" applyBorder="1" applyAlignment="1">
      <alignment horizontal="center" vertical="top"/>
    </xf>
    <xf numFmtId="49" fontId="3" fillId="0" borderId="18" xfId="0" applyNumberFormat="1" applyFont="1" applyBorder="1" applyAlignment="1">
      <alignment horizontal="center" vertical="top"/>
    </xf>
    <xf numFmtId="0" fontId="1" fillId="0" borderId="53" xfId="0" applyFont="1" applyBorder="1" applyAlignment="1">
      <alignment horizontal="center" vertical="center" textRotation="90" wrapText="1"/>
    </xf>
    <xf numFmtId="0" fontId="1" fillId="0" borderId="0"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49" fontId="3" fillId="8" borderId="12" xfId="0" applyNumberFormat="1" applyFont="1" applyFill="1" applyBorder="1" applyAlignment="1">
      <alignment horizontal="center" vertical="top" wrapText="1"/>
    </xf>
    <xf numFmtId="49" fontId="3" fillId="8" borderId="8" xfId="0" applyNumberFormat="1" applyFont="1" applyFill="1" applyBorder="1" applyAlignment="1">
      <alignment horizontal="center" vertical="top" wrapText="1"/>
    </xf>
    <xf numFmtId="0" fontId="2" fillId="8" borderId="12" xfId="0" applyFont="1" applyFill="1" applyBorder="1" applyAlignment="1">
      <alignment horizontal="left" vertical="top" wrapText="1"/>
    </xf>
    <xf numFmtId="0" fontId="2" fillId="8" borderId="8" xfId="0" applyFont="1" applyFill="1" applyBorder="1" applyAlignment="1">
      <alignment horizontal="left" vertical="top" wrapText="1"/>
    </xf>
    <xf numFmtId="0" fontId="2" fillId="8" borderId="23" xfId="0" applyFont="1" applyFill="1" applyBorder="1" applyAlignment="1">
      <alignment horizontal="left" vertical="top" wrapText="1"/>
    </xf>
    <xf numFmtId="0" fontId="0" fillId="0" borderId="6" xfId="0" applyBorder="1" applyAlignment="1">
      <alignment horizontal="left" vertical="top" wrapText="1"/>
    </xf>
    <xf numFmtId="0" fontId="7" fillId="0" borderId="53" xfId="0" applyFont="1" applyFill="1" applyBorder="1" applyAlignment="1">
      <alignment horizontal="center" vertical="top" textRotation="90"/>
    </xf>
    <xf numFmtId="0" fontId="7" fillId="0" borderId="0" xfId="0" applyFont="1" applyFill="1" applyBorder="1" applyAlignment="1">
      <alignment horizontal="center" vertical="top" textRotation="90"/>
    </xf>
    <xf numFmtId="0" fontId="7" fillId="0" borderId="21" xfId="0" applyFont="1" applyFill="1" applyBorder="1" applyAlignment="1">
      <alignment horizontal="center" vertical="top" textRotation="90"/>
    </xf>
    <xf numFmtId="0" fontId="3" fillId="2" borderId="45" xfId="0" applyFont="1" applyFill="1" applyBorder="1" applyAlignment="1">
      <alignment horizontal="left" vertical="top" wrapText="1"/>
    </xf>
    <xf numFmtId="0" fontId="3" fillId="2" borderId="25" xfId="0" applyFont="1" applyFill="1" applyBorder="1" applyAlignment="1">
      <alignment horizontal="left" vertical="top" wrapText="1"/>
    </xf>
    <xf numFmtId="0" fontId="2" fillId="0" borderId="78" xfId="0" applyFont="1" applyBorder="1" applyAlignment="1">
      <alignment vertical="top" wrapText="1"/>
    </xf>
    <xf numFmtId="0" fontId="2" fillId="0" borderId="12" xfId="0" applyFont="1" applyBorder="1" applyAlignment="1">
      <alignment vertical="top" wrapText="1"/>
    </xf>
    <xf numFmtId="0" fontId="2" fillId="8" borderId="23" xfId="0" applyFont="1" applyFill="1" applyBorder="1" applyAlignment="1">
      <alignment vertical="top" wrapText="1"/>
    </xf>
    <xf numFmtId="0" fontId="5" fillId="0" borderId="6" xfId="0" applyFont="1" applyBorder="1" applyAlignment="1">
      <alignment vertical="top" wrapText="1"/>
    </xf>
    <xf numFmtId="0" fontId="2" fillId="3" borderId="78" xfId="0" applyFont="1" applyFill="1" applyBorder="1" applyAlignment="1">
      <alignment vertical="top" wrapText="1"/>
    </xf>
    <xf numFmtId="0" fontId="2" fillId="3" borderId="12" xfId="0" applyFont="1" applyFill="1" applyBorder="1" applyAlignment="1">
      <alignment vertical="top" wrapText="1"/>
    </xf>
    <xf numFmtId="0" fontId="0" fillId="0" borderId="12" xfId="0" applyFont="1" applyBorder="1" applyAlignment="1">
      <alignment vertical="top" wrapText="1"/>
    </xf>
    <xf numFmtId="0" fontId="7" fillId="8" borderId="78" xfId="0" applyFont="1" applyFill="1" applyBorder="1" applyAlignment="1">
      <alignment horizontal="center" vertical="center" textRotation="90" wrapText="1"/>
    </xf>
    <xf numFmtId="0" fontId="7" fillId="8" borderId="12" xfId="0" applyFont="1" applyFill="1" applyBorder="1" applyAlignment="1">
      <alignment horizontal="center" vertical="center" textRotation="90" wrapText="1"/>
    </xf>
    <xf numFmtId="49" fontId="2" fillId="8" borderId="31" xfId="0" applyNumberFormat="1" applyFont="1" applyFill="1" applyBorder="1" applyAlignment="1">
      <alignment horizontal="center" vertical="top"/>
    </xf>
    <xf numFmtId="0" fontId="2" fillId="0" borderId="67" xfId="0" applyNumberFormat="1" applyFont="1" applyBorder="1" applyAlignment="1">
      <alignment horizontal="center" vertical="center" textRotation="90" shrinkToFit="1"/>
    </xf>
    <xf numFmtId="0" fontId="2" fillId="0" borderId="65" xfId="0" applyNumberFormat="1" applyFont="1" applyBorder="1" applyAlignment="1">
      <alignment horizontal="center" vertical="center" textRotation="90" shrinkToFit="1"/>
    </xf>
    <xf numFmtId="0" fontId="2" fillId="0" borderId="44" xfId="0" applyNumberFormat="1" applyFont="1" applyBorder="1" applyAlignment="1">
      <alignment horizontal="center" vertical="center" textRotation="90" shrinkToFit="1"/>
    </xf>
    <xf numFmtId="0" fontId="2" fillId="0" borderId="34" xfId="0" applyFont="1" applyBorder="1" applyAlignment="1">
      <alignment horizontal="center" vertical="center" textRotation="90" shrinkToFit="1"/>
    </xf>
    <xf numFmtId="0" fontId="2" fillId="0" borderId="3" xfId="0" applyFont="1" applyBorder="1" applyAlignment="1">
      <alignment horizontal="center" vertical="center" textRotation="90" shrinkToFit="1"/>
    </xf>
    <xf numFmtId="0" fontId="2" fillId="0" borderId="33" xfId="0" applyFont="1" applyBorder="1" applyAlignment="1">
      <alignment horizontal="center" vertical="center" textRotation="90" shrinkToFit="1"/>
    </xf>
    <xf numFmtId="49" fontId="3" fillId="2" borderId="26" xfId="0" applyNumberFormat="1" applyFont="1" applyFill="1" applyBorder="1" applyAlignment="1">
      <alignment horizontal="right" vertical="top"/>
    </xf>
    <xf numFmtId="49" fontId="3" fillId="2" borderId="45" xfId="0" applyNumberFormat="1" applyFont="1" applyFill="1" applyBorder="1" applyAlignment="1">
      <alignment horizontal="left" vertical="top"/>
    </xf>
    <xf numFmtId="49" fontId="3" fillId="2" borderId="25" xfId="0" applyNumberFormat="1" applyFont="1" applyFill="1" applyBorder="1" applyAlignment="1">
      <alignment horizontal="left" vertical="top"/>
    </xf>
    <xf numFmtId="0" fontId="2" fillId="8" borderId="52" xfId="0" applyFont="1" applyFill="1" applyBorder="1" applyAlignment="1">
      <alignment horizontal="center" vertical="center" textRotation="90" wrapText="1"/>
    </xf>
    <xf numFmtId="0" fontId="2" fillId="8" borderId="50" xfId="0" applyFont="1" applyFill="1" applyBorder="1" applyAlignment="1">
      <alignment horizontal="center" vertical="center" textRotation="90" wrapText="1"/>
    </xf>
    <xf numFmtId="49" fontId="3" fillId="8" borderId="35" xfId="0" applyNumberFormat="1" applyFont="1" applyFill="1" applyBorder="1" applyAlignment="1">
      <alignment horizontal="center" vertical="top"/>
    </xf>
    <xf numFmtId="49" fontId="3" fillId="8" borderId="31" xfId="0" applyNumberFormat="1" applyFont="1" applyFill="1" applyBorder="1" applyAlignment="1">
      <alignment horizontal="center" vertical="top"/>
    </xf>
    <xf numFmtId="0" fontId="2" fillId="3" borderId="78" xfId="0" applyFont="1" applyFill="1" applyBorder="1" applyAlignment="1">
      <alignment horizontal="left" vertical="top" wrapText="1"/>
    </xf>
    <xf numFmtId="0" fontId="5" fillId="0" borderId="22" xfId="0" applyFont="1" applyBorder="1" applyAlignment="1">
      <alignment horizontal="left" vertical="top" wrapText="1"/>
    </xf>
    <xf numFmtId="164" fontId="2" fillId="0" borderId="55" xfId="0" applyNumberFormat="1" applyFont="1" applyBorder="1" applyAlignment="1">
      <alignment horizontal="center" vertical="center" textRotation="90" wrapText="1"/>
    </xf>
    <xf numFmtId="0" fontId="5" fillId="0" borderId="42" xfId="0" applyFont="1" applyBorder="1" applyAlignment="1">
      <alignment horizontal="center" vertical="center" textRotation="90" wrapText="1"/>
    </xf>
    <xf numFmtId="0" fontId="5" fillId="0" borderId="43" xfId="0" applyFont="1" applyBorder="1" applyAlignment="1">
      <alignment horizontal="center" vertical="center" textRotation="90" wrapText="1"/>
    </xf>
    <xf numFmtId="0" fontId="2" fillId="0" borderId="4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13" xfId="0" applyFont="1" applyFill="1" applyBorder="1" applyAlignment="1">
      <alignment horizontal="left" vertical="top" wrapText="1"/>
    </xf>
    <xf numFmtId="0" fontId="2" fillId="0" borderId="18" xfId="0" applyFont="1" applyFill="1" applyBorder="1" applyAlignment="1">
      <alignment horizontal="left" vertical="top" wrapText="1"/>
    </xf>
    <xf numFmtId="3" fontId="2" fillId="8" borderId="20" xfId="0" applyNumberFormat="1" applyFont="1" applyFill="1" applyBorder="1" applyAlignment="1">
      <alignment horizontal="left" vertical="top" wrapText="1"/>
    </xf>
    <xf numFmtId="0" fontId="5" fillId="0" borderId="13" xfId="0" applyFont="1" applyBorder="1" applyAlignment="1">
      <alignment horizontal="left" vertical="top" wrapText="1"/>
    </xf>
    <xf numFmtId="0" fontId="2" fillId="0" borderId="21" xfId="0" applyFont="1" applyBorder="1" applyAlignment="1">
      <alignment horizontal="right" vertical="top" wrapText="1"/>
    </xf>
    <xf numFmtId="49" fontId="3" fillId="2" borderId="35" xfId="0" applyNumberFormat="1" applyFont="1" applyFill="1" applyBorder="1" applyAlignment="1">
      <alignment horizontal="center" vertical="top"/>
    </xf>
    <xf numFmtId="49" fontId="3" fillId="2" borderId="31" xfId="0" applyNumberFormat="1" applyFont="1" applyFill="1" applyBorder="1" applyAlignment="1">
      <alignment horizontal="center" vertical="top"/>
    </xf>
    <xf numFmtId="49" fontId="3" fillId="2" borderId="40" xfId="0" applyNumberFormat="1" applyFont="1" applyFill="1" applyBorder="1" applyAlignment="1">
      <alignment horizontal="center" vertical="top"/>
    </xf>
    <xf numFmtId="0" fontId="2" fillId="8" borderId="19" xfId="0" applyFont="1" applyFill="1" applyBorder="1" applyAlignment="1">
      <alignment horizontal="left" vertical="top" wrapText="1"/>
    </xf>
    <xf numFmtId="0" fontId="7" fillId="0" borderId="52" xfId="0" applyFont="1" applyFill="1" applyBorder="1" applyAlignment="1">
      <alignment horizontal="center" vertical="center" textRotation="90" wrapText="1"/>
    </xf>
    <xf numFmtId="0" fontId="7" fillId="0" borderId="50" xfId="0" applyFont="1" applyFill="1" applyBorder="1" applyAlignment="1">
      <alignment horizontal="center" vertical="center" textRotation="90" wrapText="1"/>
    </xf>
    <xf numFmtId="0" fontId="7" fillId="0" borderId="51" xfId="0" applyFont="1" applyFill="1" applyBorder="1" applyAlignment="1">
      <alignment horizontal="center" vertical="center" textRotation="90" wrapText="1"/>
    </xf>
    <xf numFmtId="49" fontId="3" fillId="0" borderId="35"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40" xfId="0" applyNumberFormat="1" applyFont="1" applyBorder="1" applyAlignment="1">
      <alignment horizontal="center" vertical="top"/>
    </xf>
    <xf numFmtId="49" fontId="6" fillId="6" borderId="36" xfId="0" applyNumberFormat="1" applyFont="1" applyFill="1" applyBorder="1" applyAlignment="1">
      <alignment horizontal="left" vertical="top" wrapText="1"/>
    </xf>
    <xf numFmtId="49" fontId="6" fillId="6" borderId="39" xfId="0" applyNumberFormat="1" applyFont="1" applyFill="1" applyBorder="1" applyAlignment="1">
      <alignment horizontal="left" vertical="top" wrapText="1"/>
    </xf>
    <xf numFmtId="0" fontId="6" fillId="4" borderId="38" xfId="0" applyFont="1" applyFill="1" applyBorder="1" applyAlignment="1">
      <alignment horizontal="left" vertical="top" wrapText="1"/>
    </xf>
    <xf numFmtId="0" fontId="6" fillId="4" borderId="27" xfId="0" applyFont="1" applyFill="1" applyBorder="1" applyAlignment="1">
      <alignment horizontal="left" vertical="top" wrapText="1"/>
    </xf>
    <xf numFmtId="0" fontId="3" fillId="9" borderId="29" xfId="0" applyFont="1" applyFill="1" applyBorder="1" applyAlignment="1">
      <alignment horizontal="left" vertical="top" wrapText="1"/>
    </xf>
    <xf numFmtId="0" fontId="3" fillId="9" borderId="27"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27" xfId="0" applyFont="1" applyFill="1" applyBorder="1" applyAlignment="1">
      <alignment horizontal="left" vertical="top" wrapText="1"/>
    </xf>
    <xf numFmtId="49" fontId="3" fillId="2" borderId="79" xfId="0" applyNumberFormat="1" applyFont="1" applyFill="1" applyBorder="1" applyAlignment="1">
      <alignment horizontal="center" vertical="top"/>
    </xf>
    <xf numFmtId="0" fontId="2" fillId="3" borderId="12"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0" borderId="50" xfId="0" applyFont="1" applyFill="1" applyBorder="1" applyAlignment="1">
      <alignment horizontal="center" vertical="center" textRotation="90" wrapText="1"/>
    </xf>
    <xf numFmtId="0" fontId="2" fillId="0" borderId="51" xfId="0" applyFont="1" applyFill="1" applyBorder="1" applyAlignment="1">
      <alignment horizontal="center" vertical="center" textRotation="90" wrapText="1"/>
    </xf>
    <xf numFmtId="0" fontId="2" fillId="0" borderId="23" xfId="0" applyFont="1" applyBorder="1" applyAlignment="1">
      <alignment horizontal="center" vertical="center" textRotation="90" shrinkToFit="1"/>
    </xf>
    <xf numFmtId="0" fontId="2" fillId="0" borderId="6" xfId="0" applyFont="1" applyBorder="1" applyAlignment="1">
      <alignment horizontal="center" vertical="center" textRotation="90" shrinkToFit="1"/>
    </xf>
    <xf numFmtId="0" fontId="2" fillId="0" borderId="7" xfId="0" applyFont="1" applyBorder="1" applyAlignment="1">
      <alignment horizontal="center" vertical="center" textRotation="90" shrinkToFit="1"/>
    </xf>
    <xf numFmtId="0" fontId="2" fillId="0" borderId="19" xfId="0" applyFont="1" applyBorder="1" applyAlignment="1">
      <alignment horizontal="center" vertical="center" textRotation="90" shrinkToFit="1"/>
    </xf>
    <xf numFmtId="0" fontId="2" fillId="0" borderId="12" xfId="0" applyFont="1" applyBorder="1" applyAlignment="1">
      <alignment horizontal="center" vertical="center" textRotation="90" shrinkToFit="1"/>
    </xf>
    <xf numFmtId="0" fontId="2" fillId="0" borderId="8" xfId="0" applyFont="1" applyBorder="1" applyAlignment="1">
      <alignment horizontal="center" vertical="center" textRotation="90" shrinkToFit="1"/>
    </xf>
    <xf numFmtId="0" fontId="2" fillId="0" borderId="35"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0" xfId="0" applyFont="1" applyFill="1" applyAlignment="1">
      <alignment horizontal="center" vertical="top"/>
    </xf>
    <xf numFmtId="49" fontId="3" fillId="0" borderId="12" xfId="0" applyNumberFormat="1" applyFont="1" applyBorder="1" applyAlignment="1">
      <alignment horizontal="center" vertical="top"/>
    </xf>
    <xf numFmtId="49" fontId="3" fillId="0" borderId="8" xfId="0" applyNumberFormat="1" applyFont="1" applyBorder="1" applyAlignment="1">
      <alignment horizontal="center" vertical="top"/>
    </xf>
    <xf numFmtId="0" fontId="2" fillId="0" borderId="50" xfId="0" applyFont="1" applyFill="1" applyBorder="1" applyAlignment="1">
      <alignment vertical="center" textRotation="90" wrapText="1"/>
    </xf>
    <xf numFmtId="0" fontId="2" fillId="0" borderId="51" xfId="0" applyFont="1" applyFill="1" applyBorder="1" applyAlignment="1">
      <alignment vertical="center" textRotation="90" wrapText="1"/>
    </xf>
    <xf numFmtId="0" fontId="2" fillId="8" borderId="78" xfId="0" applyFont="1" applyFill="1" applyBorder="1" applyAlignment="1">
      <alignment vertical="top" wrapText="1"/>
    </xf>
    <xf numFmtId="0" fontId="2" fillId="8" borderId="12" xfId="0" applyFont="1" applyFill="1" applyBorder="1" applyAlignment="1">
      <alignment vertical="top" wrapText="1"/>
    </xf>
    <xf numFmtId="0" fontId="3" fillId="8" borderId="19" xfId="0" applyFont="1" applyFill="1" applyBorder="1" applyAlignment="1">
      <alignment horizontal="left" vertical="top" wrapText="1"/>
    </xf>
    <xf numFmtId="0" fontId="5" fillId="8" borderId="22" xfId="0" applyFont="1" applyFill="1" applyBorder="1" applyAlignment="1">
      <alignment horizontal="left" vertical="top" wrapText="1"/>
    </xf>
    <xf numFmtId="49" fontId="3" fillId="0" borderId="19" xfId="0" applyNumberFormat="1" applyFont="1" applyBorder="1" applyAlignment="1">
      <alignment horizontal="center" vertical="top"/>
    </xf>
    <xf numFmtId="0" fontId="2" fillId="0" borderId="34"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33" xfId="0" applyFont="1" applyBorder="1" applyAlignment="1">
      <alignment horizontal="center" vertical="center" textRotation="90" wrapText="1"/>
    </xf>
    <xf numFmtId="0" fontId="3" fillId="0" borderId="37" xfId="0" applyFont="1" applyBorder="1" applyAlignment="1">
      <alignment horizontal="center" vertical="center"/>
    </xf>
    <xf numFmtId="0" fontId="2" fillId="0" borderId="28" xfId="0" applyFont="1" applyBorder="1" applyAlignment="1">
      <alignment horizontal="center" vertical="center"/>
    </xf>
    <xf numFmtId="0" fontId="2" fillId="0" borderId="12" xfId="0" applyFont="1" applyFill="1" applyBorder="1" applyAlignment="1">
      <alignment horizontal="left" vertical="top" wrapText="1"/>
    </xf>
    <xf numFmtId="0" fontId="5" fillId="0" borderId="12" xfId="0" applyFont="1" applyBorder="1" applyAlignment="1">
      <alignment horizontal="left" vertical="top" wrapText="1"/>
    </xf>
    <xf numFmtId="0" fontId="2" fillId="8" borderId="58" xfId="0" applyFont="1" applyFill="1" applyBorder="1" applyAlignment="1">
      <alignment vertical="top" wrapText="1"/>
    </xf>
    <xf numFmtId="0" fontId="0" fillId="8" borderId="6" xfId="0" applyFont="1" applyFill="1" applyBorder="1" applyAlignment="1">
      <alignment vertical="top" wrapText="1"/>
    </xf>
    <xf numFmtId="0" fontId="0" fillId="0" borderId="81" xfId="0" applyFont="1" applyBorder="1" applyAlignment="1">
      <alignment vertical="top" wrapText="1"/>
    </xf>
    <xf numFmtId="0" fontId="2" fillId="0" borderId="58" xfId="0" applyFont="1" applyFill="1" applyBorder="1" applyAlignment="1">
      <alignment vertical="top" wrapText="1"/>
    </xf>
    <xf numFmtId="164" fontId="2" fillId="8" borderId="3" xfId="0" applyNumberFormat="1" applyFont="1" applyFill="1" applyBorder="1" applyAlignment="1">
      <alignment horizontal="center" vertical="top"/>
    </xf>
    <xf numFmtId="0" fontId="2" fillId="8" borderId="78" xfId="0" applyFont="1" applyFill="1" applyBorder="1" applyAlignment="1">
      <alignment horizontal="center" vertical="center" textRotation="90" wrapText="1"/>
    </xf>
    <xf numFmtId="0" fontId="3" fillId="3" borderId="12" xfId="0" applyFont="1" applyFill="1" applyBorder="1" applyAlignment="1">
      <alignment horizontal="left" vertical="top" wrapText="1"/>
    </xf>
    <xf numFmtId="0" fontId="2" fillId="8" borderId="22" xfId="0" applyFont="1" applyFill="1" applyBorder="1" applyAlignment="1">
      <alignment horizontal="left" vertical="top" wrapText="1"/>
    </xf>
    <xf numFmtId="0" fontId="2" fillId="10" borderId="58" xfId="0" applyFont="1" applyFill="1" applyBorder="1" applyAlignment="1">
      <alignment vertical="top" wrapText="1"/>
    </xf>
    <xf numFmtId="0" fontId="0" fillId="0" borderId="6" xfId="0" applyBorder="1" applyAlignment="1">
      <alignment vertical="top" wrapText="1"/>
    </xf>
    <xf numFmtId="0" fontId="2" fillId="0" borderId="78" xfId="0" applyFont="1" applyFill="1" applyBorder="1" applyAlignment="1">
      <alignment horizontal="center" vertical="center" textRotation="90" wrapText="1"/>
    </xf>
    <xf numFmtId="0" fontId="5" fillId="0" borderId="12" xfId="0" applyFont="1" applyBorder="1" applyAlignment="1">
      <alignment horizontal="center" vertical="center" textRotation="90" wrapText="1"/>
    </xf>
    <xf numFmtId="0" fontId="5" fillId="0" borderId="8" xfId="0" applyFont="1" applyBorder="1" applyAlignment="1">
      <alignment horizontal="center" vertical="center" textRotation="90" wrapText="1"/>
    </xf>
    <xf numFmtId="0" fontId="2" fillId="8" borderId="19" xfId="0" applyFont="1" applyFill="1" applyBorder="1" applyAlignment="1">
      <alignment vertical="top" wrapText="1"/>
    </xf>
    <xf numFmtId="0" fontId="5" fillId="8" borderId="12" xfId="0" applyFont="1" applyFill="1" applyBorder="1" applyAlignment="1">
      <alignment vertical="top" wrapText="1"/>
    </xf>
    <xf numFmtId="0" fontId="2" fillId="0" borderId="78"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8" xfId="0" applyFont="1" applyBorder="1" applyAlignment="1">
      <alignment horizontal="center" vertical="center" textRotation="90"/>
    </xf>
    <xf numFmtId="49" fontId="3" fillId="0" borderId="12"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0" fontId="0" fillId="0" borderId="27" xfId="0" applyFont="1" applyBorder="1" applyAlignment="1">
      <alignment horizontal="left" vertical="top" wrapText="1"/>
    </xf>
    <xf numFmtId="0" fontId="0" fillId="0" borderId="28" xfId="0" applyFont="1" applyBorder="1" applyAlignment="1">
      <alignment horizontal="left" vertical="top" wrapText="1"/>
    </xf>
    <xf numFmtId="0" fontId="20" fillId="8" borderId="0" xfId="0" applyFont="1" applyFill="1" applyAlignment="1">
      <alignment vertical="center" wrapText="1"/>
    </xf>
    <xf numFmtId="0" fontId="29" fillId="8" borderId="0" xfId="0" applyFont="1" applyFill="1" applyAlignment="1"/>
    <xf numFmtId="0" fontId="14" fillId="0" borderId="0" xfId="0" applyFont="1" applyFill="1" applyAlignment="1">
      <alignment horizontal="center" vertical="top" wrapText="1"/>
    </xf>
    <xf numFmtId="0" fontId="13" fillId="0" borderId="0" xfId="0" applyFont="1" applyFill="1" applyAlignment="1">
      <alignment horizontal="center" vertical="top"/>
    </xf>
    <xf numFmtId="3" fontId="2" fillId="0" borderId="0" xfId="0" applyNumberFormat="1" applyFont="1" applyFill="1" applyBorder="1" applyAlignment="1">
      <alignment horizontal="left" vertical="top" wrapText="1"/>
    </xf>
    <xf numFmtId="0" fontId="0" fillId="0" borderId="0" xfId="0" applyFont="1" applyFill="1" applyAlignment="1">
      <alignment horizontal="left" vertical="top" wrapText="1"/>
    </xf>
    <xf numFmtId="164" fontId="2" fillId="8" borderId="4" xfId="0" applyNumberFormat="1" applyFont="1" applyFill="1" applyBorder="1" applyAlignment="1">
      <alignment horizontal="center" vertical="top"/>
    </xf>
    <xf numFmtId="49" fontId="2" fillId="0" borderId="34"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33" xfId="0" applyNumberFormat="1" applyFont="1" applyBorder="1" applyAlignment="1">
      <alignment horizontal="center" vertical="top" wrapText="1"/>
    </xf>
    <xf numFmtId="0" fontId="25" fillId="0" borderId="12" xfId="0" applyFont="1" applyBorder="1" applyAlignment="1">
      <alignment vertical="top" wrapText="1"/>
    </xf>
    <xf numFmtId="0" fontId="7" fillId="0" borderId="0" xfId="0" applyNumberFormat="1" applyFont="1" applyFill="1" applyBorder="1" applyAlignment="1">
      <alignment horizontal="left" vertical="top" wrapText="1"/>
    </xf>
    <xf numFmtId="49" fontId="3" fillId="0" borderId="78" xfId="0" applyNumberFormat="1" applyFont="1" applyBorder="1" applyAlignment="1">
      <alignment horizontal="center" vertical="top"/>
    </xf>
    <xf numFmtId="49" fontId="2" fillId="8" borderId="3" xfId="0" applyNumberFormat="1" applyFont="1" applyFill="1" applyBorder="1" applyAlignment="1">
      <alignment horizontal="center" vertical="center" wrapText="1"/>
    </xf>
    <xf numFmtId="0" fontId="2" fillId="8" borderId="6" xfId="0" applyFont="1" applyFill="1" applyBorder="1" applyAlignment="1">
      <alignment vertical="top" wrapText="1"/>
    </xf>
    <xf numFmtId="49" fontId="2" fillId="8" borderId="4" xfId="0" applyNumberFormat="1" applyFont="1" applyFill="1" applyBorder="1" applyAlignment="1">
      <alignment horizontal="center" vertical="top" wrapText="1"/>
    </xf>
    <xf numFmtId="49" fontId="2" fillId="8" borderId="3" xfId="0" applyNumberFormat="1" applyFont="1" applyFill="1" applyBorder="1" applyAlignment="1">
      <alignment horizontal="center" vertical="top" wrapText="1"/>
    </xf>
    <xf numFmtId="0" fontId="5" fillId="0" borderId="16" xfId="0" applyFont="1" applyBorder="1" applyAlignment="1">
      <alignment horizontal="center" vertical="top" wrapText="1"/>
    </xf>
    <xf numFmtId="0" fontId="0" fillId="0" borderId="22" xfId="0" applyFont="1" applyBorder="1" applyAlignment="1">
      <alignment horizontal="center" vertical="center" textRotation="90" wrapText="1"/>
    </xf>
    <xf numFmtId="0" fontId="0" fillId="8" borderId="81" xfId="0" applyFont="1" applyFill="1" applyBorder="1" applyAlignment="1">
      <alignment vertical="top" wrapText="1"/>
    </xf>
    <xf numFmtId="0" fontId="25" fillId="8" borderId="78" xfId="0" applyFont="1" applyFill="1" applyBorder="1" applyAlignment="1">
      <alignment horizontal="left" vertical="top" wrapText="1"/>
    </xf>
    <xf numFmtId="0" fontId="27" fillId="0" borderId="22" xfId="0" applyFont="1" applyBorder="1" applyAlignment="1">
      <alignment vertical="top" wrapText="1"/>
    </xf>
    <xf numFmtId="49" fontId="25" fillId="8" borderId="4" xfId="0" applyNumberFormat="1" applyFont="1" applyFill="1" applyBorder="1" applyAlignment="1">
      <alignment horizontal="center" vertical="center" wrapText="1"/>
    </xf>
    <xf numFmtId="0" fontId="27" fillId="0" borderId="16" xfId="0" applyFont="1" applyBorder="1" applyAlignment="1">
      <alignment horizontal="center" vertical="center" wrapText="1"/>
    </xf>
    <xf numFmtId="0" fontId="25" fillId="8" borderId="41" xfId="0" applyFont="1" applyFill="1" applyBorder="1" applyAlignment="1">
      <alignment vertical="top" wrapText="1"/>
    </xf>
    <xf numFmtId="0" fontId="27" fillId="0" borderId="81" xfId="0" applyFont="1" applyBorder="1" applyAlignment="1">
      <alignment vertical="top" wrapText="1"/>
    </xf>
    <xf numFmtId="49" fontId="2" fillId="8" borderId="4"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2" fillId="8" borderId="22" xfId="0" applyFont="1" applyFill="1" applyBorder="1" applyAlignment="1">
      <alignment horizontal="center" vertical="center" textRotation="90" wrapText="1"/>
    </xf>
    <xf numFmtId="164" fontId="2" fillId="8" borderId="77" xfId="0" applyNumberFormat="1" applyFont="1" applyFill="1" applyBorder="1" applyAlignment="1">
      <alignment horizontal="center" vertical="top"/>
    </xf>
    <xf numFmtId="164" fontId="2" fillId="8" borderId="65" xfId="0" applyNumberFormat="1" applyFont="1" applyFill="1" applyBorder="1" applyAlignment="1">
      <alignment horizontal="center" vertical="top"/>
    </xf>
    <xf numFmtId="49" fontId="2" fillId="8" borderId="34" xfId="0" applyNumberFormat="1" applyFont="1" applyFill="1" applyBorder="1" applyAlignment="1">
      <alignment horizontal="center" vertical="center" wrapText="1"/>
    </xf>
    <xf numFmtId="49" fontId="3" fillId="7" borderId="12" xfId="0" applyNumberFormat="1" applyFont="1" applyFill="1" applyBorder="1" applyAlignment="1">
      <alignment horizontal="center" vertical="top"/>
    </xf>
    <xf numFmtId="49" fontId="3" fillId="8" borderId="78" xfId="0" applyNumberFormat="1" applyFont="1" applyFill="1" applyBorder="1" applyAlignment="1">
      <alignment horizontal="center" vertical="top"/>
    </xf>
    <xf numFmtId="49" fontId="2" fillId="8" borderId="42" xfId="0" applyNumberFormat="1" applyFont="1" applyFill="1" applyBorder="1" applyAlignment="1">
      <alignment horizontal="center" vertical="top" wrapText="1"/>
    </xf>
    <xf numFmtId="0" fontId="5" fillId="0" borderId="22" xfId="0" applyFont="1" applyBorder="1" applyAlignment="1">
      <alignment vertical="top" wrapText="1"/>
    </xf>
    <xf numFmtId="0" fontId="13" fillId="0" borderId="0" xfId="0" applyFont="1" applyAlignment="1">
      <alignment horizontal="right" wrapText="1"/>
    </xf>
    <xf numFmtId="0" fontId="28" fillId="0" borderId="0" xfId="0" applyFont="1" applyAlignment="1">
      <alignment horizontal="right"/>
    </xf>
    <xf numFmtId="0" fontId="13" fillId="0" borderId="0" xfId="0" applyFont="1" applyAlignment="1">
      <alignment horizontal="center" vertical="top" wrapText="1"/>
    </xf>
    <xf numFmtId="0" fontId="14" fillId="0" borderId="0" xfId="0" applyFont="1" applyAlignment="1">
      <alignment horizontal="center" vertical="top" wrapText="1"/>
    </xf>
    <xf numFmtId="0" fontId="13" fillId="0" borderId="0" xfId="0" applyFont="1" applyAlignment="1">
      <alignment horizontal="center" vertical="top"/>
    </xf>
    <xf numFmtId="0" fontId="2" fillId="0" borderId="34" xfId="0" applyNumberFormat="1" applyFont="1" applyFill="1" applyBorder="1" applyAlignment="1">
      <alignment horizontal="center" vertical="center" textRotation="90" shrinkToFit="1"/>
    </xf>
    <xf numFmtId="0" fontId="2" fillId="0" borderId="3" xfId="0" applyNumberFormat="1" applyFont="1" applyFill="1" applyBorder="1" applyAlignment="1">
      <alignment horizontal="center" vertical="center" textRotation="90" shrinkToFit="1"/>
    </xf>
    <xf numFmtId="0" fontId="2" fillId="0" borderId="33" xfId="0" applyNumberFormat="1" applyFont="1" applyFill="1" applyBorder="1" applyAlignment="1">
      <alignment horizontal="center" vertical="center" textRotation="90" shrinkToFit="1"/>
    </xf>
  </cellXfs>
  <cellStyles count="3">
    <cellStyle name="Įprastas" xfId="0" builtinId="0"/>
    <cellStyle name="Įprastas 2" xfId="2"/>
    <cellStyle name="Normal_biudz uz 2001 atskaitomybe3" xfId="1"/>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00"/>
  <sheetViews>
    <sheetView topLeftCell="A67" zoomScaleNormal="100" zoomScaleSheetLayoutView="100" workbookViewId="0">
      <selection activeCell="U57" sqref="U57"/>
    </sheetView>
  </sheetViews>
  <sheetFormatPr defaultRowHeight="12.75"/>
  <cols>
    <col min="1" max="2" width="2.7109375" style="3" customWidth="1"/>
    <col min="3" max="3" width="2.7109375" style="13" customWidth="1"/>
    <col min="4" max="4" width="29.28515625" style="3" customWidth="1"/>
    <col min="5" max="5" width="2.5703125" style="3" customWidth="1"/>
    <col min="6" max="6" width="3.140625" style="4" customWidth="1"/>
    <col min="7" max="7" width="7.7109375" style="337" customWidth="1"/>
    <col min="8" max="16" width="6.7109375" style="3" customWidth="1"/>
    <col min="17" max="17" width="25.28515625" style="3" customWidth="1"/>
    <col min="18" max="20" width="4.7109375" style="3" customWidth="1"/>
    <col min="21" max="21" width="43.85546875" style="3" customWidth="1"/>
    <col min="22" max="16384" width="9.140625" style="2"/>
  </cols>
  <sheetData>
    <row r="1" spans="1:21" ht="14.25" customHeight="1">
      <c r="C1" s="3"/>
      <c r="E1" s="161"/>
      <c r="Q1" s="365"/>
      <c r="R1" s="366"/>
      <c r="S1" s="366"/>
      <c r="T1" s="366"/>
      <c r="U1" s="367" t="s">
        <v>139</v>
      </c>
    </row>
    <row r="2" spans="1:21" ht="15.75" customHeight="1">
      <c r="C2" s="3"/>
      <c r="E2" s="161"/>
      <c r="Q2" s="365"/>
      <c r="R2" s="366"/>
      <c r="S2" s="366"/>
      <c r="T2" s="366"/>
      <c r="U2" s="2"/>
    </row>
    <row r="3" spans="1:21" s="3" customFormat="1" ht="15" customHeight="1">
      <c r="A3" s="310"/>
      <c r="B3" s="310"/>
      <c r="C3" s="310"/>
      <c r="D3" s="310"/>
      <c r="E3" s="310"/>
      <c r="F3" s="310"/>
      <c r="G3" s="310"/>
      <c r="H3" s="821" t="s">
        <v>134</v>
      </c>
      <c r="I3" s="822"/>
      <c r="J3" s="822"/>
      <c r="K3" s="822"/>
      <c r="L3" s="822"/>
      <c r="M3" s="822"/>
      <c r="N3" s="822"/>
      <c r="O3" s="822"/>
      <c r="P3" s="822"/>
      <c r="Q3" s="385"/>
      <c r="R3" s="353"/>
      <c r="S3" s="353"/>
      <c r="T3" s="353"/>
      <c r="U3" s="353"/>
    </row>
    <row r="4" spans="1:21" ht="14.25" customHeight="1">
      <c r="A4" s="383"/>
      <c r="B4" s="383"/>
      <c r="C4" s="383"/>
      <c r="D4" s="383"/>
      <c r="E4" s="383"/>
      <c r="F4" s="818" t="s">
        <v>26</v>
      </c>
      <c r="G4" s="819"/>
      <c r="H4" s="819"/>
      <c r="I4" s="819"/>
      <c r="J4" s="819"/>
      <c r="K4" s="819"/>
      <c r="L4" s="819"/>
      <c r="M4" s="819"/>
      <c r="N4" s="819"/>
      <c r="O4" s="819"/>
      <c r="P4" s="819"/>
      <c r="Q4" s="819"/>
      <c r="R4" s="819"/>
      <c r="S4" s="354"/>
      <c r="T4" s="354"/>
      <c r="U4" s="354"/>
    </row>
    <row r="5" spans="1:21" ht="15.75" customHeight="1">
      <c r="A5" s="384"/>
      <c r="B5" s="384"/>
      <c r="C5" s="384"/>
      <c r="D5" s="384"/>
      <c r="E5" s="820" t="s">
        <v>53</v>
      </c>
      <c r="F5" s="819"/>
      <c r="G5" s="819"/>
      <c r="H5" s="819"/>
      <c r="I5" s="819"/>
      <c r="J5" s="819"/>
      <c r="K5" s="819"/>
      <c r="L5" s="819"/>
      <c r="M5" s="819"/>
      <c r="N5" s="819"/>
      <c r="O5" s="819"/>
      <c r="P5" s="819"/>
      <c r="Q5" s="819"/>
      <c r="R5" s="355"/>
      <c r="S5" s="355"/>
      <c r="T5" s="355"/>
      <c r="U5" s="355"/>
    </row>
    <row r="6" spans="1:21" ht="15" customHeight="1" thickBot="1">
      <c r="A6" s="6"/>
      <c r="B6" s="6"/>
      <c r="C6" s="6"/>
      <c r="D6" s="6"/>
      <c r="E6" s="6"/>
      <c r="F6" s="243"/>
      <c r="G6" s="244"/>
      <c r="H6" s="6"/>
      <c r="I6" s="6"/>
      <c r="J6" s="6"/>
      <c r="K6" s="6"/>
      <c r="L6" s="6"/>
      <c r="M6" s="6"/>
      <c r="N6" s="6"/>
      <c r="O6" s="6"/>
      <c r="P6" s="6"/>
      <c r="Q6" s="245"/>
      <c r="R6" s="58"/>
      <c r="S6" s="957" t="s">
        <v>51</v>
      </c>
      <c r="T6" s="957"/>
      <c r="U6" s="957"/>
    </row>
    <row r="7" spans="1:21" s="246" customFormat="1" ht="22.5" customHeight="1">
      <c r="A7" s="981" t="s">
        <v>18</v>
      </c>
      <c r="B7" s="984" t="s">
        <v>0</v>
      </c>
      <c r="C7" s="984" t="s">
        <v>1</v>
      </c>
      <c r="D7" s="987" t="s">
        <v>12</v>
      </c>
      <c r="E7" s="984" t="s">
        <v>2</v>
      </c>
      <c r="F7" s="930" t="s">
        <v>3</v>
      </c>
      <c r="G7" s="933" t="s">
        <v>4</v>
      </c>
      <c r="H7" s="945" t="s">
        <v>101</v>
      </c>
      <c r="I7" s="852" t="s">
        <v>135</v>
      </c>
      <c r="J7" s="856" t="s">
        <v>136</v>
      </c>
      <c r="K7" s="945" t="s">
        <v>56</v>
      </c>
      <c r="L7" s="852" t="s">
        <v>137</v>
      </c>
      <c r="M7" s="856" t="s">
        <v>136</v>
      </c>
      <c r="N7" s="945" t="s">
        <v>90</v>
      </c>
      <c r="O7" s="852" t="s">
        <v>144</v>
      </c>
      <c r="P7" s="856" t="s">
        <v>136</v>
      </c>
      <c r="Q7" s="950" t="s">
        <v>11</v>
      </c>
      <c r="R7" s="951"/>
      <c r="S7" s="951"/>
      <c r="T7" s="951"/>
      <c r="U7" s="379"/>
    </row>
    <row r="8" spans="1:21" s="246" customFormat="1" ht="18.75" customHeight="1">
      <c r="A8" s="982"/>
      <c r="B8" s="985"/>
      <c r="C8" s="985"/>
      <c r="D8" s="988"/>
      <c r="E8" s="985"/>
      <c r="F8" s="931"/>
      <c r="G8" s="934"/>
      <c r="H8" s="946"/>
      <c r="I8" s="853"/>
      <c r="J8" s="857"/>
      <c r="K8" s="946"/>
      <c r="L8" s="853"/>
      <c r="M8" s="857"/>
      <c r="N8" s="946"/>
      <c r="O8" s="853"/>
      <c r="P8" s="857"/>
      <c r="Q8" s="948" t="s">
        <v>12</v>
      </c>
      <c r="R8" s="952" t="s">
        <v>48</v>
      </c>
      <c r="S8" s="952"/>
      <c r="T8" s="952"/>
      <c r="U8" s="380" t="s">
        <v>138</v>
      </c>
    </row>
    <row r="9" spans="1:21" s="246" customFormat="1" ht="83.25" customHeight="1" thickBot="1">
      <c r="A9" s="983"/>
      <c r="B9" s="986"/>
      <c r="C9" s="986"/>
      <c r="D9" s="989"/>
      <c r="E9" s="986"/>
      <c r="F9" s="932"/>
      <c r="G9" s="935"/>
      <c r="H9" s="947"/>
      <c r="I9" s="854"/>
      <c r="J9" s="858"/>
      <c r="K9" s="947"/>
      <c r="L9" s="854"/>
      <c r="M9" s="858"/>
      <c r="N9" s="947"/>
      <c r="O9" s="854"/>
      <c r="P9" s="858"/>
      <c r="Q9" s="949"/>
      <c r="R9" s="59" t="s">
        <v>57</v>
      </c>
      <c r="S9" s="364" t="s">
        <v>58</v>
      </c>
      <c r="T9" s="364" t="s">
        <v>91</v>
      </c>
      <c r="U9" s="381"/>
    </row>
    <row r="10" spans="1:21" s="8" customFormat="1" ht="16.5" customHeight="1">
      <c r="A10" s="968" t="s">
        <v>37</v>
      </c>
      <c r="B10" s="969"/>
      <c r="C10" s="969"/>
      <c r="D10" s="969"/>
      <c r="E10" s="969"/>
      <c r="F10" s="969"/>
      <c r="G10" s="969"/>
      <c r="H10" s="969"/>
      <c r="I10" s="969"/>
      <c r="J10" s="969"/>
      <c r="K10" s="969"/>
      <c r="L10" s="969"/>
      <c r="M10" s="969"/>
      <c r="N10" s="969"/>
      <c r="O10" s="969"/>
      <c r="P10" s="969"/>
      <c r="Q10" s="969"/>
      <c r="R10" s="317"/>
      <c r="S10" s="317"/>
      <c r="T10" s="317"/>
      <c r="U10" s="46"/>
    </row>
    <row r="11" spans="1:21" s="8" customFormat="1" ht="14.25" customHeight="1">
      <c r="A11" s="970" t="s">
        <v>27</v>
      </c>
      <c r="B11" s="971"/>
      <c r="C11" s="971"/>
      <c r="D11" s="971"/>
      <c r="E11" s="971"/>
      <c r="F11" s="971"/>
      <c r="G11" s="971"/>
      <c r="H11" s="971"/>
      <c r="I11" s="971"/>
      <c r="J11" s="971"/>
      <c r="K11" s="971"/>
      <c r="L11" s="971"/>
      <c r="M11" s="971"/>
      <c r="N11" s="971"/>
      <c r="O11" s="971"/>
      <c r="P11" s="971"/>
      <c r="Q11" s="971"/>
      <c r="R11" s="318"/>
      <c r="S11" s="318"/>
      <c r="T11" s="318"/>
      <c r="U11" s="47"/>
    </row>
    <row r="12" spans="1:21" ht="15.75" customHeight="1">
      <c r="A12" s="14" t="s">
        <v>5</v>
      </c>
      <c r="B12" s="972" t="s">
        <v>28</v>
      </c>
      <c r="C12" s="973"/>
      <c r="D12" s="973"/>
      <c r="E12" s="973"/>
      <c r="F12" s="973"/>
      <c r="G12" s="973"/>
      <c r="H12" s="973"/>
      <c r="I12" s="973"/>
      <c r="J12" s="973"/>
      <c r="K12" s="973"/>
      <c r="L12" s="973"/>
      <c r="M12" s="973"/>
      <c r="N12" s="973"/>
      <c r="O12" s="973"/>
      <c r="P12" s="973"/>
      <c r="Q12" s="973"/>
      <c r="R12" s="319"/>
      <c r="S12" s="319"/>
      <c r="T12" s="319"/>
      <c r="U12" s="48"/>
    </row>
    <row r="13" spans="1:21" ht="15.75" customHeight="1">
      <c r="A13" s="15" t="s">
        <v>5</v>
      </c>
      <c r="B13" s="10" t="s">
        <v>5</v>
      </c>
      <c r="C13" s="974" t="s">
        <v>29</v>
      </c>
      <c r="D13" s="975"/>
      <c r="E13" s="975"/>
      <c r="F13" s="975"/>
      <c r="G13" s="975"/>
      <c r="H13" s="975"/>
      <c r="I13" s="975"/>
      <c r="J13" s="975"/>
      <c r="K13" s="975"/>
      <c r="L13" s="975"/>
      <c r="M13" s="975"/>
      <c r="N13" s="975"/>
      <c r="O13" s="975"/>
      <c r="P13" s="975"/>
      <c r="Q13" s="975"/>
      <c r="R13" s="320"/>
      <c r="S13" s="320"/>
      <c r="T13" s="320"/>
      <c r="U13" s="49"/>
    </row>
    <row r="14" spans="1:21" ht="15" customHeight="1">
      <c r="A14" s="893" t="s">
        <v>5</v>
      </c>
      <c r="B14" s="976" t="s">
        <v>5</v>
      </c>
      <c r="C14" s="899" t="s">
        <v>5</v>
      </c>
      <c r="D14" s="977" t="s">
        <v>35</v>
      </c>
      <c r="E14" s="979" t="s">
        <v>39</v>
      </c>
      <c r="F14" s="966" t="s">
        <v>33</v>
      </c>
      <c r="G14" s="440" t="s">
        <v>22</v>
      </c>
      <c r="H14" s="441">
        <v>35.5</v>
      </c>
      <c r="I14" s="442">
        <v>35.5</v>
      </c>
      <c r="J14" s="441"/>
      <c r="K14" s="443">
        <v>35.5</v>
      </c>
      <c r="L14" s="442">
        <v>35.5</v>
      </c>
      <c r="M14" s="441"/>
      <c r="N14" s="443">
        <v>35.5</v>
      </c>
      <c r="O14" s="203">
        <v>35.5</v>
      </c>
      <c r="P14" s="444"/>
      <c r="Q14" s="29" t="s">
        <v>112</v>
      </c>
      <c r="R14" s="282">
        <v>64</v>
      </c>
      <c r="S14" s="282">
        <v>65</v>
      </c>
      <c r="T14" s="282">
        <v>66</v>
      </c>
      <c r="U14" s="263"/>
    </row>
    <row r="15" spans="1:21" ht="27" customHeight="1">
      <c r="A15" s="893"/>
      <c r="B15" s="959"/>
      <c r="C15" s="899"/>
      <c r="D15" s="977"/>
      <c r="E15" s="979"/>
      <c r="F15" s="966"/>
      <c r="G15" s="356"/>
      <c r="H15" s="39"/>
      <c r="I15" s="358"/>
      <c r="J15" s="39"/>
      <c r="K15" s="57"/>
      <c r="L15" s="358"/>
      <c r="M15" s="39"/>
      <c r="N15" s="429"/>
      <c r="O15" s="428"/>
      <c r="P15" s="143"/>
      <c r="Q15" s="21" t="s">
        <v>50</v>
      </c>
      <c r="R15" s="262">
        <v>1</v>
      </c>
      <c r="S15" s="262">
        <v>2</v>
      </c>
      <c r="T15" s="262">
        <v>1</v>
      </c>
      <c r="U15" s="823"/>
    </row>
    <row r="16" spans="1:21" ht="27" customHeight="1">
      <c r="A16" s="893"/>
      <c r="B16" s="959"/>
      <c r="C16" s="899"/>
      <c r="D16" s="977"/>
      <c r="E16" s="979"/>
      <c r="F16" s="966"/>
      <c r="G16" s="356"/>
      <c r="H16" s="39"/>
      <c r="I16" s="358"/>
      <c r="J16" s="39"/>
      <c r="K16" s="57"/>
      <c r="L16" s="358"/>
      <c r="M16" s="39"/>
      <c r="N16" s="429"/>
      <c r="O16" s="428"/>
      <c r="P16" s="143"/>
      <c r="Q16" s="277" t="s">
        <v>44</v>
      </c>
      <c r="R16" s="264">
        <v>60</v>
      </c>
      <c r="S16" s="265">
        <v>60</v>
      </c>
      <c r="T16" s="265">
        <v>60</v>
      </c>
      <c r="U16" s="824"/>
    </row>
    <row r="17" spans="1:21" ht="14.25" customHeight="1">
      <c r="A17" s="893"/>
      <c r="B17" s="959"/>
      <c r="C17" s="899"/>
      <c r="D17" s="977"/>
      <c r="E17" s="979"/>
      <c r="F17" s="966"/>
      <c r="G17" s="357"/>
      <c r="H17" s="40"/>
      <c r="I17" s="359"/>
      <c r="J17" s="40"/>
      <c r="K17" s="44"/>
      <c r="L17" s="359"/>
      <c r="M17" s="40"/>
      <c r="N17" s="44"/>
      <c r="O17" s="432"/>
      <c r="P17" s="104"/>
      <c r="Q17" s="247" t="s">
        <v>111</v>
      </c>
      <c r="R17" s="266">
        <v>1150</v>
      </c>
      <c r="S17" s="266">
        <v>1150</v>
      </c>
      <c r="T17" s="266">
        <v>1150</v>
      </c>
      <c r="U17" s="386"/>
    </row>
    <row r="18" spans="1:21" ht="17.25" customHeight="1" thickBot="1">
      <c r="A18" s="894"/>
      <c r="B18" s="960"/>
      <c r="C18" s="900"/>
      <c r="D18" s="978"/>
      <c r="E18" s="980"/>
      <c r="F18" s="967"/>
      <c r="G18" s="66" t="s">
        <v>6</v>
      </c>
      <c r="H18" s="99">
        <f t="shared" ref="H18:K18" si="0">SUM(H14:H16)</f>
        <v>35.5</v>
      </c>
      <c r="I18" s="105">
        <f t="shared" ref="I18" si="1">SUM(I14:I16)</f>
        <v>35.5</v>
      </c>
      <c r="J18" s="303"/>
      <c r="K18" s="99">
        <f t="shared" si="0"/>
        <v>35.5</v>
      </c>
      <c r="L18" s="105">
        <f t="shared" ref="L18:N18" si="2">SUM(L14:L16)</f>
        <v>35.5</v>
      </c>
      <c r="M18" s="303"/>
      <c r="N18" s="99">
        <f t="shared" si="2"/>
        <v>35.5</v>
      </c>
      <c r="O18" s="105">
        <f t="shared" ref="O18" si="3">SUM(O14:O16)</f>
        <v>35.5</v>
      </c>
      <c r="P18" s="438"/>
      <c r="Q18" s="226"/>
      <c r="R18" s="267"/>
      <c r="S18" s="267"/>
      <c r="T18" s="267"/>
      <c r="U18" s="268"/>
    </row>
    <row r="19" spans="1:21" ht="15" customHeight="1">
      <c r="A19" s="892" t="s">
        <v>5</v>
      </c>
      <c r="B19" s="958" t="s">
        <v>5</v>
      </c>
      <c r="C19" s="898" t="s">
        <v>7</v>
      </c>
      <c r="D19" s="961" t="s">
        <v>83</v>
      </c>
      <c r="E19" s="962" t="s">
        <v>41</v>
      </c>
      <c r="F19" s="965" t="s">
        <v>33</v>
      </c>
      <c r="G19" s="25" t="s">
        <v>22</v>
      </c>
      <c r="H19" s="128">
        <v>1.8</v>
      </c>
      <c r="I19" s="127">
        <v>1.8</v>
      </c>
      <c r="J19" s="128"/>
      <c r="K19" s="133">
        <v>0.6</v>
      </c>
      <c r="L19" s="127">
        <v>0.6</v>
      </c>
      <c r="M19" s="128"/>
      <c r="N19" s="133"/>
      <c r="O19" s="127"/>
      <c r="P19" s="307"/>
      <c r="Q19" s="233" t="s">
        <v>96</v>
      </c>
      <c r="R19" s="234" t="s">
        <v>92</v>
      </c>
      <c r="S19" s="234"/>
      <c r="T19" s="361"/>
      <c r="U19" s="283"/>
    </row>
    <row r="20" spans="1:21" ht="15" customHeight="1">
      <c r="A20" s="893"/>
      <c r="B20" s="959"/>
      <c r="C20" s="899"/>
      <c r="D20" s="911"/>
      <c r="E20" s="963"/>
      <c r="F20" s="966"/>
      <c r="G20" s="356"/>
      <c r="H20" s="39"/>
      <c r="I20" s="358"/>
      <c r="J20" s="39"/>
      <c r="K20" s="57"/>
      <c r="L20" s="358"/>
      <c r="M20" s="39"/>
      <c r="N20" s="429"/>
      <c r="O20" s="428"/>
      <c r="P20" s="143"/>
      <c r="Q20" s="231" t="s">
        <v>130</v>
      </c>
      <c r="R20" s="235" t="s">
        <v>92</v>
      </c>
      <c r="S20" s="235"/>
      <c r="T20" s="362"/>
      <c r="U20" s="825"/>
    </row>
    <row r="21" spans="1:21" ht="17.25" customHeight="1">
      <c r="A21" s="893"/>
      <c r="B21" s="959"/>
      <c r="C21" s="899"/>
      <c r="D21" s="911"/>
      <c r="E21" s="963"/>
      <c r="F21" s="966"/>
      <c r="G21" s="357" t="s">
        <v>87</v>
      </c>
      <c r="H21" s="40">
        <v>9.6999999999999993</v>
      </c>
      <c r="I21" s="359">
        <v>9.6999999999999993</v>
      </c>
      <c r="J21" s="40"/>
      <c r="K21" s="44">
        <v>3</v>
      </c>
      <c r="L21" s="359">
        <v>3</v>
      </c>
      <c r="M21" s="40"/>
      <c r="N21" s="44"/>
      <c r="O21" s="432"/>
      <c r="P21" s="104"/>
      <c r="Q21" s="231" t="s">
        <v>113</v>
      </c>
      <c r="R21" s="162" t="s">
        <v>81</v>
      </c>
      <c r="S21" s="232" t="s">
        <v>81</v>
      </c>
      <c r="T21" s="162" t="s">
        <v>81</v>
      </c>
      <c r="U21" s="824"/>
    </row>
    <row r="22" spans="1:21" ht="21" customHeight="1" thickBot="1">
      <c r="A22" s="894"/>
      <c r="B22" s="960"/>
      <c r="C22" s="900"/>
      <c r="D22" s="912"/>
      <c r="E22" s="964"/>
      <c r="F22" s="967"/>
      <c r="G22" s="12" t="s">
        <v>6</v>
      </c>
      <c r="H22" s="99">
        <f t="shared" ref="H22:K22" si="4">SUM(H19:H21)</f>
        <v>11.5</v>
      </c>
      <c r="I22" s="105">
        <f t="shared" ref="I22" si="5">SUM(I19:I21)</f>
        <v>11.5</v>
      </c>
      <c r="J22" s="129"/>
      <c r="K22" s="99">
        <f t="shared" si="4"/>
        <v>3.6</v>
      </c>
      <c r="L22" s="105">
        <f t="shared" ref="L22:N22" si="6">SUM(L19:L21)</f>
        <v>3.6</v>
      </c>
      <c r="M22" s="303"/>
      <c r="N22" s="99">
        <f t="shared" si="6"/>
        <v>0</v>
      </c>
      <c r="O22" s="105">
        <f t="shared" ref="O22" si="7">SUM(O19:O21)</f>
        <v>0</v>
      </c>
      <c r="P22" s="438"/>
      <c r="Q22" s="236" t="s">
        <v>114</v>
      </c>
      <c r="R22" s="168" t="s">
        <v>82</v>
      </c>
      <c r="S22" s="230" t="s">
        <v>82</v>
      </c>
      <c r="T22" s="363" t="s">
        <v>82</v>
      </c>
      <c r="U22" s="382"/>
    </row>
    <row r="23" spans="1:21" ht="16.5" customHeight="1" thickBot="1">
      <c r="A23" s="16" t="s">
        <v>5</v>
      </c>
      <c r="B23" s="33" t="s">
        <v>5</v>
      </c>
      <c r="C23" s="882" t="s">
        <v>8</v>
      </c>
      <c r="D23" s="826"/>
      <c r="E23" s="826"/>
      <c r="F23" s="826"/>
      <c r="G23" s="936"/>
      <c r="H23" s="106">
        <f t="shared" ref="H23:P23" si="8">H22+H18</f>
        <v>47</v>
      </c>
      <c r="I23" s="370">
        <f t="shared" ref="I23" si="9">I22+I18</f>
        <v>47</v>
      </c>
      <c r="J23" s="369"/>
      <c r="K23" s="106">
        <f t="shared" si="8"/>
        <v>39.1</v>
      </c>
      <c r="L23" s="370">
        <f t="shared" ref="L23:N23" si="10">L22+L18</f>
        <v>39.1</v>
      </c>
      <c r="M23" s="371"/>
      <c r="N23" s="106">
        <f t="shared" si="10"/>
        <v>35.5</v>
      </c>
      <c r="O23" s="370">
        <f t="shared" ref="O23" si="11">O22+O18</f>
        <v>35.5</v>
      </c>
      <c r="P23" s="439">
        <f t="shared" si="8"/>
        <v>0</v>
      </c>
      <c r="Q23" s="352"/>
      <c r="R23" s="352"/>
      <c r="S23" s="352"/>
      <c r="T23" s="352"/>
      <c r="U23" s="55"/>
    </row>
    <row r="24" spans="1:21" ht="14.25" customHeight="1" thickBot="1">
      <c r="A24" s="16" t="s">
        <v>5</v>
      </c>
      <c r="B24" s="33" t="s">
        <v>7</v>
      </c>
      <c r="C24" s="937" t="s">
        <v>30</v>
      </c>
      <c r="D24" s="938"/>
      <c r="E24" s="938"/>
      <c r="F24" s="938"/>
      <c r="G24" s="938"/>
      <c r="H24" s="938"/>
      <c r="I24" s="938"/>
      <c r="J24" s="938"/>
      <c r="K24" s="938"/>
      <c r="L24" s="938"/>
      <c r="M24" s="938"/>
      <c r="N24" s="938"/>
      <c r="O24" s="938"/>
      <c r="P24" s="938"/>
      <c r="Q24" s="938"/>
      <c r="R24" s="308"/>
      <c r="S24" s="308"/>
      <c r="T24" s="308"/>
      <c r="U24" s="54"/>
    </row>
    <row r="25" spans="1:21" ht="31.5" customHeight="1">
      <c r="A25" s="311" t="s">
        <v>5</v>
      </c>
      <c r="B25" s="335" t="s">
        <v>7</v>
      </c>
      <c r="C25" s="314" t="s">
        <v>5</v>
      </c>
      <c r="D25" s="28" t="s">
        <v>125</v>
      </c>
      <c r="E25" s="939" t="s">
        <v>40</v>
      </c>
      <c r="F25" s="941" t="s">
        <v>33</v>
      </c>
      <c r="G25" s="34" t="s">
        <v>22</v>
      </c>
      <c r="H25" s="387">
        <v>220.6</v>
      </c>
      <c r="I25" s="389">
        <v>220.6</v>
      </c>
      <c r="J25" s="286"/>
      <c r="K25" s="387">
        <v>175.6</v>
      </c>
      <c r="L25" s="389">
        <v>175.6</v>
      </c>
      <c r="M25" s="399"/>
      <c r="N25" s="389">
        <v>157.80000000000001</v>
      </c>
      <c r="O25" s="445">
        <v>157.80000000000001</v>
      </c>
      <c r="P25" s="446"/>
      <c r="Q25" s="115"/>
      <c r="R25" s="72"/>
      <c r="S25" s="72"/>
      <c r="T25" s="72"/>
      <c r="U25" s="69"/>
    </row>
    <row r="26" spans="1:21" ht="26.25" customHeight="1">
      <c r="A26" s="312"/>
      <c r="B26" s="321"/>
      <c r="C26" s="315"/>
      <c r="D26" s="943" t="s">
        <v>105</v>
      </c>
      <c r="E26" s="940"/>
      <c r="F26" s="942"/>
      <c r="G26" s="329"/>
      <c r="H26" s="57"/>
      <c r="I26" s="358"/>
      <c r="J26" s="39"/>
      <c r="K26" s="57"/>
      <c r="L26" s="358"/>
      <c r="M26" s="324"/>
      <c r="N26" s="428"/>
      <c r="O26" s="39"/>
      <c r="P26" s="143"/>
      <c r="Q26" s="149" t="s">
        <v>104</v>
      </c>
      <c r="R26" s="86">
        <v>10</v>
      </c>
      <c r="S26" s="73">
        <v>10</v>
      </c>
      <c r="T26" s="73">
        <v>10</v>
      </c>
      <c r="U26" s="70"/>
    </row>
    <row r="27" spans="1:21" ht="27" customHeight="1">
      <c r="A27" s="312"/>
      <c r="B27" s="321"/>
      <c r="C27" s="315"/>
      <c r="D27" s="944"/>
      <c r="E27" s="940"/>
      <c r="F27" s="942"/>
      <c r="G27" s="329"/>
      <c r="H27" s="57"/>
      <c r="I27" s="358"/>
      <c r="J27" s="39"/>
      <c r="K27" s="57"/>
      <c r="L27" s="358"/>
      <c r="M27" s="324"/>
      <c r="N27" s="428"/>
      <c r="O27" s="39"/>
      <c r="P27" s="143"/>
      <c r="Q27" s="149" t="s">
        <v>70</v>
      </c>
      <c r="R27" s="248">
        <v>10</v>
      </c>
      <c r="S27" s="248">
        <v>10</v>
      </c>
      <c r="T27" s="248">
        <v>10</v>
      </c>
      <c r="U27" s="249"/>
    </row>
    <row r="28" spans="1:21" ht="29.25" customHeight="1">
      <c r="A28" s="312"/>
      <c r="B28" s="321"/>
      <c r="C28" s="315"/>
      <c r="D28" s="204" t="s">
        <v>106</v>
      </c>
      <c r="E28" s="273"/>
      <c r="F28" s="326"/>
      <c r="G28" s="329"/>
      <c r="H28" s="57"/>
      <c r="I28" s="358"/>
      <c r="J28" s="39"/>
      <c r="K28" s="57"/>
      <c r="L28" s="358"/>
      <c r="M28" s="324"/>
      <c r="N28" s="428"/>
      <c r="O28" s="39"/>
      <c r="P28" s="143"/>
      <c r="Q28" s="275" t="s">
        <v>108</v>
      </c>
      <c r="R28" s="276">
        <v>5</v>
      </c>
      <c r="S28" s="276">
        <v>5</v>
      </c>
      <c r="T28" s="276">
        <v>5</v>
      </c>
      <c r="U28" s="372"/>
    </row>
    <row r="29" spans="1:21" ht="25.5" customHeight="1">
      <c r="A29" s="893"/>
      <c r="B29" s="896"/>
      <c r="C29" s="899"/>
      <c r="D29" s="924" t="s">
        <v>36</v>
      </c>
      <c r="E29" s="927" t="s">
        <v>47</v>
      </c>
      <c r="F29" s="929"/>
      <c r="G29" s="846"/>
      <c r="H29" s="847"/>
      <c r="I29" s="855"/>
      <c r="J29" s="39"/>
      <c r="K29" s="847"/>
      <c r="L29" s="855"/>
      <c r="M29" s="324"/>
      <c r="N29" s="855"/>
      <c r="O29" s="39"/>
      <c r="P29" s="844"/>
      <c r="Q29" s="209" t="s">
        <v>52</v>
      </c>
      <c r="R29" s="122">
        <v>140</v>
      </c>
      <c r="S29" s="122">
        <v>140</v>
      </c>
      <c r="T29" s="122">
        <v>150</v>
      </c>
      <c r="U29" s="401"/>
    </row>
    <row r="30" spans="1:21" ht="25.5" customHeight="1">
      <c r="A30" s="893"/>
      <c r="B30" s="896"/>
      <c r="C30" s="899"/>
      <c r="D30" s="925"/>
      <c r="E30" s="928"/>
      <c r="F30" s="929"/>
      <c r="G30" s="846"/>
      <c r="H30" s="847"/>
      <c r="I30" s="855"/>
      <c r="J30" s="39"/>
      <c r="K30" s="847"/>
      <c r="L30" s="855"/>
      <c r="M30" s="324"/>
      <c r="N30" s="855"/>
      <c r="O30" s="39"/>
      <c r="P30" s="844"/>
      <c r="Q30" s="210" t="s">
        <v>42</v>
      </c>
      <c r="R30" s="74">
        <v>30</v>
      </c>
      <c r="S30" s="74">
        <v>30</v>
      </c>
      <c r="T30" s="74">
        <v>30</v>
      </c>
      <c r="U30" s="402"/>
    </row>
    <row r="31" spans="1:21" ht="27.75" customHeight="1">
      <c r="A31" s="893"/>
      <c r="B31" s="896"/>
      <c r="C31" s="899"/>
      <c r="D31" s="925"/>
      <c r="E31" s="928"/>
      <c r="F31" s="929"/>
      <c r="G31" s="846"/>
      <c r="H31" s="847"/>
      <c r="I31" s="855"/>
      <c r="J31" s="39"/>
      <c r="K31" s="847"/>
      <c r="L31" s="855"/>
      <c r="M31" s="324"/>
      <c r="N31" s="855"/>
      <c r="O31" s="39"/>
      <c r="P31" s="844"/>
      <c r="Q31" s="210" t="s">
        <v>107</v>
      </c>
      <c r="R31" s="74">
        <v>40</v>
      </c>
      <c r="S31" s="74">
        <v>40</v>
      </c>
      <c r="T31" s="74">
        <v>40</v>
      </c>
      <c r="U31" s="402"/>
    </row>
    <row r="32" spans="1:21" ht="27.75" customHeight="1">
      <c r="A32" s="893"/>
      <c r="B32" s="896"/>
      <c r="C32" s="899"/>
      <c r="D32" s="925"/>
      <c r="E32" s="928"/>
      <c r="F32" s="929"/>
      <c r="G32" s="846"/>
      <c r="H32" s="847"/>
      <c r="I32" s="855"/>
      <c r="J32" s="39"/>
      <c r="K32" s="847"/>
      <c r="L32" s="855"/>
      <c r="M32" s="324"/>
      <c r="N32" s="855"/>
      <c r="O32" s="39"/>
      <c r="P32" s="844"/>
      <c r="Q32" s="211" t="s">
        <v>69</v>
      </c>
      <c r="R32" s="74">
        <v>3</v>
      </c>
      <c r="S32" s="74">
        <v>3</v>
      </c>
      <c r="T32" s="74">
        <v>3</v>
      </c>
      <c r="U32" s="402"/>
    </row>
    <row r="33" spans="1:21" ht="40.5" customHeight="1">
      <c r="A33" s="893"/>
      <c r="B33" s="896"/>
      <c r="C33" s="899"/>
      <c r="D33" s="925"/>
      <c r="E33" s="928"/>
      <c r="F33" s="929"/>
      <c r="G33" s="846"/>
      <c r="H33" s="847"/>
      <c r="I33" s="855"/>
      <c r="J33" s="39"/>
      <c r="K33" s="847"/>
      <c r="L33" s="855"/>
      <c r="M33" s="324"/>
      <c r="N33" s="855"/>
      <c r="O33" s="39"/>
      <c r="P33" s="844"/>
      <c r="Q33" s="212" t="s">
        <v>119</v>
      </c>
      <c r="R33" s="116">
        <v>12</v>
      </c>
      <c r="S33" s="116">
        <v>12</v>
      </c>
      <c r="T33" s="116">
        <v>12</v>
      </c>
      <c r="U33" s="403"/>
    </row>
    <row r="34" spans="1:21" ht="15.75" customHeight="1">
      <c r="A34" s="20"/>
      <c r="B34" s="321"/>
      <c r="C34" s="150"/>
      <c r="D34" s="926"/>
      <c r="E34" s="328"/>
      <c r="F34" s="153"/>
      <c r="G34" s="846"/>
      <c r="H34" s="847"/>
      <c r="I34" s="855"/>
      <c r="J34" s="39"/>
      <c r="K34" s="847"/>
      <c r="L34" s="855"/>
      <c r="M34" s="324"/>
      <c r="N34" s="855"/>
      <c r="O34" s="39"/>
      <c r="P34" s="844"/>
      <c r="Q34" s="213" t="s">
        <v>80</v>
      </c>
      <c r="R34" s="75">
        <v>3</v>
      </c>
      <c r="S34" s="75">
        <v>3</v>
      </c>
      <c r="T34" s="75">
        <v>3</v>
      </c>
      <c r="U34" s="71"/>
    </row>
    <row r="35" spans="1:21" ht="15" customHeight="1">
      <c r="A35" s="312"/>
      <c r="B35" s="321"/>
      <c r="C35" s="315"/>
      <c r="D35" s="845" t="s">
        <v>110</v>
      </c>
      <c r="E35" s="325"/>
      <c r="F35" s="326"/>
      <c r="G35" s="846"/>
      <c r="H35" s="847"/>
      <c r="I35" s="855"/>
      <c r="J35" s="39"/>
      <c r="K35" s="847"/>
      <c r="L35" s="855"/>
      <c r="M35" s="324"/>
      <c r="N35" s="855"/>
      <c r="O35" s="39"/>
      <c r="P35" s="844"/>
      <c r="Q35" s="205" t="s">
        <v>94</v>
      </c>
      <c r="R35" s="73">
        <v>1</v>
      </c>
      <c r="S35" s="73"/>
      <c r="T35" s="73"/>
      <c r="U35" s="404"/>
    </row>
    <row r="36" spans="1:21" ht="15.75" customHeight="1">
      <c r="A36" s="312"/>
      <c r="B36" s="321"/>
      <c r="C36" s="315"/>
      <c r="D36" s="845"/>
      <c r="E36" s="325"/>
      <c r="F36" s="326"/>
      <c r="G36" s="846"/>
      <c r="H36" s="847"/>
      <c r="I36" s="855"/>
      <c r="J36" s="39"/>
      <c r="K36" s="847"/>
      <c r="L36" s="855"/>
      <c r="M36" s="324"/>
      <c r="N36" s="855"/>
      <c r="O36" s="39"/>
      <c r="P36" s="844"/>
      <c r="Q36" s="206" t="s">
        <v>102</v>
      </c>
      <c r="R36" s="207">
        <v>2</v>
      </c>
      <c r="S36" s="207">
        <v>1</v>
      </c>
      <c r="T36" s="207">
        <v>1</v>
      </c>
      <c r="U36" s="405"/>
    </row>
    <row r="37" spans="1:21" ht="27" customHeight="1">
      <c r="A37" s="312"/>
      <c r="B37" s="321"/>
      <c r="C37" s="315"/>
      <c r="D37" s="845"/>
      <c r="E37" s="325"/>
      <c r="F37" s="326"/>
      <c r="G37" s="846"/>
      <c r="H37" s="847"/>
      <c r="I37" s="855"/>
      <c r="J37" s="39"/>
      <c r="K37" s="847"/>
      <c r="L37" s="855"/>
      <c r="M37" s="324"/>
      <c r="N37" s="855"/>
      <c r="O37" s="39"/>
      <c r="P37" s="844"/>
      <c r="Q37" s="206"/>
      <c r="R37" s="207">
        <v>15</v>
      </c>
      <c r="S37" s="207">
        <v>5</v>
      </c>
      <c r="T37" s="207">
        <v>5</v>
      </c>
      <c r="U37" s="405"/>
    </row>
    <row r="38" spans="1:21" ht="28.5" customHeight="1">
      <c r="A38" s="312"/>
      <c r="B38" s="321"/>
      <c r="C38" s="315"/>
      <c r="D38" s="845"/>
      <c r="E38" s="325"/>
      <c r="F38" s="326"/>
      <c r="G38" s="846"/>
      <c r="H38" s="847"/>
      <c r="I38" s="855"/>
      <c r="J38" s="39"/>
      <c r="K38" s="847"/>
      <c r="L38" s="855"/>
      <c r="M38" s="324"/>
      <c r="N38" s="855"/>
      <c r="O38" s="39"/>
      <c r="P38" s="844"/>
      <c r="Q38" s="208" t="s">
        <v>103</v>
      </c>
      <c r="R38" s="117">
        <v>2</v>
      </c>
      <c r="S38" s="117">
        <v>1</v>
      </c>
      <c r="T38" s="117">
        <v>1</v>
      </c>
      <c r="U38" s="406"/>
    </row>
    <row r="39" spans="1:21" ht="15" customHeight="1">
      <c r="A39" s="20"/>
      <c r="B39" s="321"/>
      <c r="C39" s="142"/>
      <c r="D39" s="831" t="s">
        <v>76</v>
      </c>
      <c r="E39" s="833"/>
      <c r="F39" s="330"/>
      <c r="G39" s="92"/>
      <c r="H39" s="57"/>
      <c r="I39" s="358"/>
      <c r="J39" s="39"/>
      <c r="K39" s="57"/>
      <c r="L39" s="358"/>
      <c r="M39" s="324"/>
      <c r="N39" s="428"/>
      <c r="O39" s="39"/>
      <c r="P39" s="143"/>
      <c r="Q39" s="835" t="s">
        <v>123</v>
      </c>
      <c r="R39" s="118">
        <v>1</v>
      </c>
      <c r="S39" s="118">
        <v>1</v>
      </c>
      <c r="T39" s="118">
        <v>1</v>
      </c>
      <c r="U39" s="121"/>
    </row>
    <row r="40" spans="1:21" ht="14.25" customHeight="1">
      <c r="A40" s="20"/>
      <c r="B40" s="321"/>
      <c r="C40" s="142"/>
      <c r="D40" s="832"/>
      <c r="E40" s="834"/>
      <c r="F40" s="330"/>
      <c r="G40" s="92"/>
      <c r="H40" s="57"/>
      <c r="I40" s="358"/>
      <c r="J40" s="39"/>
      <c r="K40" s="57"/>
      <c r="L40" s="358"/>
      <c r="M40" s="324"/>
      <c r="N40" s="428"/>
      <c r="O40" s="39"/>
      <c r="P40" s="143"/>
      <c r="Q40" s="836"/>
      <c r="R40" s="119"/>
      <c r="S40" s="119"/>
      <c r="T40" s="119"/>
      <c r="U40" s="374"/>
    </row>
    <row r="41" spans="1:21" ht="25.5" customHeight="1">
      <c r="A41" s="20"/>
      <c r="B41" s="321"/>
      <c r="C41" s="142"/>
      <c r="D41" s="831" t="s">
        <v>77</v>
      </c>
      <c r="E41" s="833"/>
      <c r="F41" s="111"/>
      <c r="G41" s="92"/>
      <c r="H41" s="57"/>
      <c r="I41" s="358"/>
      <c r="J41" s="39"/>
      <c r="K41" s="57"/>
      <c r="L41" s="358"/>
      <c r="M41" s="324"/>
      <c r="N41" s="428"/>
      <c r="O41" s="39"/>
      <c r="P41" s="143"/>
      <c r="Q41" s="160" t="s">
        <v>68</v>
      </c>
      <c r="R41" s="118">
        <v>4</v>
      </c>
      <c r="S41" s="118">
        <v>4</v>
      </c>
      <c r="T41" s="118">
        <v>4</v>
      </c>
      <c r="U41" s="125"/>
    </row>
    <row r="42" spans="1:21" ht="27.75" customHeight="1">
      <c r="A42" s="20"/>
      <c r="B42" s="321"/>
      <c r="C42" s="142"/>
      <c r="D42" s="837"/>
      <c r="E42" s="834"/>
      <c r="F42" s="111"/>
      <c r="G42" s="100"/>
      <c r="H42" s="44"/>
      <c r="I42" s="359"/>
      <c r="J42" s="40"/>
      <c r="K42" s="44"/>
      <c r="L42" s="359"/>
      <c r="M42" s="67"/>
      <c r="N42" s="432"/>
      <c r="O42" s="40"/>
      <c r="P42" s="104"/>
      <c r="Q42" s="254" t="s">
        <v>115</v>
      </c>
      <c r="R42" s="255">
        <v>1</v>
      </c>
      <c r="S42" s="255">
        <v>1</v>
      </c>
      <c r="T42" s="255">
        <v>1</v>
      </c>
      <c r="U42" s="376"/>
    </row>
    <row r="43" spans="1:21" ht="16.5" customHeight="1" thickBot="1">
      <c r="A43" s="19"/>
      <c r="B43" s="332"/>
      <c r="C43" s="239"/>
      <c r="D43" s="251"/>
      <c r="E43" s="257"/>
      <c r="F43" s="258"/>
      <c r="G43" s="12" t="s">
        <v>6</v>
      </c>
      <c r="H43" s="99">
        <f>SUM(H25:H41)</f>
        <v>220.6</v>
      </c>
      <c r="I43" s="105">
        <f>SUM(I25:I41)</f>
        <v>220.6</v>
      </c>
      <c r="J43" s="303"/>
      <c r="K43" s="99">
        <f>SUM(K25:K41)</f>
        <v>175.6</v>
      </c>
      <c r="L43" s="105">
        <f>SUM(L25:L41)</f>
        <v>175.6</v>
      </c>
      <c r="M43" s="129"/>
      <c r="N43" s="105">
        <f>SUM(N25:N41)</f>
        <v>157.80000000000001</v>
      </c>
      <c r="O43" s="148">
        <f>SUM(O25:O41)</f>
        <v>157.80000000000001</v>
      </c>
      <c r="P43" s="438">
        <f>SUM(P25:P41)</f>
        <v>0</v>
      </c>
      <c r="Q43" s="226"/>
      <c r="R43" s="228"/>
      <c r="S43" s="229"/>
      <c r="T43" s="227"/>
      <c r="U43" s="375"/>
    </row>
    <row r="44" spans="1:21" ht="15.75" customHeight="1">
      <c r="A44" s="294" t="s">
        <v>5</v>
      </c>
      <c r="B44" s="335" t="s">
        <v>7</v>
      </c>
      <c r="C44" s="295" t="s">
        <v>7</v>
      </c>
      <c r="D44" s="838" t="s">
        <v>124</v>
      </c>
      <c r="E44" s="841" t="s">
        <v>100</v>
      </c>
      <c r="F44" s="287" t="s">
        <v>33</v>
      </c>
      <c r="G44" s="296" t="s">
        <v>22</v>
      </c>
      <c r="H44" s="297">
        <v>21.4</v>
      </c>
      <c r="I44" s="390">
        <v>21.4</v>
      </c>
      <c r="J44" s="388"/>
      <c r="K44" s="297">
        <v>22</v>
      </c>
      <c r="L44" s="390">
        <v>22</v>
      </c>
      <c r="M44" s="393"/>
      <c r="N44" s="390"/>
      <c r="O44" s="447"/>
      <c r="P44" s="452"/>
      <c r="Q44" s="299"/>
      <c r="R44" s="85"/>
      <c r="S44" s="83"/>
      <c r="T44" s="85"/>
      <c r="U44" s="80"/>
    </row>
    <row r="45" spans="1:21" ht="14.25" customHeight="1">
      <c r="A45" s="20"/>
      <c r="B45" s="321"/>
      <c r="C45" s="240"/>
      <c r="D45" s="839"/>
      <c r="E45" s="842"/>
      <c r="F45" s="111"/>
      <c r="G45" s="329" t="s">
        <v>87</v>
      </c>
      <c r="H45" s="101">
        <v>9.6999999999999993</v>
      </c>
      <c r="I45" s="391">
        <v>9.6999999999999993</v>
      </c>
      <c r="J45" s="113"/>
      <c r="K45" s="101">
        <v>9</v>
      </c>
      <c r="L45" s="391">
        <v>9</v>
      </c>
      <c r="M45" s="394"/>
      <c r="N45" s="391"/>
      <c r="O45" s="448"/>
      <c r="P45" s="453"/>
      <c r="Q45" s="149"/>
      <c r="R45" s="86"/>
      <c r="S45" s="84"/>
      <c r="T45" s="86"/>
      <c r="U45" s="81"/>
    </row>
    <row r="46" spans="1:21" ht="16.5" customHeight="1">
      <c r="A46" s="20"/>
      <c r="B46" s="321"/>
      <c r="C46" s="240"/>
      <c r="D46" s="840"/>
      <c r="E46" s="843"/>
      <c r="F46" s="111"/>
      <c r="G46" s="32" t="s">
        <v>79</v>
      </c>
      <c r="H46" s="108">
        <v>66.099999999999994</v>
      </c>
      <c r="I46" s="392">
        <v>66.099999999999994</v>
      </c>
      <c r="J46" s="109"/>
      <c r="K46" s="108">
        <v>114.6</v>
      </c>
      <c r="L46" s="392">
        <v>114.6</v>
      </c>
      <c r="M46" s="395"/>
      <c r="N46" s="392"/>
      <c r="O46" s="449"/>
      <c r="P46" s="454"/>
      <c r="Q46" s="164"/>
      <c r="R46" s="117"/>
      <c r="S46" s="200"/>
      <c r="T46" s="117"/>
      <c r="U46" s="373"/>
    </row>
    <row r="47" spans="1:21" ht="15" customHeight="1">
      <c r="A47" s="20"/>
      <c r="B47" s="321"/>
      <c r="C47" s="241"/>
      <c r="D47" s="831" t="s">
        <v>66</v>
      </c>
      <c r="E47" s="322"/>
      <c r="F47" s="349"/>
      <c r="G47" s="92"/>
      <c r="H47" s="57"/>
      <c r="I47" s="358"/>
      <c r="J47" s="39"/>
      <c r="K47" s="57"/>
      <c r="L47" s="358"/>
      <c r="M47" s="324"/>
      <c r="N47" s="428"/>
      <c r="O47" s="39"/>
      <c r="P47" s="143"/>
      <c r="Q47" s="331" t="s">
        <v>127</v>
      </c>
      <c r="R47" s="118">
        <v>4</v>
      </c>
      <c r="S47" s="176">
        <v>4</v>
      </c>
      <c r="T47" s="118"/>
      <c r="U47" s="121"/>
    </row>
    <row r="48" spans="1:21" ht="17.25" customHeight="1">
      <c r="A48" s="20"/>
      <c r="B48" s="321"/>
      <c r="C48" s="241"/>
      <c r="D48" s="848"/>
      <c r="E48" s="301"/>
      <c r="F48" s="349"/>
      <c r="G48" s="92"/>
      <c r="H48" s="101"/>
      <c r="I48" s="391"/>
      <c r="J48" s="113"/>
      <c r="K48" s="101"/>
      <c r="L48" s="391"/>
      <c r="M48" s="394"/>
      <c r="N48" s="391"/>
      <c r="O48" s="113"/>
      <c r="P48" s="453"/>
      <c r="Q48" s="223" t="s">
        <v>116</v>
      </c>
      <c r="R48" s="119">
        <v>10</v>
      </c>
      <c r="S48" s="302">
        <v>10</v>
      </c>
      <c r="T48" s="119"/>
      <c r="U48" s="374"/>
    </row>
    <row r="49" spans="1:23" ht="63.75" customHeight="1">
      <c r="A49" s="20"/>
      <c r="B49" s="321"/>
      <c r="C49" s="241"/>
      <c r="D49" s="316" t="s">
        <v>67</v>
      </c>
      <c r="E49" s="323" t="s">
        <v>47</v>
      </c>
      <c r="F49" s="349"/>
      <c r="G49" s="92"/>
      <c r="H49" s="57"/>
      <c r="I49" s="358"/>
      <c r="J49" s="39"/>
      <c r="K49" s="57"/>
      <c r="L49" s="358"/>
      <c r="M49" s="324"/>
      <c r="N49" s="428"/>
      <c r="O49" s="39"/>
      <c r="P49" s="143"/>
      <c r="Q49" s="123" t="s">
        <v>128</v>
      </c>
      <c r="R49" s="284">
        <v>5</v>
      </c>
      <c r="S49" s="124"/>
      <c r="T49" s="284"/>
      <c r="U49" s="376"/>
    </row>
    <row r="50" spans="1:23" ht="54" customHeight="1">
      <c r="A50" s="20"/>
      <c r="B50" s="321"/>
      <c r="C50" s="241"/>
      <c r="D50" s="327" t="s">
        <v>126</v>
      </c>
      <c r="E50" s="323"/>
      <c r="F50" s="349"/>
      <c r="G50" s="274"/>
      <c r="H50" s="57"/>
      <c r="I50" s="358"/>
      <c r="J50" s="39"/>
      <c r="K50" s="397"/>
      <c r="L50" s="398"/>
      <c r="M50" s="396"/>
      <c r="N50" s="398"/>
      <c r="O50" s="450"/>
      <c r="P50" s="143"/>
      <c r="Q50" s="288" t="s">
        <v>122</v>
      </c>
      <c r="R50" s="154"/>
      <c r="S50" s="154">
        <v>1</v>
      </c>
      <c r="T50" s="154"/>
      <c r="U50" s="155"/>
    </row>
    <row r="51" spans="1:23" ht="15.75" customHeight="1">
      <c r="A51" s="20"/>
      <c r="B51" s="321"/>
      <c r="C51" s="241"/>
      <c r="D51" s="849" t="s">
        <v>155</v>
      </c>
      <c r="E51" s="490" t="s">
        <v>34</v>
      </c>
      <c r="F51" s="349"/>
      <c r="G51" s="92"/>
      <c r="H51" s="101"/>
      <c r="I51" s="391"/>
      <c r="J51" s="113"/>
      <c r="K51" s="101"/>
      <c r="L51" s="391"/>
      <c r="M51" s="394"/>
      <c r="N51" s="391"/>
      <c r="O51" s="113"/>
      <c r="P51" s="453"/>
      <c r="Q51" s="178" t="s">
        <v>61</v>
      </c>
      <c r="R51" s="180">
        <v>1</v>
      </c>
      <c r="S51" s="180"/>
      <c r="T51" s="180"/>
      <c r="U51" s="377"/>
    </row>
    <row r="52" spans="1:23" ht="79.5" customHeight="1">
      <c r="A52" s="20"/>
      <c r="B52" s="321"/>
      <c r="C52" s="241"/>
      <c r="D52" s="832"/>
      <c r="E52" s="491"/>
      <c r="F52" s="349"/>
      <c r="G52" s="92"/>
      <c r="H52" s="101"/>
      <c r="I52" s="391"/>
      <c r="J52" s="113"/>
      <c r="K52" s="101"/>
      <c r="L52" s="391"/>
      <c r="M52" s="394"/>
      <c r="N52" s="391"/>
      <c r="O52" s="113"/>
      <c r="P52" s="453"/>
      <c r="Q52" s="165" t="s">
        <v>129</v>
      </c>
      <c r="R52" s="166">
        <v>50</v>
      </c>
      <c r="S52" s="166">
        <v>100</v>
      </c>
      <c r="T52" s="183"/>
      <c r="U52" s="561" t="s">
        <v>156</v>
      </c>
    </row>
    <row r="53" spans="1:23" ht="18" customHeight="1">
      <c r="A53" s="20"/>
      <c r="B53" s="321"/>
      <c r="C53" s="241"/>
      <c r="D53" s="831" t="s">
        <v>86</v>
      </c>
      <c r="E53" s="293" t="s">
        <v>34</v>
      </c>
      <c r="F53" s="349"/>
      <c r="G53" s="566" t="s">
        <v>79</v>
      </c>
      <c r="H53" s="101"/>
      <c r="I53" s="562">
        <v>-29.5</v>
      </c>
      <c r="J53" s="563">
        <f>I53-H53</f>
        <v>-29.5</v>
      </c>
      <c r="K53" s="101"/>
      <c r="L53" s="562">
        <v>29.5</v>
      </c>
      <c r="M53" s="564">
        <v>29.5</v>
      </c>
      <c r="N53" s="391"/>
      <c r="O53" s="113"/>
      <c r="P53" s="453"/>
      <c r="Q53" s="167" t="s">
        <v>61</v>
      </c>
      <c r="R53" s="112">
        <v>1</v>
      </c>
      <c r="S53" s="112"/>
      <c r="T53" s="400"/>
      <c r="U53" s="816" t="s">
        <v>158</v>
      </c>
    </row>
    <row r="54" spans="1:23" ht="101.25" customHeight="1">
      <c r="A54" s="20"/>
      <c r="B54" s="321"/>
      <c r="C54" s="241"/>
      <c r="D54" s="850"/>
      <c r="E54" s="489"/>
      <c r="F54" s="349"/>
      <c r="G54" s="100"/>
      <c r="H54" s="108"/>
      <c r="I54" s="392"/>
      <c r="J54" s="109"/>
      <c r="K54" s="108"/>
      <c r="L54" s="392"/>
      <c r="M54" s="395"/>
      <c r="N54" s="392"/>
      <c r="O54" s="109"/>
      <c r="P54" s="454"/>
      <c r="Q54" s="259" t="s">
        <v>121</v>
      </c>
      <c r="R54" s="565" t="s">
        <v>157</v>
      </c>
      <c r="S54" s="260">
        <v>100</v>
      </c>
      <c r="T54" s="260"/>
      <c r="U54" s="817"/>
    </row>
    <row r="55" spans="1:23" ht="15.75" customHeight="1" thickBot="1">
      <c r="A55" s="19"/>
      <c r="B55" s="332"/>
      <c r="C55" s="239"/>
      <c r="D55" s="261"/>
      <c r="E55" s="257"/>
      <c r="F55" s="258"/>
      <c r="G55" s="12" t="s">
        <v>6</v>
      </c>
      <c r="H55" s="99">
        <f t="shared" ref="H55:P55" si="12">SUM(H44:H54)</f>
        <v>97.2</v>
      </c>
      <c r="I55" s="105">
        <f t="shared" si="12"/>
        <v>67.7</v>
      </c>
      <c r="J55" s="105">
        <f t="shared" si="12"/>
        <v>-29.5</v>
      </c>
      <c r="K55" s="99">
        <f t="shared" si="12"/>
        <v>145.6</v>
      </c>
      <c r="L55" s="105">
        <f t="shared" si="12"/>
        <v>175.1</v>
      </c>
      <c r="M55" s="105">
        <f t="shared" si="12"/>
        <v>29.5</v>
      </c>
      <c r="N55" s="105">
        <f t="shared" si="12"/>
        <v>0</v>
      </c>
      <c r="O55" s="148">
        <f t="shared" si="12"/>
        <v>0</v>
      </c>
      <c r="P55" s="438">
        <f t="shared" si="12"/>
        <v>0</v>
      </c>
      <c r="Q55" s="226"/>
      <c r="R55" s="228"/>
      <c r="S55" s="229"/>
      <c r="T55" s="227"/>
      <c r="U55" s="375"/>
    </row>
    <row r="56" spans="1:23" ht="15" customHeight="1" thickBot="1">
      <c r="A56" s="17" t="s">
        <v>5</v>
      </c>
      <c r="B56" s="5" t="s">
        <v>7</v>
      </c>
      <c r="C56" s="826" t="s">
        <v>8</v>
      </c>
      <c r="D56" s="826"/>
      <c r="E56" s="826"/>
      <c r="F56" s="826"/>
      <c r="G56" s="826"/>
      <c r="H56" s="106">
        <f t="shared" ref="H56:P56" si="13">H55+H43</f>
        <v>317.8</v>
      </c>
      <c r="I56" s="370">
        <f t="shared" si="13"/>
        <v>288.3</v>
      </c>
      <c r="J56" s="370">
        <f t="shared" si="13"/>
        <v>-29.5</v>
      </c>
      <c r="K56" s="106">
        <f t="shared" si="13"/>
        <v>321.2</v>
      </c>
      <c r="L56" s="370">
        <f t="shared" si="13"/>
        <v>350.7</v>
      </c>
      <c r="M56" s="370">
        <f t="shared" si="13"/>
        <v>29.5</v>
      </c>
      <c r="N56" s="370">
        <f t="shared" si="13"/>
        <v>157.80000000000001</v>
      </c>
      <c r="O56" s="451">
        <f t="shared" si="13"/>
        <v>157.80000000000001</v>
      </c>
      <c r="P56" s="439">
        <f t="shared" si="13"/>
        <v>0</v>
      </c>
      <c r="Q56" s="351"/>
      <c r="R56" s="352"/>
      <c r="S56" s="352"/>
      <c r="T56" s="352"/>
      <c r="U56" s="55"/>
    </row>
    <row r="57" spans="1:23" ht="14.25" customHeight="1" thickBot="1">
      <c r="A57" s="17" t="s">
        <v>5</v>
      </c>
      <c r="B57" s="827" t="s">
        <v>9</v>
      </c>
      <c r="C57" s="828"/>
      <c r="D57" s="828"/>
      <c r="E57" s="828"/>
      <c r="F57" s="828"/>
      <c r="G57" s="828"/>
      <c r="H57" s="107">
        <f t="shared" ref="H57:P57" si="14">SUM(H23,H56)</f>
        <v>364.8</v>
      </c>
      <c r="I57" s="137">
        <f t="shared" si="14"/>
        <v>335.3</v>
      </c>
      <c r="J57" s="137">
        <f t="shared" si="14"/>
        <v>-29.5</v>
      </c>
      <c r="K57" s="107">
        <f t="shared" si="14"/>
        <v>360.3</v>
      </c>
      <c r="L57" s="137">
        <f t="shared" si="14"/>
        <v>389.8</v>
      </c>
      <c r="M57" s="137">
        <f t="shared" si="14"/>
        <v>29.5</v>
      </c>
      <c r="N57" s="137">
        <f t="shared" si="14"/>
        <v>193.3</v>
      </c>
      <c r="O57" s="145">
        <f t="shared" si="14"/>
        <v>193.3</v>
      </c>
      <c r="P57" s="144">
        <f t="shared" si="14"/>
        <v>0</v>
      </c>
      <c r="Q57" s="346"/>
      <c r="R57" s="346"/>
      <c r="S57" s="346"/>
      <c r="T57" s="346"/>
      <c r="U57" s="52"/>
    </row>
    <row r="58" spans="1:23" ht="14.25" customHeight="1" thickBot="1">
      <c r="A58" s="18" t="s">
        <v>7</v>
      </c>
      <c r="B58" s="829" t="s">
        <v>31</v>
      </c>
      <c r="C58" s="830"/>
      <c r="D58" s="830"/>
      <c r="E58" s="830"/>
      <c r="F58" s="830"/>
      <c r="G58" s="830"/>
      <c r="H58" s="830"/>
      <c r="I58" s="830"/>
      <c r="J58" s="830"/>
      <c r="K58" s="830"/>
      <c r="L58" s="830"/>
      <c r="M58" s="830"/>
      <c r="N58" s="830"/>
      <c r="O58" s="830"/>
      <c r="P58" s="830"/>
      <c r="Q58" s="830"/>
      <c r="R58" s="333"/>
      <c r="S58" s="333"/>
      <c r="T58" s="333"/>
      <c r="U58" s="56"/>
    </row>
    <row r="59" spans="1:23" ht="14.25" customHeight="1" thickBot="1">
      <c r="A59" s="16" t="s">
        <v>7</v>
      </c>
      <c r="B59" s="5" t="s">
        <v>5</v>
      </c>
      <c r="C59" s="918" t="s">
        <v>32</v>
      </c>
      <c r="D59" s="919"/>
      <c r="E59" s="919"/>
      <c r="F59" s="919"/>
      <c r="G59" s="919"/>
      <c r="H59" s="919"/>
      <c r="I59" s="919"/>
      <c r="J59" s="919"/>
      <c r="K59" s="919"/>
      <c r="L59" s="919"/>
      <c r="M59" s="919"/>
      <c r="N59" s="919"/>
      <c r="O59" s="919"/>
      <c r="P59" s="919"/>
      <c r="Q59" s="919"/>
      <c r="R59" s="334"/>
      <c r="S59" s="334"/>
      <c r="T59" s="334"/>
      <c r="U59" s="50"/>
    </row>
    <row r="60" spans="1:23" ht="17.25" customHeight="1">
      <c r="A60" s="892" t="s">
        <v>7</v>
      </c>
      <c r="B60" s="895" t="s">
        <v>5</v>
      </c>
      <c r="C60" s="898" t="s">
        <v>5</v>
      </c>
      <c r="D60" s="901" t="s">
        <v>141</v>
      </c>
      <c r="E60" s="551" t="s">
        <v>34</v>
      </c>
      <c r="F60" s="903" t="s">
        <v>33</v>
      </c>
      <c r="G60" s="550" t="s">
        <v>22</v>
      </c>
      <c r="H60" s="553">
        <v>937.7</v>
      </c>
      <c r="I60" s="127">
        <f>937.7</f>
        <v>937.7</v>
      </c>
      <c r="J60" s="39"/>
      <c r="K60" s="96"/>
      <c r="L60" s="97"/>
      <c r="M60" s="79"/>
      <c r="N60" s="459"/>
      <c r="O60" s="79"/>
      <c r="P60" s="455"/>
      <c r="Q60" s="922" t="s">
        <v>74</v>
      </c>
      <c r="R60" s="85">
        <v>100</v>
      </c>
      <c r="S60" s="85"/>
      <c r="T60" s="85"/>
      <c r="U60" s="955"/>
    </row>
    <row r="61" spans="1:23" ht="34.5" customHeight="1">
      <c r="A61" s="893"/>
      <c r="B61" s="896"/>
      <c r="C61" s="899"/>
      <c r="D61" s="902"/>
      <c r="E61" s="906" t="s">
        <v>38</v>
      </c>
      <c r="F61" s="904"/>
      <c r="G61" s="550" t="s">
        <v>84</v>
      </c>
      <c r="H61" s="553">
        <v>260</v>
      </c>
      <c r="I61" s="552">
        <v>260</v>
      </c>
      <c r="J61" s="39"/>
      <c r="K61" s="553"/>
      <c r="L61" s="552"/>
      <c r="M61" s="39"/>
      <c r="N61" s="159"/>
      <c r="O61" s="39"/>
      <c r="P61" s="554"/>
      <c r="Q61" s="923"/>
      <c r="R61" s="493"/>
      <c r="S61" s="493"/>
      <c r="T61" s="493"/>
      <c r="U61" s="956"/>
      <c r="V61" s="368"/>
      <c r="W61" s="368"/>
    </row>
    <row r="62" spans="1:23" ht="27.75" customHeight="1">
      <c r="A62" s="893"/>
      <c r="B62" s="896"/>
      <c r="C62" s="899"/>
      <c r="D62" s="902"/>
      <c r="E62" s="907"/>
      <c r="F62" s="904"/>
      <c r="G62" s="496" t="s">
        <v>84</v>
      </c>
      <c r="H62" s="497">
        <v>350</v>
      </c>
      <c r="I62" s="498">
        <v>350</v>
      </c>
      <c r="J62" s="499"/>
      <c r="K62" s="497"/>
      <c r="L62" s="498"/>
      <c r="M62" s="499"/>
      <c r="N62" s="500"/>
      <c r="O62" s="499"/>
      <c r="P62" s="501"/>
      <c r="Q62" s="502" t="s">
        <v>146</v>
      </c>
      <c r="R62" s="493">
        <v>100</v>
      </c>
      <c r="S62" s="493"/>
      <c r="T62" s="493"/>
      <c r="U62" s="559"/>
      <c r="V62" s="368"/>
      <c r="W62" s="368"/>
    </row>
    <row r="63" spans="1:23" ht="40.5" customHeight="1">
      <c r="A63" s="893"/>
      <c r="B63" s="896"/>
      <c r="C63" s="899"/>
      <c r="D63" s="902"/>
      <c r="E63" s="907"/>
      <c r="F63" s="904"/>
      <c r="G63" s="555" t="s">
        <v>22</v>
      </c>
      <c r="H63" s="44">
        <v>27</v>
      </c>
      <c r="I63" s="495">
        <v>27</v>
      </c>
      <c r="J63" s="40"/>
      <c r="K63" s="44"/>
      <c r="L63" s="495"/>
      <c r="M63" s="40"/>
      <c r="N63" s="435"/>
      <c r="O63" s="40"/>
      <c r="P63" s="104"/>
      <c r="Q63" s="492" t="s">
        <v>147</v>
      </c>
      <c r="R63" s="117">
        <v>120</v>
      </c>
      <c r="S63" s="117"/>
      <c r="T63" s="117"/>
      <c r="U63" s="560"/>
    </row>
    <row r="64" spans="1:23" ht="26.25" customHeight="1">
      <c r="A64" s="893"/>
      <c r="B64" s="896"/>
      <c r="C64" s="899"/>
      <c r="D64" s="920" t="s">
        <v>142</v>
      </c>
      <c r="E64" s="907"/>
      <c r="F64" s="904"/>
      <c r="G64" s="504" t="s">
        <v>22</v>
      </c>
      <c r="H64" s="503"/>
      <c r="I64" s="505"/>
      <c r="J64" s="506"/>
      <c r="K64" s="507">
        <v>108</v>
      </c>
      <c r="L64" s="505">
        <v>108</v>
      </c>
      <c r="M64" s="506"/>
      <c r="N64" s="507"/>
      <c r="O64" s="506"/>
      <c r="P64" s="556"/>
      <c r="Q64" s="433" t="s">
        <v>145</v>
      </c>
      <c r="R64" s="434"/>
      <c r="S64" s="434"/>
      <c r="T64" s="434">
        <v>1</v>
      </c>
      <c r="U64" s="816"/>
    </row>
    <row r="65" spans="1:21" ht="38.25" customHeight="1">
      <c r="A65" s="893"/>
      <c r="B65" s="896"/>
      <c r="C65" s="899"/>
      <c r="D65" s="921"/>
      <c r="E65" s="907"/>
      <c r="F65" s="904"/>
      <c r="G65" s="550" t="s">
        <v>22</v>
      </c>
      <c r="H65" s="553"/>
      <c r="I65" s="552"/>
      <c r="J65" s="39"/>
      <c r="K65" s="553"/>
      <c r="L65" s="552"/>
      <c r="M65" s="39"/>
      <c r="N65" s="159">
        <v>350</v>
      </c>
      <c r="O65" s="39">
        <v>350</v>
      </c>
      <c r="P65" s="554"/>
      <c r="Q65" s="433" t="s">
        <v>143</v>
      </c>
      <c r="R65" s="434"/>
      <c r="S65" s="434"/>
      <c r="T65" s="434">
        <v>25</v>
      </c>
      <c r="U65" s="953"/>
    </row>
    <row r="66" spans="1:21" ht="15" customHeight="1" thickBot="1">
      <c r="A66" s="894"/>
      <c r="B66" s="897"/>
      <c r="C66" s="900"/>
      <c r="D66" s="51"/>
      <c r="E66" s="908"/>
      <c r="F66" s="905"/>
      <c r="G66" s="77" t="s">
        <v>6</v>
      </c>
      <c r="H66" s="98">
        <f>SUM(H60:H63)</f>
        <v>1574.7</v>
      </c>
      <c r="I66" s="136">
        <f>SUM(I60:I63)</f>
        <v>1574.7</v>
      </c>
      <c r="J66" s="136">
        <f>SUM(J60:J63)</f>
        <v>0</v>
      </c>
      <c r="K66" s="98">
        <f>SUM(K60:K65)</f>
        <v>108</v>
      </c>
      <c r="L66" s="136">
        <f>SUM(L60:L65)</f>
        <v>108</v>
      </c>
      <c r="M66" s="214">
        <f>SUM(M60:M65)</f>
        <v>0</v>
      </c>
      <c r="N66" s="460">
        <f>SUM(N60:N65)</f>
        <v>350</v>
      </c>
      <c r="O66" s="136">
        <f>O65</f>
        <v>350</v>
      </c>
      <c r="P66" s="558">
        <f>P65</f>
        <v>0</v>
      </c>
      <c r="Q66" s="171"/>
      <c r="R66" s="90"/>
      <c r="S66" s="90"/>
      <c r="T66" s="90"/>
      <c r="U66" s="954"/>
    </row>
    <row r="67" spans="1:21" ht="12" customHeight="1">
      <c r="A67" s="893" t="s">
        <v>7</v>
      </c>
      <c r="B67" s="896" t="s">
        <v>5</v>
      </c>
      <c r="C67" s="909" t="s">
        <v>7</v>
      </c>
      <c r="D67" s="911" t="s">
        <v>97</v>
      </c>
      <c r="E67" s="269" t="s">
        <v>34</v>
      </c>
      <c r="F67" s="904" t="s">
        <v>33</v>
      </c>
      <c r="G67" s="146" t="s">
        <v>22</v>
      </c>
      <c r="H67" s="102">
        <v>256.5</v>
      </c>
      <c r="I67" s="202">
        <v>256.5</v>
      </c>
      <c r="J67" s="408"/>
      <c r="K67" s="102">
        <v>352</v>
      </c>
      <c r="L67" s="202">
        <v>352</v>
      </c>
      <c r="M67" s="409"/>
      <c r="N67" s="461">
        <v>424</v>
      </c>
      <c r="O67" s="202">
        <v>424</v>
      </c>
      <c r="P67" s="143"/>
      <c r="Q67" s="913" t="s">
        <v>63</v>
      </c>
      <c r="R67" s="86">
        <v>40</v>
      </c>
      <c r="S67" s="86">
        <v>60</v>
      </c>
      <c r="T67" s="86">
        <v>80</v>
      </c>
      <c r="U67" s="81"/>
    </row>
    <row r="68" spans="1:21" ht="12.75" customHeight="1">
      <c r="A68" s="893"/>
      <c r="B68" s="896"/>
      <c r="C68" s="909"/>
      <c r="D68" s="911"/>
      <c r="E68" s="270"/>
      <c r="F68" s="904"/>
      <c r="G68" s="92" t="s">
        <v>99</v>
      </c>
      <c r="H68" s="181">
        <v>51.3</v>
      </c>
      <c r="I68" s="182">
        <v>51.3</v>
      </c>
      <c r="J68" s="409"/>
      <c r="K68" s="181">
        <v>51.4</v>
      </c>
      <c r="L68" s="182">
        <v>51.4</v>
      </c>
      <c r="M68" s="409"/>
      <c r="N68" s="462"/>
      <c r="O68" s="182"/>
      <c r="P68" s="143"/>
      <c r="Q68" s="914"/>
      <c r="R68" s="86"/>
      <c r="S68" s="86"/>
      <c r="T68" s="86"/>
      <c r="U68" s="81"/>
    </row>
    <row r="69" spans="1:21" ht="12" customHeight="1">
      <c r="A69" s="893"/>
      <c r="B69" s="896"/>
      <c r="C69" s="909"/>
      <c r="D69" s="911"/>
      <c r="E69" s="915" t="s">
        <v>46</v>
      </c>
      <c r="F69" s="904"/>
      <c r="G69" s="92" t="s">
        <v>79</v>
      </c>
      <c r="H69" s="181">
        <v>580.9</v>
      </c>
      <c r="I69" s="182">
        <v>580.9</v>
      </c>
      <c r="J69" s="409"/>
      <c r="K69" s="181">
        <v>581.70000000000005</v>
      </c>
      <c r="L69" s="182">
        <v>581.70000000000005</v>
      </c>
      <c r="M69" s="409"/>
      <c r="N69" s="462"/>
      <c r="O69" s="182"/>
      <c r="P69" s="456"/>
      <c r="Q69" s="30"/>
      <c r="R69" s="86"/>
      <c r="S69" s="86"/>
      <c r="T69" s="86"/>
      <c r="U69" s="81"/>
    </row>
    <row r="70" spans="1:21" ht="12" customHeight="1">
      <c r="A70" s="893"/>
      <c r="B70" s="896"/>
      <c r="C70" s="909"/>
      <c r="D70" s="911"/>
      <c r="E70" s="916"/>
      <c r="F70" s="904"/>
      <c r="G70" s="92" t="s">
        <v>84</v>
      </c>
      <c r="H70" s="181">
        <v>76.8</v>
      </c>
      <c r="I70" s="182">
        <v>76.8</v>
      </c>
      <c r="J70" s="409"/>
      <c r="K70" s="181"/>
      <c r="L70" s="182"/>
      <c r="M70" s="409"/>
      <c r="N70" s="462"/>
      <c r="O70" s="182"/>
      <c r="P70" s="456"/>
      <c r="Q70" s="30"/>
      <c r="R70" s="86"/>
      <c r="S70" s="86"/>
      <c r="T70" s="86"/>
      <c r="U70" s="81"/>
    </row>
    <row r="71" spans="1:21" ht="12" customHeight="1">
      <c r="A71" s="893"/>
      <c r="B71" s="896"/>
      <c r="C71" s="909"/>
      <c r="D71" s="911"/>
      <c r="E71" s="916"/>
      <c r="F71" s="904"/>
      <c r="G71" s="100" t="s">
        <v>62</v>
      </c>
      <c r="H71" s="407"/>
      <c r="I71" s="183"/>
      <c r="J71" s="360"/>
      <c r="K71" s="169"/>
      <c r="L71" s="183"/>
      <c r="M71" s="360"/>
      <c r="N71" s="463"/>
      <c r="O71" s="183"/>
      <c r="P71" s="457"/>
      <c r="Q71" s="30"/>
      <c r="R71" s="86"/>
      <c r="S71" s="86"/>
      <c r="T71" s="86"/>
      <c r="U71" s="81"/>
    </row>
    <row r="72" spans="1:21" ht="16.5" customHeight="1" thickBot="1">
      <c r="A72" s="894"/>
      <c r="B72" s="897"/>
      <c r="C72" s="910"/>
      <c r="D72" s="912"/>
      <c r="E72" s="917"/>
      <c r="F72" s="905"/>
      <c r="G72" s="76" t="s">
        <v>6</v>
      </c>
      <c r="H72" s="218">
        <f>SUM(H67:H71)</f>
        <v>965.5</v>
      </c>
      <c r="I72" s="219">
        <f>SUM(I67:I71)</f>
        <v>965.5</v>
      </c>
      <c r="J72" s="410"/>
      <c r="K72" s="218">
        <f>SUM(K67:K71)</f>
        <v>985.1</v>
      </c>
      <c r="L72" s="219">
        <f>SUM(L67:L71)</f>
        <v>985.1</v>
      </c>
      <c r="M72" s="410"/>
      <c r="N72" s="464">
        <f>SUM(N67:N71)</f>
        <v>424</v>
      </c>
      <c r="O72" s="219">
        <f>SUM(O67:O71)</f>
        <v>424</v>
      </c>
      <c r="P72" s="458">
        <f>SUM(P67:P71)</f>
        <v>0</v>
      </c>
      <c r="Q72" s="31"/>
      <c r="R72" s="87"/>
      <c r="S72" s="87"/>
      <c r="T72" s="87"/>
      <c r="U72" s="82"/>
    </row>
    <row r="73" spans="1:21" ht="13.5" customHeight="1">
      <c r="A73" s="892" t="s">
        <v>7</v>
      </c>
      <c r="B73" s="895" t="s">
        <v>5</v>
      </c>
      <c r="C73" s="898" t="s">
        <v>24</v>
      </c>
      <c r="D73" s="901" t="s">
        <v>72</v>
      </c>
      <c r="E73" s="309" t="s">
        <v>34</v>
      </c>
      <c r="F73" s="903" t="s">
        <v>33</v>
      </c>
      <c r="G73" s="221" t="s">
        <v>22</v>
      </c>
      <c r="H73" s="133">
        <v>35</v>
      </c>
      <c r="I73" s="127">
        <v>35</v>
      </c>
      <c r="J73" s="128"/>
      <c r="K73" s="133">
        <v>15</v>
      </c>
      <c r="L73" s="127">
        <v>15</v>
      </c>
      <c r="M73" s="128"/>
      <c r="N73" s="437">
        <v>15</v>
      </c>
      <c r="O73" s="127">
        <v>15</v>
      </c>
      <c r="P73" s="307"/>
      <c r="Q73" s="215" t="s">
        <v>73</v>
      </c>
      <c r="R73" s="271">
        <v>1</v>
      </c>
      <c r="S73" s="271"/>
      <c r="T73" s="271"/>
      <c r="U73" s="378"/>
    </row>
    <row r="74" spans="1:21" ht="15.75" customHeight="1">
      <c r="A74" s="893"/>
      <c r="B74" s="896"/>
      <c r="C74" s="899"/>
      <c r="D74" s="902"/>
      <c r="E74" s="906" t="s">
        <v>71</v>
      </c>
      <c r="F74" s="904"/>
      <c r="G74" s="329"/>
      <c r="H74" s="57"/>
      <c r="I74" s="358"/>
      <c r="J74" s="39"/>
      <c r="K74" s="57"/>
      <c r="L74" s="358"/>
      <c r="M74" s="39"/>
      <c r="N74" s="159"/>
      <c r="O74" s="428"/>
      <c r="P74" s="143"/>
      <c r="Q74" s="336" t="s">
        <v>131</v>
      </c>
      <c r="R74" s="271"/>
      <c r="S74" s="271"/>
      <c r="T74" s="271">
        <v>1</v>
      </c>
      <c r="U74" s="378"/>
    </row>
    <row r="75" spans="1:21" ht="9.75" customHeight="1">
      <c r="A75" s="893"/>
      <c r="B75" s="896"/>
      <c r="C75" s="899"/>
      <c r="D75" s="902"/>
      <c r="E75" s="907"/>
      <c r="F75" s="904"/>
      <c r="G75" s="357"/>
      <c r="H75" s="44"/>
      <c r="I75" s="359"/>
      <c r="J75" s="40"/>
      <c r="K75" s="44"/>
      <c r="L75" s="359"/>
      <c r="M75" s="40"/>
      <c r="N75" s="435"/>
      <c r="O75" s="432"/>
      <c r="P75" s="104"/>
      <c r="Q75" s="216"/>
      <c r="R75" s="86"/>
      <c r="S75" s="86"/>
      <c r="T75" s="86"/>
      <c r="U75" s="81"/>
    </row>
    <row r="76" spans="1:21" ht="15" customHeight="1" thickBot="1">
      <c r="A76" s="894"/>
      <c r="B76" s="897"/>
      <c r="C76" s="900"/>
      <c r="D76" s="51"/>
      <c r="E76" s="908"/>
      <c r="F76" s="905"/>
      <c r="G76" s="77" t="s">
        <v>6</v>
      </c>
      <c r="H76" s="99">
        <f>H73+H74</f>
        <v>35</v>
      </c>
      <c r="I76" s="105">
        <f>I73+I74</f>
        <v>35</v>
      </c>
      <c r="J76" s="303"/>
      <c r="K76" s="99">
        <f t="shared" ref="K76:P76" si="15">K73</f>
        <v>15</v>
      </c>
      <c r="L76" s="105">
        <f t="shared" ref="L76:N76" si="16">L73</f>
        <v>15</v>
      </c>
      <c r="M76" s="303"/>
      <c r="N76" s="436">
        <f t="shared" si="16"/>
        <v>15</v>
      </c>
      <c r="O76" s="105">
        <f t="shared" ref="O76" si="17">O73</f>
        <v>15</v>
      </c>
      <c r="P76" s="438">
        <f t="shared" si="15"/>
        <v>0</v>
      </c>
      <c r="Q76" s="171"/>
      <c r="R76" s="90"/>
      <c r="S76" s="90"/>
      <c r="T76" s="90"/>
      <c r="U76" s="91"/>
    </row>
    <row r="77" spans="1:21" ht="15.75" customHeight="1" thickBot="1">
      <c r="A77" s="313" t="s">
        <v>7</v>
      </c>
      <c r="B77" s="332" t="s">
        <v>5</v>
      </c>
      <c r="C77" s="882" t="s">
        <v>8</v>
      </c>
      <c r="D77" s="826"/>
      <c r="E77" s="826"/>
      <c r="F77" s="826"/>
      <c r="G77" s="826"/>
      <c r="H77" s="134">
        <f>H76+H72+H66</f>
        <v>2575.1999999999998</v>
      </c>
      <c r="I77" s="134">
        <f t="shared" ref="I77:P77" si="18">I76+I72+I66</f>
        <v>2575.1999999999998</v>
      </c>
      <c r="J77" s="439">
        <f t="shared" si="18"/>
        <v>0</v>
      </c>
      <c r="K77" s="134">
        <f t="shared" si="18"/>
        <v>1108.0999999999999</v>
      </c>
      <c r="L77" s="134">
        <f t="shared" si="18"/>
        <v>1108.0999999999999</v>
      </c>
      <c r="M77" s="134">
        <f t="shared" si="18"/>
        <v>0</v>
      </c>
      <c r="N77" s="134">
        <f t="shared" si="18"/>
        <v>789</v>
      </c>
      <c r="O77" s="134">
        <f t="shared" si="18"/>
        <v>789</v>
      </c>
      <c r="P77" s="134">
        <f t="shared" si="18"/>
        <v>0</v>
      </c>
      <c r="Q77" s="344"/>
      <c r="R77" s="352"/>
      <c r="S77" s="352"/>
      <c r="T77" s="352"/>
      <c r="U77" s="55"/>
    </row>
    <row r="78" spans="1:21" ht="15.75" customHeight="1" thickBot="1">
      <c r="A78" s="16" t="s">
        <v>7</v>
      </c>
      <c r="B78" s="827" t="s">
        <v>9</v>
      </c>
      <c r="C78" s="828"/>
      <c r="D78" s="828"/>
      <c r="E78" s="828"/>
      <c r="F78" s="828"/>
      <c r="G78" s="828"/>
      <c r="H78" s="107">
        <f t="shared" ref="H78:P78" si="19">SUM(H77)</f>
        <v>2575.1999999999998</v>
      </c>
      <c r="I78" s="145">
        <f t="shared" ref="I78:J78" si="20">SUM(I77)</f>
        <v>2575.1999999999998</v>
      </c>
      <c r="J78" s="144">
        <f t="shared" si="20"/>
        <v>0</v>
      </c>
      <c r="K78" s="107">
        <f t="shared" si="19"/>
        <v>1108.0999999999999</v>
      </c>
      <c r="L78" s="137">
        <f t="shared" ref="L78:N78" si="21">SUM(L77)</f>
        <v>1108.0999999999999</v>
      </c>
      <c r="M78" s="137">
        <f t="shared" ref="M78" si="22">SUM(M77)</f>
        <v>0</v>
      </c>
      <c r="N78" s="107">
        <f t="shared" si="21"/>
        <v>789</v>
      </c>
      <c r="O78" s="137">
        <f t="shared" ref="O78" si="23">SUM(O77)</f>
        <v>789</v>
      </c>
      <c r="P78" s="144">
        <f t="shared" si="19"/>
        <v>0</v>
      </c>
      <c r="Q78" s="345"/>
      <c r="R78" s="346"/>
      <c r="S78" s="346"/>
      <c r="T78" s="346"/>
      <c r="U78" s="52"/>
    </row>
    <row r="79" spans="1:21" ht="15.75" customHeight="1" thickBot="1">
      <c r="A79" s="9" t="s">
        <v>5</v>
      </c>
      <c r="B79" s="883" t="s">
        <v>17</v>
      </c>
      <c r="C79" s="884"/>
      <c r="D79" s="884"/>
      <c r="E79" s="884"/>
      <c r="F79" s="884"/>
      <c r="G79" s="884"/>
      <c r="H79" s="135">
        <f t="shared" ref="H79:P79" si="24">SUM(H57,H78)</f>
        <v>2940</v>
      </c>
      <c r="I79" s="138">
        <f t="shared" si="24"/>
        <v>2910.5</v>
      </c>
      <c r="J79" s="138">
        <f t="shared" si="24"/>
        <v>-29.5</v>
      </c>
      <c r="K79" s="135">
        <f t="shared" si="24"/>
        <v>1468.4</v>
      </c>
      <c r="L79" s="138">
        <f t="shared" si="24"/>
        <v>1497.9</v>
      </c>
      <c r="M79" s="138">
        <f t="shared" si="24"/>
        <v>29.5</v>
      </c>
      <c r="N79" s="135">
        <f t="shared" si="24"/>
        <v>982.3</v>
      </c>
      <c r="O79" s="138">
        <f t="shared" si="24"/>
        <v>982.3</v>
      </c>
      <c r="P79" s="494">
        <f t="shared" si="24"/>
        <v>0</v>
      </c>
      <c r="Q79" s="347"/>
      <c r="R79" s="348"/>
      <c r="S79" s="348"/>
      <c r="T79" s="348"/>
      <c r="U79" s="53"/>
    </row>
    <row r="80" spans="1:21" s="6" customFormat="1" ht="15" customHeight="1">
      <c r="A80" s="272"/>
      <c r="B80" s="272"/>
      <c r="C80" s="272"/>
      <c r="D80" s="272"/>
      <c r="E80" s="272"/>
      <c r="F80" s="272"/>
      <c r="G80" s="272"/>
      <c r="H80" s="272"/>
      <c r="I80" s="272"/>
      <c r="J80" s="272"/>
      <c r="K80" s="272"/>
      <c r="L80" s="272"/>
      <c r="M80" s="272"/>
      <c r="N80" s="272"/>
      <c r="O80" s="272"/>
      <c r="P80" s="272"/>
      <c r="Q80" s="272"/>
      <c r="R80" s="350"/>
      <c r="S80" s="350"/>
      <c r="T80" s="350"/>
      <c r="U80" s="350"/>
    </row>
    <row r="81" spans="1:33" s="6" customFormat="1" ht="14.25" customHeight="1">
      <c r="A81" s="272"/>
      <c r="B81" s="272"/>
      <c r="C81" s="272"/>
      <c r="D81" s="272"/>
      <c r="E81" s="272"/>
      <c r="F81" s="272"/>
      <c r="G81" s="272"/>
      <c r="H81" s="272"/>
      <c r="I81" s="272"/>
      <c r="J81" s="272"/>
      <c r="K81" s="272"/>
      <c r="L81" s="272"/>
      <c r="M81" s="272"/>
      <c r="N81" s="272"/>
      <c r="O81" s="272"/>
      <c r="P81" s="272"/>
      <c r="Q81" s="272"/>
      <c r="R81" s="350"/>
      <c r="S81" s="350"/>
      <c r="T81" s="350"/>
      <c r="U81" s="350"/>
      <c r="V81" s="304"/>
      <c r="W81" s="304"/>
      <c r="X81" s="304"/>
      <c r="Y81" s="304"/>
      <c r="Z81" s="304"/>
      <c r="AA81" s="304"/>
      <c r="AB81" s="304"/>
      <c r="AC81" s="304"/>
      <c r="AD81" s="304"/>
      <c r="AE81" s="304"/>
      <c r="AF81" s="304"/>
      <c r="AG81" s="304"/>
    </row>
    <row r="82" spans="1:33" s="7" customFormat="1" ht="14.25" customHeight="1" thickBot="1">
      <c r="A82" s="885" t="s">
        <v>13</v>
      </c>
      <c r="B82" s="885"/>
      <c r="C82" s="885"/>
      <c r="D82" s="885"/>
      <c r="E82" s="885"/>
      <c r="F82" s="885"/>
      <c r="G82" s="885"/>
      <c r="H82" s="338"/>
      <c r="I82" s="338"/>
      <c r="J82" s="338"/>
      <c r="K82" s="338"/>
      <c r="L82" s="338"/>
      <c r="M82" s="338"/>
      <c r="N82" s="427"/>
      <c r="O82" s="427"/>
      <c r="P82" s="338"/>
      <c r="Q82" s="1"/>
      <c r="R82" s="1"/>
      <c r="S82" s="1"/>
      <c r="T82" s="1"/>
      <c r="U82" s="1"/>
      <c r="V82" s="304"/>
      <c r="W82" s="304"/>
      <c r="X82" s="304"/>
      <c r="Y82" s="304"/>
      <c r="Z82" s="304"/>
      <c r="AA82" s="304"/>
      <c r="AB82" s="304"/>
      <c r="AC82" s="304"/>
      <c r="AD82" s="304"/>
      <c r="AE82" s="304"/>
      <c r="AF82" s="304"/>
      <c r="AG82" s="304"/>
    </row>
    <row r="83" spans="1:33" ht="89.25" customHeight="1" thickBot="1">
      <c r="A83" s="886" t="s">
        <v>10</v>
      </c>
      <c r="B83" s="887"/>
      <c r="C83" s="887"/>
      <c r="D83" s="887"/>
      <c r="E83" s="887"/>
      <c r="F83" s="887"/>
      <c r="G83" s="888"/>
      <c r="H83" s="411" t="s">
        <v>101</v>
      </c>
      <c r="I83" s="412" t="s">
        <v>140</v>
      </c>
      <c r="J83" s="413" t="s">
        <v>136</v>
      </c>
      <c r="K83" s="414" t="s">
        <v>56</v>
      </c>
      <c r="L83" s="412" t="s">
        <v>137</v>
      </c>
      <c r="M83" s="413" t="s">
        <v>136</v>
      </c>
      <c r="N83" s="414" t="s">
        <v>90</v>
      </c>
      <c r="O83" s="412" t="s">
        <v>144</v>
      </c>
      <c r="P83" s="413" t="s">
        <v>136</v>
      </c>
      <c r="R83" s="6"/>
      <c r="S83" s="6"/>
      <c r="T83" s="6"/>
      <c r="U83" s="6"/>
      <c r="V83" s="305"/>
      <c r="W83" s="305"/>
      <c r="X83" s="305"/>
      <c r="Y83" s="305"/>
      <c r="Z83" s="305"/>
      <c r="AA83" s="305"/>
      <c r="AB83" s="305"/>
      <c r="AC83" s="305"/>
      <c r="AD83" s="305"/>
      <c r="AE83" s="305"/>
      <c r="AF83" s="305"/>
      <c r="AG83" s="305"/>
    </row>
    <row r="84" spans="1:33" ht="14.25" customHeight="1">
      <c r="A84" s="889" t="s">
        <v>14</v>
      </c>
      <c r="B84" s="890"/>
      <c r="C84" s="890"/>
      <c r="D84" s="890"/>
      <c r="E84" s="890"/>
      <c r="F84" s="890"/>
      <c r="G84" s="891"/>
      <c r="H84" s="340">
        <f t="shared" ref="H84:P84" si="25">H85+H91</f>
        <v>2940</v>
      </c>
      <c r="I84" s="418">
        <f t="shared" si="25"/>
        <v>2910.5</v>
      </c>
      <c r="J84" s="418">
        <f t="shared" si="25"/>
        <v>-29.5</v>
      </c>
      <c r="K84" s="415">
        <f t="shared" si="25"/>
        <v>1468.4</v>
      </c>
      <c r="L84" s="424">
        <f t="shared" ca="1" si="25"/>
        <v>1497.9</v>
      </c>
      <c r="M84" s="465">
        <f t="shared" si="25"/>
        <v>0</v>
      </c>
      <c r="N84" s="473">
        <f t="shared" ca="1" si="25"/>
        <v>982.3</v>
      </c>
      <c r="O84" s="465">
        <f t="shared" ca="1" si="25"/>
        <v>982.3</v>
      </c>
      <c r="P84" s="481">
        <f t="shared" si="25"/>
        <v>0</v>
      </c>
      <c r="Q84" s="6"/>
      <c r="R84" s="6"/>
      <c r="S84" s="6"/>
      <c r="T84" s="6"/>
      <c r="U84" s="6"/>
      <c r="V84" s="305"/>
      <c r="W84" s="305"/>
      <c r="X84" s="305"/>
      <c r="Y84" s="305"/>
      <c r="Z84" s="305"/>
      <c r="AA84" s="305"/>
      <c r="AB84" s="305"/>
      <c r="AC84" s="305"/>
      <c r="AD84" s="305"/>
      <c r="AE84" s="305"/>
      <c r="AF84" s="305"/>
      <c r="AG84" s="305"/>
    </row>
    <row r="85" spans="1:33" s="24" customFormat="1" ht="14.25" customHeight="1">
      <c r="A85" s="873" t="s">
        <v>49</v>
      </c>
      <c r="B85" s="874"/>
      <c r="C85" s="874"/>
      <c r="D85" s="874"/>
      <c r="E85" s="874"/>
      <c r="F85" s="874"/>
      <c r="G85" s="875"/>
      <c r="H85" s="341">
        <f t="shared" ref="H85:P85" si="26">SUM(H86:H90)</f>
        <v>2253.1999999999998</v>
      </c>
      <c r="I85" s="419">
        <f t="shared" si="26"/>
        <v>2223.6999999999998</v>
      </c>
      <c r="J85" s="419">
        <f t="shared" si="26"/>
        <v>-29.5</v>
      </c>
      <c r="K85" s="341">
        <f t="shared" si="26"/>
        <v>1468.4</v>
      </c>
      <c r="L85" s="419">
        <f t="shared" ca="1" si="26"/>
        <v>1497.9</v>
      </c>
      <c r="M85" s="466">
        <f t="shared" si="26"/>
        <v>0</v>
      </c>
      <c r="N85" s="474">
        <f t="shared" ca="1" si="26"/>
        <v>982.3</v>
      </c>
      <c r="O85" s="466">
        <f t="shared" ca="1" si="26"/>
        <v>982.3</v>
      </c>
      <c r="P85" s="482">
        <f t="shared" si="26"/>
        <v>0</v>
      </c>
      <c r="Q85" s="306"/>
      <c r="R85" s="6"/>
      <c r="S85" s="6"/>
      <c r="T85" s="6"/>
      <c r="U85" s="6"/>
      <c r="V85" s="305"/>
      <c r="W85" s="305"/>
      <c r="X85" s="305"/>
      <c r="Y85" s="305"/>
      <c r="Z85" s="305"/>
      <c r="AA85" s="305"/>
      <c r="AB85" s="305"/>
      <c r="AC85" s="305"/>
      <c r="AD85" s="305"/>
      <c r="AE85" s="305"/>
      <c r="AF85" s="305"/>
      <c r="AG85" s="305"/>
    </row>
    <row r="86" spans="1:33" ht="14.25" customHeight="1">
      <c r="A86" s="876" t="s">
        <v>19</v>
      </c>
      <c r="B86" s="877"/>
      <c r="C86" s="877"/>
      <c r="D86" s="877"/>
      <c r="E86" s="877"/>
      <c r="F86" s="877"/>
      <c r="G86" s="878"/>
      <c r="H86" s="339">
        <f>SUMIF(G14:G79,"SB",H14:H79)</f>
        <v>1535.5</v>
      </c>
      <c r="I86" s="420">
        <f>SUMIF(G14:G79,"SB",I14:I79)</f>
        <v>1535.5</v>
      </c>
      <c r="J86" s="420">
        <f>SUMIF(G14:G79,"SB",J14:J79)</f>
        <v>0</v>
      </c>
      <c r="K86" s="416">
        <f>SUMIF(G13:G79,"SB",K13:K79)</f>
        <v>708.7</v>
      </c>
      <c r="L86" s="425">
        <f>SUMIF(G13:G79,"SB",L13:L79)</f>
        <v>708.7</v>
      </c>
      <c r="M86" s="467">
        <f>SUMIF(G13:G79,"SB",M13:M79)</f>
        <v>0</v>
      </c>
      <c r="N86" s="475">
        <f>SUMIF(G13:G79,"SB",N13:N79)</f>
        <v>982.3</v>
      </c>
      <c r="O86" s="467">
        <f>SUMIF(G13:G79,"SB",O13:O79)</f>
        <v>982.3</v>
      </c>
      <c r="P86" s="483">
        <f>SUMIF(G13:G79,"SB",P13:P79)</f>
        <v>0</v>
      </c>
      <c r="Q86" s="6"/>
      <c r="R86" s="6"/>
      <c r="S86" s="6"/>
      <c r="T86" s="6"/>
      <c r="U86" s="6"/>
      <c r="V86" s="305"/>
      <c r="W86" s="305"/>
      <c r="X86" s="305"/>
      <c r="Y86" s="305"/>
      <c r="Z86" s="305"/>
      <c r="AA86" s="305"/>
      <c r="AB86" s="305"/>
      <c r="AC86" s="305"/>
      <c r="AD86" s="305"/>
      <c r="AE86" s="305"/>
      <c r="AF86" s="305"/>
      <c r="AG86" s="305"/>
    </row>
    <row r="87" spans="1:33" ht="38.25" customHeight="1">
      <c r="A87" s="876" t="s">
        <v>88</v>
      </c>
      <c r="B87" s="877"/>
      <c r="C87" s="877"/>
      <c r="D87" s="877"/>
      <c r="E87" s="877"/>
      <c r="F87" s="877"/>
      <c r="G87" s="878"/>
      <c r="H87" s="339">
        <f>SUMIF(G13:G79,"SB(ESA)",H13:H79)</f>
        <v>19.399999999999999</v>
      </c>
      <c r="I87" s="420">
        <f>SUMIF(G13:G79,"SB(ESA)",I13:I79)</f>
        <v>19.399999999999999</v>
      </c>
      <c r="J87" s="420">
        <f>SUMIF(G13:G79,"SB(ESA)",J13:J79)</f>
        <v>0</v>
      </c>
      <c r="K87" s="416">
        <f>SUMIF(G13:G79,"SB(esA)",K13:K79)</f>
        <v>12</v>
      </c>
      <c r="L87" s="425">
        <f>SUMIF(G13:G79,"SB(esA)",L13:L79)</f>
        <v>12</v>
      </c>
      <c r="M87" s="468"/>
      <c r="N87" s="475">
        <f>SUMIF(G13:G79,"SB(esA)",N13:N79)</f>
        <v>0</v>
      </c>
      <c r="O87" s="467">
        <f>SUMIF(G13:G79,"SB(esA)",O13:O79)</f>
        <v>0</v>
      </c>
      <c r="P87" s="483">
        <f>SUMIF(G13:G79,"SB(esA)",P13:P79)</f>
        <v>0</v>
      </c>
      <c r="Q87" s="6"/>
      <c r="R87" s="6"/>
      <c r="S87" s="6"/>
      <c r="T87" s="6"/>
      <c r="U87" s="6"/>
      <c r="V87" s="305"/>
      <c r="W87" s="305"/>
      <c r="X87" s="305"/>
      <c r="Y87" s="305"/>
      <c r="Z87" s="305"/>
      <c r="AA87" s="305"/>
      <c r="AB87" s="305"/>
      <c r="AC87" s="305"/>
      <c r="AD87" s="305"/>
      <c r="AE87" s="305"/>
      <c r="AF87" s="305"/>
      <c r="AG87" s="305"/>
    </row>
    <row r="88" spans="1:33" ht="27" customHeight="1">
      <c r="A88" s="876" t="s">
        <v>133</v>
      </c>
      <c r="B88" s="877"/>
      <c r="C88" s="877"/>
      <c r="D88" s="877"/>
      <c r="E88" s="877"/>
      <c r="F88" s="877"/>
      <c r="G88" s="878"/>
      <c r="H88" s="339">
        <f>SUMIF(G14:G79,"SB(es)",H14:H79)</f>
        <v>647</v>
      </c>
      <c r="I88" s="420">
        <f>SUMIF(G14:G79,"SB(es)",I14:I79)</f>
        <v>617.5</v>
      </c>
      <c r="J88" s="420">
        <f>SUMIF(G14:G79,"SB(es)",J14:J79)</f>
        <v>-29.5</v>
      </c>
      <c r="K88" s="416">
        <f>SUMIF(G14:G79,"SB(es)",K14:K79)</f>
        <v>696.3</v>
      </c>
      <c r="L88" s="425">
        <f>SUMIF(G14:G79,"SB(es)",L14:L79)</f>
        <v>725.8</v>
      </c>
      <c r="M88" s="468"/>
      <c r="N88" s="475">
        <f>SUMIF(G14:G79,"SB(es)",N14:N79)</f>
        <v>0</v>
      </c>
      <c r="O88" s="467">
        <f>SUMIF(G14:G79,"SB(es)",O14:O79)</f>
        <v>0</v>
      </c>
      <c r="P88" s="483">
        <f>SUMIF(G14:G79,"SB(es)",P14:P79)</f>
        <v>0</v>
      </c>
      <c r="R88" s="6"/>
      <c r="S88" s="6"/>
      <c r="T88" s="6"/>
      <c r="U88" s="6"/>
      <c r="V88" s="305"/>
      <c r="W88" s="305"/>
      <c r="X88" s="305"/>
      <c r="Y88" s="305"/>
      <c r="Z88" s="305"/>
      <c r="AA88" s="305"/>
      <c r="AB88" s="305"/>
      <c r="AC88" s="305"/>
      <c r="AD88" s="305"/>
      <c r="AE88" s="305"/>
      <c r="AF88" s="305"/>
      <c r="AG88" s="305"/>
    </row>
    <row r="89" spans="1:33" ht="14.25" customHeight="1">
      <c r="A89" s="879" t="s">
        <v>45</v>
      </c>
      <c r="B89" s="880"/>
      <c r="C89" s="880"/>
      <c r="D89" s="880"/>
      <c r="E89" s="880"/>
      <c r="F89" s="880"/>
      <c r="G89" s="881"/>
      <c r="H89" s="339">
        <f>SUMIF(G15:G79,"SB(VB)",H15:H79)</f>
        <v>51.3</v>
      </c>
      <c r="I89" s="420">
        <f>SUMIF(G15:G79,"SB(VB)",I15:I79)</f>
        <v>51.3</v>
      </c>
      <c r="J89" s="420">
        <f>SUMIF(G15:G79,"SB(VB)",J15:J79)</f>
        <v>0</v>
      </c>
      <c r="K89" s="416">
        <f>SUMIF(G14:G79,"SB(VB)",K14:K79)</f>
        <v>51.4</v>
      </c>
      <c r="L89" s="425">
        <f>SUMIF(G14:G79,"SB(VB)",L14:L79)</f>
        <v>51.4</v>
      </c>
      <c r="M89" s="468"/>
      <c r="N89" s="475">
        <f>SUMIF(G14:G79,"SB(VB)",N14:N79)</f>
        <v>0</v>
      </c>
      <c r="O89" s="467">
        <f>SUMIF(G14:G79,"SB(VB)",O14:O79)</f>
        <v>0</v>
      </c>
      <c r="P89" s="483">
        <f>SUMIF(G14:G79,"SB(VB)",P14:P79)</f>
        <v>0</v>
      </c>
      <c r="R89" s="6"/>
      <c r="S89" s="6"/>
      <c r="T89" s="6"/>
      <c r="U89" s="6"/>
    </row>
    <row r="90" spans="1:33" ht="14.25" customHeight="1">
      <c r="A90" s="879" t="s">
        <v>20</v>
      </c>
      <c r="B90" s="880"/>
      <c r="C90" s="880"/>
      <c r="D90" s="880"/>
      <c r="E90" s="880"/>
      <c r="F90" s="880"/>
      <c r="G90" s="881"/>
      <c r="H90" s="339">
        <f>SUMIF(G13:G79,"SB(P)",H13:H79)</f>
        <v>0</v>
      </c>
      <c r="I90" s="420">
        <f>SUMIF(G13:G79,"SB(P)",I13:I79)</f>
        <v>0</v>
      </c>
      <c r="J90" s="420">
        <f>SUMIF(G13:G79,"SB(P)",J13:J79)</f>
        <v>0</v>
      </c>
      <c r="K90" s="416">
        <f>SUMIF(G13:G79,"SB(P)",K13:K79)</f>
        <v>0</v>
      </c>
      <c r="L90" s="425">
        <f ca="1">SUMIF(G12:G79,"SB(P)",L13:L79)</f>
        <v>0</v>
      </c>
      <c r="M90" s="468"/>
      <c r="N90" s="475">
        <f ca="1">SUMIF(G12:G79,"SB(P)",N13:N79)</f>
        <v>0</v>
      </c>
      <c r="O90" s="467">
        <f ca="1">SUMIF(G12:G79,"SB(P)",O13:O79)</f>
        <v>0</v>
      </c>
      <c r="P90" s="483">
        <f>SUMIF(G13:G79,"SB(P)",P13:P79)</f>
        <v>0</v>
      </c>
      <c r="Q90" s="11"/>
    </row>
    <row r="91" spans="1:33" ht="14.25" customHeight="1">
      <c r="A91" s="859" t="s">
        <v>85</v>
      </c>
      <c r="B91" s="860"/>
      <c r="C91" s="860"/>
      <c r="D91" s="860"/>
      <c r="E91" s="860"/>
      <c r="F91" s="22"/>
      <c r="G91" s="23"/>
      <c r="H91" s="342">
        <f>SUMIF(G14:G79,"sb(l)",H14:H79)</f>
        <v>686.8</v>
      </c>
      <c r="I91" s="421">
        <f>SUMIF(G14:G79,"sb(l)",I14:I79)</f>
        <v>686.8</v>
      </c>
      <c r="J91" s="421">
        <f>SUMIF(G14:G79,"sb(l)",J14:J79)</f>
        <v>0</v>
      </c>
      <c r="K91" s="342">
        <f>SUMIF(G15:G79,"sb(l)",K15:K79)</f>
        <v>0</v>
      </c>
      <c r="L91" s="421">
        <f>SUMIF(G15:G79,"sb(l)",L15:L79)</f>
        <v>0</v>
      </c>
      <c r="M91" s="469">
        <f>SUMIF(H15:H79,"sb(l)",M15:M79)</f>
        <v>0</v>
      </c>
      <c r="N91" s="476">
        <f ca="1">SUMIF(G14:G79,"sb(l)",N15:N79)</f>
        <v>0</v>
      </c>
      <c r="O91" s="469">
        <f>SUMIF(J15:J79,"sb(l)",O15:O79)</f>
        <v>0</v>
      </c>
      <c r="P91" s="484">
        <f>SUMIF(G15:G79,"sb(l)",P15:P79)</f>
        <v>0</v>
      </c>
      <c r="Q91" s="11"/>
    </row>
    <row r="92" spans="1:33" ht="14.25" customHeight="1">
      <c r="A92" s="861" t="s">
        <v>15</v>
      </c>
      <c r="B92" s="862"/>
      <c r="C92" s="862"/>
      <c r="D92" s="862"/>
      <c r="E92" s="862"/>
      <c r="F92" s="862"/>
      <c r="G92" s="863"/>
      <c r="H92" s="343">
        <f>H93+H95+H94</f>
        <v>0</v>
      </c>
      <c r="I92" s="422">
        <f>I93+I95+I94</f>
        <v>0</v>
      </c>
      <c r="J92" s="422">
        <f>J93+J95+J94</f>
        <v>0</v>
      </c>
      <c r="K92" s="343">
        <f t="shared" ref="K92:P92" si="27">K93+K95+K94</f>
        <v>0</v>
      </c>
      <c r="L92" s="422">
        <f t="shared" ref="L92:N92" si="28">L93+L95+L94</f>
        <v>0</v>
      </c>
      <c r="M92" s="470">
        <f t="shared" ref="M92" si="29">M93+M95+M94</f>
        <v>0</v>
      </c>
      <c r="N92" s="477">
        <f t="shared" si="28"/>
        <v>0</v>
      </c>
      <c r="O92" s="470">
        <f t="shared" ref="O92" si="30">O93+O95+O94</f>
        <v>0</v>
      </c>
      <c r="P92" s="485">
        <f t="shared" si="27"/>
        <v>0</v>
      </c>
    </row>
    <row r="93" spans="1:33" ht="14.25" customHeight="1">
      <c r="A93" s="864" t="s">
        <v>21</v>
      </c>
      <c r="B93" s="865"/>
      <c r="C93" s="865"/>
      <c r="D93" s="865"/>
      <c r="E93" s="865"/>
      <c r="F93" s="865"/>
      <c r="G93" s="866"/>
      <c r="H93" s="339">
        <f>SUMIF(G14:G75,"ES",H14:H75)</f>
        <v>0</v>
      </c>
      <c r="I93" s="420">
        <f>SUMIF(G14:G75,"ES",I14:I75)</f>
        <v>0</v>
      </c>
      <c r="J93" s="420">
        <f>SUMIF(G14:G75,"ES",J14:J75)</f>
        <v>0</v>
      </c>
      <c r="K93" s="339">
        <f>SUMIF(G14:G79,"ES",K14:K79)</f>
        <v>0</v>
      </c>
      <c r="L93" s="420">
        <f>SUMIF(G14:G79,"ES",L14:L79)</f>
        <v>0</v>
      </c>
      <c r="M93" s="430"/>
      <c r="N93" s="478">
        <f>SUMIF(G14:G79,"ES",N14:N79)</f>
        <v>0</v>
      </c>
      <c r="O93" s="480">
        <f>SUMIF(G14:G79,"ES",O14:O79)</f>
        <v>0</v>
      </c>
      <c r="P93" s="486">
        <f>SUMIF(G14:G79,"ES",P14:P79)</f>
        <v>0</v>
      </c>
    </row>
    <row r="94" spans="1:33" ht="12.75" customHeight="1">
      <c r="A94" s="867" t="s">
        <v>98</v>
      </c>
      <c r="B94" s="868"/>
      <c r="C94" s="868"/>
      <c r="D94" s="868"/>
      <c r="E94" s="868"/>
      <c r="F94" s="868"/>
      <c r="G94" s="869"/>
      <c r="H94" s="339">
        <f>SUMIF(G15:G76,"LRVB",H15:H76)</f>
        <v>0</v>
      </c>
      <c r="I94" s="420">
        <f>SUMIF(G15:G76,"LRVB",I15:I76)</f>
        <v>0</v>
      </c>
      <c r="J94" s="420">
        <f>SUMIF(G15:G76,"LRVB",J15:J76)</f>
        <v>0</v>
      </c>
      <c r="K94" s="339">
        <f>SUMIF(G15:G79,"LRVB",K15:K79)</f>
        <v>0</v>
      </c>
      <c r="L94" s="420">
        <f>SUMIF(G15:G79,"LRVB",L15:L79)</f>
        <v>0</v>
      </c>
      <c r="M94" s="471"/>
      <c r="N94" s="478">
        <f>SUMIF(G15:G79,"LRVB",N15:N79)</f>
        <v>0</v>
      </c>
      <c r="O94" s="480">
        <f>SUMIF(G15:G79,"LRVB",O15:O79)</f>
        <v>0</v>
      </c>
      <c r="P94" s="487"/>
    </row>
    <row r="95" spans="1:33" s="3" customFormat="1" ht="16.5" customHeight="1">
      <c r="A95" s="864" t="s">
        <v>64</v>
      </c>
      <c r="B95" s="865"/>
      <c r="C95" s="865"/>
      <c r="D95" s="865"/>
      <c r="E95" s="865"/>
      <c r="F95" s="865"/>
      <c r="G95" s="866"/>
      <c r="H95" s="339">
        <f>SUMIF(G13:G80,"Kt",H13:H80)</f>
        <v>0</v>
      </c>
      <c r="I95" s="420">
        <f>SUMIF(G13:G79,"Kt",I13:I79)</f>
        <v>0</v>
      </c>
      <c r="J95" s="420">
        <f>SUMIF(G13:G79,"Kt",J13:J79)</f>
        <v>0</v>
      </c>
      <c r="K95" s="416">
        <f>SUMIF(G13:G79,"Kt",K13:K79)</f>
        <v>0</v>
      </c>
      <c r="L95" s="425">
        <f>SUMIF(G13:G79,"Kt",L13:L79)</f>
        <v>0</v>
      </c>
      <c r="M95" s="468"/>
      <c r="N95" s="475">
        <f>SUMIF(G13:G79,"Kt",N13:N79)</f>
        <v>0</v>
      </c>
      <c r="O95" s="467">
        <f>SUMIF(G13:G79,"Kt",O13:O79)</f>
        <v>0</v>
      </c>
      <c r="P95" s="483">
        <f>SUMIF(G13:G79,"Kt",P13:P79)</f>
        <v>0</v>
      </c>
    </row>
    <row r="96" spans="1:33" s="3" customFormat="1" ht="14.25" customHeight="1" thickBot="1">
      <c r="A96" s="870" t="s">
        <v>16</v>
      </c>
      <c r="B96" s="871"/>
      <c r="C96" s="871"/>
      <c r="D96" s="871"/>
      <c r="E96" s="871"/>
      <c r="F96" s="871"/>
      <c r="G96" s="872"/>
      <c r="H96" s="242">
        <f t="shared" ref="H96:P96" si="31">SUM(H84,H92)</f>
        <v>2940</v>
      </c>
      <c r="I96" s="423">
        <f t="shared" si="31"/>
        <v>2910.5</v>
      </c>
      <c r="J96" s="423">
        <f t="shared" si="31"/>
        <v>-29.5</v>
      </c>
      <c r="K96" s="417">
        <f t="shared" si="31"/>
        <v>1468.4</v>
      </c>
      <c r="L96" s="426">
        <f t="shared" ca="1" si="31"/>
        <v>1497.9</v>
      </c>
      <c r="M96" s="472">
        <f t="shared" si="31"/>
        <v>0</v>
      </c>
      <c r="N96" s="479">
        <f t="shared" ca="1" si="31"/>
        <v>982.3</v>
      </c>
      <c r="O96" s="472">
        <f t="shared" ca="1" si="31"/>
        <v>982.3</v>
      </c>
      <c r="P96" s="488">
        <f t="shared" si="31"/>
        <v>0</v>
      </c>
    </row>
    <row r="97" spans="3:16" s="3" customFormat="1">
      <c r="C97" s="13"/>
      <c r="F97" s="4"/>
      <c r="G97" s="337"/>
      <c r="H97" s="13"/>
      <c r="I97" s="13"/>
      <c r="J97" s="13"/>
      <c r="K97" s="13"/>
      <c r="L97" s="13"/>
      <c r="M97" s="13"/>
      <c r="N97" s="13"/>
      <c r="O97" s="13"/>
      <c r="P97" s="13"/>
    </row>
    <row r="98" spans="3:16" s="3" customFormat="1">
      <c r="C98" s="13"/>
      <c r="E98" s="851" t="s">
        <v>132</v>
      </c>
      <c r="F98" s="851"/>
      <c r="G98" s="851"/>
      <c r="H98" s="851"/>
      <c r="I98" s="851"/>
      <c r="J98" s="851"/>
      <c r="K98" s="851"/>
      <c r="L98" s="851"/>
      <c r="M98" s="851"/>
      <c r="N98" s="851"/>
      <c r="O98" s="851"/>
      <c r="P98" s="851"/>
    </row>
    <row r="99" spans="3:16" s="3" customFormat="1">
      <c r="C99" s="13"/>
      <c r="F99" s="4"/>
      <c r="G99" s="337"/>
      <c r="H99" s="11"/>
      <c r="I99" s="11"/>
      <c r="J99" s="11"/>
      <c r="K99" s="11"/>
      <c r="L99" s="11"/>
      <c r="M99" s="11"/>
      <c r="N99" s="11"/>
      <c r="O99" s="11"/>
    </row>
    <row r="100" spans="3:16" s="3" customFormat="1">
      <c r="C100" s="13"/>
      <c r="F100" s="4"/>
      <c r="G100" s="337"/>
    </row>
  </sheetData>
  <mergeCells count="124">
    <mergeCell ref="U64:U66"/>
    <mergeCell ref="U60:U61"/>
    <mergeCell ref="S6:U6"/>
    <mergeCell ref="A19:A22"/>
    <mergeCell ref="B19:B22"/>
    <mergeCell ref="C19:C22"/>
    <mergeCell ref="D19:D22"/>
    <mergeCell ref="E19:E22"/>
    <mergeCell ref="F19:F22"/>
    <mergeCell ref="A10:Q10"/>
    <mergeCell ref="A11:Q11"/>
    <mergeCell ref="B12:Q12"/>
    <mergeCell ref="C13:Q13"/>
    <mergeCell ref="A14:A18"/>
    <mergeCell ref="B14:B18"/>
    <mergeCell ref="C14:C18"/>
    <mergeCell ref="D14:D18"/>
    <mergeCell ref="E14:E18"/>
    <mergeCell ref="F14:F18"/>
    <mergeCell ref="A7:A9"/>
    <mergeCell ref="B7:B9"/>
    <mergeCell ref="C7:C9"/>
    <mergeCell ref="D7:D9"/>
    <mergeCell ref="E7:E9"/>
    <mergeCell ref="N29:N34"/>
    <mergeCell ref="N35:N38"/>
    <mergeCell ref="F7:F9"/>
    <mergeCell ref="G7:G9"/>
    <mergeCell ref="C23:G23"/>
    <mergeCell ref="C24:Q24"/>
    <mergeCell ref="E25:E27"/>
    <mergeCell ref="F25:F27"/>
    <mergeCell ref="D26:D27"/>
    <mergeCell ref="H7:H9"/>
    <mergeCell ref="K7:K9"/>
    <mergeCell ref="P7:P9"/>
    <mergeCell ref="Q8:Q9"/>
    <mergeCell ref="Q7:T7"/>
    <mergeCell ref="R8:T8"/>
    <mergeCell ref="N7:N9"/>
    <mergeCell ref="O7:O9"/>
    <mergeCell ref="A29:A33"/>
    <mergeCell ref="B29:B33"/>
    <mergeCell ref="C29:C33"/>
    <mergeCell ref="D29:D34"/>
    <mergeCell ref="E29:E33"/>
    <mergeCell ref="F29:F33"/>
    <mergeCell ref="G29:G34"/>
    <mergeCell ref="H29:H34"/>
    <mergeCell ref="K29:K34"/>
    <mergeCell ref="A67:A72"/>
    <mergeCell ref="B67:B72"/>
    <mergeCell ref="C67:C72"/>
    <mergeCell ref="D67:D72"/>
    <mergeCell ref="F67:F72"/>
    <mergeCell ref="Q67:Q68"/>
    <mergeCell ref="E69:E72"/>
    <mergeCell ref="C59:Q59"/>
    <mergeCell ref="A60:A66"/>
    <mergeCell ref="B60:B66"/>
    <mergeCell ref="C60:C66"/>
    <mergeCell ref="D60:D63"/>
    <mergeCell ref="F60:F66"/>
    <mergeCell ref="E61:E66"/>
    <mergeCell ref="D64:D65"/>
    <mergeCell ref="Q60:Q61"/>
    <mergeCell ref="B79:G79"/>
    <mergeCell ref="A82:G82"/>
    <mergeCell ref="A83:G83"/>
    <mergeCell ref="A84:G84"/>
    <mergeCell ref="A73:A76"/>
    <mergeCell ref="B73:B76"/>
    <mergeCell ref="C73:C76"/>
    <mergeCell ref="D73:D75"/>
    <mergeCell ref="F73:F76"/>
    <mergeCell ref="E74:E76"/>
    <mergeCell ref="D53:D54"/>
    <mergeCell ref="E98:P98"/>
    <mergeCell ref="I7:I9"/>
    <mergeCell ref="I29:I34"/>
    <mergeCell ref="I35:I38"/>
    <mergeCell ref="L7:L9"/>
    <mergeCell ref="L29:L34"/>
    <mergeCell ref="L35:L38"/>
    <mergeCell ref="J7:J9"/>
    <mergeCell ref="M7:M9"/>
    <mergeCell ref="A91:E91"/>
    <mergeCell ref="A92:G92"/>
    <mergeCell ref="A93:G93"/>
    <mergeCell ref="A94:G94"/>
    <mergeCell ref="A95:G95"/>
    <mergeCell ref="A96:G96"/>
    <mergeCell ref="A85:G85"/>
    <mergeCell ref="A86:G86"/>
    <mergeCell ref="A87:G87"/>
    <mergeCell ref="A88:G88"/>
    <mergeCell ref="A89:G89"/>
    <mergeCell ref="A90:G90"/>
    <mergeCell ref="C77:G77"/>
    <mergeCell ref="B78:G78"/>
    <mergeCell ref="U53:U54"/>
    <mergeCell ref="F4:R4"/>
    <mergeCell ref="E5:Q5"/>
    <mergeCell ref="H3:P3"/>
    <mergeCell ref="U15:U16"/>
    <mergeCell ref="U20:U21"/>
    <mergeCell ref="C56:G56"/>
    <mergeCell ref="B57:G57"/>
    <mergeCell ref="B58:Q58"/>
    <mergeCell ref="D39:D40"/>
    <mergeCell ref="E39:E40"/>
    <mergeCell ref="Q39:Q40"/>
    <mergeCell ref="D41:D42"/>
    <mergeCell ref="E41:E42"/>
    <mergeCell ref="D44:D46"/>
    <mergeCell ref="E44:E46"/>
    <mergeCell ref="P29:P34"/>
    <mergeCell ref="D35:D38"/>
    <mergeCell ref="G35:G38"/>
    <mergeCell ref="H35:H38"/>
    <mergeCell ref="K35:K38"/>
    <mergeCell ref="P35:P38"/>
    <mergeCell ref="D47:D48"/>
    <mergeCell ref="D51:D52"/>
  </mergeCells>
  <printOptions horizontalCentered="1"/>
  <pageMargins left="0.19685039370078741" right="0.19685039370078741" top="0.59055118110236227" bottom="0.19685039370078741" header="0" footer="0"/>
  <pageSetup paperSize="9" scale="75" orientation="landscape" r:id="rId1"/>
  <headerFooter alignWithMargins="0"/>
  <rowBreaks count="1" manualBreakCount="1">
    <brk id="81" max="2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4"/>
  <sheetViews>
    <sheetView tabSelected="1" view="pageBreakPreview" topLeftCell="A46" zoomScaleNormal="100" zoomScaleSheetLayoutView="100" workbookViewId="0">
      <selection activeCell="S56" sqref="S56"/>
    </sheetView>
  </sheetViews>
  <sheetFormatPr defaultRowHeight="12.75"/>
  <cols>
    <col min="1" max="3" width="2.7109375" style="3" customWidth="1"/>
    <col min="4" max="4" width="30.42578125" style="3" customWidth="1"/>
    <col min="5" max="5" width="3.28515625" style="3" customWidth="1"/>
    <col min="6" max="6" width="3.140625" style="4" customWidth="1"/>
    <col min="7" max="7" width="7.7109375" style="727" customWidth="1"/>
    <col min="8" max="8" width="8.7109375" style="3" customWidth="1"/>
    <col min="9" max="9" width="8.5703125" style="3" customWidth="1"/>
    <col min="10" max="10" width="8.7109375" style="3" customWidth="1"/>
    <col min="11" max="11" width="40.28515625" style="3" customWidth="1"/>
    <col min="12" max="14" width="4.28515625" style="3" customWidth="1"/>
    <col min="15" max="16384" width="9.140625" style="2"/>
  </cols>
  <sheetData>
    <row r="1" spans="1:14" ht="30.75" customHeight="1">
      <c r="E1" s="161"/>
      <c r="K1" s="1029" t="s">
        <v>187</v>
      </c>
      <c r="L1" s="1030"/>
      <c r="M1" s="1030"/>
      <c r="N1" s="1030"/>
    </row>
    <row r="2" spans="1:14" ht="14.25" customHeight="1">
      <c r="E2" s="161"/>
      <c r="G2" s="809"/>
      <c r="K2" s="814" t="s">
        <v>188</v>
      </c>
      <c r="L2" s="815"/>
      <c r="M2" s="815"/>
      <c r="N2" s="815"/>
    </row>
    <row r="3" spans="1:14" ht="13.5" customHeight="1">
      <c r="E3" s="161"/>
      <c r="G3" s="809"/>
      <c r="K3" s="781"/>
      <c r="L3" s="813"/>
      <c r="M3" s="813"/>
      <c r="N3" s="813"/>
    </row>
    <row r="4" spans="1:14" ht="15" customHeight="1">
      <c r="E4" s="161"/>
      <c r="K4" s="748"/>
      <c r="L4" s="749"/>
      <c r="M4" s="749"/>
      <c r="N4" s="749"/>
    </row>
    <row r="5" spans="1:14" s="3" customFormat="1" ht="15" customHeight="1">
      <c r="A5" s="750"/>
      <c r="B5" s="750"/>
      <c r="C5" s="750"/>
      <c r="D5" s="821" t="s">
        <v>177</v>
      </c>
      <c r="E5" s="821"/>
      <c r="F5" s="821"/>
      <c r="G5" s="821"/>
      <c r="H5" s="821"/>
      <c r="I5" s="821"/>
      <c r="J5" s="821"/>
      <c r="K5" s="821"/>
      <c r="L5" s="757"/>
      <c r="M5" s="757"/>
      <c r="N5" s="757"/>
    </row>
    <row r="6" spans="1:14" ht="14.25" customHeight="1">
      <c r="A6" s="1031" t="s">
        <v>26</v>
      </c>
      <c r="B6" s="1031"/>
      <c r="C6" s="1031"/>
      <c r="D6" s="1031"/>
      <c r="E6" s="1031"/>
      <c r="F6" s="1031"/>
      <c r="G6" s="1031"/>
      <c r="H6" s="1031"/>
      <c r="I6" s="1031"/>
      <c r="J6" s="1031"/>
      <c r="K6" s="1031"/>
      <c r="L6" s="758"/>
      <c r="M6" s="758"/>
      <c r="N6" s="758"/>
    </row>
    <row r="7" spans="1:14" ht="15.75" customHeight="1">
      <c r="A7" s="1032" t="s">
        <v>53</v>
      </c>
      <c r="B7" s="1032"/>
      <c r="C7" s="1032"/>
      <c r="D7" s="1032"/>
      <c r="E7" s="1032"/>
      <c r="F7" s="1032"/>
      <c r="G7" s="1032"/>
      <c r="H7" s="1032"/>
      <c r="I7" s="1032"/>
      <c r="J7" s="1032"/>
      <c r="K7" s="1032"/>
      <c r="L7" s="759"/>
      <c r="M7" s="759"/>
      <c r="N7" s="759"/>
    </row>
    <row r="8" spans="1:14" ht="15" customHeight="1" thickBot="1">
      <c r="A8" s="6"/>
      <c r="B8" s="6"/>
      <c r="C8" s="6"/>
      <c r="D8" s="6"/>
      <c r="E8" s="6"/>
      <c r="F8" s="243"/>
      <c r="G8" s="244"/>
      <c r="H8" s="6"/>
      <c r="I8" s="6"/>
      <c r="J8" s="6"/>
      <c r="K8" s="245"/>
      <c r="L8" s="58"/>
      <c r="M8" s="957" t="s">
        <v>51</v>
      </c>
      <c r="N8" s="957"/>
    </row>
    <row r="9" spans="1:14" ht="39" customHeight="1">
      <c r="A9" s="981" t="s">
        <v>18</v>
      </c>
      <c r="B9" s="984" t="s">
        <v>0</v>
      </c>
      <c r="C9" s="984" t="s">
        <v>1</v>
      </c>
      <c r="D9" s="987" t="s">
        <v>12</v>
      </c>
      <c r="E9" s="984" t="s">
        <v>2</v>
      </c>
      <c r="F9" s="930" t="s">
        <v>3</v>
      </c>
      <c r="G9" s="933" t="s">
        <v>4</v>
      </c>
      <c r="H9" s="1000" t="s">
        <v>152</v>
      </c>
      <c r="I9" s="1000" t="s">
        <v>90</v>
      </c>
      <c r="J9" s="1000" t="s">
        <v>148</v>
      </c>
      <c r="K9" s="950" t="s">
        <v>11</v>
      </c>
      <c r="L9" s="951"/>
      <c r="M9" s="951"/>
      <c r="N9" s="1003"/>
    </row>
    <row r="10" spans="1:14" ht="21.75" customHeight="1">
      <c r="A10" s="982"/>
      <c r="B10" s="985"/>
      <c r="C10" s="985"/>
      <c r="D10" s="988"/>
      <c r="E10" s="985"/>
      <c r="F10" s="931"/>
      <c r="G10" s="934"/>
      <c r="H10" s="1001"/>
      <c r="I10" s="1001"/>
      <c r="J10" s="1001"/>
      <c r="K10" s="948" t="s">
        <v>12</v>
      </c>
      <c r="L10" s="952" t="s">
        <v>48</v>
      </c>
      <c r="M10" s="952"/>
      <c r="N10" s="1004"/>
    </row>
    <row r="11" spans="1:14" ht="59.25" customHeight="1" thickBot="1">
      <c r="A11" s="983"/>
      <c r="B11" s="986"/>
      <c r="C11" s="986"/>
      <c r="D11" s="989"/>
      <c r="E11" s="986"/>
      <c r="F11" s="932"/>
      <c r="G11" s="935"/>
      <c r="H11" s="1002"/>
      <c r="I11" s="1002"/>
      <c r="J11" s="1002"/>
      <c r="K11" s="949"/>
      <c r="L11" s="60" t="s">
        <v>58</v>
      </c>
      <c r="M11" s="60" t="s">
        <v>91</v>
      </c>
      <c r="N11" s="61" t="s">
        <v>149</v>
      </c>
    </row>
    <row r="12" spans="1:14" s="8" customFormat="1" ht="14.25" customHeight="1">
      <c r="A12" s="968" t="s">
        <v>37</v>
      </c>
      <c r="B12" s="969"/>
      <c r="C12" s="969"/>
      <c r="D12" s="969"/>
      <c r="E12" s="969"/>
      <c r="F12" s="969"/>
      <c r="G12" s="969"/>
      <c r="H12" s="969"/>
      <c r="I12" s="969"/>
      <c r="J12" s="969"/>
      <c r="K12" s="969"/>
      <c r="L12" s="751"/>
      <c r="M12" s="751"/>
      <c r="N12" s="46"/>
    </row>
    <row r="13" spans="1:14" s="8" customFormat="1" ht="14.25" customHeight="1">
      <c r="A13" s="970" t="s">
        <v>27</v>
      </c>
      <c r="B13" s="971"/>
      <c r="C13" s="971"/>
      <c r="D13" s="971"/>
      <c r="E13" s="971"/>
      <c r="F13" s="971"/>
      <c r="G13" s="971"/>
      <c r="H13" s="971"/>
      <c r="I13" s="971"/>
      <c r="J13" s="971"/>
      <c r="K13" s="971"/>
      <c r="L13" s="752"/>
      <c r="M13" s="752"/>
      <c r="N13" s="47"/>
    </row>
    <row r="14" spans="1:14" ht="24" customHeight="1">
      <c r="A14" s="14" t="s">
        <v>5</v>
      </c>
      <c r="B14" s="972" t="s">
        <v>28</v>
      </c>
      <c r="C14" s="973"/>
      <c r="D14" s="973"/>
      <c r="E14" s="973"/>
      <c r="F14" s="973"/>
      <c r="G14" s="973"/>
      <c r="H14" s="973"/>
      <c r="I14" s="973"/>
      <c r="J14" s="973"/>
      <c r="K14" s="973"/>
      <c r="L14" s="868"/>
      <c r="M14" s="868"/>
      <c r="N14" s="869"/>
    </row>
    <row r="15" spans="1:14" ht="15.75" customHeight="1">
      <c r="A15" s="15" t="s">
        <v>5</v>
      </c>
      <c r="B15" s="10" t="s">
        <v>5</v>
      </c>
      <c r="C15" s="974" t="s">
        <v>29</v>
      </c>
      <c r="D15" s="975"/>
      <c r="E15" s="975"/>
      <c r="F15" s="975"/>
      <c r="G15" s="975"/>
      <c r="H15" s="975"/>
      <c r="I15" s="975"/>
      <c r="J15" s="975"/>
      <c r="K15" s="975"/>
      <c r="L15" s="753"/>
      <c r="M15" s="753"/>
      <c r="N15" s="49"/>
    </row>
    <row r="16" spans="1:14" ht="15" customHeight="1">
      <c r="A16" s="893" t="s">
        <v>5</v>
      </c>
      <c r="B16" s="959" t="s">
        <v>5</v>
      </c>
      <c r="C16" s="991" t="s">
        <v>5</v>
      </c>
      <c r="D16" s="977" t="s">
        <v>35</v>
      </c>
      <c r="E16" s="993" t="s">
        <v>39</v>
      </c>
      <c r="F16" s="966" t="s">
        <v>33</v>
      </c>
      <c r="G16" s="156" t="s">
        <v>22</v>
      </c>
      <c r="H16" s="158">
        <v>35.5</v>
      </c>
      <c r="I16" s="529">
        <v>35.5</v>
      </c>
      <c r="J16" s="158">
        <v>35</v>
      </c>
      <c r="K16" s="29" t="s">
        <v>112</v>
      </c>
      <c r="L16" s="172">
        <v>60</v>
      </c>
      <c r="M16" s="541">
        <v>60</v>
      </c>
      <c r="N16" s="174">
        <v>60</v>
      </c>
    </row>
    <row r="17" spans="1:14" ht="27" customHeight="1">
      <c r="A17" s="893"/>
      <c r="B17" s="959"/>
      <c r="C17" s="991"/>
      <c r="D17" s="977"/>
      <c r="E17" s="993"/>
      <c r="F17" s="966"/>
      <c r="G17" s="356"/>
      <c r="H17" s="742"/>
      <c r="I17" s="39"/>
      <c r="J17" s="742"/>
      <c r="K17" s="21" t="s">
        <v>50</v>
      </c>
      <c r="L17" s="173">
        <v>2</v>
      </c>
      <c r="M17" s="173">
        <v>1</v>
      </c>
      <c r="N17" s="45">
        <v>2</v>
      </c>
    </row>
    <row r="18" spans="1:14" ht="25.5" customHeight="1">
      <c r="A18" s="893"/>
      <c r="B18" s="959"/>
      <c r="C18" s="991"/>
      <c r="D18" s="977"/>
      <c r="E18" s="993"/>
      <c r="F18" s="966"/>
      <c r="G18" s="356"/>
      <c r="H18" s="742"/>
      <c r="I18" s="39"/>
      <c r="J18" s="742"/>
      <c r="K18" s="277" t="s">
        <v>44</v>
      </c>
      <c r="L18" s="279">
        <v>60</v>
      </c>
      <c r="M18" s="279">
        <v>60</v>
      </c>
      <c r="N18" s="280">
        <v>60</v>
      </c>
    </row>
    <row r="19" spans="1:14" ht="17.25" customHeight="1">
      <c r="A19" s="893"/>
      <c r="B19" s="959"/>
      <c r="C19" s="991"/>
      <c r="D19" s="977"/>
      <c r="E19" s="993"/>
      <c r="F19" s="966"/>
      <c r="G19" s="431"/>
      <c r="H19" s="722"/>
      <c r="I19" s="40"/>
      <c r="J19" s="722"/>
      <c r="K19" s="247" t="s">
        <v>111</v>
      </c>
      <c r="L19" s="291">
        <v>1100</v>
      </c>
      <c r="M19" s="291">
        <v>1100</v>
      </c>
      <c r="N19" s="292">
        <v>1100</v>
      </c>
    </row>
    <row r="20" spans="1:14" ht="16.5" customHeight="1" thickBot="1">
      <c r="A20" s="894"/>
      <c r="B20" s="960"/>
      <c r="C20" s="992"/>
      <c r="D20" s="978"/>
      <c r="E20" s="994"/>
      <c r="F20" s="967"/>
      <c r="G20" s="66" t="s">
        <v>6</v>
      </c>
      <c r="H20" s="65">
        <f t="shared" ref="H20:I20" si="0">SUM(H16:H18)</f>
        <v>35.5</v>
      </c>
      <c r="I20" s="99">
        <f t="shared" si="0"/>
        <v>35.5</v>
      </c>
      <c r="J20" s="65">
        <f t="shared" ref="J20" si="1">SUM(J16:J18)</f>
        <v>35</v>
      </c>
      <c r="K20" s="226"/>
      <c r="L20" s="229"/>
      <c r="M20" s="229"/>
      <c r="N20" s="147"/>
    </row>
    <row r="21" spans="1:14" ht="28.5" customHeight="1">
      <c r="A21" s="892" t="s">
        <v>5</v>
      </c>
      <c r="B21" s="958" t="s">
        <v>5</v>
      </c>
      <c r="C21" s="999" t="s">
        <v>7</v>
      </c>
      <c r="D21" s="961" t="s">
        <v>83</v>
      </c>
      <c r="E21" s="962" t="s">
        <v>41</v>
      </c>
      <c r="F21" s="965" t="s">
        <v>33</v>
      </c>
      <c r="G21" s="25" t="s">
        <v>22</v>
      </c>
      <c r="H21" s="64">
        <v>1.1000000000000001</v>
      </c>
      <c r="I21" s="133"/>
      <c r="J21" s="64"/>
      <c r="K21" s="290" t="s">
        <v>173</v>
      </c>
      <c r="L21" s="232" t="s">
        <v>92</v>
      </c>
      <c r="M21" s="162"/>
      <c r="N21" s="163"/>
    </row>
    <row r="22" spans="1:14" ht="16.5" customHeight="1">
      <c r="A22" s="893"/>
      <c r="B22" s="959"/>
      <c r="C22" s="991"/>
      <c r="D22" s="911"/>
      <c r="E22" s="963"/>
      <c r="F22" s="966"/>
      <c r="G22" s="356" t="s">
        <v>87</v>
      </c>
      <c r="H22" s="742">
        <v>6.3</v>
      </c>
      <c r="I22" s="756"/>
      <c r="J22" s="742"/>
      <c r="K22" s="652" t="s">
        <v>190</v>
      </c>
      <c r="L22" s="654" t="s">
        <v>172</v>
      </c>
      <c r="M22" s="655"/>
      <c r="N22" s="656"/>
    </row>
    <row r="23" spans="1:14" ht="24.75" customHeight="1">
      <c r="A23" s="893"/>
      <c r="B23" s="959"/>
      <c r="C23" s="991"/>
      <c r="D23" s="911"/>
      <c r="E23" s="963"/>
      <c r="F23" s="966"/>
      <c r="G23" s="431"/>
      <c r="H23" s="722"/>
      <c r="I23" s="44"/>
      <c r="J23" s="722"/>
      <c r="K23" s="717" t="s">
        <v>174</v>
      </c>
      <c r="L23" s="659" t="s">
        <v>92</v>
      </c>
      <c r="M23" s="653"/>
      <c r="N23" s="660"/>
    </row>
    <row r="24" spans="1:14" ht="15.75" customHeight="1" thickBot="1">
      <c r="A24" s="894"/>
      <c r="B24" s="960"/>
      <c r="C24" s="992"/>
      <c r="D24" s="912"/>
      <c r="E24" s="964"/>
      <c r="F24" s="967"/>
      <c r="G24" s="12" t="s">
        <v>6</v>
      </c>
      <c r="H24" s="65">
        <f>SUM(H21:H23)</f>
        <v>7.4</v>
      </c>
      <c r="I24" s="99">
        <f>SUM(I21:I23)</f>
        <v>0</v>
      </c>
      <c r="J24" s="65">
        <f>SUM(J21:J23)</f>
        <v>0</v>
      </c>
      <c r="K24" s="657"/>
      <c r="L24" s="230"/>
      <c r="M24" s="363"/>
      <c r="N24" s="382"/>
    </row>
    <row r="25" spans="1:14" ht="16.5" customHeight="1" thickBot="1">
      <c r="A25" s="16" t="s">
        <v>5</v>
      </c>
      <c r="B25" s="33" t="s">
        <v>5</v>
      </c>
      <c r="C25" s="882" t="s">
        <v>8</v>
      </c>
      <c r="D25" s="826"/>
      <c r="E25" s="826"/>
      <c r="F25" s="826"/>
      <c r="G25" s="936"/>
      <c r="H25" s="42">
        <f>H24+H20</f>
        <v>42.9</v>
      </c>
      <c r="I25" s="106">
        <f>I24+I20</f>
        <v>35.5</v>
      </c>
      <c r="J25" s="42">
        <f>J24+J20</f>
        <v>35</v>
      </c>
      <c r="K25" s="520"/>
      <c r="L25" s="521"/>
      <c r="M25" s="521"/>
      <c r="N25" s="55"/>
    </row>
    <row r="26" spans="1:14" ht="14.25" customHeight="1" thickBot="1">
      <c r="A26" s="16" t="s">
        <v>5</v>
      </c>
      <c r="B26" s="33" t="s">
        <v>7</v>
      </c>
      <c r="C26" s="937" t="s">
        <v>30</v>
      </c>
      <c r="D26" s="938"/>
      <c r="E26" s="938"/>
      <c r="F26" s="938"/>
      <c r="G26" s="938"/>
      <c r="H26" s="938"/>
      <c r="I26" s="938"/>
      <c r="J26" s="938"/>
      <c r="K26" s="938"/>
      <c r="L26" s="754"/>
      <c r="M26" s="754"/>
      <c r="N26" s="54"/>
    </row>
    <row r="27" spans="1:14" ht="13.5" customHeight="1">
      <c r="A27" s="730" t="s">
        <v>5</v>
      </c>
      <c r="B27" s="733" t="s">
        <v>7</v>
      </c>
      <c r="C27" s="736" t="s">
        <v>5</v>
      </c>
      <c r="D27" s="997" t="s">
        <v>125</v>
      </c>
      <c r="E27" s="939" t="s">
        <v>40</v>
      </c>
      <c r="F27" s="941" t="s">
        <v>33</v>
      </c>
      <c r="G27" s="296" t="s">
        <v>22</v>
      </c>
      <c r="H27" s="298">
        <v>157.30000000000001</v>
      </c>
      <c r="I27" s="298">
        <v>152.69999999999999</v>
      </c>
      <c r="J27" s="298">
        <v>172.4</v>
      </c>
      <c r="K27" s="299"/>
      <c r="L27" s="85"/>
      <c r="M27" s="709"/>
      <c r="N27" s="300"/>
    </row>
    <row r="28" spans="1:14" ht="16.5" customHeight="1">
      <c r="A28" s="731"/>
      <c r="B28" s="734"/>
      <c r="C28" s="737"/>
      <c r="D28" s="840"/>
      <c r="E28" s="940"/>
      <c r="F28" s="942"/>
      <c r="G28" s="744" t="s">
        <v>84</v>
      </c>
      <c r="H28" s="524">
        <v>29.6</v>
      </c>
      <c r="I28" s="524"/>
      <c r="J28" s="525"/>
      <c r="K28" s="164"/>
      <c r="L28" s="117"/>
      <c r="M28" s="538"/>
      <c r="N28" s="217"/>
    </row>
    <row r="29" spans="1:14" ht="28.5" customHeight="1">
      <c r="A29" s="731"/>
      <c r="B29" s="734"/>
      <c r="C29" s="737"/>
      <c r="D29" s="831" t="s">
        <v>168</v>
      </c>
      <c r="E29" s="940"/>
      <c r="F29" s="942"/>
      <c r="G29" s="724"/>
      <c r="H29" s="760"/>
      <c r="I29" s="760"/>
      <c r="J29" s="742"/>
      <c r="K29" s="149" t="s">
        <v>104</v>
      </c>
      <c r="L29" s="86">
        <v>10</v>
      </c>
      <c r="M29" s="531">
        <v>10</v>
      </c>
      <c r="N29" s="252">
        <v>10</v>
      </c>
    </row>
    <row r="30" spans="1:14" ht="30" customHeight="1">
      <c r="A30" s="731"/>
      <c r="B30" s="734"/>
      <c r="C30" s="737"/>
      <c r="D30" s="998"/>
      <c r="E30" s="940"/>
      <c r="F30" s="942"/>
      <c r="G30" s="744"/>
      <c r="H30" s="742"/>
      <c r="I30" s="742"/>
      <c r="J30" s="742"/>
      <c r="K30" s="141" t="s">
        <v>70</v>
      </c>
      <c r="L30" s="126">
        <v>10</v>
      </c>
      <c r="M30" s="532">
        <v>10</v>
      </c>
      <c r="N30" s="543">
        <v>10</v>
      </c>
    </row>
    <row r="31" spans="1:14" ht="26.25" customHeight="1">
      <c r="A31" s="731"/>
      <c r="B31" s="734"/>
      <c r="C31" s="737"/>
      <c r="D31" s="831" t="s">
        <v>167</v>
      </c>
      <c r="E31" s="273"/>
      <c r="F31" s="747"/>
      <c r="G31" s="744"/>
      <c r="H31" s="742"/>
      <c r="I31" s="742"/>
      <c r="J31" s="742"/>
      <c r="K31" s="663" t="s">
        <v>169</v>
      </c>
      <c r="L31" s="73">
        <v>5</v>
      </c>
      <c r="M31" s="535">
        <v>5</v>
      </c>
      <c r="N31" s="252">
        <v>5</v>
      </c>
    </row>
    <row r="32" spans="1:14" ht="16.5" customHeight="1">
      <c r="A32" s="731"/>
      <c r="B32" s="734"/>
      <c r="C32" s="737"/>
      <c r="D32" s="839"/>
      <c r="E32" s="273"/>
      <c r="F32" s="747"/>
      <c r="G32" s="744"/>
      <c r="H32" s="742"/>
      <c r="I32" s="742"/>
      <c r="J32" s="742"/>
      <c r="K32" s="668" t="s">
        <v>159</v>
      </c>
      <c r="L32" s="669">
        <v>50</v>
      </c>
      <c r="M32" s="670">
        <v>50</v>
      </c>
      <c r="N32" s="671">
        <v>50</v>
      </c>
    </row>
    <row r="33" spans="1:14" ht="27.75" customHeight="1">
      <c r="A33" s="731"/>
      <c r="B33" s="734"/>
      <c r="C33" s="737"/>
      <c r="D33" s="840"/>
      <c r="E33" s="273"/>
      <c r="F33" s="747"/>
      <c r="G33" s="744"/>
      <c r="H33" s="742"/>
      <c r="I33" s="742"/>
      <c r="J33" s="742"/>
      <c r="K33" s="664" t="s">
        <v>191</v>
      </c>
      <c r="L33" s="665">
        <v>1</v>
      </c>
      <c r="M33" s="666">
        <v>1</v>
      </c>
      <c r="N33" s="667">
        <v>1</v>
      </c>
    </row>
    <row r="34" spans="1:14" ht="25.5" customHeight="1">
      <c r="A34" s="893"/>
      <c r="B34" s="896"/>
      <c r="C34" s="899"/>
      <c r="D34" s="995" t="s">
        <v>36</v>
      </c>
      <c r="E34" s="927" t="s">
        <v>47</v>
      </c>
      <c r="F34" s="929"/>
      <c r="G34" s="846"/>
      <c r="H34" s="1011"/>
      <c r="I34" s="1011"/>
      <c r="J34" s="1011"/>
      <c r="K34" s="209" t="s">
        <v>52</v>
      </c>
      <c r="L34" s="122">
        <v>140</v>
      </c>
      <c r="M34" s="533">
        <v>150</v>
      </c>
      <c r="N34" s="544">
        <v>150</v>
      </c>
    </row>
    <row r="35" spans="1:14" ht="27.75" customHeight="1">
      <c r="A35" s="893"/>
      <c r="B35" s="896"/>
      <c r="C35" s="899"/>
      <c r="D35" s="996"/>
      <c r="E35" s="928"/>
      <c r="F35" s="929"/>
      <c r="G35" s="846"/>
      <c r="H35" s="1011"/>
      <c r="I35" s="1011"/>
      <c r="J35" s="1011"/>
      <c r="K35" s="210" t="s">
        <v>42</v>
      </c>
      <c r="L35" s="74">
        <v>30</v>
      </c>
      <c r="M35" s="534">
        <v>30</v>
      </c>
      <c r="N35" s="545">
        <v>30</v>
      </c>
    </row>
    <row r="36" spans="1:14" ht="27.75" customHeight="1">
      <c r="A36" s="893"/>
      <c r="B36" s="896"/>
      <c r="C36" s="899"/>
      <c r="D36" s="996"/>
      <c r="E36" s="928"/>
      <c r="F36" s="929"/>
      <c r="G36" s="846"/>
      <c r="H36" s="1011"/>
      <c r="I36" s="1011"/>
      <c r="J36" s="1011"/>
      <c r="K36" s="210" t="s">
        <v>107</v>
      </c>
      <c r="L36" s="74">
        <v>40</v>
      </c>
      <c r="M36" s="534">
        <v>40</v>
      </c>
      <c r="N36" s="545">
        <v>40</v>
      </c>
    </row>
    <row r="37" spans="1:14" ht="28.5" customHeight="1">
      <c r="A37" s="893"/>
      <c r="B37" s="896"/>
      <c r="C37" s="899"/>
      <c r="D37" s="996"/>
      <c r="E37" s="928"/>
      <c r="F37" s="929"/>
      <c r="G37" s="846"/>
      <c r="H37" s="1011"/>
      <c r="I37" s="1011"/>
      <c r="J37" s="1011"/>
      <c r="K37" s="211" t="s">
        <v>69</v>
      </c>
      <c r="L37" s="74">
        <v>3</v>
      </c>
      <c r="M37" s="534">
        <v>3</v>
      </c>
      <c r="N37" s="545">
        <v>3</v>
      </c>
    </row>
    <row r="38" spans="1:14" ht="38.25" customHeight="1">
      <c r="A38" s="893"/>
      <c r="B38" s="896"/>
      <c r="C38" s="899"/>
      <c r="D38" s="996"/>
      <c r="E38" s="928"/>
      <c r="F38" s="929"/>
      <c r="G38" s="846"/>
      <c r="H38" s="1011"/>
      <c r="I38" s="1011"/>
      <c r="J38" s="1011"/>
      <c r="K38" s="209" t="s">
        <v>193</v>
      </c>
      <c r="L38" s="710">
        <v>12</v>
      </c>
      <c r="M38" s="711">
        <v>12</v>
      </c>
      <c r="N38" s="712">
        <v>12</v>
      </c>
    </row>
    <row r="39" spans="1:14" ht="30" customHeight="1">
      <c r="A39" s="731"/>
      <c r="B39" s="734"/>
      <c r="C39" s="737"/>
      <c r="D39" s="845" t="s">
        <v>110</v>
      </c>
      <c r="E39" s="746"/>
      <c r="F39" s="747"/>
      <c r="G39" s="744"/>
      <c r="H39" s="742"/>
      <c r="I39" s="742"/>
      <c r="J39" s="742"/>
      <c r="K39" s="672" t="s">
        <v>192</v>
      </c>
      <c r="L39" s="673">
        <v>1</v>
      </c>
      <c r="M39" s="673">
        <v>5</v>
      </c>
      <c r="N39" s="713">
        <v>5</v>
      </c>
    </row>
    <row r="40" spans="1:14" ht="27.75" customHeight="1">
      <c r="A40" s="731"/>
      <c r="B40" s="734"/>
      <c r="C40" s="737"/>
      <c r="D40" s="845"/>
      <c r="E40" s="746"/>
      <c r="F40" s="747"/>
      <c r="G40" s="744"/>
      <c r="H40" s="742"/>
      <c r="I40" s="742"/>
      <c r="J40" s="742"/>
      <c r="K40" s="206" t="s">
        <v>161</v>
      </c>
      <c r="L40" s="207"/>
      <c r="M40" s="207">
        <v>1</v>
      </c>
      <c r="N40" s="253">
        <v>1</v>
      </c>
    </row>
    <row r="41" spans="1:14" ht="27.75" customHeight="1">
      <c r="A41" s="731"/>
      <c r="B41" s="734"/>
      <c r="C41" s="737"/>
      <c r="D41" s="845"/>
      <c r="E41" s="746"/>
      <c r="F41" s="747"/>
      <c r="G41" s="744"/>
      <c r="H41" s="742"/>
      <c r="I41" s="742"/>
      <c r="J41" s="742"/>
      <c r="K41" s="208" t="s">
        <v>162</v>
      </c>
      <c r="L41" s="117">
        <v>12</v>
      </c>
      <c r="M41" s="117">
        <v>1</v>
      </c>
      <c r="N41" s="250"/>
    </row>
    <row r="42" spans="1:14" ht="15.75" customHeight="1">
      <c r="A42" s="20"/>
      <c r="B42" s="734"/>
      <c r="C42" s="142"/>
      <c r="D42" s="831" t="s">
        <v>76</v>
      </c>
      <c r="E42" s="1012" t="s">
        <v>47</v>
      </c>
      <c r="F42" s="745"/>
      <c r="G42" s="92"/>
      <c r="H42" s="742"/>
      <c r="I42" s="742"/>
      <c r="J42" s="742"/>
      <c r="K42" s="573" t="s">
        <v>183</v>
      </c>
      <c r="L42" s="118">
        <v>11</v>
      </c>
      <c r="M42" s="570"/>
      <c r="N42" s="285"/>
    </row>
    <row r="43" spans="1:14" ht="27.75" customHeight="1">
      <c r="A43" s="20"/>
      <c r="B43" s="796"/>
      <c r="C43" s="142"/>
      <c r="D43" s="839"/>
      <c r="E43" s="842"/>
      <c r="F43" s="798"/>
      <c r="G43" s="92"/>
      <c r="H43" s="799"/>
      <c r="I43" s="799"/>
      <c r="J43" s="799"/>
      <c r="K43" s="792" t="s">
        <v>185</v>
      </c>
      <c r="L43" s="802">
        <v>10</v>
      </c>
      <c r="M43" s="803"/>
      <c r="N43" s="804"/>
    </row>
    <row r="44" spans="1:14" ht="27.75" customHeight="1">
      <c r="A44" s="20"/>
      <c r="B44" s="796"/>
      <c r="C44" s="142"/>
      <c r="D44" s="801"/>
      <c r="E44" s="808"/>
      <c r="F44" s="798"/>
      <c r="G44" s="92"/>
      <c r="H44" s="799"/>
      <c r="I44" s="799"/>
      <c r="J44" s="799"/>
      <c r="K44" s="167" t="s">
        <v>194</v>
      </c>
      <c r="L44" s="284"/>
      <c r="M44" s="570">
        <v>1</v>
      </c>
      <c r="N44" s="285">
        <v>1</v>
      </c>
    </row>
    <row r="45" spans="1:14" ht="25.5" customHeight="1">
      <c r="A45" s="20"/>
      <c r="B45" s="734"/>
      <c r="C45" s="142"/>
      <c r="D45" s="911" t="s">
        <v>77</v>
      </c>
      <c r="E45" s="1012" t="s">
        <v>47</v>
      </c>
      <c r="F45" s="111"/>
      <c r="G45" s="92"/>
      <c r="H45" s="742"/>
      <c r="I45" s="742"/>
      <c r="J45" s="742"/>
      <c r="K45" s="676" t="s">
        <v>195</v>
      </c>
      <c r="L45" s="154">
        <v>4</v>
      </c>
      <c r="M45" s="536">
        <v>4</v>
      </c>
      <c r="N45" s="289">
        <v>4</v>
      </c>
    </row>
    <row r="46" spans="1:14" ht="25.5" customHeight="1">
      <c r="A46" s="20"/>
      <c r="B46" s="734"/>
      <c r="C46" s="142"/>
      <c r="D46" s="911"/>
      <c r="E46" s="833"/>
      <c r="F46" s="111"/>
      <c r="G46" s="92"/>
      <c r="H46" s="742"/>
      <c r="I46" s="742"/>
      <c r="J46" s="742"/>
      <c r="K46" s="674" t="s">
        <v>165</v>
      </c>
      <c r="L46" s="675">
        <v>1</v>
      </c>
      <c r="M46" s="1">
        <v>1</v>
      </c>
      <c r="N46" s="222">
        <v>1</v>
      </c>
    </row>
    <row r="47" spans="1:14" ht="25.5" customHeight="1">
      <c r="A47" s="20"/>
      <c r="B47" s="734"/>
      <c r="C47" s="738"/>
      <c r="D47" s="837"/>
      <c r="E47" s="834"/>
      <c r="F47" s="111"/>
      <c r="G47" s="100"/>
      <c r="H47" s="722"/>
      <c r="I47" s="722"/>
      <c r="J47" s="722"/>
      <c r="K47" s="652" t="s">
        <v>164</v>
      </c>
      <c r="L47" s="255">
        <v>12</v>
      </c>
      <c r="M47" s="767">
        <v>12</v>
      </c>
      <c r="N47" s="256">
        <v>12</v>
      </c>
    </row>
    <row r="48" spans="1:14" ht="15.75" customHeight="1" thickBot="1">
      <c r="A48" s="19"/>
      <c r="B48" s="735"/>
      <c r="C48" s="739"/>
      <c r="D48" s="770"/>
      <c r="E48" s="771"/>
      <c r="F48" s="763"/>
      <c r="G48" s="12" t="s">
        <v>6</v>
      </c>
      <c r="H48" s="65">
        <f>SUM(H27:H47)</f>
        <v>186.9</v>
      </c>
      <c r="I48" s="65">
        <f t="shared" ref="I48:J48" si="2">SUM(I27:I47)</f>
        <v>152.69999999999999</v>
      </c>
      <c r="J48" s="65">
        <f t="shared" si="2"/>
        <v>172.4</v>
      </c>
      <c r="K48" s="764"/>
      <c r="L48" s="230"/>
      <c r="M48" s="363"/>
      <c r="N48" s="382"/>
    </row>
    <row r="49" spans="1:14" ht="12" customHeight="1">
      <c r="A49" s="20" t="s">
        <v>5</v>
      </c>
      <c r="B49" s="734" t="s">
        <v>7</v>
      </c>
      <c r="C49" s="240" t="s">
        <v>7</v>
      </c>
      <c r="D49" s="838" t="s">
        <v>124</v>
      </c>
      <c r="E49" s="841" t="s">
        <v>178</v>
      </c>
      <c r="F49" s="349" t="s">
        <v>33</v>
      </c>
      <c r="G49" s="744" t="s">
        <v>22</v>
      </c>
      <c r="H49" s="524">
        <v>16.5</v>
      </c>
      <c r="I49" s="524">
        <v>12.2</v>
      </c>
      <c r="J49" s="524"/>
      <c r="K49" s="149"/>
      <c r="L49" s="84"/>
      <c r="M49" s="85"/>
      <c r="N49" s="217"/>
    </row>
    <row r="50" spans="1:14" ht="13.5" customHeight="1">
      <c r="A50" s="20"/>
      <c r="B50" s="734"/>
      <c r="C50" s="240"/>
      <c r="D50" s="1013"/>
      <c r="E50" s="842"/>
      <c r="F50" s="349"/>
      <c r="G50" s="744" t="s">
        <v>84</v>
      </c>
      <c r="H50" s="524">
        <v>11.2</v>
      </c>
      <c r="I50" s="524"/>
      <c r="J50" s="524"/>
      <c r="K50" s="149"/>
      <c r="L50" s="84"/>
      <c r="M50" s="86"/>
      <c r="N50" s="217"/>
    </row>
    <row r="51" spans="1:14" ht="13.5" customHeight="1">
      <c r="A51" s="20"/>
      <c r="B51" s="734"/>
      <c r="C51" s="240"/>
      <c r="D51" s="1013"/>
      <c r="E51" s="842"/>
      <c r="F51" s="349"/>
      <c r="G51" s="744" t="s">
        <v>79</v>
      </c>
      <c r="H51" s="524">
        <v>128.19999999999999</v>
      </c>
      <c r="I51" s="524">
        <v>69.2</v>
      </c>
      <c r="J51" s="524"/>
      <c r="K51" s="149"/>
      <c r="L51" s="84"/>
      <c r="M51" s="86"/>
      <c r="N51" s="217"/>
    </row>
    <row r="52" spans="1:14" ht="16.5" customHeight="1">
      <c r="A52" s="20"/>
      <c r="B52" s="734"/>
      <c r="C52" s="240"/>
      <c r="D52" s="840"/>
      <c r="E52" s="843"/>
      <c r="F52" s="170"/>
      <c r="G52" s="725" t="s">
        <v>87</v>
      </c>
      <c r="H52" s="525">
        <v>9</v>
      </c>
      <c r="I52" s="525"/>
      <c r="J52" s="525"/>
      <c r="K52" s="164"/>
      <c r="L52" s="200"/>
      <c r="M52" s="117"/>
      <c r="N52" s="250"/>
    </row>
    <row r="53" spans="1:14" ht="15" customHeight="1">
      <c r="A53" s="20"/>
      <c r="B53" s="734"/>
      <c r="C53" s="241"/>
      <c r="D53" s="911" t="s">
        <v>66</v>
      </c>
      <c r="E53" s="743"/>
      <c r="F53" s="349"/>
      <c r="G53" s="26"/>
      <c r="H53" s="811"/>
      <c r="I53" s="811"/>
      <c r="J53" s="811"/>
      <c r="K53" s="761" t="s">
        <v>127</v>
      </c>
      <c r="L53" s="124">
        <v>4</v>
      </c>
      <c r="M53" s="284"/>
      <c r="N53" s="285"/>
    </row>
    <row r="54" spans="1:14" ht="17.25" customHeight="1">
      <c r="A54" s="20"/>
      <c r="B54" s="734"/>
      <c r="C54" s="241"/>
      <c r="D54" s="848"/>
      <c r="E54" s="812"/>
      <c r="F54" s="349"/>
      <c r="G54" s="92"/>
      <c r="H54" s="524"/>
      <c r="I54" s="524"/>
      <c r="J54" s="524"/>
      <c r="K54" s="223" t="s">
        <v>116</v>
      </c>
      <c r="L54" s="124">
        <v>10</v>
      </c>
      <c r="M54" s="284"/>
      <c r="N54" s="285"/>
    </row>
    <row r="55" spans="1:14" ht="16.5" customHeight="1">
      <c r="A55" s="20"/>
      <c r="B55" s="734"/>
      <c r="C55" s="241"/>
      <c r="D55" s="831" t="s">
        <v>126</v>
      </c>
      <c r="E55" s="743"/>
      <c r="F55" s="349"/>
      <c r="G55" s="92"/>
      <c r="H55" s="810"/>
      <c r="I55" s="810"/>
      <c r="J55" s="810"/>
      <c r="K55" s="835" t="s">
        <v>118</v>
      </c>
      <c r="L55" s="176">
        <v>1</v>
      </c>
      <c r="M55" s="118"/>
      <c r="N55" s="125"/>
    </row>
    <row r="56" spans="1:14" ht="20.25" customHeight="1">
      <c r="A56" s="20"/>
      <c r="B56" s="734"/>
      <c r="C56" s="241"/>
      <c r="D56" s="1014"/>
      <c r="E56" s="35"/>
      <c r="F56" s="349"/>
      <c r="G56" s="92"/>
      <c r="H56" s="742"/>
      <c r="I56" s="742"/>
      <c r="J56" s="742"/>
      <c r="K56" s="1009"/>
      <c r="L56" s="302"/>
      <c r="M56" s="119"/>
      <c r="N56" s="120"/>
    </row>
    <row r="57" spans="1:14" ht="17.25" customHeight="1">
      <c r="A57" s="20"/>
      <c r="B57" s="734"/>
      <c r="C57" s="241"/>
      <c r="D57" s="849" t="s">
        <v>154</v>
      </c>
      <c r="E57" s="698" t="s">
        <v>34</v>
      </c>
      <c r="F57" s="349"/>
      <c r="G57" s="92"/>
      <c r="H57" s="524"/>
      <c r="I57" s="524"/>
      <c r="J57" s="524"/>
      <c r="K57" s="178" t="s">
        <v>61</v>
      </c>
      <c r="L57" s="179">
        <v>1</v>
      </c>
      <c r="M57" s="180"/>
      <c r="N57" s="225"/>
    </row>
    <row r="58" spans="1:14" ht="17.25" customHeight="1">
      <c r="A58" s="20"/>
      <c r="B58" s="734"/>
      <c r="C58" s="241"/>
      <c r="D58" s="1005"/>
      <c r="E58" s="743"/>
      <c r="F58" s="349"/>
      <c r="G58" s="92"/>
      <c r="H58" s="524"/>
      <c r="I58" s="524"/>
      <c r="J58" s="524"/>
      <c r="K58" s="1010" t="s">
        <v>75</v>
      </c>
      <c r="L58" s="124">
        <v>80</v>
      </c>
      <c r="M58" s="284">
        <v>100</v>
      </c>
      <c r="N58" s="285"/>
    </row>
    <row r="59" spans="1:14" ht="34.5" customHeight="1">
      <c r="A59" s="20"/>
      <c r="B59" s="734"/>
      <c r="C59" s="241"/>
      <c r="D59" s="944"/>
      <c r="E59" s="35"/>
      <c r="F59" s="349"/>
      <c r="G59" s="92"/>
      <c r="H59" s="524"/>
      <c r="I59" s="524"/>
      <c r="J59" s="524"/>
      <c r="K59" s="1009"/>
      <c r="L59" s="407"/>
      <c r="M59" s="183"/>
      <c r="N59" s="546"/>
    </row>
    <row r="60" spans="1:14" ht="18.75" customHeight="1">
      <c r="A60" s="20"/>
      <c r="B60" s="734"/>
      <c r="C60" s="241"/>
      <c r="D60" s="849" t="s">
        <v>86</v>
      </c>
      <c r="E60" s="490" t="s">
        <v>34</v>
      </c>
      <c r="F60" s="349"/>
      <c r="G60" s="92"/>
      <c r="H60" s="524"/>
      <c r="I60" s="524"/>
      <c r="J60" s="524"/>
      <c r="K60" s="573" t="s">
        <v>61</v>
      </c>
      <c r="L60" s="176">
        <v>1</v>
      </c>
      <c r="M60" s="768"/>
      <c r="N60" s="575"/>
    </row>
    <row r="61" spans="1:14" ht="18.75" customHeight="1">
      <c r="A61" s="20"/>
      <c r="B61" s="734"/>
      <c r="C61" s="241"/>
      <c r="D61" s="1005"/>
      <c r="E61" s="743"/>
      <c r="F61" s="349"/>
      <c r="G61" s="92"/>
      <c r="H61" s="524"/>
      <c r="I61" s="524"/>
      <c r="J61" s="524"/>
      <c r="K61" s="1007" t="s">
        <v>121</v>
      </c>
      <c r="L61" s="767">
        <v>100</v>
      </c>
      <c r="M61" s="769"/>
      <c r="N61" s="577"/>
    </row>
    <row r="62" spans="1:14" ht="28.5" customHeight="1">
      <c r="A62" s="20"/>
      <c r="B62" s="734"/>
      <c r="C62" s="241"/>
      <c r="D62" s="1006"/>
      <c r="E62" s="743"/>
      <c r="F62" s="349"/>
      <c r="G62" s="100"/>
      <c r="H62" s="525"/>
      <c r="I62" s="525"/>
      <c r="J62" s="525"/>
      <c r="K62" s="1008"/>
      <c r="L62" s="284"/>
      <c r="M62" s="570"/>
      <c r="N62" s="285"/>
    </row>
    <row r="63" spans="1:14" ht="16.5" customHeight="1" thickBot="1">
      <c r="A63" s="20"/>
      <c r="B63" s="734"/>
      <c r="C63" s="239"/>
      <c r="D63" s="772"/>
      <c r="E63" s="773"/>
      <c r="F63" s="763"/>
      <c r="G63" s="527" t="s">
        <v>6</v>
      </c>
      <c r="H63" s="528">
        <f>SUM(H49:H62)</f>
        <v>164.9</v>
      </c>
      <c r="I63" s="528">
        <f>SUM(I49:I62)</f>
        <v>81.400000000000006</v>
      </c>
      <c r="J63" s="528">
        <f>SUM(J49:J62)</f>
        <v>0</v>
      </c>
      <c r="K63" s="765"/>
      <c r="L63" s="774"/>
      <c r="M63" s="775"/>
      <c r="N63" s="766"/>
    </row>
    <row r="64" spans="1:14" ht="15" customHeight="1" thickBot="1">
      <c r="A64" s="17" t="s">
        <v>5</v>
      </c>
      <c r="B64" s="5" t="s">
        <v>7</v>
      </c>
      <c r="C64" s="826" t="s">
        <v>8</v>
      </c>
      <c r="D64" s="826"/>
      <c r="E64" s="826"/>
      <c r="F64" s="826"/>
      <c r="G64" s="826"/>
      <c r="H64" s="42">
        <f>H63+H48</f>
        <v>351.8</v>
      </c>
      <c r="I64" s="42">
        <f>I63+I48</f>
        <v>234.1</v>
      </c>
      <c r="J64" s="42">
        <f>J63+J48</f>
        <v>172.4</v>
      </c>
      <c r="K64" s="520"/>
      <c r="L64" s="521"/>
      <c r="M64" s="521"/>
      <c r="N64" s="55"/>
    </row>
    <row r="65" spans="1:14" ht="14.25" customHeight="1" thickBot="1">
      <c r="A65" s="17" t="s">
        <v>5</v>
      </c>
      <c r="B65" s="827" t="s">
        <v>9</v>
      </c>
      <c r="C65" s="828"/>
      <c r="D65" s="828"/>
      <c r="E65" s="828"/>
      <c r="F65" s="828"/>
      <c r="G65" s="828"/>
      <c r="H65" s="43">
        <f>SUM(H25,H64)</f>
        <v>394.7</v>
      </c>
      <c r="I65" s="43">
        <f>SUM(I25,I64)</f>
        <v>269.60000000000002</v>
      </c>
      <c r="J65" s="43">
        <f>SUM(J25,J64)</f>
        <v>207.4</v>
      </c>
      <c r="K65" s="517"/>
      <c r="L65" s="517"/>
      <c r="M65" s="517"/>
      <c r="N65" s="52"/>
    </row>
    <row r="66" spans="1:14" ht="14.25" customHeight="1" thickBot="1">
      <c r="A66" s="18" t="s">
        <v>7</v>
      </c>
      <c r="B66" s="829" t="s">
        <v>31</v>
      </c>
      <c r="C66" s="830"/>
      <c r="D66" s="830"/>
      <c r="E66" s="830"/>
      <c r="F66" s="830"/>
      <c r="G66" s="830"/>
      <c r="H66" s="830"/>
      <c r="I66" s="830"/>
      <c r="J66" s="830"/>
      <c r="K66" s="830"/>
      <c r="L66" s="740"/>
      <c r="M66" s="740"/>
      <c r="N66" s="56"/>
    </row>
    <row r="67" spans="1:14" ht="14.25" customHeight="1" thickBot="1">
      <c r="A67" s="16" t="s">
        <v>7</v>
      </c>
      <c r="B67" s="5" t="s">
        <v>5</v>
      </c>
      <c r="C67" s="918" t="s">
        <v>32</v>
      </c>
      <c r="D67" s="919"/>
      <c r="E67" s="919"/>
      <c r="F67" s="919"/>
      <c r="G67" s="919"/>
      <c r="H67" s="919"/>
      <c r="I67" s="919"/>
      <c r="J67" s="919"/>
      <c r="K67" s="919"/>
      <c r="L67" s="741"/>
      <c r="M67" s="741"/>
      <c r="N67" s="50"/>
    </row>
    <row r="68" spans="1:14" ht="28.5" customHeight="1">
      <c r="A68" s="892" t="s">
        <v>7</v>
      </c>
      <c r="B68" s="895" t="s">
        <v>5</v>
      </c>
      <c r="C68" s="999" t="s">
        <v>5</v>
      </c>
      <c r="D68" s="901" t="s">
        <v>196</v>
      </c>
      <c r="E68" s="726" t="s">
        <v>176</v>
      </c>
      <c r="F68" s="903" t="s">
        <v>33</v>
      </c>
      <c r="G68" s="296" t="s">
        <v>22</v>
      </c>
      <c r="H68" s="64">
        <v>20</v>
      </c>
      <c r="I68" s="64">
        <v>83</v>
      </c>
      <c r="J68" s="64">
        <v>100</v>
      </c>
      <c r="K68" s="433" t="s">
        <v>145</v>
      </c>
      <c r="L68" s="434"/>
      <c r="M68" s="557">
        <v>1</v>
      </c>
      <c r="N68" s="508"/>
    </row>
    <row r="69" spans="1:14" ht="13.5" customHeight="1">
      <c r="A69" s="893"/>
      <c r="B69" s="896"/>
      <c r="C69" s="991"/>
      <c r="D69" s="925"/>
      <c r="E69" s="1022" t="s">
        <v>38</v>
      </c>
      <c r="F69" s="904"/>
      <c r="G69" s="744"/>
      <c r="H69" s="742"/>
      <c r="I69" s="742"/>
      <c r="J69" s="742"/>
      <c r="K69" s="1015" t="s">
        <v>143</v>
      </c>
      <c r="L69" s="434"/>
      <c r="M69" s="557"/>
      <c r="N69" s="508">
        <v>25</v>
      </c>
    </row>
    <row r="70" spans="1:14" ht="15" customHeight="1">
      <c r="A70" s="893"/>
      <c r="B70" s="896"/>
      <c r="C70" s="991"/>
      <c r="D70" s="902"/>
      <c r="E70" s="1023"/>
      <c r="F70" s="904"/>
      <c r="G70" s="725"/>
      <c r="H70" s="722"/>
      <c r="I70" s="722"/>
      <c r="J70" s="722"/>
      <c r="K70" s="1016"/>
      <c r="L70" s="580"/>
      <c r="M70" s="582"/>
      <c r="N70" s="581"/>
    </row>
    <row r="71" spans="1:14" ht="15" customHeight="1" thickBot="1">
      <c r="A71" s="894"/>
      <c r="B71" s="897"/>
      <c r="C71" s="992"/>
      <c r="D71" s="51"/>
      <c r="E71" s="1024"/>
      <c r="F71" s="905"/>
      <c r="G71" s="77" t="s">
        <v>6</v>
      </c>
      <c r="H71" s="63">
        <f>SUM(H68:H70)</f>
        <v>20</v>
      </c>
      <c r="I71" s="63">
        <f>SUM(I68:I70)</f>
        <v>83</v>
      </c>
      <c r="J71" s="63">
        <f>SUM(J68:J70)</f>
        <v>100</v>
      </c>
      <c r="K71" s="171"/>
      <c r="L71" s="90"/>
      <c r="M71" s="539"/>
      <c r="N71" s="547"/>
    </row>
    <row r="72" spans="1:14" ht="15" customHeight="1">
      <c r="A72" s="893" t="s">
        <v>7</v>
      </c>
      <c r="B72" s="896" t="s">
        <v>5</v>
      </c>
      <c r="C72" s="1025" t="s">
        <v>7</v>
      </c>
      <c r="D72" s="911" t="s">
        <v>97</v>
      </c>
      <c r="E72" s="88" t="s">
        <v>34</v>
      </c>
      <c r="F72" s="904" t="s">
        <v>33</v>
      </c>
      <c r="G72" s="146" t="s">
        <v>22</v>
      </c>
      <c r="H72" s="103">
        <v>1020.5</v>
      </c>
      <c r="I72" s="742">
        <v>160.1</v>
      </c>
      <c r="J72" s="742"/>
      <c r="K72" s="30" t="s">
        <v>54</v>
      </c>
      <c r="L72" s="86"/>
      <c r="M72" s="538"/>
      <c r="N72" s="217"/>
    </row>
    <row r="73" spans="1:14" ht="15" customHeight="1">
      <c r="A73" s="893"/>
      <c r="B73" s="896"/>
      <c r="C73" s="1025"/>
      <c r="D73" s="911"/>
      <c r="E73" s="1017" t="s">
        <v>46</v>
      </c>
      <c r="F73" s="904"/>
      <c r="G73" s="92" t="s">
        <v>99</v>
      </c>
      <c r="H73" s="89">
        <v>69.5</v>
      </c>
      <c r="I73" s="742"/>
      <c r="J73" s="742"/>
      <c r="K73" s="30" t="s">
        <v>63</v>
      </c>
      <c r="L73" s="86">
        <v>80</v>
      </c>
      <c r="M73" s="538">
        <v>100</v>
      </c>
      <c r="N73" s="217"/>
    </row>
    <row r="74" spans="1:14" ht="15" customHeight="1">
      <c r="A74" s="893"/>
      <c r="B74" s="896"/>
      <c r="C74" s="1025"/>
      <c r="D74" s="911"/>
      <c r="E74" s="1018"/>
      <c r="F74" s="904"/>
      <c r="G74" s="92" t="s">
        <v>79</v>
      </c>
      <c r="H74" s="89">
        <v>787.3</v>
      </c>
      <c r="I74" s="132"/>
      <c r="J74" s="132"/>
      <c r="K74" s="30"/>
      <c r="L74" s="86"/>
      <c r="M74" s="538"/>
      <c r="N74" s="217"/>
    </row>
    <row r="75" spans="1:14" ht="15" customHeight="1">
      <c r="A75" s="893"/>
      <c r="B75" s="896"/>
      <c r="C75" s="1025"/>
      <c r="D75" s="911"/>
      <c r="E75" s="1018"/>
      <c r="F75" s="904"/>
      <c r="G75" s="92" t="s">
        <v>84</v>
      </c>
      <c r="H75" s="89">
        <v>1.3</v>
      </c>
      <c r="I75" s="132"/>
      <c r="J75" s="132"/>
      <c r="K75" s="30"/>
      <c r="L75" s="84"/>
      <c r="M75" s="86"/>
      <c r="N75" s="81"/>
    </row>
    <row r="76" spans="1:14" ht="15" customHeight="1">
      <c r="A76" s="893"/>
      <c r="B76" s="896"/>
      <c r="C76" s="1025"/>
      <c r="D76" s="911"/>
      <c r="E76" s="1018"/>
      <c r="F76" s="904"/>
      <c r="G76" s="100" t="s">
        <v>62</v>
      </c>
      <c r="H76" s="130"/>
      <c r="I76" s="131"/>
      <c r="J76" s="131"/>
      <c r="K76" s="783"/>
      <c r="L76" s="86"/>
      <c r="M76" s="86"/>
      <c r="N76" s="81"/>
    </row>
    <row r="77" spans="1:14" ht="15" customHeight="1" thickBot="1">
      <c r="A77" s="894"/>
      <c r="B77" s="897"/>
      <c r="C77" s="1026"/>
      <c r="D77" s="912"/>
      <c r="E77" s="1019"/>
      <c r="F77" s="905"/>
      <c r="G77" s="76" t="s">
        <v>6</v>
      </c>
      <c r="H77" s="220">
        <f>SUM(H72:H76)</f>
        <v>1878.6</v>
      </c>
      <c r="I77" s="220">
        <f t="shared" ref="I77:J77" si="3">SUM(I72:I76)</f>
        <v>160.1</v>
      </c>
      <c r="J77" s="220">
        <f t="shared" si="3"/>
        <v>0</v>
      </c>
      <c r="K77" s="784"/>
      <c r="L77" s="87"/>
      <c r="M77" s="87"/>
      <c r="N77" s="82"/>
    </row>
    <row r="78" spans="1:14" ht="17.25" customHeight="1">
      <c r="A78" s="892" t="s">
        <v>7</v>
      </c>
      <c r="B78" s="895" t="s">
        <v>5</v>
      </c>
      <c r="C78" s="999" t="s">
        <v>24</v>
      </c>
      <c r="D78" s="1020" t="s">
        <v>179</v>
      </c>
      <c r="E78" s="755" t="s">
        <v>175</v>
      </c>
      <c r="F78" s="903" t="s">
        <v>33</v>
      </c>
      <c r="G78" s="221" t="s">
        <v>22</v>
      </c>
      <c r="H78" s="64">
        <v>12</v>
      </c>
      <c r="I78" s="64">
        <v>12</v>
      </c>
      <c r="J78" s="64">
        <v>12</v>
      </c>
      <c r="K78" s="785" t="s">
        <v>197</v>
      </c>
      <c r="L78" s="698">
        <v>1</v>
      </c>
      <c r="M78" s="698"/>
      <c r="N78" s="780"/>
    </row>
    <row r="79" spans="1:14" ht="24.75" customHeight="1">
      <c r="A79" s="893"/>
      <c r="B79" s="896"/>
      <c r="C79" s="991"/>
      <c r="D79" s="1021"/>
      <c r="E79" s="906" t="s">
        <v>71</v>
      </c>
      <c r="F79" s="904"/>
      <c r="G79" s="744" t="s">
        <v>84</v>
      </c>
      <c r="H79" s="742">
        <v>26</v>
      </c>
      <c r="I79" s="742"/>
      <c r="J79" s="742"/>
      <c r="K79" s="788" t="s">
        <v>182</v>
      </c>
      <c r="L79" s="789"/>
      <c r="M79" s="789">
        <v>1</v>
      </c>
      <c r="N79" s="790">
        <v>1</v>
      </c>
    </row>
    <row r="80" spans="1:14" ht="31.5" customHeight="1">
      <c r="A80" s="893"/>
      <c r="B80" s="896"/>
      <c r="C80" s="991"/>
      <c r="D80" s="1021"/>
      <c r="E80" s="907"/>
      <c r="F80" s="904"/>
      <c r="G80" s="431"/>
      <c r="H80" s="722"/>
      <c r="I80" s="722"/>
      <c r="J80" s="722"/>
      <c r="K80" s="781" t="s">
        <v>180</v>
      </c>
      <c r="L80" s="787"/>
      <c r="M80" s="787">
        <v>1</v>
      </c>
      <c r="N80" s="782">
        <v>1</v>
      </c>
    </row>
    <row r="81" spans="1:18" ht="15" customHeight="1" thickBot="1">
      <c r="A81" s="894"/>
      <c r="B81" s="897"/>
      <c r="C81" s="992"/>
      <c r="D81" s="51"/>
      <c r="E81" s="908"/>
      <c r="F81" s="905"/>
      <c r="G81" s="77" t="s">
        <v>6</v>
      </c>
      <c r="H81" s="65">
        <f>SUM(H78:H79)</f>
        <v>38</v>
      </c>
      <c r="I81" s="65">
        <f t="shared" ref="I81:J81" si="4">SUM(I78:I79)</f>
        <v>12</v>
      </c>
      <c r="J81" s="65">
        <f t="shared" si="4"/>
        <v>12</v>
      </c>
      <c r="K81" s="786"/>
      <c r="L81" s="87"/>
      <c r="M81" s="87"/>
      <c r="N81" s="82"/>
    </row>
    <row r="82" spans="1:18" ht="15.75" customHeight="1" thickBot="1">
      <c r="A82" s="732" t="s">
        <v>7</v>
      </c>
      <c r="B82" s="735" t="s">
        <v>5</v>
      </c>
      <c r="C82" s="882" t="s">
        <v>8</v>
      </c>
      <c r="D82" s="826"/>
      <c r="E82" s="826"/>
      <c r="F82" s="826"/>
      <c r="G82" s="826"/>
      <c r="H82" s="134">
        <f t="shared" ref="H82" si="5">H81+H77+H71</f>
        <v>1936.6</v>
      </c>
      <c r="I82" s="134">
        <f>I81+I77+I71</f>
        <v>255.1</v>
      </c>
      <c r="J82" s="134">
        <f>J81+J77+J71</f>
        <v>112</v>
      </c>
      <c r="K82" s="515"/>
      <c r="L82" s="521"/>
      <c r="M82" s="521"/>
      <c r="N82" s="55"/>
    </row>
    <row r="83" spans="1:18" ht="15.75" customHeight="1" thickBot="1">
      <c r="A83" s="16" t="s">
        <v>7</v>
      </c>
      <c r="B83" s="827" t="s">
        <v>9</v>
      </c>
      <c r="C83" s="828"/>
      <c r="D83" s="828"/>
      <c r="E83" s="828"/>
      <c r="F83" s="828"/>
      <c r="G83" s="828"/>
      <c r="H83" s="43">
        <f t="shared" ref="H83:J83" si="6">SUM(H82)</f>
        <v>1936.6</v>
      </c>
      <c r="I83" s="43">
        <f t="shared" si="6"/>
        <v>255.1</v>
      </c>
      <c r="J83" s="43">
        <f t="shared" si="6"/>
        <v>112</v>
      </c>
      <c r="K83" s="516"/>
      <c r="L83" s="517"/>
      <c r="M83" s="517"/>
      <c r="N83" s="52"/>
    </row>
    <row r="84" spans="1:18" ht="15.75" customHeight="1" thickBot="1">
      <c r="A84" s="9" t="s">
        <v>5</v>
      </c>
      <c r="B84" s="883" t="s">
        <v>17</v>
      </c>
      <c r="C84" s="884"/>
      <c r="D84" s="884"/>
      <c r="E84" s="884"/>
      <c r="F84" s="884"/>
      <c r="G84" s="884"/>
      <c r="H84" s="78">
        <f>SUM(H65,H83)</f>
        <v>2331.3000000000002</v>
      </c>
      <c r="I84" s="78">
        <f>SUM(I65,I83)</f>
        <v>524.70000000000005</v>
      </c>
      <c r="J84" s="78">
        <f>SUM(J65,J83)</f>
        <v>319.39999999999998</v>
      </c>
      <c r="K84" s="518"/>
      <c r="L84" s="519"/>
      <c r="M84" s="519"/>
      <c r="N84" s="53"/>
    </row>
    <row r="85" spans="1:18" s="6" customFormat="1" ht="17.25" customHeight="1">
      <c r="A85" s="1033"/>
      <c r="B85" s="1034"/>
      <c r="C85" s="1034"/>
      <c r="D85" s="1034"/>
      <c r="E85" s="1034"/>
      <c r="F85" s="1034"/>
      <c r="G85" s="1034"/>
      <c r="H85" s="1034"/>
      <c r="I85" s="1034"/>
      <c r="J85" s="1034"/>
      <c r="K85" s="1034"/>
      <c r="L85" s="762"/>
      <c r="M85" s="762"/>
      <c r="N85" s="762"/>
    </row>
    <row r="86" spans="1:18" s="7" customFormat="1" ht="14.25" customHeight="1" thickBot="1">
      <c r="A86" s="885" t="s">
        <v>13</v>
      </c>
      <c r="B86" s="885"/>
      <c r="C86" s="885"/>
      <c r="D86" s="885"/>
      <c r="E86" s="885"/>
      <c r="F86" s="885"/>
      <c r="G86" s="885"/>
      <c r="H86" s="728"/>
      <c r="I86" s="728"/>
      <c r="J86" s="728"/>
      <c r="K86" s="1"/>
      <c r="L86" s="1"/>
      <c r="M86" s="1"/>
      <c r="N86" s="1"/>
    </row>
    <row r="87" spans="1:18" ht="76.5" customHeight="1" thickBot="1">
      <c r="A87" s="886" t="s">
        <v>10</v>
      </c>
      <c r="B87" s="887"/>
      <c r="C87" s="887"/>
      <c r="D87" s="887"/>
      <c r="E87" s="887"/>
      <c r="F87" s="887"/>
      <c r="G87" s="888"/>
      <c r="H87" s="729" t="s">
        <v>198</v>
      </c>
      <c r="I87" s="651" t="s">
        <v>90</v>
      </c>
      <c r="J87" s="651" t="s">
        <v>148</v>
      </c>
      <c r="K87" s="6"/>
      <c r="L87" s="6"/>
      <c r="M87" s="6"/>
      <c r="N87" s="6"/>
    </row>
    <row r="88" spans="1:18" ht="14.25" customHeight="1">
      <c r="A88" s="889" t="s">
        <v>14</v>
      </c>
      <c r="B88" s="890"/>
      <c r="C88" s="890"/>
      <c r="D88" s="890"/>
      <c r="E88" s="890"/>
      <c r="F88" s="890"/>
      <c r="G88" s="891"/>
      <c r="H88" s="93">
        <f>H89+H95</f>
        <v>2331.3000000000002</v>
      </c>
      <c r="I88" s="93">
        <f>I89+I95</f>
        <v>524.70000000000005</v>
      </c>
      <c r="J88" s="93">
        <f>J89+J95</f>
        <v>319.39999999999998</v>
      </c>
      <c r="K88" s="6"/>
      <c r="L88" s="6"/>
      <c r="M88" s="6"/>
      <c r="N88" s="6"/>
    </row>
    <row r="89" spans="1:18" s="24" customFormat="1" ht="14.25" customHeight="1">
      <c r="A89" s="873" t="s">
        <v>49</v>
      </c>
      <c r="B89" s="874"/>
      <c r="C89" s="874"/>
      <c r="D89" s="874"/>
      <c r="E89" s="874"/>
      <c r="F89" s="874"/>
      <c r="G89" s="875"/>
      <c r="H89" s="36">
        <f>SUM(H90:H94)</f>
        <v>2263.1999999999998</v>
      </c>
      <c r="I89" s="36">
        <f>SUM(I90:I94)</f>
        <v>524.70000000000005</v>
      </c>
      <c r="J89" s="36">
        <f>SUM(J90:J94)</f>
        <v>319.39999999999998</v>
      </c>
      <c r="K89" s="6"/>
      <c r="L89" s="6"/>
      <c r="M89" s="6"/>
      <c r="N89" s="6"/>
    </row>
    <row r="90" spans="1:18" ht="14.25" customHeight="1">
      <c r="A90" s="876" t="s">
        <v>19</v>
      </c>
      <c r="B90" s="877"/>
      <c r="C90" s="877"/>
      <c r="D90" s="877"/>
      <c r="E90" s="877"/>
      <c r="F90" s="877"/>
      <c r="G90" s="878"/>
      <c r="H90" s="41">
        <f>SUMIF(G15:G84,"SB",H15:H84)</f>
        <v>1262.9000000000001</v>
      </c>
      <c r="I90" s="41">
        <f>SUMIF(G15:G84,"SB",I15:I84)</f>
        <v>455.5</v>
      </c>
      <c r="J90" s="41">
        <f>SUMIF(G15:G84,"SB",J15:J84)</f>
        <v>319.39999999999998</v>
      </c>
      <c r="K90" s="6"/>
      <c r="L90" s="6"/>
      <c r="M90" s="6"/>
      <c r="N90" s="6"/>
    </row>
    <row r="91" spans="1:18" ht="29.25" customHeight="1">
      <c r="A91" s="876" t="s">
        <v>88</v>
      </c>
      <c r="B91" s="877"/>
      <c r="C91" s="877"/>
      <c r="D91" s="877"/>
      <c r="E91" s="877"/>
      <c r="F91" s="877"/>
      <c r="G91" s="878"/>
      <c r="H91" s="41">
        <f>SUMIF(G15:G84,"SB(esA)",H15:H84)</f>
        <v>15.3</v>
      </c>
      <c r="I91" s="41">
        <f>SUMIF(G15:G84,"SB(esA)",I15:I84)</f>
        <v>0</v>
      </c>
      <c r="J91" s="41">
        <f>SUMIF(G15:G84,"SB(esA)",J15:J84)</f>
        <v>0</v>
      </c>
      <c r="K91" s="6"/>
      <c r="L91" s="6"/>
      <c r="M91" s="6"/>
      <c r="N91" s="6"/>
    </row>
    <row r="92" spans="1:18" ht="27" customHeight="1">
      <c r="A92" s="876" t="s">
        <v>133</v>
      </c>
      <c r="B92" s="877"/>
      <c r="C92" s="877"/>
      <c r="D92" s="877"/>
      <c r="E92" s="877"/>
      <c r="F92" s="877"/>
      <c r="G92" s="878"/>
      <c r="H92" s="41">
        <f>SUMIF(G16:G84,"SB(es)",H16:H84)</f>
        <v>915.5</v>
      </c>
      <c r="I92" s="41">
        <f>SUMIF(G16:G84,"SB(es)",I16:I84)</f>
        <v>69.2</v>
      </c>
      <c r="J92" s="41">
        <f>SUMIF(G16:G84,"SB(es)",J16:J84)</f>
        <v>0</v>
      </c>
      <c r="L92" s="6"/>
      <c r="M92" s="6"/>
      <c r="N92" s="6"/>
    </row>
    <row r="93" spans="1:18" ht="14.25" customHeight="1">
      <c r="A93" s="879" t="s">
        <v>45</v>
      </c>
      <c r="B93" s="880"/>
      <c r="C93" s="880"/>
      <c r="D93" s="880"/>
      <c r="E93" s="880"/>
      <c r="F93" s="880"/>
      <c r="G93" s="881"/>
      <c r="H93" s="41">
        <f>SUMIF(G16:G84,"SB(VB)",H16:H84)</f>
        <v>69.5</v>
      </c>
      <c r="I93" s="41">
        <f>SUMIF(G16:G84,"SB(VB)",I16:I84)</f>
        <v>0</v>
      </c>
      <c r="J93" s="41">
        <f>SUMIF(G16:G84,"SB(VB)",J16:J84)</f>
        <v>0</v>
      </c>
      <c r="L93" s="6"/>
      <c r="M93" s="6"/>
      <c r="N93" s="6"/>
    </row>
    <row r="94" spans="1:18" ht="14.25" customHeight="1">
      <c r="A94" s="879" t="s">
        <v>20</v>
      </c>
      <c r="B94" s="880"/>
      <c r="C94" s="880"/>
      <c r="D94" s="880"/>
      <c r="E94" s="880"/>
      <c r="F94" s="880"/>
      <c r="G94" s="881"/>
      <c r="H94" s="41">
        <f>SUMIF(G15:G84,"SB(P)",H15:H84)</f>
        <v>0</v>
      </c>
      <c r="I94" s="41">
        <f>SUMIF(G15:G84,"SB(P)",I15:I84)</f>
        <v>0</v>
      </c>
      <c r="J94" s="41">
        <f>SUMIF(G15:G84,"SB(P)",J15:J84)</f>
        <v>0</v>
      </c>
      <c r="K94" s="11"/>
    </row>
    <row r="95" spans="1:18" ht="15.75" customHeight="1">
      <c r="A95" s="859" t="s">
        <v>85</v>
      </c>
      <c r="B95" s="860"/>
      <c r="C95" s="860"/>
      <c r="D95" s="860"/>
      <c r="E95" s="860"/>
      <c r="F95" s="22"/>
      <c r="G95" s="23"/>
      <c r="H95" s="38">
        <f>SUMIF(G17:G84,"sb(l)",H17:H84)</f>
        <v>68.099999999999994</v>
      </c>
      <c r="I95" s="38">
        <f>SUMIF(G17:G84,"sb(l)",I17:I84)</f>
        <v>0</v>
      </c>
      <c r="J95" s="38">
        <f>SUMIF(G17:G84,"sb(l)",J17:J84)</f>
        <v>0</v>
      </c>
      <c r="K95" s="11"/>
    </row>
    <row r="96" spans="1:18" s="3" customFormat="1" ht="14.25" customHeight="1">
      <c r="A96" s="861" t="s">
        <v>15</v>
      </c>
      <c r="B96" s="862"/>
      <c r="C96" s="862"/>
      <c r="D96" s="862"/>
      <c r="E96" s="862"/>
      <c r="F96" s="862"/>
      <c r="G96" s="863"/>
      <c r="H96" s="94">
        <f>H97+H99+H98</f>
        <v>0</v>
      </c>
      <c r="I96" s="94">
        <f>I97+I99+I98</f>
        <v>0</v>
      </c>
      <c r="J96" s="94">
        <f>J97+J99+J98</f>
        <v>0</v>
      </c>
      <c r="O96" s="2"/>
      <c r="P96" s="2"/>
      <c r="Q96" s="2"/>
      <c r="R96" s="2"/>
    </row>
    <row r="97" spans="1:18" s="3" customFormat="1" ht="14.25" customHeight="1">
      <c r="A97" s="864" t="s">
        <v>21</v>
      </c>
      <c r="B97" s="865"/>
      <c r="C97" s="865"/>
      <c r="D97" s="865"/>
      <c r="E97" s="865"/>
      <c r="F97" s="865"/>
      <c r="G97" s="866"/>
      <c r="H97" s="37">
        <f>SUMIF(G16:G84,"ES",H16:H84)</f>
        <v>0</v>
      </c>
      <c r="I97" s="37">
        <f>SUMIF(G15:G84,"ES",I15:I84)</f>
        <v>0</v>
      </c>
      <c r="J97" s="37">
        <f>SUMIF(G15:G84,"ES",J15:J84)</f>
        <v>0</v>
      </c>
      <c r="O97" s="2"/>
      <c r="P97" s="2"/>
      <c r="Q97" s="2"/>
      <c r="R97" s="2"/>
    </row>
    <row r="98" spans="1:18" s="3" customFormat="1" ht="14.25" customHeight="1">
      <c r="A98" s="867" t="s">
        <v>98</v>
      </c>
      <c r="B98" s="1027"/>
      <c r="C98" s="1027"/>
      <c r="D98" s="1027"/>
      <c r="E98" s="1027"/>
      <c r="F98" s="1027"/>
      <c r="G98" s="1028"/>
      <c r="H98" s="37">
        <f>SUMIF(G17:G84,"LRVB",H17:H84)</f>
        <v>0</v>
      </c>
      <c r="I98" s="237"/>
      <c r="J98" s="237"/>
      <c r="O98" s="2"/>
      <c r="P98" s="2"/>
      <c r="Q98" s="2"/>
      <c r="R98" s="2"/>
    </row>
    <row r="99" spans="1:18" s="3" customFormat="1" ht="16.5" customHeight="1">
      <c r="A99" s="864" t="s">
        <v>64</v>
      </c>
      <c r="B99" s="865"/>
      <c r="C99" s="865"/>
      <c r="D99" s="865"/>
      <c r="E99" s="865"/>
      <c r="F99" s="865"/>
      <c r="G99" s="866"/>
      <c r="H99" s="41">
        <f>SUMIF(G15:G84,"Kt",H15:H84)</f>
        <v>0</v>
      </c>
      <c r="I99" s="41">
        <f>SUMIF(G15:G84,"Kt",I15:I84)</f>
        <v>0</v>
      </c>
      <c r="J99" s="41">
        <f>SUMIF(G15:G84,"Kt",J15:J84)</f>
        <v>0</v>
      </c>
    </row>
    <row r="100" spans="1:18" s="3" customFormat="1" ht="18" customHeight="1" thickBot="1">
      <c r="A100" s="870" t="s">
        <v>16</v>
      </c>
      <c r="B100" s="871"/>
      <c r="C100" s="871"/>
      <c r="D100" s="871"/>
      <c r="E100" s="871"/>
      <c r="F100" s="871"/>
      <c r="G100" s="872"/>
      <c r="H100" s="95">
        <f>SUM(H88,H96)</f>
        <v>2331.3000000000002</v>
      </c>
      <c r="I100" s="95">
        <f>SUM(I88,I96)</f>
        <v>524.70000000000005</v>
      </c>
      <c r="J100" s="95">
        <f>SUM(J88,J96)</f>
        <v>319.39999999999998</v>
      </c>
    </row>
    <row r="101" spans="1:18" s="3" customFormat="1">
      <c r="D101" s="6"/>
      <c r="E101" s="6"/>
      <c r="F101" s="243"/>
      <c r="G101" s="244"/>
      <c r="H101" s="6"/>
      <c r="I101" s="6"/>
      <c r="J101" s="6"/>
      <c r="K101" s="6"/>
    </row>
    <row r="102" spans="1:18" s="3" customFormat="1">
      <c r="D102" s="6"/>
      <c r="E102" s="990" t="s">
        <v>189</v>
      </c>
      <c r="F102" s="990"/>
      <c r="G102" s="990"/>
      <c r="H102" s="990"/>
      <c r="I102" s="990"/>
      <c r="J102" s="990"/>
      <c r="K102" s="6"/>
    </row>
    <row r="103" spans="1:18" s="3" customFormat="1">
      <c r="D103" s="6"/>
      <c r="E103" s="6"/>
      <c r="F103" s="243"/>
      <c r="G103" s="244"/>
      <c r="H103" s="306"/>
      <c r="I103" s="6"/>
      <c r="J103" s="6"/>
      <c r="K103" s="6"/>
    </row>
    <row r="104" spans="1:18" s="3" customFormat="1">
      <c r="F104" s="4"/>
      <c r="G104" s="727"/>
    </row>
  </sheetData>
  <mergeCells count="108">
    <mergeCell ref="A96:G96"/>
    <mergeCell ref="A97:G97"/>
    <mergeCell ref="A98:G98"/>
    <mergeCell ref="A99:G99"/>
    <mergeCell ref="A100:G100"/>
    <mergeCell ref="K1:N1"/>
    <mergeCell ref="D5:K5"/>
    <mergeCell ref="A6:K6"/>
    <mergeCell ref="A7:K7"/>
    <mergeCell ref="M8:N8"/>
    <mergeCell ref="A90:G90"/>
    <mergeCell ref="A91:G91"/>
    <mergeCell ref="A92:G92"/>
    <mergeCell ref="A93:G93"/>
    <mergeCell ref="A94:G94"/>
    <mergeCell ref="A95:E95"/>
    <mergeCell ref="A85:K85"/>
    <mergeCell ref="A86:G86"/>
    <mergeCell ref="A87:G87"/>
    <mergeCell ref="A88:G88"/>
    <mergeCell ref="A89:G89"/>
    <mergeCell ref="F78:F81"/>
    <mergeCell ref="E79:E81"/>
    <mergeCell ref="C82:G82"/>
    <mergeCell ref="B83:G83"/>
    <mergeCell ref="B84:G84"/>
    <mergeCell ref="E73:E77"/>
    <mergeCell ref="A78:A81"/>
    <mergeCell ref="B78:B81"/>
    <mergeCell ref="C78:C81"/>
    <mergeCell ref="D78:D80"/>
    <mergeCell ref="E69:E71"/>
    <mergeCell ref="A72:A77"/>
    <mergeCell ref="B72:B77"/>
    <mergeCell ref="C72:C77"/>
    <mergeCell ref="D72:D77"/>
    <mergeCell ref="F72:F77"/>
    <mergeCell ref="C64:G64"/>
    <mergeCell ref="B65:G65"/>
    <mergeCell ref="B66:K66"/>
    <mergeCell ref="C67:K67"/>
    <mergeCell ref="A68:A71"/>
    <mergeCell ref="B68:B71"/>
    <mergeCell ref="C68:C71"/>
    <mergeCell ref="D68:D70"/>
    <mergeCell ref="F68:F71"/>
    <mergeCell ref="K69:K70"/>
    <mergeCell ref="D21:D24"/>
    <mergeCell ref="E21:E24"/>
    <mergeCell ref="D60:D62"/>
    <mergeCell ref="K61:K62"/>
    <mergeCell ref="D53:D54"/>
    <mergeCell ref="K55:K56"/>
    <mergeCell ref="D57:D59"/>
    <mergeCell ref="K58:K59"/>
    <mergeCell ref="I34:I38"/>
    <mergeCell ref="J34:J38"/>
    <mergeCell ref="D39:D41"/>
    <mergeCell ref="D45:D47"/>
    <mergeCell ref="E45:E47"/>
    <mergeCell ref="E34:E38"/>
    <mergeCell ref="F34:F38"/>
    <mergeCell ref="G34:G38"/>
    <mergeCell ref="H34:H38"/>
    <mergeCell ref="D49:D52"/>
    <mergeCell ref="E49:E52"/>
    <mergeCell ref="D42:D43"/>
    <mergeCell ref="E42:E43"/>
    <mergeCell ref="D55:D56"/>
    <mergeCell ref="J9:J11"/>
    <mergeCell ref="K9:N9"/>
    <mergeCell ref="K10:K11"/>
    <mergeCell ref="L10:N10"/>
    <mergeCell ref="A12:K12"/>
    <mergeCell ref="A13:K13"/>
    <mergeCell ref="F9:F11"/>
    <mergeCell ref="G9:G11"/>
    <mergeCell ref="H9:H11"/>
    <mergeCell ref="I9:I11"/>
    <mergeCell ref="A9:A11"/>
    <mergeCell ref="B9:B11"/>
    <mergeCell ref="C9:C11"/>
    <mergeCell ref="D9:D11"/>
    <mergeCell ref="E9:E11"/>
    <mergeCell ref="E102:J102"/>
    <mergeCell ref="B14:N14"/>
    <mergeCell ref="C15:K15"/>
    <mergeCell ref="A16:A20"/>
    <mergeCell ref="B16:B20"/>
    <mergeCell ref="C16:C20"/>
    <mergeCell ref="D16:D20"/>
    <mergeCell ref="E16:E20"/>
    <mergeCell ref="F16:F20"/>
    <mergeCell ref="D31:D33"/>
    <mergeCell ref="A34:A38"/>
    <mergeCell ref="B34:B38"/>
    <mergeCell ref="C34:C38"/>
    <mergeCell ref="D34:D38"/>
    <mergeCell ref="F21:F24"/>
    <mergeCell ref="C25:G25"/>
    <mergeCell ref="C26:K26"/>
    <mergeCell ref="D27:D28"/>
    <mergeCell ref="E27:E30"/>
    <mergeCell ref="F27:F30"/>
    <mergeCell ref="D29:D30"/>
    <mergeCell ref="A21:A24"/>
    <mergeCell ref="B21:B24"/>
    <mergeCell ref="C21:C24"/>
  </mergeCells>
  <printOptions horizontalCentered="1"/>
  <pageMargins left="0.78740157480314965" right="0.39370078740157483" top="0.39370078740157483" bottom="0.39370078740157483" header="0" footer="0"/>
  <pageSetup paperSize="9" scale="69" orientation="portrait" r:id="rId1"/>
  <headerFooter alignWithMargins="0"/>
  <rowBreaks count="1" manualBreakCount="1">
    <brk id="51" max="1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8"/>
  <sheetViews>
    <sheetView topLeftCell="A43" zoomScaleNormal="100" zoomScaleSheetLayoutView="100" workbookViewId="0">
      <selection activeCell="E57" sqref="E57:E59"/>
    </sheetView>
  </sheetViews>
  <sheetFormatPr defaultRowHeight="12.75"/>
  <cols>
    <col min="1" max="4" width="2.7109375" style="3" customWidth="1"/>
    <col min="5" max="5" width="28" style="3" customWidth="1"/>
    <col min="6" max="6" width="3.28515625" style="3" customWidth="1"/>
    <col min="7" max="7" width="3.140625" style="4" customWidth="1"/>
    <col min="8" max="8" width="11.28515625" style="4" customWidth="1"/>
    <col min="9" max="9" width="7.7109375" style="595" customWidth="1"/>
    <col min="10" max="13" width="8.7109375" style="3" customWidth="1"/>
    <col min="14" max="14" width="37.5703125" style="3" customWidth="1"/>
    <col min="15" max="18" width="4.28515625" style="3" customWidth="1"/>
    <col min="19" max="16384" width="9.140625" style="2"/>
  </cols>
  <sheetData>
    <row r="1" spans="1:18" s="62" customFormat="1" ht="14.25" customHeight="1">
      <c r="N1" s="1066" t="s">
        <v>59</v>
      </c>
      <c r="O1" s="1067"/>
      <c r="P1" s="1067"/>
      <c r="Q1" s="1067"/>
      <c r="R1" s="1067"/>
    </row>
    <row r="2" spans="1:18" s="3" customFormat="1" ht="15" customHeight="1">
      <c r="A2" s="621"/>
      <c r="B2" s="621"/>
      <c r="C2" s="621"/>
      <c r="D2" s="621"/>
      <c r="E2" s="1068" t="s">
        <v>150</v>
      </c>
      <c r="F2" s="1068"/>
      <c r="G2" s="1068"/>
      <c r="H2" s="1068"/>
      <c r="I2" s="1068"/>
      <c r="J2" s="1068"/>
      <c r="K2" s="1068"/>
      <c r="L2" s="1068"/>
      <c r="M2" s="1068"/>
      <c r="N2" s="1068"/>
      <c r="O2" s="621"/>
      <c r="P2" s="621"/>
      <c r="Q2" s="621"/>
      <c r="R2" s="621"/>
    </row>
    <row r="3" spans="1:18" ht="14.25" customHeight="1">
      <c r="A3" s="1069" t="s">
        <v>26</v>
      </c>
      <c r="B3" s="1069"/>
      <c r="C3" s="1069"/>
      <c r="D3" s="1069"/>
      <c r="E3" s="1069"/>
      <c r="F3" s="1069"/>
      <c r="G3" s="1069"/>
      <c r="H3" s="1069"/>
      <c r="I3" s="1069"/>
      <c r="J3" s="1069"/>
      <c r="K3" s="1069"/>
      <c r="L3" s="1069"/>
      <c r="M3" s="1069"/>
      <c r="N3" s="1069"/>
      <c r="O3" s="622"/>
      <c r="P3" s="622"/>
      <c r="Q3" s="622"/>
      <c r="R3" s="622"/>
    </row>
    <row r="4" spans="1:18" ht="15.75" customHeight="1">
      <c r="A4" s="1070" t="s">
        <v>53</v>
      </c>
      <c r="B4" s="1070"/>
      <c r="C4" s="1070"/>
      <c r="D4" s="1070"/>
      <c r="E4" s="1070"/>
      <c r="F4" s="1070"/>
      <c r="G4" s="1070"/>
      <c r="H4" s="1070"/>
      <c r="I4" s="1070"/>
      <c r="J4" s="1070"/>
      <c r="K4" s="1070"/>
      <c r="L4" s="1070"/>
      <c r="M4" s="1070"/>
      <c r="N4" s="1070"/>
      <c r="O4" s="623"/>
      <c r="P4" s="623"/>
      <c r="Q4" s="623"/>
      <c r="R4" s="623"/>
    </row>
    <row r="5" spans="1:18" ht="15" customHeight="1" thickBot="1">
      <c r="N5" s="522" t="s">
        <v>51</v>
      </c>
      <c r="O5" s="152"/>
      <c r="P5" s="152"/>
      <c r="Q5" s="152"/>
      <c r="R5" s="152"/>
    </row>
    <row r="6" spans="1:18" ht="39" customHeight="1">
      <c r="A6" s="981" t="s">
        <v>18</v>
      </c>
      <c r="B6" s="984" t="s">
        <v>0</v>
      </c>
      <c r="C6" s="984" t="s">
        <v>1</v>
      </c>
      <c r="D6" s="984" t="s">
        <v>23</v>
      </c>
      <c r="E6" s="987" t="s">
        <v>12</v>
      </c>
      <c r="F6" s="984" t="s">
        <v>2</v>
      </c>
      <c r="G6" s="930" t="s">
        <v>3</v>
      </c>
      <c r="H6" s="1071" t="s">
        <v>55</v>
      </c>
      <c r="I6" s="933" t="s">
        <v>4</v>
      </c>
      <c r="J6" s="1000" t="s">
        <v>151</v>
      </c>
      <c r="K6" s="1000" t="s">
        <v>152</v>
      </c>
      <c r="L6" s="1000" t="s">
        <v>90</v>
      </c>
      <c r="M6" s="1000" t="s">
        <v>148</v>
      </c>
      <c r="N6" s="950" t="s">
        <v>11</v>
      </c>
      <c r="O6" s="951"/>
      <c r="P6" s="951"/>
      <c r="Q6" s="951"/>
      <c r="R6" s="1003"/>
    </row>
    <row r="7" spans="1:18" ht="21.75" customHeight="1">
      <c r="A7" s="982"/>
      <c r="B7" s="985"/>
      <c r="C7" s="985"/>
      <c r="D7" s="985"/>
      <c r="E7" s="988"/>
      <c r="F7" s="985"/>
      <c r="G7" s="931"/>
      <c r="H7" s="1072"/>
      <c r="I7" s="934"/>
      <c r="J7" s="1001"/>
      <c r="K7" s="1001"/>
      <c r="L7" s="1001"/>
      <c r="M7" s="1001"/>
      <c r="N7" s="948" t="s">
        <v>12</v>
      </c>
      <c r="O7" s="952"/>
      <c r="P7" s="952"/>
      <c r="Q7" s="952"/>
      <c r="R7" s="1004"/>
    </row>
    <row r="8" spans="1:18" ht="59.25" customHeight="1" thickBot="1">
      <c r="A8" s="983"/>
      <c r="B8" s="986"/>
      <c r="C8" s="986"/>
      <c r="D8" s="986"/>
      <c r="E8" s="989"/>
      <c r="F8" s="986"/>
      <c r="G8" s="932"/>
      <c r="H8" s="1073"/>
      <c r="I8" s="935"/>
      <c r="J8" s="1002"/>
      <c r="K8" s="1002"/>
      <c r="L8" s="1002"/>
      <c r="M8" s="1002"/>
      <c r="N8" s="949"/>
      <c r="O8" s="60" t="s">
        <v>57</v>
      </c>
      <c r="P8" s="60" t="s">
        <v>58</v>
      </c>
      <c r="Q8" s="60" t="s">
        <v>91</v>
      </c>
      <c r="R8" s="61" t="s">
        <v>149</v>
      </c>
    </row>
    <row r="9" spans="1:18" s="8" customFormat="1" ht="14.25" customHeight="1">
      <c r="A9" s="968" t="s">
        <v>37</v>
      </c>
      <c r="B9" s="969"/>
      <c r="C9" s="969"/>
      <c r="D9" s="969"/>
      <c r="E9" s="969"/>
      <c r="F9" s="969"/>
      <c r="G9" s="969"/>
      <c r="H9" s="969"/>
      <c r="I9" s="969"/>
      <c r="J9" s="969"/>
      <c r="K9" s="969"/>
      <c r="L9" s="969"/>
      <c r="M9" s="969"/>
      <c r="N9" s="969"/>
      <c r="O9" s="615"/>
      <c r="P9" s="615"/>
      <c r="Q9" s="615"/>
      <c r="R9" s="46"/>
    </row>
    <row r="10" spans="1:18" s="8" customFormat="1" ht="14.25" customHeight="1">
      <c r="A10" s="970" t="s">
        <v>27</v>
      </c>
      <c r="B10" s="971"/>
      <c r="C10" s="971"/>
      <c r="D10" s="971"/>
      <c r="E10" s="971"/>
      <c r="F10" s="971"/>
      <c r="G10" s="971"/>
      <c r="H10" s="971"/>
      <c r="I10" s="971"/>
      <c r="J10" s="971"/>
      <c r="K10" s="971"/>
      <c r="L10" s="971"/>
      <c r="M10" s="971"/>
      <c r="N10" s="971"/>
      <c r="O10" s="616"/>
      <c r="P10" s="616"/>
      <c r="Q10" s="616"/>
      <c r="R10" s="47"/>
    </row>
    <row r="11" spans="1:18" ht="16.5" customHeight="1">
      <c r="A11" s="14" t="s">
        <v>5</v>
      </c>
      <c r="B11" s="972" t="s">
        <v>28</v>
      </c>
      <c r="C11" s="973"/>
      <c r="D11" s="973"/>
      <c r="E11" s="973"/>
      <c r="F11" s="973"/>
      <c r="G11" s="973"/>
      <c r="H11" s="973"/>
      <c r="I11" s="973"/>
      <c r="J11" s="973"/>
      <c r="K11" s="973"/>
      <c r="L11" s="973"/>
      <c r="M11" s="973"/>
      <c r="N11" s="973"/>
      <c r="O11" s="868"/>
      <c r="P11" s="868"/>
      <c r="Q11" s="868"/>
      <c r="R11" s="869"/>
    </row>
    <row r="12" spans="1:18" ht="15.75" customHeight="1">
      <c r="A12" s="15" t="s">
        <v>5</v>
      </c>
      <c r="B12" s="10" t="s">
        <v>5</v>
      </c>
      <c r="C12" s="974" t="s">
        <v>29</v>
      </c>
      <c r="D12" s="975"/>
      <c r="E12" s="975"/>
      <c r="F12" s="975"/>
      <c r="G12" s="975"/>
      <c r="H12" s="975"/>
      <c r="I12" s="975"/>
      <c r="J12" s="975"/>
      <c r="K12" s="975"/>
      <c r="L12" s="975"/>
      <c r="M12" s="975"/>
      <c r="N12" s="975"/>
      <c r="O12" s="617"/>
      <c r="P12" s="617"/>
      <c r="Q12" s="617"/>
      <c r="R12" s="49"/>
    </row>
    <row r="13" spans="1:18" ht="15" customHeight="1">
      <c r="A13" s="893" t="s">
        <v>5</v>
      </c>
      <c r="B13" s="959" t="s">
        <v>5</v>
      </c>
      <c r="C13" s="991" t="s">
        <v>5</v>
      </c>
      <c r="D13" s="991"/>
      <c r="E13" s="977" t="s">
        <v>35</v>
      </c>
      <c r="F13" s="993" t="s">
        <v>39</v>
      </c>
      <c r="G13" s="966" t="s">
        <v>33</v>
      </c>
      <c r="H13" s="1037" t="s">
        <v>153</v>
      </c>
      <c r="I13" s="156" t="s">
        <v>22</v>
      </c>
      <c r="J13" s="157">
        <v>35.5</v>
      </c>
      <c r="K13" s="158">
        <v>35.5</v>
      </c>
      <c r="L13" s="529">
        <v>35.5</v>
      </c>
      <c r="M13" s="158">
        <v>35</v>
      </c>
      <c r="N13" s="29" t="s">
        <v>112</v>
      </c>
      <c r="O13" s="172">
        <v>58</v>
      </c>
      <c r="P13" s="172">
        <v>60</v>
      </c>
      <c r="Q13" s="541">
        <v>60</v>
      </c>
      <c r="R13" s="174">
        <v>60</v>
      </c>
    </row>
    <row r="14" spans="1:18" ht="27" customHeight="1">
      <c r="A14" s="893"/>
      <c r="B14" s="959"/>
      <c r="C14" s="991"/>
      <c r="D14" s="991"/>
      <c r="E14" s="977"/>
      <c r="F14" s="993"/>
      <c r="G14" s="966"/>
      <c r="H14" s="1037"/>
      <c r="I14" s="356"/>
      <c r="J14" s="281"/>
      <c r="K14" s="608"/>
      <c r="L14" s="39"/>
      <c r="M14" s="608"/>
      <c r="N14" s="21" t="s">
        <v>50</v>
      </c>
      <c r="O14" s="173">
        <v>1</v>
      </c>
      <c r="P14" s="173">
        <v>2</v>
      </c>
      <c r="Q14" s="173">
        <v>1</v>
      </c>
      <c r="R14" s="45">
        <v>2</v>
      </c>
    </row>
    <row r="15" spans="1:18" ht="25.5" customHeight="1">
      <c r="A15" s="893"/>
      <c r="B15" s="959"/>
      <c r="C15" s="991"/>
      <c r="D15" s="991"/>
      <c r="E15" s="977"/>
      <c r="F15" s="993"/>
      <c r="G15" s="966"/>
      <c r="H15" s="1037"/>
      <c r="I15" s="356"/>
      <c r="J15" s="281"/>
      <c r="K15" s="608"/>
      <c r="L15" s="39"/>
      <c r="M15" s="608"/>
      <c r="N15" s="277" t="s">
        <v>44</v>
      </c>
      <c r="O15" s="278">
        <v>60</v>
      </c>
      <c r="P15" s="279">
        <v>60</v>
      </c>
      <c r="Q15" s="279">
        <v>60</v>
      </c>
      <c r="R15" s="280">
        <v>60</v>
      </c>
    </row>
    <row r="16" spans="1:18" ht="17.25" customHeight="1">
      <c r="A16" s="893"/>
      <c r="B16" s="959"/>
      <c r="C16" s="991"/>
      <c r="D16" s="991"/>
      <c r="E16" s="977"/>
      <c r="F16" s="993"/>
      <c r="G16" s="966"/>
      <c r="H16" s="1037"/>
      <c r="I16" s="431"/>
      <c r="J16" s="40"/>
      <c r="K16" s="627"/>
      <c r="L16" s="40"/>
      <c r="M16" s="627"/>
      <c r="N16" s="247" t="s">
        <v>111</v>
      </c>
      <c r="O16" s="291">
        <v>1100</v>
      </c>
      <c r="P16" s="291">
        <v>1100</v>
      </c>
      <c r="Q16" s="291">
        <v>1100</v>
      </c>
      <c r="R16" s="292">
        <v>1100</v>
      </c>
    </row>
    <row r="17" spans="1:18" ht="16.5" customHeight="1" thickBot="1">
      <c r="A17" s="894"/>
      <c r="B17" s="960"/>
      <c r="C17" s="992"/>
      <c r="D17" s="992"/>
      <c r="E17" s="978"/>
      <c r="F17" s="994"/>
      <c r="G17" s="967"/>
      <c r="H17" s="1038"/>
      <c r="I17" s="66" t="s">
        <v>6</v>
      </c>
      <c r="J17" s="99">
        <f t="shared" ref="J17:L17" si="0">SUM(J13:J15)</f>
        <v>35.5</v>
      </c>
      <c r="K17" s="65">
        <f t="shared" si="0"/>
        <v>35.5</v>
      </c>
      <c r="L17" s="99">
        <f t="shared" si="0"/>
        <v>35.5</v>
      </c>
      <c r="M17" s="65">
        <f t="shared" ref="M17" si="1">SUM(M13:M15)</f>
        <v>35</v>
      </c>
      <c r="N17" s="226"/>
      <c r="O17" s="228"/>
      <c r="P17" s="229"/>
      <c r="Q17" s="229"/>
      <c r="R17" s="147"/>
    </row>
    <row r="18" spans="1:18" ht="28.5" customHeight="1">
      <c r="A18" s="892" t="s">
        <v>5</v>
      </c>
      <c r="B18" s="958" t="s">
        <v>5</v>
      </c>
      <c r="C18" s="999" t="s">
        <v>7</v>
      </c>
      <c r="D18" s="999"/>
      <c r="E18" s="961" t="s">
        <v>83</v>
      </c>
      <c r="F18" s="962" t="s">
        <v>41</v>
      </c>
      <c r="G18" s="965" t="s">
        <v>33</v>
      </c>
      <c r="H18" s="1036" t="s">
        <v>153</v>
      </c>
      <c r="I18" s="25" t="s">
        <v>22</v>
      </c>
      <c r="J18" s="128">
        <v>1.8</v>
      </c>
      <c r="K18" s="64">
        <v>1.1000000000000001</v>
      </c>
      <c r="L18" s="133"/>
      <c r="M18" s="64"/>
      <c r="N18" s="290" t="s">
        <v>173</v>
      </c>
      <c r="O18" s="162"/>
      <c r="P18" s="232" t="s">
        <v>92</v>
      </c>
      <c r="Q18" s="162"/>
      <c r="R18" s="163"/>
    </row>
    <row r="19" spans="1:18" ht="16.5" customHeight="1">
      <c r="A19" s="893"/>
      <c r="B19" s="959"/>
      <c r="C19" s="991"/>
      <c r="D19" s="991"/>
      <c r="E19" s="911"/>
      <c r="F19" s="963"/>
      <c r="G19" s="966"/>
      <c r="H19" s="1037"/>
      <c r="I19" s="356" t="s">
        <v>87</v>
      </c>
      <c r="J19" s="39">
        <v>9.6999999999999993</v>
      </c>
      <c r="K19" s="638">
        <v>6.3</v>
      </c>
      <c r="L19" s="620"/>
      <c r="M19" s="608"/>
      <c r="N19" s="652" t="s">
        <v>171</v>
      </c>
      <c r="O19" s="653"/>
      <c r="P19" s="654" t="s">
        <v>172</v>
      </c>
      <c r="Q19" s="655"/>
      <c r="R19" s="656"/>
    </row>
    <row r="20" spans="1:18" ht="29.25" customHeight="1">
      <c r="A20" s="893"/>
      <c r="B20" s="959"/>
      <c r="C20" s="991"/>
      <c r="D20" s="991"/>
      <c r="E20" s="911"/>
      <c r="F20" s="963"/>
      <c r="G20" s="966"/>
      <c r="H20" s="1037"/>
      <c r="I20" s="356"/>
      <c r="J20" s="39"/>
      <c r="K20" s="638"/>
      <c r="L20" s="642"/>
      <c r="M20" s="638"/>
      <c r="N20" s="717" t="s">
        <v>174</v>
      </c>
      <c r="O20" s="662"/>
      <c r="P20" s="659" t="s">
        <v>92</v>
      </c>
      <c r="Q20" s="653"/>
      <c r="R20" s="660"/>
    </row>
    <row r="21" spans="1:18" ht="14.25" customHeight="1">
      <c r="A21" s="893"/>
      <c r="B21" s="959"/>
      <c r="C21" s="991"/>
      <c r="D21" s="991"/>
      <c r="E21" s="911"/>
      <c r="F21" s="963"/>
      <c r="G21" s="966"/>
      <c r="H21" s="1037"/>
      <c r="I21" s="431"/>
      <c r="J21" s="40"/>
      <c r="K21" s="644"/>
      <c r="L21" s="44"/>
      <c r="M21" s="644"/>
      <c r="N21" s="661" t="s">
        <v>96</v>
      </c>
      <c r="O21" s="662" t="s">
        <v>172</v>
      </c>
      <c r="P21" s="659"/>
      <c r="Q21" s="653"/>
      <c r="R21" s="660"/>
    </row>
    <row r="22" spans="1:18" ht="15.75" customHeight="1" thickBot="1">
      <c r="A22" s="894"/>
      <c r="B22" s="960"/>
      <c r="C22" s="992"/>
      <c r="D22" s="992"/>
      <c r="E22" s="912"/>
      <c r="F22" s="964"/>
      <c r="G22" s="967"/>
      <c r="H22" s="1038"/>
      <c r="I22" s="12" t="s">
        <v>6</v>
      </c>
      <c r="J22" s="65">
        <f>SUM(J18:J20)</f>
        <v>11.5</v>
      </c>
      <c r="K22" s="65">
        <f t="shared" ref="K22:L22" si="2">SUM(K18:K20)</f>
        <v>7.4</v>
      </c>
      <c r="L22" s="99">
        <f t="shared" si="2"/>
        <v>0</v>
      </c>
      <c r="M22" s="65">
        <f t="shared" ref="M22" si="3">SUM(M18:M20)</f>
        <v>0</v>
      </c>
      <c r="N22" s="657"/>
      <c r="O22" s="658"/>
      <c r="P22" s="230"/>
      <c r="Q22" s="363"/>
      <c r="R22" s="382"/>
    </row>
    <row r="23" spans="1:18" ht="16.5" customHeight="1" thickBot="1">
      <c r="A23" s="16" t="s">
        <v>5</v>
      </c>
      <c r="B23" s="33" t="s">
        <v>5</v>
      </c>
      <c r="C23" s="882" t="s">
        <v>8</v>
      </c>
      <c r="D23" s="826"/>
      <c r="E23" s="826"/>
      <c r="F23" s="826"/>
      <c r="G23" s="826"/>
      <c r="H23" s="826"/>
      <c r="I23" s="936"/>
      <c r="J23" s="42">
        <f>J22+J17</f>
        <v>47</v>
      </c>
      <c r="K23" s="42">
        <f t="shared" ref="K23:L23" si="4">K22+K17</f>
        <v>42.9</v>
      </c>
      <c r="L23" s="106">
        <f t="shared" si="4"/>
        <v>35.5</v>
      </c>
      <c r="M23" s="42">
        <f t="shared" ref="M23" si="5">M22+M17</f>
        <v>35</v>
      </c>
      <c r="N23" s="520"/>
      <c r="O23" s="521"/>
      <c r="P23" s="521"/>
      <c r="Q23" s="521"/>
      <c r="R23" s="55"/>
    </row>
    <row r="24" spans="1:18" ht="14.25" customHeight="1" thickBot="1">
      <c r="A24" s="16" t="s">
        <v>5</v>
      </c>
      <c r="B24" s="33" t="s">
        <v>7</v>
      </c>
      <c r="C24" s="937" t="s">
        <v>30</v>
      </c>
      <c r="D24" s="938"/>
      <c r="E24" s="938"/>
      <c r="F24" s="938"/>
      <c r="G24" s="938"/>
      <c r="H24" s="938"/>
      <c r="I24" s="938"/>
      <c r="J24" s="938"/>
      <c r="K24" s="938"/>
      <c r="L24" s="938"/>
      <c r="M24" s="938"/>
      <c r="N24" s="938"/>
      <c r="O24" s="618"/>
      <c r="P24" s="618"/>
      <c r="Q24" s="618"/>
      <c r="R24" s="54"/>
    </row>
    <row r="25" spans="1:18" ht="13.5" customHeight="1">
      <c r="A25" s="598" t="s">
        <v>5</v>
      </c>
      <c r="B25" s="601" t="s">
        <v>7</v>
      </c>
      <c r="C25" s="184" t="s">
        <v>5</v>
      </c>
      <c r="D25" s="700"/>
      <c r="E25" s="997" t="s">
        <v>125</v>
      </c>
      <c r="F25" s="939" t="s">
        <v>40</v>
      </c>
      <c r="G25" s="941" t="s">
        <v>33</v>
      </c>
      <c r="H25" s="1061" t="s">
        <v>153</v>
      </c>
      <c r="I25" s="296"/>
      <c r="J25" s="298"/>
      <c r="K25" s="388"/>
      <c r="L25" s="298"/>
      <c r="M25" s="298"/>
      <c r="N25" s="299"/>
      <c r="O25" s="85"/>
      <c r="P25" s="85"/>
      <c r="Q25" s="709"/>
      <c r="R25" s="300"/>
    </row>
    <row r="26" spans="1:18" ht="16.5" customHeight="1">
      <c r="A26" s="699"/>
      <c r="B26" s="702"/>
      <c r="C26" s="708"/>
      <c r="D26" s="701"/>
      <c r="E26" s="840"/>
      <c r="F26" s="940"/>
      <c r="G26" s="942"/>
      <c r="H26" s="1042"/>
      <c r="I26" s="705"/>
      <c r="J26" s="524"/>
      <c r="K26" s="113"/>
      <c r="L26" s="524"/>
      <c r="M26" s="525"/>
      <c r="N26" s="164"/>
      <c r="O26" s="117"/>
      <c r="P26" s="117"/>
      <c r="Q26" s="538"/>
      <c r="R26" s="217"/>
    </row>
    <row r="27" spans="1:18" ht="28.5" customHeight="1">
      <c r="A27" s="599"/>
      <c r="B27" s="602"/>
      <c r="C27" s="624"/>
      <c r="D27" s="634" t="s">
        <v>5</v>
      </c>
      <c r="E27" s="831" t="s">
        <v>168</v>
      </c>
      <c r="F27" s="940"/>
      <c r="G27" s="942"/>
      <c r="H27" s="1042"/>
      <c r="I27" s="647" t="s">
        <v>22</v>
      </c>
      <c r="J27" s="643">
        <v>17.399999999999999</v>
      </c>
      <c r="K27" s="646">
        <v>17.399999999999999</v>
      </c>
      <c r="L27" s="626">
        <v>17.399999999999999</v>
      </c>
      <c r="M27" s="703">
        <v>17.399999999999999</v>
      </c>
      <c r="N27" s="149" t="s">
        <v>104</v>
      </c>
      <c r="O27" s="86">
        <v>10</v>
      </c>
      <c r="P27" s="86">
        <v>10</v>
      </c>
      <c r="Q27" s="531">
        <v>10</v>
      </c>
      <c r="R27" s="252">
        <v>10</v>
      </c>
    </row>
    <row r="28" spans="1:18" ht="30" customHeight="1">
      <c r="A28" s="599"/>
      <c r="B28" s="602"/>
      <c r="C28" s="624"/>
      <c r="D28" s="140"/>
      <c r="E28" s="998"/>
      <c r="F28" s="940"/>
      <c r="G28" s="942"/>
      <c r="H28" s="1042"/>
      <c r="I28" s="431" t="s">
        <v>84</v>
      </c>
      <c r="J28" s="644"/>
      <c r="K28" s="40">
        <v>0.8</v>
      </c>
      <c r="L28" s="627"/>
      <c r="M28" s="627"/>
      <c r="N28" s="141" t="s">
        <v>70</v>
      </c>
      <c r="O28" s="126">
        <v>10</v>
      </c>
      <c r="P28" s="126">
        <v>10</v>
      </c>
      <c r="Q28" s="532">
        <v>10</v>
      </c>
      <c r="R28" s="543">
        <v>10</v>
      </c>
    </row>
    <row r="29" spans="1:18" ht="26.25" customHeight="1">
      <c r="A29" s="599"/>
      <c r="B29" s="602"/>
      <c r="C29" s="624"/>
      <c r="D29" s="633" t="s">
        <v>7</v>
      </c>
      <c r="E29" s="831" t="s">
        <v>167</v>
      </c>
      <c r="F29" s="273"/>
      <c r="G29" s="637"/>
      <c r="H29" s="645"/>
      <c r="I29" s="647" t="s">
        <v>22</v>
      </c>
      <c r="J29" s="643">
        <v>20</v>
      </c>
      <c r="K29" s="646">
        <v>20</v>
      </c>
      <c r="L29" s="626" t="s">
        <v>93</v>
      </c>
      <c r="M29" s="626">
        <v>20</v>
      </c>
      <c r="N29" s="663" t="s">
        <v>169</v>
      </c>
      <c r="O29" s="73">
        <v>5</v>
      </c>
      <c r="P29" s="73">
        <v>5</v>
      </c>
      <c r="Q29" s="535">
        <v>5</v>
      </c>
      <c r="R29" s="252">
        <v>5</v>
      </c>
    </row>
    <row r="30" spans="1:18" ht="16.5" customHeight="1">
      <c r="A30" s="632"/>
      <c r="B30" s="635"/>
      <c r="C30" s="648"/>
      <c r="D30" s="633"/>
      <c r="E30" s="839"/>
      <c r="F30" s="273"/>
      <c r="G30" s="637"/>
      <c r="H30" s="649"/>
      <c r="I30" s="639"/>
      <c r="J30" s="638"/>
      <c r="K30" s="636"/>
      <c r="L30" s="638"/>
      <c r="M30" s="638"/>
      <c r="N30" s="668" t="s">
        <v>159</v>
      </c>
      <c r="O30" s="669"/>
      <c r="P30" s="669">
        <v>50</v>
      </c>
      <c r="Q30" s="670">
        <v>50</v>
      </c>
      <c r="R30" s="671">
        <v>50</v>
      </c>
    </row>
    <row r="31" spans="1:18" ht="27.75" customHeight="1">
      <c r="A31" s="632"/>
      <c r="B31" s="635"/>
      <c r="C31" s="648"/>
      <c r="D31" s="633"/>
      <c r="E31" s="840"/>
      <c r="F31" s="273"/>
      <c r="G31" s="637"/>
      <c r="H31" s="649"/>
      <c r="I31" s="431"/>
      <c r="J31" s="638"/>
      <c r="K31" s="636"/>
      <c r="L31" s="638"/>
      <c r="M31" s="638"/>
      <c r="N31" s="664" t="s">
        <v>160</v>
      </c>
      <c r="O31" s="665"/>
      <c r="P31" s="665">
        <v>1</v>
      </c>
      <c r="Q31" s="666">
        <v>1</v>
      </c>
      <c r="R31" s="667">
        <v>1</v>
      </c>
    </row>
    <row r="32" spans="1:18" ht="25.5" customHeight="1">
      <c r="A32" s="893"/>
      <c r="B32" s="896"/>
      <c r="C32" s="1062"/>
      <c r="D32" s="1063" t="s">
        <v>24</v>
      </c>
      <c r="E32" s="995" t="s">
        <v>36</v>
      </c>
      <c r="F32" s="927" t="s">
        <v>47</v>
      </c>
      <c r="G32" s="929"/>
      <c r="H32" s="1064"/>
      <c r="I32" s="846" t="s">
        <v>22</v>
      </c>
      <c r="J32" s="1035">
        <v>97.8</v>
      </c>
      <c r="K32" s="1059">
        <v>100.2</v>
      </c>
      <c r="L32" s="1035">
        <v>100</v>
      </c>
      <c r="M32" s="1035">
        <v>100</v>
      </c>
      <c r="N32" s="209" t="s">
        <v>52</v>
      </c>
      <c r="O32" s="122">
        <v>140</v>
      </c>
      <c r="P32" s="122">
        <v>140</v>
      </c>
      <c r="Q32" s="533">
        <v>150</v>
      </c>
      <c r="R32" s="544">
        <v>150</v>
      </c>
    </row>
    <row r="33" spans="1:21" ht="27.75" customHeight="1">
      <c r="A33" s="893"/>
      <c r="B33" s="896"/>
      <c r="C33" s="1062"/>
      <c r="D33" s="899"/>
      <c r="E33" s="996"/>
      <c r="F33" s="928"/>
      <c r="G33" s="929"/>
      <c r="H33" s="1064"/>
      <c r="I33" s="846"/>
      <c r="J33" s="1011"/>
      <c r="K33" s="1060"/>
      <c r="L33" s="1011"/>
      <c r="M33" s="1011"/>
      <c r="N33" s="210" t="s">
        <v>42</v>
      </c>
      <c r="O33" s="74">
        <v>30</v>
      </c>
      <c r="P33" s="74">
        <v>30</v>
      </c>
      <c r="Q33" s="534">
        <v>30</v>
      </c>
      <c r="R33" s="545">
        <v>30</v>
      </c>
    </row>
    <row r="34" spans="1:21" ht="27.75" customHeight="1">
      <c r="A34" s="893"/>
      <c r="B34" s="896"/>
      <c r="C34" s="1062"/>
      <c r="D34" s="899"/>
      <c r="E34" s="996"/>
      <c r="F34" s="928"/>
      <c r="G34" s="929"/>
      <c r="H34" s="1064"/>
      <c r="I34" s="846"/>
      <c r="J34" s="1011"/>
      <c r="K34" s="1060"/>
      <c r="L34" s="1011"/>
      <c r="M34" s="1011"/>
      <c r="N34" s="210" t="s">
        <v>107</v>
      </c>
      <c r="O34" s="74">
        <v>40</v>
      </c>
      <c r="P34" s="74">
        <v>40</v>
      </c>
      <c r="Q34" s="534">
        <v>40</v>
      </c>
      <c r="R34" s="545">
        <v>40</v>
      </c>
    </row>
    <row r="35" spans="1:21" ht="28.5" customHeight="1">
      <c r="A35" s="893"/>
      <c r="B35" s="896"/>
      <c r="C35" s="1062"/>
      <c r="D35" s="899"/>
      <c r="E35" s="996"/>
      <c r="F35" s="928"/>
      <c r="G35" s="929"/>
      <c r="H35" s="1064"/>
      <c r="I35" s="846"/>
      <c r="J35" s="1011"/>
      <c r="K35" s="1060"/>
      <c r="L35" s="1011"/>
      <c r="M35" s="1011"/>
      <c r="N35" s="211" t="s">
        <v>69</v>
      </c>
      <c r="O35" s="74">
        <v>3</v>
      </c>
      <c r="P35" s="74">
        <v>3</v>
      </c>
      <c r="Q35" s="534">
        <v>3</v>
      </c>
      <c r="R35" s="545">
        <v>3</v>
      </c>
    </row>
    <row r="36" spans="1:21" ht="38.25" customHeight="1">
      <c r="A36" s="893"/>
      <c r="B36" s="896"/>
      <c r="C36" s="1062"/>
      <c r="D36" s="899"/>
      <c r="E36" s="996"/>
      <c r="F36" s="928"/>
      <c r="G36" s="929"/>
      <c r="H36" s="1064"/>
      <c r="I36" s="846"/>
      <c r="J36" s="1011"/>
      <c r="K36" s="1060"/>
      <c r="L36" s="1011"/>
      <c r="M36" s="1011"/>
      <c r="N36" s="209" t="s">
        <v>170</v>
      </c>
      <c r="O36" s="710">
        <v>12</v>
      </c>
      <c r="P36" s="710">
        <v>12</v>
      </c>
      <c r="Q36" s="711">
        <v>12</v>
      </c>
      <c r="R36" s="712">
        <v>12</v>
      </c>
    </row>
    <row r="37" spans="1:21" ht="30" customHeight="1">
      <c r="A37" s="599"/>
      <c r="B37" s="602"/>
      <c r="C37" s="624"/>
      <c r="D37" s="1041" t="s">
        <v>25</v>
      </c>
      <c r="E37" s="845" t="s">
        <v>110</v>
      </c>
      <c r="F37" s="613"/>
      <c r="G37" s="614"/>
      <c r="H37" s="1042"/>
      <c r="I37" s="724" t="s">
        <v>22</v>
      </c>
      <c r="J37" s="721">
        <v>70</v>
      </c>
      <c r="K37" s="779">
        <f>23.6-18.9</f>
        <v>4.7</v>
      </c>
      <c r="L37" s="721">
        <v>20.3</v>
      </c>
      <c r="M37" s="721">
        <v>20</v>
      </c>
      <c r="N37" s="672" t="s">
        <v>109</v>
      </c>
      <c r="O37" s="673">
        <v>15</v>
      </c>
      <c r="P37" s="673">
        <v>1</v>
      </c>
      <c r="Q37" s="673">
        <v>5</v>
      </c>
      <c r="R37" s="713">
        <v>5</v>
      </c>
    </row>
    <row r="38" spans="1:21" ht="27.75" customHeight="1">
      <c r="A38" s="599"/>
      <c r="B38" s="602"/>
      <c r="C38" s="624"/>
      <c r="D38" s="991"/>
      <c r="E38" s="845"/>
      <c r="F38" s="613"/>
      <c r="G38" s="614"/>
      <c r="H38" s="1042"/>
      <c r="I38" s="719" t="s">
        <v>84</v>
      </c>
      <c r="J38" s="718"/>
      <c r="K38" s="720">
        <v>25.6</v>
      </c>
      <c r="L38" s="718"/>
      <c r="M38" s="718"/>
      <c r="N38" s="206" t="s">
        <v>161</v>
      </c>
      <c r="O38" s="207">
        <v>2</v>
      </c>
      <c r="P38" s="207">
        <v>0</v>
      </c>
      <c r="Q38" s="207">
        <v>1</v>
      </c>
      <c r="R38" s="253">
        <v>1</v>
      </c>
    </row>
    <row r="39" spans="1:21" ht="27.75" customHeight="1">
      <c r="A39" s="599"/>
      <c r="B39" s="602"/>
      <c r="C39" s="624"/>
      <c r="D39" s="991"/>
      <c r="E39" s="845"/>
      <c r="F39" s="613"/>
      <c r="G39" s="614"/>
      <c r="H39" s="1042"/>
      <c r="I39" s="719"/>
      <c r="J39" s="718"/>
      <c r="K39" s="720"/>
      <c r="L39" s="718"/>
      <c r="M39" s="718"/>
      <c r="N39" s="715" t="s">
        <v>162</v>
      </c>
      <c r="O39" s="86">
        <v>10</v>
      </c>
      <c r="P39" s="86">
        <v>12</v>
      </c>
      <c r="Q39" s="86">
        <v>1</v>
      </c>
      <c r="R39" s="217"/>
    </row>
    <row r="40" spans="1:21" ht="18" customHeight="1">
      <c r="A40" s="599"/>
      <c r="B40" s="602"/>
      <c r="C40" s="624"/>
      <c r="D40" s="991"/>
      <c r="E40" s="831"/>
      <c r="F40" s="613"/>
      <c r="G40" s="614"/>
      <c r="H40" s="1042"/>
      <c r="I40" s="725"/>
      <c r="J40" s="722"/>
      <c r="K40" s="723"/>
      <c r="L40" s="722"/>
      <c r="M40" s="722"/>
      <c r="N40" s="716" t="s">
        <v>102</v>
      </c>
      <c r="O40" s="714">
        <v>1</v>
      </c>
      <c r="P40" s="117"/>
      <c r="Q40" s="117"/>
      <c r="R40" s="250"/>
    </row>
    <row r="41" spans="1:21" ht="15" customHeight="1">
      <c r="A41" s="20"/>
      <c r="B41" s="602"/>
      <c r="C41" s="185"/>
      <c r="D41" s="175" t="s">
        <v>60</v>
      </c>
      <c r="E41" s="831" t="s">
        <v>76</v>
      </c>
      <c r="F41" s="1012" t="s">
        <v>47</v>
      </c>
      <c r="G41" s="612"/>
      <c r="H41" s="629"/>
      <c r="I41" s="92" t="s">
        <v>22</v>
      </c>
      <c r="J41" s="638">
        <v>3</v>
      </c>
      <c r="K41" s="39">
        <v>3</v>
      </c>
      <c r="L41" s="608"/>
      <c r="M41" s="608"/>
      <c r="N41" s="573" t="s">
        <v>183</v>
      </c>
      <c r="O41" s="118"/>
      <c r="P41" s="118">
        <v>11</v>
      </c>
      <c r="Q41" s="570"/>
      <c r="R41" s="285"/>
    </row>
    <row r="42" spans="1:21" ht="37.5" customHeight="1">
      <c r="A42" s="20"/>
      <c r="B42" s="796"/>
      <c r="C42" s="185"/>
      <c r="D42" s="797"/>
      <c r="E42" s="911"/>
      <c r="F42" s="833"/>
      <c r="G42" s="798"/>
      <c r="H42" s="800"/>
      <c r="I42" s="805" t="s">
        <v>84</v>
      </c>
      <c r="J42" s="806"/>
      <c r="K42" s="807">
        <v>3</v>
      </c>
      <c r="L42" s="799"/>
      <c r="M42" s="799"/>
      <c r="N42" s="792" t="s">
        <v>185</v>
      </c>
      <c r="O42" s="802"/>
      <c r="P42" s="802">
        <v>10</v>
      </c>
      <c r="Q42" s="803"/>
      <c r="R42" s="804"/>
    </row>
    <row r="43" spans="1:21" ht="27" customHeight="1">
      <c r="A43" s="20"/>
      <c r="B43" s="796"/>
      <c r="C43" s="185"/>
      <c r="D43" s="27"/>
      <c r="E43" s="1014"/>
      <c r="F43" s="1058"/>
      <c r="G43" s="798"/>
      <c r="H43" s="800"/>
      <c r="I43" s="92" t="s">
        <v>22</v>
      </c>
      <c r="J43" s="799"/>
      <c r="K43" s="39"/>
      <c r="L43" s="799">
        <v>3</v>
      </c>
      <c r="M43" s="799">
        <v>3</v>
      </c>
      <c r="N43" s="167" t="s">
        <v>184</v>
      </c>
      <c r="O43" s="284"/>
      <c r="P43" s="284"/>
      <c r="Q43" s="570">
        <v>1</v>
      </c>
      <c r="R43" s="285">
        <v>1</v>
      </c>
    </row>
    <row r="44" spans="1:21" ht="25.5" customHeight="1">
      <c r="A44" s="20"/>
      <c r="B44" s="602"/>
      <c r="C44" s="185"/>
      <c r="D44" s="604" t="s">
        <v>95</v>
      </c>
      <c r="E44" s="911" t="s">
        <v>77</v>
      </c>
      <c r="F44" s="833" t="s">
        <v>47</v>
      </c>
      <c r="G44" s="612"/>
      <c r="H44" s="629"/>
      <c r="I44" s="201" t="s">
        <v>22</v>
      </c>
      <c r="J44" s="626">
        <v>12.4</v>
      </c>
      <c r="K44" s="68">
        <v>12</v>
      </c>
      <c r="L44" s="626">
        <v>12</v>
      </c>
      <c r="M44" s="626">
        <v>12</v>
      </c>
      <c r="N44" s="676" t="s">
        <v>163</v>
      </c>
      <c r="O44" s="154">
        <v>4</v>
      </c>
      <c r="P44" s="154">
        <v>4</v>
      </c>
      <c r="Q44" s="536">
        <v>4</v>
      </c>
      <c r="R44" s="289">
        <v>4</v>
      </c>
    </row>
    <row r="45" spans="1:21" ht="25.5" customHeight="1">
      <c r="A45" s="20"/>
      <c r="B45" s="635"/>
      <c r="C45" s="185"/>
      <c r="D45" s="641"/>
      <c r="E45" s="911"/>
      <c r="F45" s="833"/>
      <c r="G45" s="640"/>
      <c r="H45" s="645"/>
      <c r="I45" s="274"/>
      <c r="J45" s="638"/>
      <c r="K45" s="39"/>
      <c r="L45" s="638"/>
      <c r="M45" s="638"/>
      <c r="N45" s="674" t="s">
        <v>165</v>
      </c>
      <c r="O45" s="112"/>
      <c r="P45" s="675">
        <v>1</v>
      </c>
      <c r="Q45" s="1">
        <v>1</v>
      </c>
      <c r="R45" s="222">
        <v>1</v>
      </c>
    </row>
    <row r="46" spans="1:21" ht="36.75" customHeight="1">
      <c r="A46" s="20"/>
      <c r="B46" s="602"/>
      <c r="C46" s="185"/>
      <c r="D46" s="27"/>
      <c r="E46" s="832"/>
      <c r="F46" s="1047"/>
      <c r="G46" s="151"/>
      <c r="H46" s="194"/>
      <c r="I46" s="526"/>
      <c r="J46" s="627"/>
      <c r="K46" s="40"/>
      <c r="L46" s="627"/>
      <c r="M46" s="627"/>
      <c r="N46" s="650" t="s">
        <v>164</v>
      </c>
      <c r="O46" s="110"/>
      <c r="P46" s="110">
        <v>12</v>
      </c>
      <c r="Q46" s="537">
        <v>12</v>
      </c>
      <c r="R46" s="139">
        <v>12</v>
      </c>
      <c r="U46" s="795"/>
    </row>
    <row r="47" spans="1:21" ht="16.5" customHeight="1" thickBot="1">
      <c r="A47" s="19"/>
      <c r="B47" s="603"/>
      <c r="C47" s="186"/>
      <c r="D47" s="188"/>
      <c r="E47" s="189"/>
      <c r="F47" s="190"/>
      <c r="G47" s="191"/>
      <c r="H47" s="192"/>
      <c r="I47" s="76" t="s">
        <v>6</v>
      </c>
      <c r="J47" s="65">
        <f>SUM(J25:J46)</f>
        <v>220.6</v>
      </c>
      <c r="K47" s="129">
        <f>SUM(K25:K46)</f>
        <v>186.7</v>
      </c>
      <c r="L47" s="65">
        <f>SUM(L25:L46)</f>
        <v>152.69999999999999</v>
      </c>
      <c r="M47" s="65">
        <f>SUM(M25:M46)</f>
        <v>172.4</v>
      </c>
      <c r="N47" s="195"/>
      <c r="O47" s="196"/>
      <c r="P47" s="196"/>
      <c r="Q47" s="196"/>
      <c r="R47" s="549"/>
    </row>
    <row r="48" spans="1:21" ht="44.25" customHeight="1">
      <c r="A48" s="20" t="s">
        <v>5</v>
      </c>
      <c r="B48" s="602" t="s">
        <v>7</v>
      </c>
      <c r="C48" s="197" t="s">
        <v>7</v>
      </c>
      <c r="D48" s="628"/>
      <c r="E48" s="193" t="s">
        <v>124</v>
      </c>
      <c r="F48" s="609"/>
      <c r="G48" s="287" t="s">
        <v>33</v>
      </c>
      <c r="H48" s="194"/>
      <c r="I48" s="169"/>
      <c r="J48" s="198"/>
      <c r="K48" s="199">
        <f>K55+K59</f>
        <v>128.19999999999999</v>
      </c>
      <c r="L48" s="198"/>
      <c r="M48" s="198"/>
      <c r="N48" s="115"/>
      <c r="O48" s="72"/>
      <c r="P48" s="72"/>
      <c r="Q48" s="530"/>
      <c r="R48" s="542"/>
    </row>
    <row r="49" spans="1:20" ht="15" customHeight="1">
      <c r="A49" s="20"/>
      <c r="B49" s="602"/>
      <c r="C49" s="187"/>
      <c r="D49" s="604" t="s">
        <v>5</v>
      </c>
      <c r="E49" s="911" t="s">
        <v>66</v>
      </c>
      <c r="F49" s="609"/>
      <c r="G49" s="349"/>
      <c r="H49" s="1055" t="s">
        <v>153</v>
      </c>
      <c r="I49" s="92" t="s">
        <v>22</v>
      </c>
      <c r="J49" s="608">
        <v>3.4</v>
      </c>
      <c r="K49" s="39">
        <v>3.4</v>
      </c>
      <c r="L49" s="608"/>
      <c r="M49" s="608"/>
      <c r="N49" s="706" t="s">
        <v>120</v>
      </c>
      <c r="O49" s="579">
        <v>4</v>
      </c>
      <c r="P49" s="176">
        <v>4</v>
      </c>
      <c r="Q49" s="176"/>
      <c r="R49" s="125"/>
    </row>
    <row r="50" spans="1:20" ht="17.25" customHeight="1">
      <c r="A50" s="20"/>
      <c r="B50" s="602"/>
      <c r="C50" s="187"/>
      <c r="D50" s="27"/>
      <c r="E50" s="848"/>
      <c r="F50" s="609"/>
      <c r="G50" s="349"/>
      <c r="H50" s="1056"/>
      <c r="I50" s="100"/>
      <c r="J50" s="525"/>
      <c r="K50" s="109"/>
      <c r="L50" s="525"/>
      <c r="M50" s="525"/>
      <c r="N50" s="223" t="s">
        <v>116</v>
      </c>
      <c r="O50" s="572">
        <v>10</v>
      </c>
      <c r="P50" s="124">
        <v>10</v>
      </c>
      <c r="Q50" s="124"/>
      <c r="R50" s="285"/>
    </row>
    <row r="51" spans="1:20" ht="16.5" customHeight="1">
      <c r="A51" s="20"/>
      <c r="B51" s="602"/>
      <c r="C51" s="187"/>
      <c r="D51" s="175" t="s">
        <v>7</v>
      </c>
      <c r="E51" s="831" t="s">
        <v>65</v>
      </c>
      <c r="F51" s="609"/>
      <c r="G51" s="349"/>
      <c r="H51" s="1056"/>
      <c r="I51" s="26" t="s">
        <v>22</v>
      </c>
      <c r="J51" s="626">
        <v>1.8</v>
      </c>
      <c r="K51" s="697">
        <v>1.6</v>
      </c>
      <c r="L51" s="626"/>
      <c r="M51" s="626"/>
      <c r="N51" s="835" t="s">
        <v>118</v>
      </c>
      <c r="O51" s="118"/>
      <c r="P51" s="118">
        <v>1</v>
      </c>
      <c r="Q51" s="176"/>
      <c r="R51" s="125"/>
    </row>
    <row r="52" spans="1:20" ht="15.75" customHeight="1">
      <c r="A52" s="20"/>
      <c r="B52" s="693"/>
      <c r="C52" s="187"/>
      <c r="D52" s="694"/>
      <c r="E52" s="839"/>
      <c r="F52" s="696"/>
      <c r="G52" s="349"/>
      <c r="H52" s="1056"/>
      <c r="I52" s="92"/>
      <c r="J52" s="695"/>
      <c r="K52" s="396"/>
      <c r="L52" s="695"/>
      <c r="M52" s="695"/>
      <c r="N52" s="1043"/>
      <c r="O52" s="284"/>
      <c r="P52" s="284"/>
      <c r="Q52" s="124"/>
      <c r="R52" s="285"/>
    </row>
    <row r="53" spans="1:20" ht="16.5" customHeight="1">
      <c r="A53" s="20"/>
      <c r="B53" s="602"/>
      <c r="C53" s="187"/>
      <c r="D53" s="604"/>
      <c r="E53" s="605"/>
      <c r="F53" s="35"/>
      <c r="G53" s="349"/>
      <c r="H53" s="1057"/>
      <c r="I53" s="92" t="s">
        <v>87</v>
      </c>
      <c r="J53" s="608">
        <v>9.6999999999999993</v>
      </c>
      <c r="K53" s="611">
        <v>9</v>
      </c>
      <c r="L53" s="608"/>
      <c r="M53" s="608"/>
      <c r="N53" s="1009"/>
      <c r="O53" s="224"/>
      <c r="P53" s="119"/>
      <c r="Q53" s="302"/>
      <c r="R53" s="120"/>
    </row>
    <row r="54" spans="1:20" ht="17.25" customHeight="1">
      <c r="A54" s="20"/>
      <c r="B54" s="602"/>
      <c r="C54" s="187"/>
      <c r="D54" s="175" t="s">
        <v>24</v>
      </c>
      <c r="E54" s="849" t="s">
        <v>154</v>
      </c>
      <c r="F54" s="698" t="s">
        <v>34</v>
      </c>
      <c r="G54" s="349"/>
      <c r="H54" s="1044" t="s">
        <v>78</v>
      </c>
      <c r="I54" s="26" t="s">
        <v>22</v>
      </c>
      <c r="J54" s="567">
        <v>6.6</v>
      </c>
      <c r="K54" s="177">
        <v>6.4</v>
      </c>
      <c r="L54" s="523">
        <v>12.2</v>
      </c>
      <c r="M54" s="523"/>
      <c r="N54" s="178" t="s">
        <v>61</v>
      </c>
      <c r="O54" s="571">
        <v>1</v>
      </c>
      <c r="P54" s="180">
        <v>1</v>
      </c>
      <c r="Q54" s="179"/>
      <c r="R54" s="225"/>
    </row>
    <row r="55" spans="1:20" ht="17.25" customHeight="1">
      <c r="A55" s="20"/>
      <c r="B55" s="602"/>
      <c r="C55" s="187"/>
      <c r="D55" s="604"/>
      <c r="E55" s="1005"/>
      <c r="F55" s="704"/>
      <c r="G55" s="349"/>
      <c r="H55" s="1045"/>
      <c r="I55" s="92" t="s">
        <v>79</v>
      </c>
      <c r="J55" s="569">
        <v>36.6</v>
      </c>
      <c r="K55" s="113">
        <v>69.2</v>
      </c>
      <c r="L55" s="524">
        <v>69.2</v>
      </c>
      <c r="M55" s="524"/>
      <c r="N55" s="1010" t="s">
        <v>75</v>
      </c>
      <c r="O55" s="572">
        <v>50</v>
      </c>
      <c r="P55" s="284">
        <v>80</v>
      </c>
      <c r="Q55" s="570">
        <v>100</v>
      </c>
      <c r="R55" s="285"/>
    </row>
    <row r="56" spans="1:20" ht="34.5" customHeight="1">
      <c r="A56" s="20"/>
      <c r="B56" s="602"/>
      <c r="C56" s="187"/>
      <c r="D56" s="27"/>
      <c r="E56" s="944"/>
      <c r="F56" s="35"/>
      <c r="G56" s="349"/>
      <c r="H56" s="1046"/>
      <c r="I56" s="100" t="s">
        <v>84</v>
      </c>
      <c r="J56" s="568"/>
      <c r="K56" s="109">
        <v>5.9</v>
      </c>
      <c r="L56" s="525"/>
      <c r="M56" s="525"/>
      <c r="N56" s="1009"/>
      <c r="O56" s="183"/>
      <c r="P56" s="183"/>
      <c r="Q56" s="360"/>
      <c r="R56" s="546"/>
      <c r="T56" s="795"/>
    </row>
    <row r="57" spans="1:20" ht="18.75" customHeight="1">
      <c r="A57" s="20"/>
      <c r="B57" s="602"/>
      <c r="C57" s="187"/>
      <c r="D57" s="175" t="s">
        <v>25</v>
      </c>
      <c r="E57" s="849" t="s">
        <v>86</v>
      </c>
      <c r="F57" s="490" t="s">
        <v>34</v>
      </c>
      <c r="G57" s="349"/>
      <c r="H57" s="1044" t="s">
        <v>78</v>
      </c>
      <c r="I57" s="92" t="s">
        <v>22</v>
      </c>
      <c r="J57" s="524">
        <v>5.3</v>
      </c>
      <c r="K57" s="113">
        <v>5.0999999999999996</v>
      </c>
      <c r="L57" s="524"/>
      <c r="M57" s="524"/>
      <c r="N57" s="573" t="s">
        <v>61</v>
      </c>
      <c r="O57" s="579">
        <v>1</v>
      </c>
      <c r="P57" s="118">
        <v>1</v>
      </c>
      <c r="Q57" s="574"/>
      <c r="R57" s="575"/>
    </row>
    <row r="58" spans="1:20" ht="18.75" customHeight="1">
      <c r="A58" s="20"/>
      <c r="B58" s="602"/>
      <c r="C58" s="187"/>
      <c r="D58" s="707"/>
      <c r="E58" s="1005"/>
      <c r="F58" s="704"/>
      <c r="G58" s="349"/>
      <c r="H58" s="1045"/>
      <c r="I58" s="92" t="s">
        <v>84</v>
      </c>
      <c r="J58" s="524"/>
      <c r="K58" s="113">
        <v>5.3</v>
      </c>
      <c r="L58" s="524"/>
      <c r="M58" s="524"/>
      <c r="N58" s="1007" t="s">
        <v>121</v>
      </c>
      <c r="O58" s="255"/>
      <c r="P58" s="255">
        <v>100</v>
      </c>
      <c r="Q58" s="576"/>
      <c r="R58" s="577"/>
    </row>
    <row r="59" spans="1:20" ht="25.5" customHeight="1">
      <c r="A59" s="20"/>
      <c r="B59" s="602"/>
      <c r="C59" s="187"/>
      <c r="D59" s="27"/>
      <c r="E59" s="944"/>
      <c r="F59" s="35"/>
      <c r="G59" s="170"/>
      <c r="H59" s="1046"/>
      <c r="I59" s="100" t="s">
        <v>79</v>
      </c>
      <c r="J59" s="525"/>
      <c r="K59" s="109">
        <f>29.5+29.5</f>
        <v>59</v>
      </c>
      <c r="L59" s="525"/>
      <c r="M59" s="525"/>
      <c r="N59" s="1048"/>
      <c r="O59" s="119"/>
      <c r="P59" s="119"/>
      <c r="Q59" s="578"/>
      <c r="R59" s="120"/>
    </row>
    <row r="60" spans="1:20" ht="30.75" customHeight="1">
      <c r="A60" s="20"/>
      <c r="B60" s="635"/>
      <c r="C60" s="187"/>
      <c r="D60" s="175"/>
      <c r="E60" s="1049" t="s">
        <v>67</v>
      </c>
      <c r="F60" s="684"/>
      <c r="G60" s="685"/>
      <c r="H60" s="1051" t="s">
        <v>153</v>
      </c>
      <c r="I60" s="679" t="s">
        <v>22</v>
      </c>
      <c r="J60" s="680">
        <v>4.3</v>
      </c>
      <c r="K60" s="681"/>
      <c r="L60" s="680"/>
      <c r="M60" s="680"/>
      <c r="N60" s="1053" t="s">
        <v>117</v>
      </c>
      <c r="O60" s="579">
        <v>5</v>
      </c>
      <c r="P60" s="682"/>
      <c r="Q60" s="176"/>
      <c r="R60" s="125"/>
    </row>
    <row r="61" spans="1:20" ht="39" customHeight="1">
      <c r="A61" s="20"/>
      <c r="B61" s="635"/>
      <c r="C61" s="187"/>
      <c r="D61" s="641"/>
      <c r="E61" s="1050"/>
      <c r="F61" s="686"/>
      <c r="G61" s="687"/>
      <c r="H61" s="1052"/>
      <c r="I61" s="688"/>
      <c r="J61" s="689"/>
      <c r="K61" s="690"/>
      <c r="L61" s="689"/>
      <c r="M61" s="689"/>
      <c r="N61" s="1054"/>
      <c r="O61" s="691"/>
      <c r="P61" s="692"/>
      <c r="Q61" s="302"/>
      <c r="R61" s="120"/>
    </row>
    <row r="62" spans="1:20" ht="16.5" customHeight="1" thickBot="1">
      <c r="A62" s="20"/>
      <c r="B62" s="602"/>
      <c r="C62" s="186"/>
      <c r="D62" s="188"/>
      <c r="E62" s="189"/>
      <c r="F62" s="190"/>
      <c r="G62" s="191"/>
      <c r="H62" s="192"/>
      <c r="I62" s="527" t="s">
        <v>6</v>
      </c>
      <c r="J62" s="528">
        <f>SUM(J49:J61)</f>
        <v>67.7</v>
      </c>
      <c r="K62" s="528">
        <f t="shared" ref="K62:M62" si="6">SUM(K49:K61)</f>
        <v>164.9</v>
      </c>
      <c r="L62" s="528">
        <f t="shared" si="6"/>
        <v>81.400000000000006</v>
      </c>
      <c r="M62" s="528">
        <f t="shared" si="6"/>
        <v>0</v>
      </c>
      <c r="N62" s="195"/>
      <c r="O62" s="196"/>
      <c r="P62" s="196"/>
      <c r="Q62" s="196"/>
      <c r="R62" s="683"/>
    </row>
    <row r="63" spans="1:20" ht="15" customHeight="1" thickBot="1">
      <c r="A63" s="17" t="s">
        <v>5</v>
      </c>
      <c r="B63" s="5" t="s">
        <v>7</v>
      </c>
      <c r="C63" s="826" t="s">
        <v>8</v>
      </c>
      <c r="D63" s="826"/>
      <c r="E63" s="826"/>
      <c r="F63" s="826"/>
      <c r="G63" s="826"/>
      <c r="H63" s="826"/>
      <c r="I63" s="826"/>
      <c r="J63" s="42">
        <f>J62+J47</f>
        <v>288.3</v>
      </c>
      <c r="K63" s="369">
        <f>K62+K47</f>
        <v>351.6</v>
      </c>
      <c r="L63" s="42">
        <f>L62+L47</f>
        <v>234.1</v>
      </c>
      <c r="M63" s="42">
        <f>M62+M47</f>
        <v>172.4</v>
      </c>
      <c r="N63" s="520"/>
      <c r="O63" s="521"/>
      <c r="P63" s="521"/>
      <c r="Q63" s="521"/>
      <c r="R63" s="55"/>
    </row>
    <row r="64" spans="1:20" ht="14.25" customHeight="1" thickBot="1">
      <c r="A64" s="17" t="s">
        <v>5</v>
      </c>
      <c r="B64" s="827" t="s">
        <v>9</v>
      </c>
      <c r="C64" s="828"/>
      <c r="D64" s="828"/>
      <c r="E64" s="828"/>
      <c r="F64" s="828"/>
      <c r="G64" s="828"/>
      <c r="H64" s="828"/>
      <c r="I64" s="828"/>
      <c r="J64" s="43">
        <f>SUM(J23,J63)</f>
        <v>335.3</v>
      </c>
      <c r="K64" s="114">
        <f>SUM(K23,K63)</f>
        <v>394.5</v>
      </c>
      <c r="L64" s="43">
        <f>SUM(L23,L63)</f>
        <v>269.60000000000002</v>
      </c>
      <c r="M64" s="43">
        <f>SUM(M23,M63)</f>
        <v>207.4</v>
      </c>
      <c r="N64" s="517"/>
      <c r="O64" s="517"/>
      <c r="P64" s="517"/>
      <c r="Q64" s="517"/>
      <c r="R64" s="52"/>
    </row>
    <row r="65" spans="1:18" ht="14.25" customHeight="1" thickBot="1">
      <c r="A65" s="18" t="s">
        <v>7</v>
      </c>
      <c r="B65" s="829" t="s">
        <v>31</v>
      </c>
      <c r="C65" s="830"/>
      <c r="D65" s="830"/>
      <c r="E65" s="830"/>
      <c r="F65" s="830"/>
      <c r="G65" s="830"/>
      <c r="H65" s="830"/>
      <c r="I65" s="830"/>
      <c r="J65" s="830"/>
      <c r="K65" s="830"/>
      <c r="L65" s="830"/>
      <c r="M65" s="830"/>
      <c r="N65" s="830"/>
      <c r="O65" s="606"/>
      <c r="P65" s="606"/>
      <c r="Q65" s="606"/>
      <c r="R65" s="56"/>
    </row>
    <row r="66" spans="1:18" ht="14.25" customHeight="1" thickBot="1">
      <c r="A66" s="16" t="s">
        <v>7</v>
      </c>
      <c r="B66" s="5" t="s">
        <v>5</v>
      </c>
      <c r="C66" s="918" t="s">
        <v>32</v>
      </c>
      <c r="D66" s="919"/>
      <c r="E66" s="919"/>
      <c r="F66" s="919"/>
      <c r="G66" s="919"/>
      <c r="H66" s="919"/>
      <c r="I66" s="919"/>
      <c r="J66" s="919"/>
      <c r="K66" s="919"/>
      <c r="L66" s="919"/>
      <c r="M66" s="919"/>
      <c r="N66" s="919"/>
      <c r="O66" s="607"/>
      <c r="P66" s="607"/>
      <c r="Q66" s="607"/>
      <c r="R66" s="50"/>
    </row>
    <row r="67" spans="1:18" ht="28.5" customHeight="1">
      <c r="A67" s="892" t="s">
        <v>7</v>
      </c>
      <c r="B67" s="895" t="s">
        <v>5</v>
      </c>
      <c r="C67" s="999" t="s">
        <v>5</v>
      </c>
      <c r="D67" s="999"/>
      <c r="E67" s="901" t="s">
        <v>186</v>
      </c>
      <c r="F67" s="726" t="s">
        <v>176</v>
      </c>
      <c r="G67" s="903" t="s">
        <v>33</v>
      </c>
      <c r="H67" s="1036" t="s">
        <v>43</v>
      </c>
      <c r="I67" s="296" t="s">
        <v>22</v>
      </c>
      <c r="J67" s="64"/>
      <c r="K67" s="64">
        <v>20</v>
      </c>
      <c r="L67" s="64">
        <v>83</v>
      </c>
      <c r="M67" s="64">
        <v>100</v>
      </c>
      <c r="N67" s="433" t="s">
        <v>145</v>
      </c>
      <c r="O67" s="434"/>
      <c r="P67" s="434"/>
      <c r="Q67" s="557">
        <v>1</v>
      </c>
      <c r="R67" s="508"/>
    </row>
    <row r="68" spans="1:18" ht="26.25" customHeight="1">
      <c r="A68" s="893"/>
      <c r="B68" s="896"/>
      <c r="C68" s="991"/>
      <c r="D68" s="991"/>
      <c r="E68" s="925"/>
      <c r="F68" s="1022" t="s">
        <v>38</v>
      </c>
      <c r="G68" s="904"/>
      <c r="H68" s="1037"/>
      <c r="I68" s="610"/>
      <c r="J68" s="608"/>
      <c r="K68" s="608"/>
      <c r="L68" s="608"/>
      <c r="M68" s="608"/>
      <c r="N68" s="433" t="s">
        <v>143</v>
      </c>
      <c r="O68" s="434"/>
      <c r="P68" s="434"/>
      <c r="Q68" s="557"/>
      <c r="R68" s="508">
        <v>25</v>
      </c>
    </row>
    <row r="69" spans="1:18" ht="15" customHeight="1">
      <c r="A69" s="893"/>
      <c r="B69" s="896"/>
      <c r="C69" s="991"/>
      <c r="D69" s="991"/>
      <c r="E69" s="1065"/>
      <c r="F69" s="1023"/>
      <c r="G69" s="904"/>
      <c r="H69" s="1037"/>
      <c r="I69" s="625"/>
      <c r="J69" s="627"/>
      <c r="K69" s="627"/>
      <c r="L69" s="627"/>
      <c r="M69" s="627"/>
      <c r="N69" s="583"/>
      <c r="O69" s="584"/>
      <c r="P69" s="584"/>
      <c r="Q69" s="585"/>
      <c r="R69" s="586"/>
    </row>
    <row r="70" spans="1:18" ht="39.75" customHeight="1">
      <c r="A70" s="893"/>
      <c r="B70" s="896"/>
      <c r="C70" s="991"/>
      <c r="D70" s="991"/>
      <c r="E70" s="1039" t="s">
        <v>141</v>
      </c>
      <c r="F70" s="1023"/>
      <c r="G70" s="904"/>
      <c r="H70" s="1037"/>
      <c r="I70" s="593" t="s">
        <v>22</v>
      </c>
      <c r="J70" s="594">
        <v>964.7</v>
      </c>
      <c r="K70" s="608"/>
      <c r="L70" s="608"/>
      <c r="M70" s="608"/>
      <c r="N70" s="587" t="s">
        <v>74</v>
      </c>
      <c r="O70" s="588">
        <v>100</v>
      </c>
      <c r="P70" s="580"/>
      <c r="Q70" s="582"/>
      <c r="R70" s="581"/>
    </row>
    <row r="71" spans="1:18" ht="27" customHeight="1">
      <c r="A71" s="893"/>
      <c r="B71" s="896"/>
      <c r="C71" s="991"/>
      <c r="D71" s="991"/>
      <c r="E71" s="1039"/>
      <c r="F71" s="1023"/>
      <c r="G71" s="904"/>
      <c r="H71" s="1037"/>
      <c r="I71" s="593" t="s">
        <v>84</v>
      </c>
      <c r="J71" s="594">
        <v>610</v>
      </c>
      <c r="K71" s="608"/>
      <c r="L71" s="608"/>
      <c r="M71" s="608"/>
      <c r="N71" s="589" t="s">
        <v>146</v>
      </c>
      <c r="O71" s="590">
        <v>100</v>
      </c>
      <c r="P71" s="434"/>
      <c r="Q71" s="557"/>
      <c r="R71" s="508"/>
    </row>
    <row r="72" spans="1:18" ht="27" customHeight="1">
      <c r="A72" s="893"/>
      <c r="B72" s="896"/>
      <c r="C72" s="991"/>
      <c r="D72" s="991"/>
      <c r="E72" s="1039"/>
      <c r="F72" s="1023"/>
      <c r="G72" s="904"/>
      <c r="H72" s="1037"/>
      <c r="I72" s="610"/>
      <c r="J72" s="608"/>
      <c r="K72" s="627"/>
      <c r="L72" s="627"/>
      <c r="M72" s="627"/>
      <c r="N72" s="591" t="s">
        <v>147</v>
      </c>
      <c r="O72" s="592">
        <v>120</v>
      </c>
      <c r="P72" s="434"/>
      <c r="Q72" s="557"/>
      <c r="R72" s="508"/>
    </row>
    <row r="73" spans="1:18" ht="15" customHeight="1" thickBot="1">
      <c r="A73" s="894"/>
      <c r="B73" s="897"/>
      <c r="C73" s="992"/>
      <c r="D73" s="992"/>
      <c r="E73" s="51"/>
      <c r="F73" s="1024"/>
      <c r="G73" s="905"/>
      <c r="H73" s="1038"/>
      <c r="I73" s="77" t="s">
        <v>6</v>
      </c>
      <c r="J73" s="98">
        <f>SUM(J67:J72)</f>
        <v>1574.7</v>
      </c>
      <c r="K73" s="63">
        <f>SUM(K67:K69)</f>
        <v>20</v>
      </c>
      <c r="L73" s="63">
        <f>SUM(L67:L69)</f>
        <v>83</v>
      </c>
      <c r="M73" s="63">
        <f>SUM(M67:M69)</f>
        <v>100</v>
      </c>
      <c r="N73" s="171"/>
      <c r="O73" s="90"/>
      <c r="P73" s="90"/>
      <c r="Q73" s="539"/>
      <c r="R73" s="547"/>
    </row>
    <row r="74" spans="1:18" ht="15" customHeight="1">
      <c r="A74" s="893" t="s">
        <v>7</v>
      </c>
      <c r="B74" s="896" t="s">
        <v>5</v>
      </c>
      <c r="C74" s="1025" t="s">
        <v>7</v>
      </c>
      <c r="D74" s="1025"/>
      <c r="E74" s="911" t="s">
        <v>97</v>
      </c>
      <c r="F74" s="88" t="s">
        <v>34</v>
      </c>
      <c r="G74" s="904" t="s">
        <v>33</v>
      </c>
      <c r="H74" s="1037" t="s">
        <v>43</v>
      </c>
      <c r="I74" s="146" t="s">
        <v>22</v>
      </c>
      <c r="J74" s="102">
        <v>256.5</v>
      </c>
      <c r="K74" s="103">
        <v>1020.5</v>
      </c>
      <c r="L74" s="608">
        <v>160.1</v>
      </c>
      <c r="M74" s="608"/>
      <c r="N74" s="30" t="s">
        <v>54</v>
      </c>
      <c r="O74" s="86">
        <v>1</v>
      </c>
      <c r="P74" s="86"/>
      <c r="Q74" s="538"/>
      <c r="R74" s="217"/>
    </row>
    <row r="75" spans="1:18" ht="15" customHeight="1">
      <c r="A75" s="893"/>
      <c r="B75" s="896"/>
      <c r="C75" s="1025"/>
      <c r="D75" s="1025"/>
      <c r="E75" s="911"/>
      <c r="F75" s="1017" t="s">
        <v>46</v>
      </c>
      <c r="G75" s="904"/>
      <c r="H75" s="1037"/>
      <c r="I75" s="92" t="s">
        <v>99</v>
      </c>
      <c r="J75" s="181">
        <v>51.3</v>
      </c>
      <c r="K75" s="89">
        <v>69.5</v>
      </c>
      <c r="L75" s="608"/>
      <c r="M75" s="608"/>
      <c r="N75" s="30" t="s">
        <v>63</v>
      </c>
      <c r="O75" s="86">
        <v>35</v>
      </c>
      <c r="P75" s="86">
        <v>80</v>
      </c>
      <c r="Q75" s="538">
        <v>100</v>
      </c>
      <c r="R75" s="217"/>
    </row>
    <row r="76" spans="1:18" ht="15" customHeight="1">
      <c r="A76" s="893"/>
      <c r="B76" s="896"/>
      <c r="C76" s="1025"/>
      <c r="D76" s="1025"/>
      <c r="E76" s="911"/>
      <c r="F76" s="1018"/>
      <c r="G76" s="904"/>
      <c r="H76" s="1037"/>
      <c r="I76" s="92" t="s">
        <v>79</v>
      </c>
      <c r="J76" s="181">
        <v>580.9</v>
      </c>
      <c r="K76" s="89">
        <v>787.3</v>
      </c>
      <c r="L76" s="132"/>
      <c r="M76" s="132"/>
      <c r="N76" s="30"/>
      <c r="O76" s="86"/>
      <c r="P76" s="86"/>
      <c r="Q76" s="538"/>
      <c r="R76" s="217"/>
    </row>
    <row r="77" spans="1:18" ht="15" customHeight="1">
      <c r="A77" s="893"/>
      <c r="B77" s="896"/>
      <c r="C77" s="1025"/>
      <c r="D77" s="1025"/>
      <c r="E77" s="911"/>
      <c r="F77" s="1018"/>
      <c r="G77" s="904"/>
      <c r="H77" s="1037"/>
      <c r="I77" s="92" t="s">
        <v>84</v>
      </c>
      <c r="J77" s="181">
        <v>76.8</v>
      </c>
      <c r="K77" s="89">
        <v>1.3</v>
      </c>
      <c r="L77" s="132"/>
      <c r="M77" s="132"/>
      <c r="N77" s="30"/>
      <c r="O77" s="86"/>
      <c r="P77" s="86"/>
      <c r="Q77" s="538"/>
      <c r="R77" s="217"/>
    </row>
    <row r="78" spans="1:18" ht="15" customHeight="1">
      <c r="A78" s="893"/>
      <c r="B78" s="896"/>
      <c r="C78" s="1025"/>
      <c r="D78" s="1025"/>
      <c r="E78" s="911"/>
      <c r="F78" s="1018"/>
      <c r="G78" s="904"/>
      <c r="H78" s="1037"/>
      <c r="I78" s="100" t="s">
        <v>62</v>
      </c>
      <c r="J78" s="238"/>
      <c r="K78" s="130"/>
      <c r="L78" s="131"/>
      <c r="M78" s="131"/>
      <c r="N78" s="30"/>
      <c r="O78" s="86"/>
      <c r="P78" s="86"/>
      <c r="Q78" s="538"/>
      <c r="R78" s="217"/>
    </row>
    <row r="79" spans="1:18" ht="15" customHeight="1" thickBot="1">
      <c r="A79" s="894"/>
      <c r="B79" s="897"/>
      <c r="C79" s="1026"/>
      <c r="D79" s="1026"/>
      <c r="E79" s="912"/>
      <c r="F79" s="1019"/>
      <c r="G79" s="905"/>
      <c r="H79" s="1038"/>
      <c r="I79" s="76" t="s">
        <v>6</v>
      </c>
      <c r="J79" s="218">
        <f t="shared" ref="J79:L79" si="7">SUM(J74:J78)</f>
        <v>965.5</v>
      </c>
      <c r="K79" s="220">
        <f>SUM(K74:K78)</f>
        <v>1878.6</v>
      </c>
      <c r="L79" s="220">
        <f t="shared" si="7"/>
        <v>160.1</v>
      </c>
      <c r="M79" s="220">
        <f t="shared" ref="M79" si="8">SUM(M74:M78)</f>
        <v>0</v>
      </c>
      <c r="N79" s="31"/>
      <c r="O79" s="87"/>
      <c r="P79" s="87"/>
      <c r="Q79" s="540"/>
      <c r="R79" s="548"/>
    </row>
    <row r="80" spans="1:18" ht="23.25" customHeight="1">
      <c r="A80" s="892" t="s">
        <v>7</v>
      </c>
      <c r="B80" s="895" t="s">
        <v>5</v>
      </c>
      <c r="C80" s="999" t="s">
        <v>24</v>
      </c>
      <c r="D80" s="999"/>
      <c r="E80" s="1020" t="s">
        <v>179</v>
      </c>
      <c r="F80" s="619" t="s">
        <v>175</v>
      </c>
      <c r="G80" s="903" t="s">
        <v>33</v>
      </c>
      <c r="H80" s="1036" t="s">
        <v>153</v>
      </c>
      <c r="I80" s="221" t="s">
        <v>22</v>
      </c>
      <c r="J80" s="133">
        <v>35</v>
      </c>
      <c r="K80" s="64">
        <v>12</v>
      </c>
      <c r="L80" s="64">
        <v>12</v>
      </c>
      <c r="M80" s="64">
        <v>12</v>
      </c>
      <c r="N80" s="791" t="s">
        <v>181</v>
      </c>
      <c r="O80" s="271"/>
      <c r="P80" s="698">
        <v>1</v>
      </c>
      <c r="Q80" s="698"/>
      <c r="R80" s="780"/>
    </row>
    <row r="81" spans="1:18" ht="25.5" customHeight="1">
      <c r="A81" s="893"/>
      <c r="B81" s="896"/>
      <c r="C81" s="991"/>
      <c r="D81" s="991"/>
      <c r="E81" s="1021"/>
      <c r="F81" s="906" t="s">
        <v>71</v>
      </c>
      <c r="G81" s="904"/>
      <c r="H81" s="1037"/>
      <c r="I81" s="610" t="s">
        <v>84</v>
      </c>
      <c r="J81" s="620"/>
      <c r="K81" s="608">
        <v>26</v>
      </c>
      <c r="L81" s="608"/>
      <c r="M81" s="608"/>
      <c r="N81" s="792" t="s">
        <v>182</v>
      </c>
      <c r="O81" s="794"/>
      <c r="P81" s="789"/>
      <c r="Q81" s="789">
        <v>1</v>
      </c>
      <c r="R81" s="790">
        <v>1</v>
      </c>
    </row>
    <row r="82" spans="1:18" ht="24.75" customHeight="1">
      <c r="A82" s="893"/>
      <c r="B82" s="896"/>
      <c r="C82" s="991"/>
      <c r="D82" s="991"/>
      <c r="E82" s="1021"/>
      <c r="F82" s="907"/>
      <c r="G82" s="904"/>
      <c r="H82" s="1037"/>
      <c r="I82" s="776"/>
      <c r="J82" s="777"/>
      <c r="K82" s="778"/>
      <c r="L82" s="778"/>
      <c r="M82" s="778"/>
      <c r="N82" s="793" t="s">
        <v>180</v>
      </c>
      <c r="O82" s="271"/>
      <c r="P82" s="787"/>
      <c r="Q82" s="787">
        <v>1</v>
      </c>
      <c r="R82" s="782">
        <v>1</v>
      </c>
    </row>
    <row r="83" spans="1:18" ht="14.25" customHeight="1">
      <c r="A83" s="893"/>
      <c r="B83" s="896"/>
      <c r="C83" s="991"/>
      <c r="D83" s="991"/>
      <c r="E83" s="1021"/>
      <c r="F83" s="907"/>
      <c r="G83" s="904"/>
      <c r="H83" s="1037"/>
      <c r="I83" s="431"/>
      <c r="J83" s="44"/>
      <c r="K83" s="627"/>
      <c r="L83" s="627"/>
      <c r="M83" s="627"/>
      <c r="N83" s="677" t="s">
        <v>73</v>
      </c>
      <c r="O83" s="678">
        <v>1</v>
      </c>
      <c r="P83" s="86"/>
      <c r="Q83" s="84"/>
      <c r="R83" s="217"/>
    </row>
    <row r="84" spans="1:18" ht="15" customHeight="1" thickBot="1">
      <c r="A84" s="894"/>
      <c r="B84" s="897"/>
      <c r="C84" s="992"/>
      <c r="D84" s="992"/>
      <c r="E84" s="51"/>
      <c r="F84" s="908"/>
      <c r="G84" s="905"/>
      <c r="H84" s="1038"/>
      <c r="I84" s="77" t="s">
        <v>6</v>
      </c>
      <c r="J84" s="99">
        <f>J80+J81</f>
        <v>35</v>
      </c>
      <c r="K84" s="65">
        <f>SUM(K80:K81)</f>
        <v>38</v>
      </c>
      <c r="L84" s="65">
        <f t="shared" ref="L84:M84" si="9">SUM(L80:L81)</f>
        <v>12</v>
      </c>
      <c r="M84" s="65">
        <f t="shared" si="9"/>
        <v>12</v>
      </c>
      <c r="N84" s="171"/>
      <c r="O84" s="90"/>
      <c r="P84" s="90"/>
      <c r="Q84" s="539"/>
      <c r="R84" s="547"/>
    </row>
    <row r="85" spans="1:18" ht="15.75" customHeight="1" thickBot="1">
      <c r="A85" s="600" t="s">
        <v>7</v>
      </c>
      <c r="B85" s="603" t="s">
        <v>5</v>
      </c>
      <c r="C85" s="882" t="s">
        <v>8</v>
      </c>
      <c r="D85" s="826"/>
      <c r="E85" s="826"/>
      <c r="F85" s="826"/>
      <c r="G85" s="826"/>
      <c r="H85" s="826"/>
      <c r="I85" s="826"/>
      <c r="J85" s="134">
        <f>J84+J79+J73</f>
        <v>2575.1999999999998</v>
      </c>
      <c r="K85" s="134">
        <f t="shared" ref="K85" si="10">K84+K79+K73</f>
        <v>1936.6</v>
      </c>
      <c r="L85" s="134">
        <f>L84+L79+L73</f>
        <v>255.1</v>
      </c>
      <c r="M85" s="134">
        <f>M84+M79+M73</f>
        <v>112</v>
      </c>
      <c r="N85" s="515"/>
      <c r="O85" s="521"/>
      <c r="P85" s="521"/>
      <c r="Q85" s="521"/>
      <c r="R85" s="55"/>
    </row>
    <row r="86" spans="1:18" ht="15.75" customHeight="1" thickBot="1">
      <c r="A86" s="16" t="s">
        <v>7</v>
      </c>
      <c r="B86" s="827" t="s">
        <v>9</v>
      </c>
      <c r="C86" s="828"/>
      <c r="D86" s="828"/>
      <c r="E86" s="828"/>
      <c r="F86" s="828"/>
      <c r="G86" s="828"/>
      <c r="H86" s="828"/>
      <c r="I86" s="828"/>
      <c r="J86" s="107">
        <f t="shared" ref="J86:M86" si="11">SUM(J85)</f>
        <v>2575.1999999999998</v>
      </c>
      <c r="K86" s="43">
        <f t="shared" si="11"/>
        <v>1936.6</v>
      </c>
      <c r="L86" s="43">
        <f t="shared" si="11"/>
        <v>255.1</v>
      </c>
      <c r="M86" s="43">
        <f t="shared" si="11"/>
        <v>112</v>
      </c>
      <c r="N86" s="516"/>
      <c r="O86" s="517"/>
      <c r="P86" s="517"/>
      <c r="Q86" s="517"/>
      <c r="R86" s="52"/>
    </row>
    <row r="87" spans="1:18" ht="15.75" customHeight="1" thickBot="1">
      <c r="A87" s="9" t="s">
        <v>5</v>
      </c>
      <c r="B87" s="883" t="s">
        <v>17</v>
      </c>
      <c r="C87" s="884"/>
      <c r="D87" s="884"/>
      <c r="E87" s="884"/>
      <c r="F87" s="884"/>
      <c r="G87" s="884"/>
      <c r="H87" s="884"/>
      <c r="I87" s="884"/>
      <c r="J87" s="135">
        <f>SUM(J64,J86)</f>
        <v>2910.5</v>
      </c>
      <c r="K87" s="78">
        <f>SUM(K64,K86)</f>
        <v>2331.1</v>
      </c>
      <c r="L87" s="78">
        <f>SUM(L64,L86)</f>
        <v>524.70000000000005</v>
      </c>
      <c r="M87" s="78">
        <f>SUM(M64,M86)</f>
        <v>319.39999999999998</v>
      </c>
      <c r="N87" s="518"/>
      <c r="O87" s="519"/>
      <c r="P87" s="519"/>
      <c r="Q87" s="519"/>
      <c r="R87" s="53"/>
    </row>
    <row r="88" spans="1:18" s="6" customFormat="1" ht="17.25" customHeight="1">
      <c r="A88" s="1033" t="s">
        <v>166</v>
      </c>
      <c r="B88" s="1034"/>
      <c r="C88" s="1034"/>
      <c r="D88" s="1034"/>
      <c r="E88" s="1034"/>
      <c r="F88" s="1034"/>
      <c r="G88" s="1034"/>
      <c r="H88" s="1034"/>
      <c r="I88" s="1034"/>
      <c r="J88" s="1034"/>
      <c r="K88" s="1034"/>
      <c r="L88" s="1034"/>
      <c r="M88" s="1034"/>
      <c r="N88" s="1034"/>
      <c r="O88" s="630"/>
      <c r="P88" s="630"/>
      <c r="Q88" s="630"/>
      <c r="R88" s="630"/>
    </row>
    <row r="89" spans="1:18" s="6" customFormat="1" ht="17.25" customHeight="1">
      <c r="A89" s="1040"/>
      <c r="B89" s="1040"/>
      <c r="C89" s="1040"/>
      <c r="D89" s="1040"/>
      <c r="E89" s="1040"/>
      <c r="F89" s="1040"/>
      <c r="G89" s="1040"/>
      <c r="H89" s="1040"/>
      <c r="I89" s="1040"/>
      <c r="J89" s="1040"/>
      <c r="K89" s="1040"/>
      <c r="L89" s="1040"/>
      <c r="M89" s="1040"/>
      <c r="N89" s="1040"/>
      <c r="O89" s="631"/>
      <c r="P89" s="631"/>
      <c r="Q89" s="631"/>
      <c r="R89" s="631"/>
    </row>
    <row r="90" spans="1:18" s="7" customFormat="1" ht="14.25" customHeight="1" thickBot="1">
      <c r="A90" s="885" t="s">
        <v>13</v>
      </c>
      <c r="B90" s="885"/>
      <c r="C90" s="885"/>
      <c r="D90" s="885"/>
      <c r="E90" s="885"/>
      <c r="F90" s="885"/>
      <c r="G90" s="885"/>
      <c r="H90" s="885"/>
      <c r="I90" s="885"/>
      <c r="J90" s="596"/>
      <c r="K90" s="596"/>
      <c r="L90" s="596"/>
      <c r="M90" s="596"/>
      <c r="N90" s="1"/>
      <c r="O90" s="1"/>
      <c r="P90" s="1"/>
      <c r="Q90" s="1"/>
      <c r="R90" s="1"/>
    </row>
    <row r="91" spans="1:18" ht="76.5" customHeight="1" thickBot="1">
      <c r="A91" s="886" t="s">
        <v>10</v>
      </c>
      <c r="B91" s="887"/>
      <c r="C91" s="887"/>
      <c r="D91" s="887"/>
      <c r="E91" s="887"/>
      <c r="F91" s="887"/>
      <c r="G91" s="887"/>
      <c r="H91" s="887"/>
      <c r="I91" s="888"/>
      <c r="J91" s="597" t="s">
        <v>101</v>
      </c>
      <c r="K91" s="597" t="s">
        <v>152</v>
      </c>
      <c r="L91" s="651" t="s">
        <v>90</v>
      </c>
      <c r="M91" s="651" t="s">
        <v>148</v>
      </c>
      <c r="N91" s="6"/>
      <c r="O91" s="6"/>
      <c r="P91" s="6"/>
      <c r="Q91" s="6"/>
      <c r="R91" s="6"/>
    </row>
    <row r="92" spans="1:18" ht="14.25" customHeight="1">
      <c r="A92" s="889" t="s">
        <v>14</v>
      </c>
      <c r="B92" s="890"/>
      <c r="C92" s="890"/>
      <c r="D92" s="890"/>
      <c r="E92" s="890"/>
      <c r="F92" s="890"/>
      <c r="G92" s="890"/>
      <c r="H92" s="890"/>
      <c r="I92" s="891"/>
      <c r="J92" s="510">
        <f>J93+J99</f>
        <v>2910.5</v>
      </c>
      <c r="K92" s="93">
        <f>K93+K99</f>
        <v>2331.1</v>
      </c>
      <c r="L92" s="93">
        <f>L93+L99</f>
        <v>524.70000000000005</v>
      </c>
      <c r="M92" s="93">
        <f>M93+M99</f>
        <v>319.39999999999998</v>
      </c>
      <c r="N92" s="6"/>
      <c r="O92" s="6"/>
      <c r="P92" s="6"/>
      <c r="Q92" s="6"/>
      <c r="R92" s="6"/>
    </row>
    <row r="93" spans="1:18" s="24" customFormat="1" ht="14.25" customHeight="1">
      <c r="A93" s="873" t="s">
        <v>49</v>
      </c>
      <c r="B93" s="874"/>
      <c r="C93" s="874"/>
      <c r="D93" s="874"/>
      <c r="E93" s="874"/>
      <c r="F93" s="874"/>
      <c r="G93" s="874"/>
      <c r="H93" s="874"/>
      <c r="I93" s="875"/>
      <c r="J93" s="511">
        <f>SUM(J94:J98)</f>
        <v>2223.6999999999998</v>
      </c>
      <c r="K93" s="36">
        <f>SUM(K94:K98)</f>
        <v>2263.1999999999998</v>
      </c>
      <c r="L93" s="36">
        <f>SUM(L94:L98)</f>
        <v>524.70000000000005</v>
      </c>
      <c r="M93" s="36">
        <f>SUM(M94:M98)</f>
        <v>319.39999999999998</v>
      </c>
      <c r="N93" s="6"/>
      <c r="O93" s="6"/>
      <c r="P93" s="6"/>
      <c r="Q93" s="6"/>
      <c r="R93" s="6"/>
    </row>
    <row r="94" spans="1:18" ht="14.25" customHeight="1">
      <c r="A94" s="876" t="s">
        <v>19</v>
      </c>
      <c r="B94" s="877"/>
      <c r="C94" s="877"/>
      <c r="D94" s="877"/>
      <c r="E94" s="877"/>
      <c r="F94" s="877"/>
      <c r="G94" s="877"/>
      <c r="H94" s="877"/>
      <c r="I94" s="878"/>
      <c r="J94" s="509">
        <f>SUMIF(I13:I87,"SB",J13:J87)</f>
        <v>1535.5</v>
      </c>
      <c r="K94" s="41">
        <f>SUMIF(I12:I87,"SB",K12:K87)</f>
        <v>1262.9000000000001</v>
      </c>
      <c r="L94" s="41">
        <f>SUMIF(I12:I87,"SB",L12:L87)</f>
        <v>455.5</v>
      </c>
      <c r="M94" s="41">
        <f>SUMIF(I12:I87,"SB",M12:M87)</f>
        <v>319.39999999999998</v>
      </c>
      <c r="N94" s="6"/>
      <c r="O94" s="6"/>
      <c r="P94" s="6"/>
      <c r="Q94" s="6"/>
      <c r="R94" s="6"/>
    </row>
    <row r="95" spans="1:18" ht="29.25" customHeight="1">
      <c r="A95" s="876" t="s">
        <v>88</v>
      </c>
      <c r="B95" s="877"/>
      <c r="C95" s="877"/>
      <c r="D95" s="877"/>
      <c r="E95" s="877"/>
      <c r="F95" s="877"/>
      <c r="G95" s="877"/>
      <c r="H95" s="877"/>
      <c r="I95" s="878"/>
      <c r="J95" s="509">
        <f>SUMIF(I12:I87,"SB(ESA)",J12:J87)</f>
        <v>19.399999999999999</v>
      </c>
      <c r="K95" s="41">
        <f>SUMIF(I12:I87,"SB(esA)",K12:K87)</f>
        <v>15.3</v>
      </c>
      <c r="L95" s="41">
        <f>SUMIF(I12:I87,"SB(esA)",L12:L87)</f>
        <v>0</v>
      </c>
      <c r="M95" s="41">
        <f>SUMIF(I12:I87,"SB(esA)",M12:M87)</f>
        <v>0</v>
      </c>
      <c r="N95" s="6"/>
      <c r="O95" s="6"/>
      <c r="P95" s="6"/>
      <c r="Q95" s="6"/>
      <c r="R95" s="6"/>
    </row>
    <row r="96" spans="1:18" ht="15.75" customHeight="1">
      <c r="A96" s="876" t="s">
        <v>89</v>
      </c>
      <c r="B96" s="877"/>
      <c r="C96" s="877"/>
      <c r="D96" s="877"/>
      <c r="E96" s="877"/>
      <c r="F96" s="877"/>
      <c r="G96" s="877"/>
      <c r="H96" s="877"/>
      <c r="I96" s="878"/>
      <c r="J96" s="509">
        <f>SUMIF(I13:I87,"SB(es)",J13:J87)</f>
        <v>617.5</v>
      </c>
      <c r="K96" s="41">
        <f>SUMIF(I13:I87,"SB(es)",K13:K87)</f>
        <v>915.5</v>
      </c>
      <c r="L96" s="41">
        <f>SUMIF(I13:I87,"SB(es)",L13:L87)</f>
        <v>69.2</v>
      </c>
      <c r="M96" s="41">
        <f>SUMIF(I13:I87,"SB(es)",M13:M87)</f>
        <v>0</v>
      </c>
      <c r="O96" s="6"/>
      <c r="P96" s="6"/>
      <c r="Q96" s="6"/>
      <c r="R96" s="6"/>
    </row>
    <row r="97" spans="1:18" ht="14.25" customHeight="1">
      <c r="A97" s="879" t="s">
        <v>45</v>
      </c>
      <c r="B97" s="880"/>
      <c r="C97" s="880"/>
      <c r="D97" s="880"/>
      <c r="E97" s="880"/>
      <c r="F97" s="880"/>
      <c r="G97" s="880"/>
      <c r="H97" s="880"/>
      <c r="I97" s="881"/>
      <c r="J97" s="509">
        <f>SUMIF(I14:I87,"SB(VB)",J14:J87)</f>
        <v>51.3</v>
      </c>
      <c r="K97" s="41">
        <f>SUMIF(I13:I87,"SB(VB)",K13:K87)</f>
        <v>69.5</v>
      </c>
      <c r="L97" s="41">
        <f>SUMIF(I13:I87,"SB(VB)",L13:L87)</f>
        <v>0</v>
      </c>
      <c r="M97" s="41">
        <f>SUMIF(I13:I87,"SB(VB)",M13:M87)</f>
        <v>0</v>
      </c>
      <c r="O97" s="6"/>
      <c r="P97" s="6"/>
      <c r="Q97" s="6"/>
      <c r="R97" s="6"/>
    </row>
    <row r="98" spans="1:18" ht="14.25" customHeight="1">
      <c r="A98" s="879" t="s">
        <v>20</v>
      </c>
      <c r="B98" s="880"/>
      <c r="C98" s="880"/>
      <c r="D98" s="880"/>
      <c r="E98" s="880"/>
      <c r="F98" s="880"/>
      <c r="G98" s="880"/>
      <c r="H98" s="880"/>
      <c r="I98" s="881"/>
      <c r="J98" s="509">
        <f>SUMIF(I12:I87,"SB(P)",J12:J87)</f>
        <v>0</v>
      </c>
      <c r="K98" s="41">
        <f>SUMIF(I12:I87,"SB(P)",K12:K87)</f>
        <v>0</v>
      </c>
      <c r="L98" s="41">
        <f>SUMIF(I12:I87,"SB(P)",L12:L87)</f>
        <v>0</v>
      </c>
      <c r="M98" s="41">
        <f>SUMIF(J12:J87,"SB(P)",M12:M87)</f>
        <v>0</v>
      </c>
      <c r="N98" s="11"/>
    </row>
    <row r="99" spans="1:18" ht="15.75" customHeight="1">
      <c r="A99" s="859" t="s">
        <v>85</v>
      </c>
      <c r="B99" s="860"/>
      <c r="C99" s="860"/>
      <c r="D99" s="860"/>
      <c r="E99" s="860"/>
      <c r="F99" s="860"/>
      <c r="G99" s="22"/>
      <c r="H99" s="22"/>
      <c r="I99" s="23"/>
      <c r="J99" s="513">
        <f>SUMIF(I13:I87,"sb(l)",J13:J87)</f>
        <v>686.8</v>
      </c>
      <c r="K99" s="38">
        <f>SUMIF(I14:I87,"sb(l)",K14:K87)</f>
        <v>67.900000000000006</v>
      </c>
      <c r="L99" s="38">
        <f>SUMIF(I14:I87,"sb(l)",L14:L87)</f>
        <v>0</v>
      </c>
      <c r="M99" s="38">
        <f>SUMIF(J14:J87,"sb(l)",M14:M87)</f>
        <v>0</v>
      </c>
      <c r="N99" s="11"/>
    </row>
    <row r="100" spans="1:18" ht="14.25" customHeight="1">
      <c r="A100" s="861" t="s">
        <v>15</v>
      </c>
      <c r="B100" s="862"/>
      <c r="C100" s="862"/>
      <c r="D100" s="862"/>
      <c r="E100" s="862"/>
      <c r="F100" s="862"/>
      <c r="G100" s="862"/>
      <c r="H100" s="862"/>
      <c r="I100" s="863"/>
      <c r="J100" s="514">
        <f>J101+J103+J102</f>
        <v>0</v>
      </c>
      <c r="K100" s="94">
        <f>K101+K103+K102</f>
        <v>0</v>
      </c>
      <c r="L100" s="94">
        <f>L101+L103+L102</f>
        <v>0</v>
      </c>
      <c r="M100" s="94">
        <f>M101+M103+M102</f>
        <v>0</v>
      </c>
    </row>
    <row r="101" spans="1:18" ht="14.25" customHeight="1">
      <c r="A101" s="864" t="s">
        <v>21</v>
      </c>
      <c r="B101" s="865"/>
      <c r="C101" s="865"/>
      <c r="D101" s="865"/>
      <c r="E101" s="865"/>
      <c r="F101" s="865"/>
      <c r="G101" s="865"/>
      <c r="H101" s="865"/>
      <c r="I101" s="866"/>
      <c r="J101" s="509">
        <f>SUMIF(I13:I83,"ES",J13:J83)</f>
        <v>0</v>
      </c>
      <c r="K101" s="37">
        <f>SUMIF(I13:I87,"ES",K13:K87)</f>
        <v>0</v>
      </c>
      <c r="L101" s="37">
        <f>SUMIF(I13:I87,"ES",L13:L87)</f>
        <v>0</v>
      </c>
      <c r="M101" s="37">
        <f>SUMIF(J13:J87,"ES",M13:M87)</f>
        <v>0</v>
      </c>
    </row>
    <row r="102" spans="1:18" ht="14.25" customHeight="1">
      <c r="A102" s="867" t="s">
        <v>98</v>
      </c>
      <c r="B102" s="1027"/>
      <c r="C102" s="1027"/>
      <c r="D102" s="1027"/>
      <c r="E102" s="1027"/>
      <c r="F102" s="1027"/>
      <c r="G102" s="1027"/>
      <c r="H102" s="1027"/>
      <c r="I102" s="1028"/>
      <c r="J102" s="509">
        <f>SUMIF(I14:I84,"LRVB",J14:J84)</f>
        <v>0</v>
      </c>
      <c r="K102" s="37">
        <f>SUMIF(I14:I87,"LRVB",K14:K87)</f>
        <v>0</v>
      </c>
      <c r="L102" s="237"/>
      <c r="M102" s="237"/>
    </row>
    <row r="103" spans="1:18" s="3" customFormat="1" ht="16.5" customHeight="1">
      <c r="A103" s="864" t="s">
        <v>64</v>
      </c>
      <c r="B103" s="865"/>
      <c r="C103" s="865"/>
      <c r="D103" s="865"/>
      <c r="E103" s="865"/>
      <c r="F103" s="865"/>
      <c r="G103" s="865"/>
      <c r="H103" s="865"/>
      <c r="I103" s="866"/>
      <c r="J103" s="509">
        <f>SUMIF(I12:I89,"Kt",J12:J89)</f>
        <v>0</v>
      </c>
      <c r="K103" s="41">
        <f>SUMIF(I12:I87,"Kt",K12:K87)</f>
        <v>0</v>
      </c>
      <c r="L103" s="41">
        <f>SUMIF(I12:I87,"Kt",L12:L87)</f>
        <v>0</v>
      </c>
      <c r="M103" s="41">
        <f>SUMIF(I12:I87,"Kt",M12:M87)</f>
        <v>0</v>
      </c>
    </row>
    <row r="104" spans="1:18" s="3" customFormat="1" ht="18" customHeight="1" thickBot="1">
      <c r="A104" s="870" t="s">
        <v>16</v>
      </c>
      <c r="B104" s="871"/>
      <c r="C104" s="871"/>
      <c r="D104" s="871"/>
      <c r="E104" s="871"/>
      <c r="F104" s="871"/>
      <c r="G104" s="871"/>
      <c r="H104" s="871"/>
      <c r="I104" s="872"/>
      <c r="J104" s="512">
        <f>SUM(J92,J100)</f>
        <v>2910.5</v>
      </c>
      <c r="K104" s="95">
        <f>SUM(K92,K100)</f>
        <v>2331.1</v>
      </c>
      <c r="L104" s="95">
        <f>SUM(L92,L100)</f>
        <v>524.70000000000005</v>
      </c>
      <c r="M104" s="95">
        <f>SUM(M92,M100)</f>
        <v>319.39999999999998</v>
      </c>
    </row>
    <row r="105" spans="1:18" s="3" customFormat="1">
      <c r="E105" s="6"/>
      <c r="F105" s="6"/>
      <c r="G105" s="243"/>
      <c r="H105" s="243"/>
      <c r="I105" s="244"/>
      <c r="J105" s="6"/>
      <c r="K105" s="6"/>
      <c r="L105" s="6"/>
      <c r="M105" s="6"/>
      <c r="N105" s="6"/>
    </row>
    <row r="106" spans="1:18" s="3" customFormat="1">
      <c r="E106" s="6"/>
      <c r="F106" s="6"/>
      <c r="G106" s="243"/>
      <c r="H106" s="243"/>
      <c r="I106" s="244"/>
      <c r="J106" s="6"/>
      <c r="K106" s="306"/>
      <c r="L106" s="6"/>
      <c r="M106" s="6"/>
      <c r="N106" s="6"/>
    </row>
    <row r="107" spans="1:18" s="3" customFormat="1">
      <c r="E107" s="6"/>
      <c r="F107" s="6"/>
      <c r="G107" s="243"/>
      <c r="H107" s="243"/>
      <c r="I107" s="244"/>
      <c r="J107" s="306"/>
      <c r="K107" s="306"/>
      <c r="L107" s="6"/>
      <c r="M107" s="6"/>
      <c r="N107" s="6"/>
    </row>
    <row r="108" spans="1:18" s="3" customFormat="1">
      <c r="G108" s="4"/>
      <c r="H108" s="4"/>
      <c r="I108" s="595"/>
    </row>
  </sheetData>
  <mergeCells count="130">
    <mergeCell ref="B11:R11"/>
    <mergeCell ref="A18:A22"/>
    <mergeCell ref="B18:B22"/>
    <mergeCell ref="C18:C22"/>
    <mergeCell ref="D18:D22"/>
    <mergeCell ref="E18:E22"/>
    <mergeCell ref="F18:F22"/>
    <mergeCell ref="N1:R1"/>
    <mergeCell ref="E2:N2"/>
    <mergeCell ref="A3:N3"/>
    <mergeCell ref="A4:N4"/>
    <mergeCell ref="A6:A8"/>
    <mergeCell ref="B6:B8"/>
    <mergeCell ref="C6:C8"/>
    <mergeCell ref="D6:D8"/>
    <mergeCell ref="E6:E8"/>
    <mergeCell ref="K6:K8"/>
    <mergeCell ref="L6:L8"/>
    <mergeCell ref="N6:R6"/>
    <mergeCell ref="N7:N8"/>
    <mergeCell ref="O7:R7"/>
    <mergeCell ref="F6:F8"/>
    <mergeCell ref="G6:G8"/>
    <mergeCell ref="H6:H8"/>
    <mergeCell ref="I6:I8"/>
    <mergeCell ref="J6:J8"/>
    <mergeCell ref="A9:N9"/>
    <mergeCell ref="A10:N10"/>
    <mergeCell ref="A74:A79"/>
    <mergeCell ref="B74:B79"/>
    <mergeCell ref="C74:C79"/>
    <mergeCell ref="A32:A36"/>
    <mergeCell ref="B32:B36"/>
    <mergeCell ref="C32:C36"/>
    <mergeCell ref="D32:D36"/>
    <mergeCell ref="F32:F36"/>
    <mergeCell ref="G32:G36"/>
    <mergeCell ref="H32:H36"/>
    <mergeCell ref="I32:I36"/>
    <mergeCell ref="E32:E36"/>
    <mergeCell ref="C23:I23"/>
    <mergeCell ref="C24:N24"/>
    <mergeCell ref="F25:F28"/>
    <mergeCell ref="E67:E69"/>
    <mergeCell ref="C12:N12"/>
    <mergeCell ref="A13:A17"/>
    <mergeCell ref="B13:B17"/>
    <mergeCell ref="C13:C17"/>
    <mergeCell ref="J32:J36"/>
    <mergeCell ref="K32:K36"/>
    <mergeCell ref="L32:L36"/>
    <mergeCell ref="D13:D17"/>
    <mergeCell ref="E13:E17"/>
    <mergeCell ref="F13:F17"/>
    <mergeCell ref="G13:G17"/>
    <mergeCell ref="H13:H17"/>
    <mergeCell ref="G25:G28"/>
    <mergeCell ref="H25:H28"/>
    <mergeCell ref="E27:E28"/>
    <mergeCell ref="G18:G22"/>
    <mergeCell ref="H18:H22"/>
    <mergeCell ref="E25:E26"/>
    <mergeCell ref="E29:E31"/>
    <mergeCell ref="F68:F73"/>
    <mergeCell ref="D37:D40"/>
    <mergeCell ref="E37:E40"/>
    <mergeCell ref="H37:H40"/>
    <mergeCell ref="E51:E52"/>
    <mergeCell ref="N51:N53"/>
    <mergeCell ref="H57:H59"/>
    <mergeCell ref="C63:I63"/>
    <mergeCell ref="B64:I64"/>
    <mergeCell ref="E44:E46"/>
    <mergeCell ref="E49:E50"/>
    <mergeCell ref="E54:E56"/>
    <mergeCell ref="H54:H56"/>
    <mergeCell ref="E57:E59"/>
    <mergeCell ref="F44:F46"/>
    <mergeCell ref="N55:N56"/>
    <mergeCell ref="N58:N59"/>
    <mergeCell ref="E60:E61"/>
    <mergeCell ref="H60:H61"/>
    <mergeCell ref="N60:N61"/>
    <mergeCell ref="H49:H53"/>
    <mergeCell ref="F41:F43"/>
    <mergeCell ref="E41:E43"/>
    <mergeCell ref="A103:I103"/>
    <mergeCell ref="A104:I104"/>
    <mergeCell ref="A99:F99"/>
    <mergeCell ref="A100:I100"/>
    <mergeCell ref="A101:I101"/>
    <mergeCell ref="A102:I102"/>
    <mergeCell ref="A90:I90"/>
    <mergeCell ref="G80:G84"/>
    <mergeCell ref="H80:H84"/>
    <mergeCell ref="F81:F84"/>
    <mergeCell ref="C85:I85"/>
    <mergeCell ref="A80:A84"/>
    <mergeCell ref="B80:B84"/>
    <mergeCell ref="C80:C84"/>
    <mergeCell ref="D80:D84"/>
    <mergeCell ref="E80:E83"/>
    <mergeCell ref="A88:N88"/>
    <mergeCell ref="B86:I86"/>
    <mergeCell ref="B87:I87"/>
    <mergeCell ref="A89:N89"/>
    <mergeCell ref="M6:M8"/>
    <mergeCell ref="M32:M36"/>
    <mergeCell ref="A94:I94"/>
    <mergeCell ref="A97:I97"/>
    <mergeCell ref="A98:I98"/>
    <mergeCell ref="A91:I91"/>
    <mergeCell ref="A92:I92"/>
    <mergeCell ref="A93:I93"/>
    <mergeCell ref="A96:I96"/>
    <mergeCell ref="A95:I95"/>
    <mergeCell ref="D74:D79"/>
    <mergeCell ref="E74:E79"/>
    <mergeCell ref="B65:N65"/>
    <mergeCell ref="C66:N66"/>
    <mergeCell ref="A67:A73"/>
    <mergeCell ref="B67:B73"/>
    <mergeCell ref="C67:C73"/>
    <mergeCell ref="D67:D73"/>
    <mergeCell ref="G67:G73"/>
    <mergeCell ref="H67:H73"/>
    <mergeCell ref="G74:G79"/>
    <mergeCell ref="H74:H79"/>
    <mergeCell ref="F75:F79"/>
    <mergeCell ref="E70:E72"/>
  </mergeCells>
  <printOptions horizontalCentered="1"/>
  <pageMargins left="0.78740157480314965" right="0.39370078740157483" top="0.39370078740157483" bottom="0.39370078740157483" header="0" footer="0"/>
  <pageSetup paperSize="9" scale="59" orientation="portrait" r:id="rId1"/>
  <headerFooter alignWithMargins="0"/>
  <rowBreaks count="1" manualBreakCount="1">
    <brk id="59" max="1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6</vt:i4>
      </vt:variant>
    </vt:vector>
  </HeadingPairs>
  <TitlesOfParts>
    <vt:vector size="9" baseType="lpstr">
      <vt:lpstr>Lyginamasis variantas</vt:lpstr>
      <vt:lpstr>2 programa</vt:lpstr>
      <vt:lpstr>Aiškinamoji lentelė </vt:lpstr>
      <vt:lpstr>'2 programa'!Print_Area</vt:lpstr>
      <vt:lpstr>'Aiškinamoji lentelė '!Print_Area</vt:lpstr>
      <vt:lpstr>'Lyginamasis variantas'!Print_Area</vt:lpstr>
      <vt:lpstr>'2 programa'!Print_Titles</vt:lpstr>
      <vt:lpstr>'Aiškinamoji lentelė '!Print_Titles</vt:lpstr>
      <vt:lpstr>'Lyginamasis variantas'!Print_Titles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Lietute Demidova</cp:lastModifiedBy>
  <cp:lastPrinted>2019-01-31T09:23:51Z</cp:lastPrinted>
  <dcterms:created xsi:type="dcterms:W3CDTF">2007-07-27T10:32:34Z</dcterms:created>
  <dcterms:modified xsi:type="dcterms:W3CDTF">2019-02-05T07:12:14Z</dcterms:modified>
</cp:coreProperties>
</file>