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ATASKAITOS\2018 SVP ataskaita\Sprendimas\"/>
    </mc:Choice>
  </mc:AlternateContent>
  <bookViews>
    <workbookView xWindow="30" yWindow="885" windowWidth="15480" windowHeight="10500"/>
  </bookViews>
  <sheets>
    <sheet name="Ataskaita" sheetId="10" r:id="rId1"/>
    <sheet name="Priemonių suvestinė" sheetId="8" r:id="rId2"/>
    <sheet name="SVP keitimas " sheetId="11" state="hidden" r:id="rId3"/>
  </sheets>
  <definedNames>
    <definedName name="_xlnm.Print_Area" localSheetId="1">'Priemonių suvestinė'!$A$1:$O$63</definedName>
    <definedName name="_xlnm.Print_Titles" localSheetId="1">'Priemonių suvestinė'!$4:$6</definedName>
  </definedNames>
  <calcPr calcId="162913" fullPrecision="0"/>
</workbook>
</file>

<file path=xl/calcChain.xml><?xml version="1.0" encoding="utf-8"?>
<calcChain xmlns="http://schemas.openxmlformats.org/spreadsheetml/2006/main">
  <c r="H58" i="8" l="1"/>
  <c r="H57" i="8"/>
  <c r="H56" i="8"/>
  <c r="H54" i="8"/>
  <c r="H53" i="8"/>
  <c r="H52" i="8"/>
  <c r="H41" i="8"/>
  <c r="H30" i="8"/>
  <c r="H20" i="8"/>
  <c r="H21" i="8" s="1"/>
  <c r="H22" i="8" s="1"/>
  <c r="H42" i="8" l="1"/>
  <c r="H43" i="8" s="1"/>
  <c r="H51" i="8"/>
  <c r="H55" i="8"/>
  <c r="H44" i="8"/>
  <c r="L60" i="11"/>
  <c r="K60" i="11"/>
  <c r="I60" i="11"/>
  <c r="H60" i="11"/>
  <c r="L59" i="11"/>
  <c r="K59" i="11"/>
  <c r="I59" i="11"/>
  <c r="H59" i="11"/>
  <c r="L58" i="11"/>
  <c r="L57" i="11" s="1"/>
  <c r="K58" i="11"/>
  <c r="I58" i="11"/>
  <c r="H58" i="11"/>
  <c r="H57" i="11" s="1"/>
  <c r="I56" i="11"/>
  <c r="H56" i="11"/>
  <c r="L55" i="11"/>
  <c r="K55" i="11"/>
  <c r="I55" i="11"/>
  <c r="H55" i="11"/>
  <c r="L54" i="11"/>
  <c r="L53" i="11" s="1"/>
  <c r="L61" i="11" s="1"/>
  <c r="K54" i="11"/>
  <c r="K53" i="11" s="1"/>
  <c r="I54" i="11"/>
  <c r="J54" i="11" s="1"/>
  <c r="H54" i="11"/>
  <c r="J47" i="11"/>
  <c r="J48" i="11" s="1"/>
  <c r="J49" i="11" s="1"/>
  <c r="L46" i="11"/>
  <c r="L47" i="11" s="1"/>
  <c r="L48" i="11" s="1"/>
  <c r="K46" i="11"/>
  <c r="I46" i="11"/>
  <c r="H46" i="11"/>
  <c r="L32" i="11"/>
  <c r="K32" i="11"/>
  <c r="I32" i="11"/>
  <c r="H32" i="11"/>
  <c r="L23" i="11"/>
  <c r="L24" i="11" s="1"/>
  <c r="L25" i="11" s="1"/>
  <c r="K23" i="11"/>
  <c r="K24" i="11" s="1"/>
  <c r="K25" i="11" s="1"/>
  <c r="I23" i="11"/>
  <c r="I24" i="11" s="1"/>
  <c r="I25" i="11" s="1"/>
  <c r="H23" i="11"/>
  <c r="H24" i="11" s="1"/>
  <c r="H25" i="11" s="1"/>
  <c r="J58" i="11" l="1"/>
  <c r="J59" i="11"/>
  <c r="J60" i="11"/>
  <c r="I47" i="11"/>
  <c r="I48" i="11" s="1"/>
  <c r="I49" i="11" s="1"/>
  <c r="H53" i="11"/>
  <c r="H61" i="11" s="1"/>
  <c r="K47" i="11"/>
  <c r="K48" i="11" s="1"/>
  <c r="K49" i="11" s="1"/>
  <c r="I53" i="11"/>
  <c r="J56" i="11"/>
  <c r="K57" i="11"/>
  <c r="K61" i="11" s="1"/>
  <c r="I57" i="11"/>
  <c r="J57" i="11" s="1"/>
  <c r="H47" i="11"/>
  <c r="H48" i="11" s="1"/>
  <c r="H49" i="11" s="1"/>
  <c r="H59" i="8"/>
  <c r="L49" i="11"/>
  <c r="J53" i="11"/>
  <c r="J55" i="11"/>
  <c r="I61" i="11" l="1"/>
  <c r="J61" i="11"/>
  <c r="I58" i="8" l="1"/>
  <c r="J52" i="8"/>
  <c r="J54" i="8"/>
  <c r="I54" i="8"/>
  <c r="I53" i="8"/>
  <c r="I41" i="8" l="1"/>
  <c r="J41" i="8"/>
  <c r="I30" i="8"/>
  <c r="J30" i="8"/>
  <c r="J42" i="8" l="1"/>
  <c r="I42" i="8"/>
  <c r="J58" i="8"/>
  <c r="J57" i="8"/>
  <c r="I57" i="8"/>
  <c r="J56" i="8"/>
  <c r="I56" i="8"/>
  <c r="J53" i="8"/>
  <c r="J51" i="8" s="1"/>
  <c r="I52" i="8"/>
  <c r="I51" i="8" s="1"/>
  <c r="J20" i="8"/>
  <c r="J21" i="8" s="1"/>
  <c r="J22" i="8" s="1"/>
  <c r="I20" i="8"/>
  <c r="I21" i="8" s="1"/>
  <c r="I22" i="8" s="1"/>
  <c r="J43" i="8" l="1"/>
  <c r="J44" i="8" s="1"/>
  <c r="J55" i="8"/>
  <c r="J59" i="8" s="1"/>
  <c r="I55" i="8"/>
  <c r="I59" i="8" s="1"/>
  <c r="I43" i="8"/>
  <c r="I44" i="8" s="1"/>
</calcChain>
</file>

<file path=xl/comments1.xml><?xml version="1.0" encoding="utf-8"?>
<comments xmlns="http://schemas.openxmlformats.org/spreadsheetml/2006/main">
  <authors>
    <author>Audra Cepiene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įrangos daržovių pardavimui
</t>
        </r>
      </text>
    </comment>
    <comment ref="M23" authorId="0" shapeId="0">
      <text>
        <r>
          <rPr>
            <sz val="9"/>
            <color indexed="81"/>
            <rFont val="Tahoma"/>
            <family val="2"/>
            <charset val="186"/>
          </rPr>
          <t>2013 - 636,49 mln. Eur, 2014 - 695,87 mln. Eur
2015 - 860,94 mln. Eur;
2016 - 828,35 mln. Eur;
2017 m. - 911,55 mln. Eur</t>
        </r>
      </text>
    </comment>
    <comment ref="M24" authorId="0" shapeId="0">
      <text>
        <r>
          <rPr>
            <sz val="9"/>
            <color indexed="81"/>
            <rFont val="Tahoma"/>
            <family val="2"/>
            <charset val="186"/>
          </rPr>
          <t>2013 m. - 13971, 2014 m. - 4457, 2015 m. -5578, 2016 m. - 5475, 2017 m. - 6122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186"/>
          </rPr>
          <t xml:space="preserve">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186"/>
          </rPr>
          <t>598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  <charset val="186"/>
          </rPr>
          <t>598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  <charset val="186"/>
          </rPr>
          <t>619,6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  <charset val="186"/>
          </rPr>
          <t>619,6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N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įrangos daržovių pardavimui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M31" authorId="0" shapeId="0">
      <text>
        <r>
          <rPr>
            <sz val="9"/>
            <color indexed="81"/>
            <rFont val="Tahoma"/>
            <family val="2"/>
            <charset val="186"/>
          </rPr>
          <t xml:space="preserve">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Projekto veiklos: </t>
        </r>
        <r>
          <rPr>
            <sz val="9"/>
            <color indexed="81"/>
            <rFont val="Tahoma"/>
            <family val="2"/>
            <charset val="186"/>
          </rPr>
          <t xml:space="preserve">
1 veiklos paketas – projekto valdymas ir koordinavimas;
2 veiklos paketas – projekto komunikacija ir viešinimas (projekto interneto svetainės sukūrimas, socialinių tinklų sukūrimas ir valdymas; projekto renginių organizavimas, projekto veiklų viešinimas);
3 veiklos paketas – „Edu-green“ (parengiamieji darbai organizuojant tarptautines stovyklas ir technines olimpiadas, tokie kaip:  smulkaus ir vidutinio verslo poreikių analizė, e-platformos sukūrimas, stažuočių programos parengimas);
4 veiklos paketas – „Žaliosios stovyklos“ (tarptautinių stovyklų organizavimas suvedant inžinerinės krypties studentus su žaliosios ir mėlynosios ekonomikos smulkaus ir vidutinio verslo atstovais);
5 veiklos paketas – olimpiados „Technolympics“  (tarptautinių olimpiadų organizavimas, įtraukiant inžinerinės krypties studentus ir žaliosios ir mėlynosios ekonomikos smulkaus ir vidutinio verslo atstovus);
6 veiklos paketas – Žaliosios ateities rezultatai (stovyklų ir olimpiadų gairių parengimas, gerosios praktikos parengimas, tiriamąją, mokslinę veiklą vykdančių įstaigų ir verslo bendradarbiavimo skatinimas)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186"/>
          </rPr>
          <t>Projekto terminas</t>
        </r>
        <r>
          <rPr>
            <sz val="9"/>
            <color indexed="81"/>
            <rFont val="Tahoma"/>
            <family val="2"/>
            <charset val="186"/>
          </rPr>
          <t xml:space="preserve">
Projekto trukmė – 36 mėnesiai, numatoma projekto veiklų pradžia – 2018 m. liepos mėn. 25 d., projekto pabaiga – 2021 m. liepa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454,5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454,5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<sst xmlns="http://schemas.openxmlformats.org/spreadsheetml/2006/main" count="300" uniqueCount="142">
  <si>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</si>
  <si>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</si>
  <si>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</si>
  <si>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</si>
  <si>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</si>
  <si>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</si>
  <si>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</si>
  <si>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</si>
  <si>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</si>
  <si>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</si>
  <si>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</si>
  <si>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</si>
  <si>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</si>
  <si>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</si>
  <si>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</si>
  <si>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</si>
  <si>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</si>
  <si>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Iš viso  veiklos planui: 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</si>
  <si>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</si>
  <si>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</si>
  <si>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</si>
  <si>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</si>
  <si>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</si>
  <si>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</si>
  <si>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</si>
  <si>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</si>
  <si>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verslui ir investicijoms patrauklų miesto įvaizdį</t>
  </si>
  <si>
    <t>5</t>
  </si>
  <si>
    <t>P. 3.1.1.1, P3.1.1.2</t>
  </si>
  <si>
    <t>Projektų, gerinančių smulkiojo ir vidutinio verslo sąlygas Klaipėdos mieste, įgyvendinimas</t>
  </si>
  <si>
    <t>SMULKIOJO IR VIDUTINIO VERSLO PLĖTROS PROGRAMOS (NR. 04)</t>
  </si>
  <si>
    <t>Veiklos plano tikslo kodas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</si>
  <si>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</si>
  <si>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</si>
  <si>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</si>
  <si>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</si>
  <si>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</si>
  <si>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>Klaipėdos regiono oro uosto rinkodaros priemonių rėmimas</t>
  </si>
  <si>
    <t>04 Smulkiojo ir vidutinio verslo plėtros programa</t>
  </si>
  <si>
    <t>Planas</t>
  </si>
  <si>
    <t>Klaipėdos ekonominės plėtros strategijos parengimas</t>
  </si>
  <si>
    <t>P3.1.4.1</t>
  </si>
  <si>
    <t>Parengta strategija, vnt.</t>
  </si>
  <si>
    <t>tūkst. Eur</t>
  </si>
  <si>
    <t>2018-ieji metai</t>
  </si>
  <si>
    <t>2019-ieji metai</t>
  </si>
  <si>
    <t>Organizuota užsienio žurnalistų vizitų į Klaipėdą, vnt.</t>
  </si>
  <si>
    <t xml:space="preserve">Prekybos įrangos formų ir vizualinės išvaizdos suvienodinimas </t>
  </si>
  <si>
    <t>Miesto rinkodaros priemonių vykdymas</t>
  </si>
  <si>
    <t>Investuoti skatinančių priemonių vykdymas</t>
  </si>
  <si>
    <t>Įsigyta prekybos įrangos, vnt.</t>
  </si>
  <si>
    <t>Organizuota renginių, skirtų verslumui skatinti, vnt.</t>
  </si>
  <si>
    <t>Parengtas ir išplatintas leidinys investuotojams, tūkst. egz.</t>
  </si>
  <si>
    <t>Pritraukti į Klaipėdos miestą vietos ir užsienio investicijų</t>
  </si>
  <si>
    <t>Teikiama prekybos įrangos aptarnavimo paslauga, kartai</t>
  </si>
  <si>
    <t>2020-ieji metai</t>
  </si>
  <si>
    <t>2020-ųjų metų lėšų projektas</t>
  </si>
  <si>
    <t>Organizuota renginių, vnt.</t>
  </si>
  <si>
    <t>1</t>
  </si>
  <si>
    <t>10</t>
  </si>
  <si>
    <t>15</t>
  </si>
  <si>
    <t>18</t>
  </si>
  <si>
    <t>20</t>
  </si>
  <si>
    <t>Sukurta informacinė sistema užsienio ir vietos verslininkų įsikūrimui Klaipėdoje, vnt.</t>
  </si>
  <si>
    <t xml:space="preserve">Parengtas paketas, vnt. </t>
  </si>
  <si>
    <t>Investicijų pritraukimo skatinimas</t>
  </si>
  <si>
    <t xml:space="preserve">Smulkiojo ir vidutinio verslo sistemos skatinimas </t>
  </si>
  <si>
    <t>SB(L)</t>
  </si>
  <si>
    <t>26</t>
  </si>
  <si>
    <t>Parengta ir patvirtinta tvarka, vnt.</t>
  </si>
  <si>
    <t>Inkubuojamų smulkiojo ir vidutinio verslo subjektų, skaičius</t>
  </si>
  <si>
    <t>Pritraukta skrydžių krypčių į Klaipėdos regiono oro uostą, vnt.</t>
  </si>
  <si>
    <t>Informacinių technologijų srityje dirbančių įmonių pritraukimas į Klaipėdos miestą</t>
  </si>
  <si>
    <t>Atnaujinta verslo stebėsenos sistema, kartai per metus</t>
  </si>
  <si>
    <t>Organizuota renginių, skirtų verslumui bei investavimo galimybėms skatinti, vnt.</t>
  </si>
  <si>
    <t>12</t>
  </si>
  <si>
    <t xml:space="preserve">Viešųjų paslaugų smulkiojo ir vidutinio verslo subjektams teikimas verslo inkubatoriuje </t>
  </si>
  <si>
    <t>Suteikta nemokamų konsultacijų  smulkiojo ir vidutinio verslo  subjektams per metus, skaičius</t>
  </si>
  <si>
    <t>2018-ųjų metų asignavimų planas</t>
  </si>
  <si>
    <t>Įgyvendintas projektas, vnt.</t>
  </si>
  <si>
    <t xml:space="preserve">Projekto „Statykime tiltus žaliųjų technologijų ateičiai (SB BRIDGE)“ įgyvendinimas </t>
  </si>
  <si>
    <t>Asignavimai (Eur)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</si>
  <si>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</si>
  <si>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</si>
  <si>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</si>
  <si>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2018 m. asignavimų patvirtintas planas*</t>
  </si>
  <si>
    <t>2018 m. panaudotos lėšos (kasinės išlaidos)</t>
  </si>
  <si>
    <t>pavadinimas</t>
  </si>
  <si>
    <t>planuotos reikšmės</t>
  </si>
  <si>
    <t>faktinės reikšmės</t>
  </si>
  <si>
    <t xml:space="preserve">STRATEGINIO VEIKLOS PLANO VYKDYMO ATASKAITA </t>
  </si>
  <si>
    <t>SMULKIOJO IR VIDUTINIO VERSLO PLĖTROS PROGRAMA (NR. 04)</t>
  </si>
  <si>
    <t>Verslumo lygis (veikiančių SVV subjektų skaičius, tenkantis  tūkstančiui gyventojų)</t>
  </si>
  <si>
    <t>Išduotų individualios veiklos verslo liudijimų skaičius per metus, vnt.</t>
  </si>
  <si>
    <t>Pritraukti į Klaipėdos miestą vietos ir užsienio investicijas</t>
  </si>
  <si>
    <t>Tiesioginių užsienio investicijų metinis pokytis, proc.</t>
  </si>
  <si>
    <t>Tiesioginės užsienio investicijos, tenkančios vienam gyventojui, Eur</t>
  </si>
  <si>
    <t>SMULKIOJO IR VIDUTINIO VERSLO RĖMIMO PROGRAMOS (NR. 04)</t>
  </si>
  <si>
    <t>ĮVYKDYMO ATASKAITA</t>
  </si>
  <si>
    <r>
      <t xml:space="preserve">Asignavimų valdytojas – </t>
    </r>
    <r>
      <rPr>
        <sz val="12"/>
        <rFont val="Times New Roman"/>
        <family val="1"/>
        <charset val="186"/>
      </rPr>
      <t>Investicijų ir ekonomikos departamentas (5).</t>
    </r>
  </si>
  <si>
    <r>
      <rPr>
        <b/>
        <sz val="12"/>
        <rFont val="Times New Roman"/>
        <family val="1"/>
        <charset val="186"/>
      </rPr>
      <t>Programą vykdė</t>
    </r>
    <r>
      <rPr>
        <sz val="12"/>
        <rFont val="Times New Roman"/>
        <family val="1"/>
        <charset val="186"/>
      </rPr>
      <t xml:space="preserve"> Investicijų ir ekonomikos departamentas (Projektų skyrius, Tarptautinių ryšių, verslo plėtros ir turizmo skyrius).</t>
    </r>
  </si>
  <si>
    <t>faktiškai įvykdyta</t>
  </si>
  <si>
    <t>–</t>
  </si>
  <si>
    <t>(pagal planą arba geriau);</t>
  </si>
  <si>
    <t>iš dalies įvykdyta</t>
  </si>
  <si>
    <r>
      <rPr>
        <b/>
        <sz val="11"/>
        <rFont val="Times New Roman"/>
        <family val="1"/>
        <charset val="186"/>
      </rPr>
      <t>Pastaba</t>
    </r>
    <r>
      <rPr>
        <sz val="11"/>
        <rFont val="Times New Roman"/>
        <family val="1"/>
        <charset val="186"/>
      </rPr>
      <t>. Strateginio planavimo skyrius, vertindamas programos įgyvendinimo lygį, atsižvelgia į programos priemonių ir papriemonių įgyvendinimo lygį:</t>
    </r>
  </si>
  <si>
    <t>1) priemonė ir papriemonė laikoma visiškai įvykdyta, jei pasiektos visos planuotų ataskaitiniais metais vertinimo  kriterijų reikšmės;</t>
  </si>
  <si>
    <t>2) priemonė ir papriemonė laikoma iš dalies įvykdyta, jei pasiekta mažiau vertinimo kriterijų reikšmių, nei planuota ataskaitiniais metais;</t>
  </si>
  <si>
    <t>3) priemonė ir papriemonė laikoma neįvykdyta, jei nepasiekta nė viena planuoto ataskaitinių metų produkto kriterijaus reikšmė.</t>
  </si>
  <si>
    <t xml:space="preserve">2018 M. KLAIPĖDOS MIESTO SAVIVALDYBĖS </t>
  </si>
  <si>
    <t>2018 m. SVP programos Nr. 04 įvykdymas</t>
  </si>
  <si>
    <t>Miesto ekonominės plėtros galimybių pristatymas</t>
  </si>
  <si>
    <r>
      <t xml:space="preserve">Sukurta ir viešinama informacinių vienetų (publikacijų, videoreportažų, fotogalerijų, videotransliacijų ir reklaminių skydelių) respublikiniuose ir </t>
    </r>
    <r>
      <rPr>
        <sz val="10"/>
        <color rgb="FFFF0000"/>
        <rFont val="Times New Roman"/>
        <family val="1"/>
        <charset val="186"/>
      </rPr>
      <t>vietiniuose</t>
    </r>
    <r>
      <rPr>
        <sz val="10"/>
        <rFont val="Times New Roman"/>
        <family val="1"/>
        <charset val="186"/>
      </rPr>
      <t xml:space="preserve"> interneto naujienų portaluose ir interneto naujienų portalų „Facebook“ paskyrose, </t>
    </r>
    <r>
      <rPr>
        <sz val="10"/>
        <color rgb="FFFF0000"/>
        <rFont val="Times New Roman"/>
        <family val="1"/>
        <charset val="186"/>
      </rPr>
      <t>radijo eteryje</t>
    </r>
    <r>
      <rPr>
        <sz val="10"/>
        <rFont val="Times New Roman"/>
        <family val="1"/>
        <charset val="186"/>
      </rPr>
      <t>, kartai per metus</t>
    </r>
  </si>
  <si>
    <t>Įgyvendintas komunikacijos priemonių paketas (viešinimas leidiniuose, dalyvavimas renginiuose, parodose ir kt.), vnt.</t>
  </si>
  <si>
    <t>Lyginamasis variantas</t>
  </si>
  <si>
    <r>
      <t xml:space="preserve">2018–2020 M. KLAIPĖDOS MIESTO SAVIVALDYBĖS </t>
    </r>
    <r>
      <rPr>
        <b/>
        <sz val="11"/>
        <rFont val="Times New Roman"/>
        <family val="1"/>
        <charset val="186"/>
      </rPr>
      <t xml:space="preserve">            </t>
    </r>
  </si>
  <si>
    <t>Siūlomas keisti 2018-ųjų metų asignavimų planas</t>
  </si>
  <si>
    <t>Skirtumas</t>
  </si>
  <si>
    <t>2019-ųjų metų lėšų projektas</t>
  </si>
  <si>
    <t>Paaiškinimas</t>
  </si>
  <si>
    <r>
      <t xml:space="preserve">Miesto ekonominės plėtros galimybių pristatymas </t>
    </r>
    <r>
      <rPr>
        <strike/>
        <sz val="10"/>
        <rFont val="Times New Roman"/>
        <family val="1"/>
        <charset val="186"/>
      </rPr>
      <t>interneto portaluose</t>
    </r>
    <r>
      <rPr>
        <strike/>
        <sz val="10"/>
        <color rgb="FFFF0000"/>
        <rFont val="Times New Roman"/>
        <family val="1"/>
        <charset val="186"/>
      </rPr>
      <t xml:space="preserve"> </t>
    </r>
  </si>
  <si>
    <t>Siūloma koreguoti papriemonės pavadinimą ir papildyti naujais vertinimo kriterijais nedidinant  finansavimo apimties, nes Klaipėdos ekonominės plėtros galimybes tikslinga pristatyti ir kitais komunikacijos kanalais</t>
  </si>
  <si>
    <t>Siūlomas keisti 2018 metų  asignavimų planas</t>
  </si>
  <si>
    <t>__________________________</t>
  </si>
  <si>
    <t>Sukurta ir viešinama informacinių vienetų (publikacijų, videoreportažų, fotogalerijų, videotransliacijų ir reklaminių skydelių) respublikiniuose ir vietiniuose interneto naujienų portaluose ir interneto naujienų portalų „Facebook“ paskyrose, radijo eteryje, kartai per metus</t>
  </si>
  <si>
    <t>2018 m. asignavimų patikslintas planas**</t>
  </si>
  <si>
    <t>Tarptautinių ryšių ir ekonominės plėtros skyrius</t>
  </si>
  <si>
    <t>0,5</t>
  </si>
  <si>
    <t>03</t>
  </si>
  <si>
    <r>
      <rPr>
        <b/>
        <sz val="12"/>
        <rFont val="Times New Roman"/>
        <family val="1"/>
        <charset val="186"/>
      </rPr>
      <t xml:space="preserve">Iš 2018 m. </t>
    </r>
    <r>
      <rPr>
        <sz val="12"/>
        <rFont val="Times New Roman"/>
        <family val="1"/>
        <charset val="186"/>
      </rPr>
      <t xml:space="preserve">planuotų įvykdyti 8 priemonių ir papriemonių (kurioms patvirtinti / skirti asignavimai): </t>
    </r>
  </si>
  <si>
    <t>(blogiau, nei planuota).</t>
  </si>
  <si>
    <t xml:space="preserve"> SVV – 5437, gyventojai – 149860 (2017-12-31 duomenys).</t>
  </si>
  <si>
    <t>Gyventojai, įsigiję verslo liudijimus su lengvata, ir gyventojai, kuriems lengvata nebuvo taikoma (5725 ir 1573 su lengvata), VMI duomenys.</t>
  </si>
  <si>
    <t>Prekybos įrangos aptarnavimo paslauga nebuvo vykdoma, nes nebuvo poreikio, kadangi įranga atiduota naudoti ir saugoti asmeniškai kiekvienam prekiautojui.</t>
  </si>
  <si>
    <t>Tikslingai buvo vykdoma maršruto Palangos oro uostas–Londono Lutono oro uostas žinomumo rinkodara Klaipėdos regione. Buvo vedamos derybos su VĮ Lietuvos oro uostais dėl naujo skrydžio į Vokietijos miestą Dortmundą pritraukimo. 2018 m. pasirašyta sutartis, lėšos programai įgyvendinti numatytos 2019 m. biudžete. Skrydis startuos 2019 m. balandžio mėn.</t>
  </si>
  <si>
    <t>Paslaugų sutartis buvo pasirašyta 2018 m. rugpjūčio mėn., todėl buvo viešinta mažiau informacinių vienetų, nei planuota.</t>
  </si>
  <si>
    <t>Rinkoje atsiradus naujiems dalyviams (VšĮ „Versli Lietuva“ „Spiečius“) buvo organizuoti  mokymai verslo subjektams.</t>
  </si>
  <si>
    <t>Sukurta interneto svetainė www.klaipedaid.lt.</t>
  </si>
  <si>
    <t>Išleistas  leidinys anglų kalba.</t>
  </si>
  <si>
    <t>*Pagal Klaipėdos miesto savivaldybės tarybos 2018 m. sausio 25 d. sprendimą Nr. T2-6.</t>
  </si>
  <si>
    <t>**Pagal Klaipėdos miesto savivaldybės tarybos 2018 m. spalio 25 d. sprendimą Nr. T2-221.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</si>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</sst>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60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2" fillId="5" borderId="10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 wrapText="1"/>
    </xf>
    <xf numFmtId="49" fontId="2" fillId="8" borderId="46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/>
    </xf>
    <xf numFmtId="49" fontId="2" fillId="8" borderId="25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42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top"/>
    </xf>
    <xf numFmtId="0" fontId="7" fillId="0" borderId="48" xfId="0" applyFont="1" applyBorder="1" applyAlignment="1">
      <alignment horizontal="left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4" fontId="1" fillId="4" borderId="21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5" fillId="5" borderId="36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2" fillId="8" borderId="5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left" vertical="top" wrapText="1"/>
    </xf>
    <xf numFmtId="49" fontId="5" fillId="6" borderId="53" xfId="0" applyNumberFormat="1" applyFont="1" applyFill="1" applyBorder="1" applyAlignment="1">
      <alignment horizontal="left" vertical="top" wrapText="1"/>
    </xf>
    <xf numFmtId="164" fontId="1" fillId="4" borderId="29" xfId="0" applyNumberFormat="1" applyFont="1" applyFill="1" applyBorder="1" applyAlignment="1">
      <alignment horizontal="center" vertical="top"/>
    </xf>
    <xf numFmtId="164" fontId="2" fillId="7" borderId="8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horizontal="right" vertical="top"/>
    </xf>
    <xf numFmtId="0" fontId="6" fillId="0" borderId="51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7" fillId="3" borderId="56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0" fontId="7" fillId="3" borderId="50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horizontal="left" vertical="top" wrapText="1"/>
    </xf>
    <xf numFmtId="0" fontId="7" fillId="3" borderId="58" xfId="0" applyFont="1" applyFill="1" applyBorder="1" applyAlignment="1">
      <alignment horizontal="left" vertical="top" wrapText="1"/>
    </xf>
    <xf numFmtId="0" fontId="7" fillId="4" borderId="58" xfId="0" applyFont="1" applyFill="1" applyBorder="1" applyAlignment="1">
      <alignment horizontal="left" vertical="top" wrapText="1"/>
    </xf>
    <xf numFmtId="164" fontId="2" fillId="5" borderId="2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0" fontId="2" fillId="4" borderId="63" xfId="0" applyFont="1" applyFill="1" applyBorder="1" applyAlignment="1">
      <alignment horizontal="left" vertical="top" wrapText="1"/>
    </xf>
    <xf numFmtId="164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6" fillId="0" borderId="62" xfId="0" applyFont="1" applyFill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Border="1" applyAlignment="1">
      <alignment horizontal="center" vertical="top"/>
    </xf>
    <xf numFmtId="49" fontId="2" fillId="4" borderId="28" xfId="0" applyNumberFormat="1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10" borderId="8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4" fillId="10" borderId="18" xfId="0" applyFont="1" applyFill="1" applyBorder="1" applyAlignment="1">
      <alignment horizontal="center" vertical="top"/>
    </xf>
    <xf numFmtId="164" fontId="2" fillId="7" borderId="3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164" fontId="1" fillId="4" borderId="64" xfId="0" applyNumberFormat="1" applyFont="1" applyFill="1" applyBorder="1" applyAlignment="1">
      <alignment horizontal="center" vertical="top"/>
    </xf>
    <xf numFmtId="0" fontId="7" fillId="3" borderId="50" xfId="0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164" fontId="1" fillId="4" borderId="68" xfId="0" applyNumberFormat="1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/>
    </xf>
    <xf numFmtId="164" fontId="1" fillId="0" borderId="21" xfId="0" applyNumberFormat="1" applyFont="1" applyBorder="1" applyAlignment="1">
      <alignment horizontal="center" vertical="top"/>
    </xf>
    <xf numFmtId="1" fontId="7" fillId="4" borderId="59" xfId="0" applyNumberFormat="1" applyFont="1" applyFill="1" applyBorder="1" applyAlignment="1">
      <alignment horizontal="center" vertical="top"/>
    </xf>
    <xf numFmtId="49" fontId="7" fillId="0" borderId="67" xfId="0" applyNumberFormat="1" applyFont="1" applyBorder="1" applyAlignment="1">
      <alignment horizontal="center" vertical="top"/>
    </xf>
    <xf numFmtId="49" fontId="7" fillId="3" borderId="61" xfId="0" applyNumberFormat="1" applyFont="1" applyFill="1" applyBorder="1" applyAlignment="1">
      <alignment horizontal="center" vertical="top"/>
    </xf>
    <xf numFmtId="0" fontId="1" fillId="3" borderId="69" xfId="0" applyFont="1" applyFill="1" applyBorder="1" applyAlignment="1">
      <alignment vertical="top" wrapText="1"/>
    </xf>
    <xf numFmtId="49" fontId="12" fillId="3" borderId="70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vertical="top"/>
    </xf>
    <xf numFmtId="0" fontId="1" fillId="0" borderId="58" xfId="0" applyFont="1" applyBorder="1" applyAlignment="1">
      <alignment horizontal="left" vertical="top" wrapText="1"/>
    </xf>
    <xf numFmtId="49" fontId="1" fillId="4" borderId="5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center" vertical="top"/>
    </xf>
    <xf numFmtId="0" fontId="7" fillId="3" borderId="34" xfId="0" applyFont="1" applyFill="1" applyBorder="1" applyAlignment="1">
      <alignment horizontal="center" vertical="top"/>
    </xf>
    <xf numFmtId="0" fontId="7" fillId="3" borderId="48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center" vertical="top"/>
    </xf>
    <xf numFmtId="0" fontId="6" fillId="4" borderId="50" xfId="0" applyFont="1" applyFill="1" applyBorder="1" applyAlignment="1">
      <alignment horizontal="center" vertical="top"/>
    </xf>
    <xf numFmtId="0" fontId="6" fillId="4" borderId="4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center" vertical="top"/>
    </xf>
    <xf numFmtId="49" fontId="2" fillId="8" borderId="33" xfId="0" applyNumberFormat="1" applyFont="1" applyFill="1" applyBorder="1" applyAlignment="1">
      <alignment horizontal="center" vertical="top"/>
    </xf>
    <xf numFmtId="49" fontId="2" fillId="10" borderId="4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17" xfId="0" applyFill="1" applyBorder="1" applyAlignment="1"/>
    <xf numFmtId="0" fontId="0" fillId="0" borderId="4" xfId="0" applyFill="1" applyBorder="1" applyAlignment="1"/>
    <xf numFmtId="0" fontId="4" fillId="0" borderId="14" xfId="0" applyFont="1" applyFill="1" applyBorder="1" applyAlignment="1"/>
    <xf numFmtId="0" fontId="1" fillId="4" borderId="4" xfId="0" applyFont="1" applyFill="1" applyBorder="1" applyAlignment="1">
      <alignment horizontal="center" vertical="center" textRotation="90" wrapText="1"/>
    </xf>
    <xf numFmtId="49" fontId="1" fillId="4" borderId="14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7" fillId="4" borderId="57" xfId="0" applyFont="1" applyFill="1" applyBorder="1" applyAlignment="1">
      <alignment horizontal="center" vertical="top"/>
    </xf>
    <xf numFmtId="0" fontId="7" fillId="4" borderId="23" xfId="0" applyFont="1" applyFill="1" applyBorder="1" applyAlignment="1">
      <alignment horizontal="center" vertical="top"/>
    </xf>
    <xf numFmtId="0" fontId="12" fillId="4" borderId="50" xfId="0" applyFont="1" applyFill="1" applyBorder="1" applyAlignment="1">
      <alignment horizontal="center" vertical="center" textRotation="90" wrapText="1"/>
    </xf>
    <xf numFmtId="0" fontId="7" fillId="4" borderId="48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13" xfId="0" applyFont="1" applyFill="1" applyBorder="1" applyAlignment="1">
      <alignment horizontal="center" vertical="top"/>
    </xf>
    <xf numFmtId="0" fontId="7" fillId="4" borderId="48" xfId="0" applyFont="1" applyFill="1" applyBorder="1" applyAlignment="1">
      <alignment vertical="top" wrapText="1"/>
    </xf>
    <xf numFmtId="0" fontId="7" fillId="0" borderId="73" xfId="0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" fontId="7" fillId="4" borderId="13" xfId="0" applyNumberFormat="1" applyFont="1" applyFill="1" applyBorder="1" applyAlignment="1">
      <alignment horizontal="center" vertical="top"/>
    </xf>
    <xf numFmtId="0" fontId="1" fillId="4" borderId="64" xfId="0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left" vertical="top"/>
    </xf>
    <xf numFmtId="49" fontId="1" fillId="4" borderId="50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/>
    <xf numFmtId="0" fontId="7" fillId="3" borderId="57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12" fillId="3" borderId="13" xfId="0" applyNumberFormat="1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left" vertical="top" wrapText="1"/>
    </xf>
    <xf numFmtId="1" fontId="7" fillId="3" borderId="71" xfId="0" applyNumberFormat="1" applyFont="1" applyFill="1" applyBorder="1" applyAlignment="1">
      <alignment horizontal="center" vertical="top"/>
    </xf>
    <xf numFmtId="1" fontId="7" fillId="3" borderId="74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left" vertical="top" wrapText="1"/>
    </xf>
    <xf numFmtId="164" fontId="2" fillId="5" borderId="39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49" fontId="1" fillId="4" borderId="61" xfId="0" applyNumberFormat="1" applyFont="1" applyFill="1" applyBorder="1" applyAlignment="1">
      <alignment horizontal="center" vertical="top"/>
    </xf>
    <xf numFmtId="0" fontId="7" fillId="3" borderId="6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" fontId="7" fillId="4" borderId="61" xfId="0" applyNumberFormat="1" applyFont="1" applyFill="1" applyBorder="1" applyAlignment="1">
      <alignment horizontal="center" vertical="top"/>
    </xf>
    <xf numFmtId="0" fontId="1" fillId="8" borderId="25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right" vertical="top"/>
    </xf>
    <xf numFmtId="0" fontId="7" fillId="4" borderId="55" xfId="0" applyFont="1" applyFill="1" applyBorder="1" applyAlignment="1">
      <alignment horizontal="center" vertical="top"/>
    </xf>
    <xf numFmtId="0" fontId="7" fillId="4" borderId="51" xfId="0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0" fontId="0" fillId="0" borderId="28" xfId="0" applyFill="1" applyBorder="1" applyAlignment="1"/>
    <xf numFmtId="0" fontId="6" fillId="0" borderId="6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4" borderId="29" xfId="0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164" fontId="1" fillId="0" borderId="0" xfId="0" applyNumberFormat="1" applyFont="1" applyBorder="1" applyAlignment="1">
      <alignment vertical="top"/>
    </xf>
    <xf numFmtId="49" fontId="12" fillId="3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6" fillId="0" borderId="9" xfId="0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 wrapText="1"/>
    </xf>
    <xf numFmtId="164" fontId="2" fillId="5" borderId="20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left" vertical="top" wrapText="1"/>
    </xf>
    <xf numFmtId="0" fontId="1" fillId="8" borderId="47" xfId="0" applyFont="1" applyFill="1" applyBorder="1" applyAlignment="1">
      <alignment vertical="top"/>
    </xf>
    <xf numFmtId="49" fontId="2" fillId="8" borderId="48" xfId="0" applyNumberFormat="1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left" vertical="top"/>
    </xf>
    <xf numFmtId="0" fontId="0" fillId="8" borderId="29" xfId="0" applyFill="1" applyBorder="1" applyAlignment="1">
      <alignment horizontal="left" vertical="top"/>
    </xf>
    <xf numFmtId="0" fontId="1" fillId="8" borderId="50" xfId="0" applyFont="1" applyFill="1" applyBorder="1" applyAlignment="1">
      <alignment horizontal="justify" vertical="top" wrapText="1"/>
    </xf>
    <xf numFmtId="0" fontId="1" fillId="8" borderId="50" xfId="0" applyFont="1" applyFill="1" applyBorder="1" applyAlignment="1">
      <alignment horizontal="center" vertical="top" wrapText="1"/>
    </xf>
    <xf numFmtId="0" fontId="1" fillId="8" borderId="50" xfId="0" applyFont="1" applyFill="1" applyBorder="1" applyAlignment="1">
      <alignment horizontal="center" vertical="top"/>
    </xf>
    <xf numFmtId="0" fontId="1" fillId="8" borderId="50" xfId="0" applyFont="1" applyFill="1" applyBorder="1" applyAlignment="1">
      <alignment horizontal="left" vertical="top" wrapText="1"/>
    </xf>
    <xf numFmtId="0" fontId="1" fillId="8" borderId="49" xfId="0" applyFont="1" applyFill="1" applyBorder="1" applyAlignment="1">
      <alignment vertical="top"/>
    </xf>
    <xf numFmtId="0" fontId="2" fillId="8" borderId="19" xfId="0" applyFont="1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1" fillId="8" borderId="57" xfId="0" applyFont="1" applyFill="1" applyBorder="1" applyAlignment="1">
      <alignment vertical="top" wrapText="1"/>
    </xf>
    <xf numFmtId="0" fontId="1" fillId="8" borderId="57" xfId="0" applyFont="1" applyFill="1" applyBorder="1" applyAlignment="1">
      <alignment horizontal="center" vertical="top" wrapText="1"/>
    </xf>
    <xf numFmtId="0" fontId="1" fillId="8" borderId="57" xfId="0" applyFont="1" applyFill="1" applyBorder="1" applyAlignment="1">
      <alignment horizontal="left" vertical="top" wrapText="1"/>
    </xf>
    <xf numFmtId="0" fontId="1" fillId="8" borderId="23" xfId="0" applyFont="1" applyFill="1" applyBorder="1" applyAlignment="1">
      <alignment vertical="top"/>
    </xf>
    <xf numFmtId="0" fontId="23" fillId="0" borderId="0" xfId="2" applyFont="1" applyAlignment="1"/>
    <xf numFmtId="0" fontId="23" fillId="0" borderId="0" xfId="2" applyFont="1" applyAlignment="1">
      <alignment horizontal="left" vertical="top" wrapText="1"/>
    </xf>
    <xf numFmtId="0" fontId="18" fillId="0" borderId="0" xfId="2" applyFont="1" applyAlignment="1">
      <alignment vertical="top" wrapText="1"/>
    </xf>
    <xf numFmtId="0" fontId="18" fillId="0" borderId="0" xfId="2" applyFont="1" applyAlignment="1">
      <alignment horizontal="left" vertical="top" wrapText="1"/>
    </xf>
    <xf numFmtId="0" fontId="1" fillId="0" borderId="0" xfId="2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/>
    <xf numFmtId="0" fontId="18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/>
    </xf>
    <xf numFmtId="0" fontId="1" fillId="8" borderId="2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8" xfId="0" applyFont="1" applyBorder="1" applyAlignment="1">
      <alignment horizontal="right" vertical="top"/>
    </xf>
    <xf numFmtId="0" fontId="1" fillId="2" borderId="2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2" fillId="8" borderId="40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1" fillId="4" borderId="69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center" vertical="top"/>
    </xf>
    <xf numFmtId="0" fontId="15" fillId="4" borderId="66" xfId="0" applyFont="1" applyFill="1" applyBorder="1" applyAlignment="1">
      <alignment horizontal="left" vertical="top" wrapText="1"/>
    </xf>
    <xf numFmtId="0" fontId="19" fillId="4" borderId="71" xfId="0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13" fillId="4" borderId="0" xfId="0" applyFont="1" applyFill="1"/>
    <xf numFmtId="0" fontId="10" fillId="4" borderId="0" xfId="0" applyFont="1" applyFill="1" applyAlignment="1">
      <alignment horizontal="center" vertical="top" wrapText="1"/>
    </xf>
    <xf numFmtId="3" fontId="17" fillId="0" borderId="1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7" fillId="4" borderId="13" xfId="0" applyNumberFormat="1" applyFont="1" applyFill="1" applyBorder="1" applyAlignment="1">
      <alignment horizontal="center" vertical="top"/>
    </xf>
    <xf numFmtId="0" fontId="1" fillId="0" borderId="79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3" fontId="17" fillId="0" borderId="14" xfId="0" applyNumberFormat="1" applyFont="1" applyBorder="1" applyAlignment="1">
      <alignment vertical="top"/>
    </xf>
    <xf numFmtId="164" fontId="1" fillId="4" borderId="57" xfId="0" applyNumberFormat="1" applyFont="1" applyFill="1" applyBorder="1" applyAlignment="1">
      <alignment horizontal="center" vertical="top"/>
    </xf>
    <xf numFmtId="0" fontId="7" fillId="4" borderId="22" xfId="0" applyFont="1" applyFill="1" applyBorder="1" applyAlignment="1">
      <alignment horizontal="left" vertical="top" wrapText="1"/>
    </xf>
    <xf numFmtId="0" fontId="7" fillId="4" borderId="56" xfId="0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0" fontId="7" fillId="0" borderId="80" xfId="0" applyFont="1" applyFill="1" applyBorder="1" applyAlignment="1">
      <alignment horizontal="left" vertical="top" wrapText="1"/>
    </xf>
    <xf numFmtId="49" fontId="1" fillId="4" borderId="34" xfId="0" applyNumberFormat="1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9" fontId="12" fillId="3" borderId="7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4" xfId="0" applyFont="1" applyFill="1" applyBorder="1" applyAlignment="1">
      <alignment horizontal="center" vertical="top"/>
    </xf>
    <xf numFmtId="164" fontId="2" fillId="7" borderId="4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/>
    <xf numFmtId="164" fontId="2" fillId="2" borderId="1" xfId="0" applyNumberFormat="1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top" wrapText="1"/>
    </xf>
    <xf numFmtId="164" fontId="1" fillId="0" borderId="63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/>
    </xf>
    <xf numFmtId="0" fontId="6" fillId="4" borderId="73" xfId="0" applyFont="1" applyFill="1" applyBorder="1" applyAlignment="1">
      <alignment horizontal="center" vertical="top"/>
    </xf>
    <xf numFmtId="0" fontId="7" fillId="4" borderId="6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6" fillId="4" borderId="74" xfId="0" applyFont="1" applyFill="1" applyBorder="1" applyAlignment="1">
      <alignment horizontal="center" vertical="top"/>
    </xf>
    <xf numFmtId="0" fontId="7" fillId="4" borderId="81" xfId="0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center" vertical="center"/>
    </xf>
    <xf numFmtId="164" fontId="1" fillId="4" borderId="45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49" fontId="7" fillId="3" borderId="59" xfId="0" applyNumberFormat="1" applyFont="1" applyFill="1" applyBorder="1" applyAlignment="1">
      <alignment horizontal="center" vertical="top"/>
    </xf>
    <xf numFmtId="1" fontId="7" fillId="3" borderId="49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2" fillId="5" borderId="63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 wrapText="1"/>
    </xf>
    <xf numFmtId="164" fontId="2" fillId="9" borderId="4" xfId="0" applyNumberFormat="1" applyFont="1" applyFill="1" applyBorder="1" applyAlignment="1">
      <alignment horizontal="center" vertical="top" wrapText="1"/>
    </xf>
    <xf numFmtId="164" fontId="1" fillId="9" borderId="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8" borderId="28" xfId="0" applyFill="1" applyBorder="1" applyAlignment="1">
      <alignment horizontal="left" vertical="top"/>
    </xf>
    <xf numFmtId="0" fontId="1" fillId="3" borderId="80" xfId="0" applyFont="1" applyFill="1" applyBorder="1" applyAlignment="1">
      <alignment vertical="top" wrapText="1"/>
    </xf>
    <xf numFmtId="0" fontId="1" fillId="0" borderId="66" xfId="0" applyFont="1" applyBorder="1" applyAlignment="1">
      <alignment horizontal="left" vertical="top" wrapText="1"/>
    </xf>
    <xf numFmtId="0" fontId="1" fillId="4" borderId="66" xfId="0" applyFont="1" applyFill="1" applyBorder="1" applyAlignment="1">
      <alignment vertical="top" wrapText="1"/>
    </xf>
    <xf numFmtId="0" fontId="12" fillId="3" borderId="71" xfId="0" applyFont="1" applyFill="1" applyBorder="1" applyAlignment="1">
      <alignment horizontal="center" vertical="top"/>
    </xf>
    <xf numFmtId="0" fontId="12" fillId="3" borderId="74" xfId="0" applyFont="1" applyFill="1" applyBorder="1" applyAlignment="1">
      <alignment horizontal="center" vertical="top"/>
    </xf>
    <xf numFmtId="0" fontId="7" fillId="4" borderId="19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1" fillId="4" borderId="64" xfId="0" applyFont="1" applyFill="1" applyBorder="1" applyAlignment="1">
      <alignment horizontal="center" vertical="top"/>
    </xf>
    <xf numFmtId="164" fontId="1" fillId="0" borderId="64" xfId="0" applyNumberFormat="1" applyFont="1" applyBorder="1" applyAlignment="1">
      <alignment horizontal="center" vertical="top"/>
    </xf>
    <xf numFmtId="164" fontId="1" fillId="0" borderId="56" xfId="0" applyNumberFormat="1" applyFont="1" applyBorder="1" applyAlignment="1">
      <alignment horizontal="center" vertical="top"/>
    </xf>
    <xf numFmtId="0" fontId="1" fillId="3" borderId="74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" fillId="4" borderId="65" xfId="0" applyFont="1" applyFill="1" applyBorder="1" applyAlignment="1">
      <alignment horizontal="center" vertical="top"/>
    </xf>
    <xf numFmtId="164" fontId="1" fillId="4" borderId="65" xfId="0" applyNumberFormat="1" applyFont="1" applyFill="1" applyBorder="1" applyAlignment="1">
      <alignment horizontal="center" vertical="top"/>
    </xf>
    <xf numFmtId="164" fontId="1" fillId="4" borderId="56" xfId="0" applyNumberFormat="1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left" vertical="top" wrapText="1"/>
    </xf>
    <xf numFmtId="0" fontId="7" fillId="3" borderId="73" xfId="0" applyFont="1" applyFill="1" applyBorder="1" applyAlignment="1">
      <alignment horizontal="center" vertical="top"/>
    </xf>
    <xf numFmtId="0" fontId="7" fillId="3" borderId="70" xfId="0" applyFont="1" applyFill="1" applyBorder="1" applyAlignment="1">
      <alignment horizontal="center" vertical="top"/>
    </xf>
    <xf numFmtId="0" fontId="7" fillId="3" borderId="82" xfId="0" applyFont="1" applyFill="1" applyBorder="1" applyAlignment="1">
      <alignment horizontal="center" vertical="top"/>
    </xf>
    <xf numFmtId="0" fontId="7" fillId="4" borderId="49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vertical="top" wrapText="1"/>
    </xf>
    <xf numFmtId="0" fontId="7" fillId="0" borderId="73" xfId="0" applyFont="1" applyFill="1" applyBorder="1" applyAlignment="1">
      <alignment vertical="top"/>
    </xf>
    <xf numFmtId="1" fontId="7" fillId="4" borderId="3" xfId="0" applyNumberFormat="1" applyFont="1" applyFill="1" applyBorder="1" applyAlignment="1">
      <alignment vertical="top"/>
    </xf>
    <xf numFmtId="49" fontId="7" fillId="3" borderId="59" xfId="0" applyNumberFormat="1" applyFont="1" applyFill="1" applyBorder="1" applyAlignment="1">
      <alignment vertical="top"/>
    </xf>
    <xf numFmtId="1" fontId="7" fillId="3" borderId="50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center" vertical="top"/>
    </xf>
    <xf numFmtId="49" fontId="1" fillId="4" borderId="57" xfId="0" applyNumberFormat="1" applyFont="1" applyFill="1" applyBorder="1" applyAlignment="1">
      <alignment horizontal="center" vertical="top" wrapText="1"/>
    </xf>
    <xf numFmtId="49" fontId="2" fillId="4" borderId="50" xfId="0" applyNumberFormat="1" applyFont="1" applyFill="1" applyBorder="1" applyAlignment="1">
      <alignment horizontal="center" vertical="top" wrapText="1"/>
    </xf>
    <xf numFmtId="0" fontId="14" fillId="4" borderId="51" xfId="0" applyFont="1" applyFill="1" applyBorder="1" applyAlignment="1">
      <alignment horizontal="center" vertical="top"/>
    </xf>
    <xf numFmtId="0" fontId="6" fillId="4" borderId="43" xfId="0" applyFont="1" applyFill="1" applyBorder="1" applyAlignment="1">
      <alignment horizontal="center" vertical="top" wrapText="1"/>
    </xf>
    <xf numFmtId="0" fontId="1" fillId="11" borderId="69" xfId="0" applyFont="1" applyFill="1" applyBorder="1" applyAlignment="1">
      <alignment horizontal="left" vertical="top" wrapText="1"/>
    </xf>
    <xf numFmtId="0" fontId="14" fillId="11" borderId="70" xfId="0" applyFont="1" applyFill="1" applyBorder="1" applyAlignment="1">
      <alignment horizontal="center" vertical="top"/>
    </xf>
    <xf numFmtId="0" fontId="6" fillId="11" borderId="73" xfId="0" applyFont="1" applyFill="1" applyBorder="1" applyAlignment="1">
      <alignment horizontal="center" vertical="top"/>
    </xf>
    <xf numFmtId="0" fontId="7" fillId="11" borderId="73" xfId="0" applyFont="1" applyFill="1" applyBorder="1" applyAlignment="1">
      <alignment horizontal="left" vertical="top" wrapText="1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1" fillId="4" borderId="13" xfId="0" applyNumberFormat="1" applyFont="1" applyFill="1" applyBorder="1" applyAlignment="1">
      <alignment horizontal="center" vertical="top"/>
    </xf>
    <xf numFmtId="49" fontId="1" fillId="4" borderId="19" xfId="0" applyNumberFormat="1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left" vertical="top" wrapText="1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49" fontId="1" fillId="4" borderId="50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0" fontId="7" fillId="11" borderId="82" xfId="0" applyFont="1" applyFill="1" applyBorder="1" applyAlignment="1">
      <alignment horizontal="left" vertical="top" wrapText="1"/>
    </xf>
    <xf numFmtId="0" fontId="18" fillId="0" borderId="0" xfId="2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2" applyFont="1" applyFill="1" applyAlignment="1">
      <alignment horizontal="left"/>
    </xf>
    <xf numFmtId="0" fontId="23" fillId="0" borderId="0" xfId="2" applyFont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49" fontId="2" fillId="8" borderId="44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10" borderId="3" xfId="0" applyNumberFormat="1" applyFont="1" applyFill="1" applyBorder="1" applyAlignment="1">
      <alignment horizontal="center" vertical="top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shrinkToFit="1"/>
    </xf>
    <xf numFmtId="0" fontId="1" fillId="0" borderId="12" xfId="0" applyFont="1" applyBorder="1" applyAlignment="1">
      <alignment horizontal="center" vertical="center" textRotation="90" shrinkToFit="1"/>
    </xf>
    <xf numFmtId="0" fontId="1" fillId="0" borderId="17" xfId="0" applyFont="1" applyBorder="1" applyAlignment="1">
      <alignment horizontal="center" vertical="center" textRotation="90" shrinkToFit="1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right" vertical="top" wrapText="1"/>
    </xf>
    <xf numFmtId="0" fontId="2" fillId="9" borderId="8" xfId="0" applyFont="1" applyFill="1" applyBorder="1" applyAlignment="1">
      <alignment horizontal="right" vertical="top" wrapText="1"/>
    </xf>
    <xf numFmtId="0" fontId="2" fillId="9" borderId="18" xfId="0" applyFont="1" applyFill="1" applyBorder="1" applyAlignment="1">
      <alignment horizontal="right" vertical="top" wrapText="1"/>
    </xf>
    <xf numFmtId="0" fontId="2" fillId="5" borderId="39" xfId="0" applyFont="1" applyFill="1" applyBorder="1" applyAlignment="1">
      <alignment horizontal="right" vertical="top" wrapText="1"/>
    </xf>
    <xf numFmtId="0" fontId="2" fillId="5" borderId="40" xfId="0" applyFont="1" applyFill="1" applyBorder="1" applyAlignment="1">
      <alignment horizontal="right" vertical="top" wrapText="1"/>
    </xf>
    <xf numFmtId="0" fontId="2" fillId="5" borderId="36" xfId="0" applyFont="1" applyFill="1" applyBorder="1" applyAlignment="1">
      <alignment horizontal="righ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2" fillId="5" borderId="38" xfId="0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1" fillId="4" borderId="57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49" fontId="1" fillId="4" borderId="19" xfId="0" applyNumberFormat="1" applyFont="1" applyFill="1" applyBorder="1" applyAlignment="1">
      <alignment horizontal="center" vertical="top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right" vertical="top"/>
    </xf>
    <xf numFmtId="49" fontId="2" fillId="8" borderId="7" xfId="0" applyNumberFormat="1" applyFont="1" applyFill="1" applyBorder="1" applyAlignment="1">
      <alignment horizontal="right" vertical="top"/>
    </xf>
    <xf numFmtId="49" fontId="2" fillId="8" borderId="5" xfId="0" applyNumberFormat="1" applyFont="1" applyFill="1" applyBorder="1" applyAlignment="1">
      <alignment horizontal="right" vertical="top"/>
    </xf>
    <xf numFmtId="49" fontId="2" fillId="5" borderId="7" xfId="0" applyNumberFormat="1" applyFont="1" applyFill="1" applyBorder="1" applyAlignment="1">
      <alignment horizontal="right" vertical="top"/>
    </xf>
    <xf numFmtId="49" fontId="2" fillId="5" borderId="5" xfId="0" applyNumberFormat="1" applyFont="1" applyFill="1" applyBorder="1" applyAlignment="1">
      <alignment horizontal="right" vertical="top"/>
    </xf>
    <xf numFmtId="0" fontId="1" fillId="0" borderId="57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8" borderId="55" xfId="0" applyFont="1" applyFill="1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1" fillId="8" borderId="27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4" borderId="19" xfId="0" applyFont="1" applyFill="1" applyBorder="1" applyAlignment="1">
      <alignment vertical="top" wrapText="1"/>
    </xf>
    <xf numFmtId="49" fontId="1" fillId="4" borderId="50" xfId="0" applyNumberFormat="1" applyFont="1" applyFill="1" applyBorder="1" applyAlignment="1">
      <alignment horizontal="center" vertical="top"/>
    </xf>
    <xf numFmtId="0" fontId="1" fillId="4" borderId="55" xfId="0" applyFont="1" applyFill="1" applyBorder="1" applyAlignment="1">
      <alignment vertical="top" wrapText="1"/>
    </xf>
    <xf numFmtId="0" fontId="1" fillId="4" borderId="51" xfId="0" applyFont="1" applyFill="1" applyBorder="1" applyAlignment="1">
      <alignment vertical="top" wrapText="1"/>
    </xf>
    <xf numFmtId="0" fontId="1" fillId="0" borderId="50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1" fillId="11" borderId="9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0" fontId="2" fillId="0" borderId="57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0" fillId="0" borderId="50" xfId="0" applyBorder="1" applyAlignment="1">
      <alignment wrapText="1"/>
    </xf>
    <xf numFmtId="0" fontId="12" fillId="0" borderId="57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shrinkToFit="1"/>
    </xf>
    <xf numFmtId="0" fontId="1" fillId="0" borderId="13" xfId="0" applyNumberFormat="1" applyFont="1" applyBorder="1" applyAlignment="1">
      <alignment horizontal="center" vertical="center" textRotation="90" shrinkToFit="1"/>
    </xf>
    <xf numFmtId="0" fontId="1" fillId="0" borderId="14" xfId="0" applyNumberFormat="1" applyFont="1" applyBorder="1" applyAlignment="1">
      <alignment horizontal="center" vertical="center" textRotation="90" shrinkToFit="1"/>
    </xf>
    <xf numFmtId="49" fontId="2" fillId="2" borderId="5" xfId="0" applyNumberFormat="1" applyFont="1" applyFill="1" applyBorder="1" applyAlignment="1">
      <alignment horizontal="right" vertical="top"/>
    </xf>
    <xf numFmtId="0" fontId="1" fillId="8" borderId="78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8" xfId="0" applyFont="1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2" fillId="8" borderId="19" xfId="0" applyFont="1" applyFill="1" applyBorder="1" applyAlignment="1">
      <alignment horizontal="left" vertical="top" wrapText="1"/>
    </xf>
    <xf numFmtId="0" fontId="22" fillId="8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 shrinkToFit="1"/>
    </xf>
    <xf numFmtId="0" fontId="1" fillId="0" borderId="21" xfId="0" applyFont="1" applyBorder="1" applyAlignment="1">
      <alignment horizontal="center" vertical="center" textRotation="90" shrinkToFit="1"/>
    </xf>
    <xf numFmtId="0" fontId="1" fillId="0" borderId="32" xfId="0" applyFont="1" applyBorder="1" applyAlignment="1">
      <alignment horizontal="center" vertical="center" textRotation="90" shrinkToFit="1"/>
    </xf>
    <xf numFmtId="49" fontId="5" fillId="6" borderId="37" xfId="0" applyNumberFormat="1" applyFont="1" applyFill="1" applyBorder="1" applyAlignment="1">
      <alignment horizontal="left" vertical="top" wrapText="1"/>
    </xf>
    <xf numFmtId="49" fontId="5" fillId="6" borderId="6" xfId="0" applyNumberFormat="1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3" fontId="1" fillId="0" borderId="16" xfId="0" applyNumberFormat="1" applyFont="1" applyBorder="1" applyAlignment="1">
      <alignment horizontal="center" vertical="center" textRotation="90" shrinkToFit="1"/>
    </xf>
    <xf numFmtId="3" fontId="1" fillId="0" borderId="12" xfId="0" applyNumberFormat="1" applyFont="1" applyBorder="1" applyAlignment="1">
      <alignment horizontal="center" vertical="center" textRotation="90" shrinkToFit="1"/>
    </xf>
    <xf numFmtId="3" fontId="1" fillId="0" borderId="17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Border="1" applyAlignment="1">
      <alignment horizontal="center" vertical="center" textRotation="90" shrinkToFit="1"/>
    </xf>
    <xf numFmtId="3" fontId="1" fillId="0" borderId="3" xfId="0" applyNumberFormat="1" applyFont="1" applyBorder="1" applyAlignment="1">
      <alignment horizontal="center" vertical="center" textRotation="90" shrinkToFit="1"/>
    </xf>
    <xf numFmtId="3" fontId="1" fillId="0" borderId="4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Fill="1" applyBorder="1" applyAlignment="1">
      <alignment horizontal="center" vertical="center" textRotation="90" shrinkToFit="1"/>
    </xf>
    <xf numFmtId="3" fontId="1" fillId="0" borderId="3" xfId="0" applyNumberFormat="1" applyFont="1" applyFill="1" applyBorder="1" applyAlignment="1">
      <alignment horizontal="center" vertical="center" textRotation="90" shrinkToFit="1"/>
    </xf>
    <xf numFmtId="3" fontId="1" fillId="0" borderId="4" xfId="0" applyNumberFormat="1" applyFont="1" applyFill="1" applyBorder="1" applyAlignment="1">
      <alignment horizontal="center" vertical="center" textRotation="90" shrinkToFit="1"/>
    </xf>
    <xf numFmtId="3" fontId="1" fillId="0" borderId="27" xfId="0" applyNumberFormat="1" applyFont="1" applyBorder="1" applyAlignment="1">
      <alignment horizontal="center" vertical="center" shrinkToFit="1"/>
    </xf>
    <xf numFmtId="3" fontId="1" fillId="0" borderId="19" xfId="0" applyNumberFormat="1" applyFont="1" applyBorder="1" applyAlignment="1">
      <alignment horizontal="center" vertical="center" shrinkToFit="1"/>
    </xf>
    <xf numFmtId="3" fontId="1" fillId="0" borderId="28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 horizontal="center" vertical="center" textRotation="90" shrinkToFit="1"/>
    </xf>
    <xf numFmtId="3" fontId="1" fillId="0" borderId="19" xfId="0" applyNumberFormat="1" applyFont="1" applyBorder="1" applyAlignment="1">
      <alignment horizontal="center" vertical="center" textRotation="90" shrinkToFit="1"/>
    </xf>
    <xf numFmtId="3" fontId="1" fillId="0" borderId="28" xfId="0" applyNumberFormat="1" applyFont="1" applyBorder="1" applyAlignment="1">
      <alignment horizontal="center" vertical="center" textRotation="90" shrinkToFit="1"/>
    </xf>
    <xf numFmtId="3" fontId="1" fillId="0" borderId="27" xfId="0" applyNumberFormat="1" applyFont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horizontal="center" vertical="center" textRotation="90" wrapText="1"/>
    </xf>
    <xf numFmtId="3" fontId="1" fillId="0" borderId="28" xfId="0" applyNumberFormat="1" applyFont="1" applyBorder="1" applyAlignment="1">
      <alignment horizontal="center" vertical="center" textRotation="90" wrapText="1"/>
    </xf>
    <xf numFmtId="3" fontId="1" fillId="0" borderId="30" xfId="0" applyNumberFormat="1" applyFont="1" applyBorder="1" applyAlignment="1">
      <alignment horizontal="center" vertical="center" textRotation="90" wrapText="1" shrinkToFit="1"/>
    </xf>
    <xf numFmtId="3" fontId="1" fillId="0" borderId="21" xfId="0" applyNumberFormat="1" applyFont="1" applyBorder="1" applyAlignment="1">
      <alignment horizontal="center" vertical="center" textRotation="90" wrapText="1" shrinkToFit="1"/>
    </xf>
    <xf numFmtId="3" fontId="1" fillId="0" borderId="32" xfId="0" applyNumberFormat="1" applyFont="1" applyBorder="1" applyAlignment="1">
      <alignment horizontal="center" vertical="center" textRotation="90" wrapText="1" shrinkToFi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 shrinkToFit="1"/>
    </xf>
    <xf numFmtId="0" fontId="1" fillId="4" borderId="3" xfId="0" applyFont="1" applyFill="1" applyBorder="1" applyAlignment="1">
      <alignment horizontal="center" vertical="center" textRotation="90" wrapText="1" shrinkToFit="1"/>
    </xf>
    <xf numFmtId="0" fontId="1" fillId="4" borderId="4" xfId="0" applyFont="1" applyFill="1" applyBorder="1" applyAlignment="1">
      <alignment horizontal="center" vertical="center" textRotation="90" wrapText="1" shrinkToFit="1"/>
    </xf>
    <xf numFmtId="0" fontId="1" fillId="0" borderId="53" xfId="0" applyFont="1" applyBorder="1" applyAlignment="1">
      <alignment horizontal="center" vertical="center" textRotation="90" shrinkToFit="1"/>
    </xf>
    <xf numFmtId="0" fontId="1" fillId="0" borderId="34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 textRotation="90" shrinkToFit="1"/>
    </xf>
    <xf numFmtId="0" fontId="2" fillId="8" borderId="41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left" vertical="top"/>
    </xf>
    <xf numFmtId="0" fontId="2" fillId="8" borderId="7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FFCCFF"/>
            </a:solidFill>
          </c:spPr>
          <c:dPt>
            <c:idx val="0"/>
            <c:bubble3D val="0"/>
            <c:spPr>
              <a:solidFill>
                <a:schemeClr val="bg1"/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/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734-4DC1-9D93-A155B92A01EA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734-4DC1-9D93-A155B92A01E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AE8-4961-B352-6AD8633E7321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97B29D3E-20CB-456A-A726-D65E2277F3CD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
</a:t>
                    </a:r>
                    <a:fld id="{F633352B-E44D-490F-94A9-941582C5B660}" type="PERCENTAGE">
                      <a:rPr lang="en-US" baseline="0"/>
                      <a:pPr/>
                      <a:t>[PROCENTAI]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734-4DC1-9D93-A155B92A0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Ataskaita!$B$10:$D$12</c:f>
              <c:multiLvlStrCache>
                <c:ptCount val="2"/>
                <c:lvl>
                  <c:pt idx="0">
                    <c:v>–</c:v>
                  </c:pt>
                  <c:pt idx="1">
                    <c:v>–</c:v>
                  </c:pt>
                </c:lvl>
                <c:lvl>
                  <c:pt idx="0">
                    <c:v>faktiškai įvykdyta</c:v>
                  </c:pt>
                  <c:pt idx="1">
                    <c:v>iš dalies įvykdyta</c:v>
                  </c:pt>
                </c:lvl>
              </c:multiLvlStrCache>
            </c:multiLvlStrRef>
          </c:cat>
          <c:val>
            <c:numRef>
              <c:f>Ataskaita!$E$10:$E$12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4-4DC1-9D93-A155B92A01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softEdge rad="1270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15</xdr:row>
      <xdr:rowOff>9525</xdr:rowOff>
    </xdr:from>
    <xdr:to>
      <xdr:col>8</xdr:col>
      <xdr:colOff>47625</xdr:colOff>
      <xdr:row>32</xdr:row>
      <xdr:rowOff>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zoomScaleSheetLayoutView="100" workbookViewId="0">
      <selection activeCell="P22" sqref="P22"/>
    </sheetView>
  </sheetViews>
  <sheetFormatPr defaultRowHeight="12.75"/>
  <cols>
    <col min="6" max="6" width="10.5703125" customWidth="1"/>
    <col min="8" max="8" width="11.28515625" customWidth="1"/>
    <col min="9" max="9" width="17" customWidth="1"/>
  </cols>
  <sheetData>
    <row r="1" spans="1:11" ht="15.75">
      <c r="A1" s="400" t="s">
        <v>109</v>
      </c>
      <c r="B1" s="400"/>
      <c r="C1" s="400"/>
      <c r="D1" s="400"/>
      <c r="E1" s="400"/>
      <c r="F1" s="400"/>
      <c r="G1" s="400"/>
      <c r="H1" s="400"/>
      <c r="I1" s="400"/>
      <c r="J1" s="220"/>
      <c r="K1" s="220"/>
    </row>
    <row r="2" spans="1:11" ht="15.75">
      <c r="A2" s="400" t="s">
        <v>97</v>
      </c>
      <c r="B2" s="400"/>
      <c r="C2" s="400"/>
      <c r="D2" s="400"/>
      <c r="E2" s="400"/>
      <c r="F2" s="400"/>
      <c r="G2" s="400"/>
      <c r="H2" s="400"/>
      <c r="I2" s="400"/>
      <c r="J2" s="220"/>
      <c r="K2" s="220"/>
    </row>
    <row r="3" spans="1:11" ht="15.75">
      <c r="A3" s="400" t="s">
        <v>98</v>
      </c>
      <c r="B3" s="400"/>
      <c r="C3" s="400"/>
      <c r="D3" s="400"/>
      <c r="E3" s="400"/>
      <c r="F3" s="400"/>
      <c r="G3" s="400"/>
      <c r="H3" s="400"/>
      <c r="I3" s="400"/>
      <c r="J3" s="220"/>
      <c r="K3" s="220"/>
    </row>
    <row r="5" spans="1:11" ht="15.75">
      <c r="A5" s="401" t="s">
        <v>99</v>
      </c>
      <c r="B5" s="402"/>
      <c r="C5" s="402"/>
      <c r="D5" s="402"/>
      <c r="E5" s="402"/>
      <c r="F5" s="402"/>
      <c r="G5" s="402"/>
      <c r="H5" s="402"/>
      <c r="I5" s="402"/>
      <c r="J5" s="221"/>
      <c r="K5" s="221"/>
    </row>
    <row r="7" spans="1:11" ht="35.25" customHeight="1">
      <c r="A7" s="403" t="s">
        <v>100</v>
      </c>
      <c r="B7" s="403"/>
      <c r="C7" s="403"/>
      <c r="D7" s="403"/>
      <c r="E7" s="403"/>
      <c r="F7" s="403"/>
      <c r="G7" s="403"/>
      <c r="H7" s="403"/>
      <c r="I7" s="403"/>
      <c r="J7" s="222"/>
      <c r="K7" s="222"/>
    </row>
    <row r="8" spans="1:11" ht="14.25" customHeight="1"/>
    <row r="9" spans="1:11" ht="22.5" customHeight="1">
      <c r="A9" s="398" t="s">
        <v>129</v>
      </c>
      <c r="B9" s="399"/>
      <c r="C9" s="399"/>
      <c r="D9" s="399"/>
      <c r="E9" s="399"/>
      <c r="F9" s="399"/>
      <c r="G9" s="399"/>
      <c r="H9" s="399"/>
      <c r="I9" s="399"/>
      <c r="J9" s="223"/>
      <c r="K9" s="223"/>
    </row>
    <row r="10" spans="1:11" ht="15.75">
      <c r="A10" s="224"/>
      <c r="B10" s="406" t="s">
        <v>101</v>
      </c>
      <c r="C10" s="406"/>
      <c r="D10" s="225" t="s">
        <v>102</v>
      </c>
      <c r="E10" s="226">
        <v>7</v>
      </c>
      <c r="F10" s="227" t="s">
        <v>103</v>
      </c>
      <c r="G10" s="227"/>
      <c r="H10" s="227"/>
      <c r="I10" s="227"/>
      <c r="J10" s="227"/>
      <c r="K10" s="227"/>
    </row>
    <row r="11" spans="1:11" ht="15.75">
      <c r="A11" s="224"/>
      <c r="B11" s="407" t="s">
        <v>104</v>
      </c>
      <c r="C11" s="407"/>
      <c r="D11" s="228" t="s">
        <v>102</v>
      </c>
      <c r="E11" s="229">
        <v>1</v>
      </c>
      <c r="F11" s="230" t="s">
        <v>130</v>
      </c>
      <c r="G11" s="230"/>
      <c r="H11" s="230"/>
      <c r="I11" s="227"/>
      <c r="J11" s="227"/>
      <c r="K11" s="227"/>
    </row>
    <row r="12" spans="1:11" ht="15.75">
      <c r="A12" s="224"/>
      <c r="B12" s="406"/>
      <c r="C12" s="406"/>
      <c r="D12" s="225"/>
      <c r="E12" s="225"/>
      <c r="F12" s="231"/>
      <c r="G12" s="231"/>
      <c r="H12" s="231"/>
      <c r="I12" s="227"/>
      <c r="J12" s="227"/>
      <c r="K12" s="227"/>
    </row>
    <row r="13" spans="1:11" ht="15.75">
      <c r="A13" s="224"/>
      <c r="B13" s="231"/>
      <c r="C13" s="231"/>
      <c r="D13" s="232"/>
      <c r="E13" s="225"/>
      <c r="F13" s="231"/>
      <c r="G13" s="231"/>
      <c r="H13" s="231"/>
      <c r="I13" s="227"/>
      <c r="J13" s="227"/>
      <c r="K13" s="227"/>
    </row>
    <row r="14" spans="1:11" ht="15.75">
      <c r="A14" s="224"/>
      <c r="B14" s="408" t="s">
        <v>110</v>
      </c>
      <c r="C14" s="408"/>
      <c r="D14" s="408"/>
      <c r="E14" s="408"/>
      <c r="F14" s="408"/>
      <c r="G14" s="408"/>
      <c r="H14" s="227"/>
      <c r="I14" s="227"/>
      <c r="J14" s="227"/>
      <c r="K14" s="227"/>
    </row>
    <row r="17" spans="2:11"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2:11"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  <row r="19" spans="2:11"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2:11">
      <c r="B20" s="233"/>
      <c r="C20" s="233"/>
      <c r="D20" s="233"/>
      <c r="E20" s="233"/>
      <c r="F20" s="233"/>
      <c r="G20" s="233"/>
      <c r="H20" s="233"/>
      <c r="I20" s="233"/>
      <c r="J20" s="233"/>
      <c r="K20" s="233"/>
    </row>
    <row r="21" spans="2:11"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2:11"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2:11"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2:11"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2:11"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2:11"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2:11"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2:11"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2:11"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2:11"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2:11">
      <c r="B31" s="233"/>
      <c r="C31" s="233"/>
      <c r="D31" s="233"/>
      <c r="E31" s="233"/>
      <c r="F31" s="233"/>
      <c r="G31" s="233"/>
      <c r="H31" s="233"/>
      <c r="I31" s="233"/>
      <c r="J31" s="233"/>
      <c r="K31" s="233"/>
    </row>
    <row r="32" spans="2:11"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 ht="34.5" customHeight="1">
      <c r="A35" s="409" t="s">
        <v>105</v>
      </c>
      <c r="B35" s="405"/>
      <c r="C35" s="405"/>
      <c r="D35" s="405"/>
      <c r="E35" s="405"/>
      <c r="F35" s="405"/>
      <c r="G35" s="405"/>
      <c r="H35" s="405"/>
      <c r="I35" s="405"/>
      <c r="J35" s="234"/>
      <c r="K35" s="234"/>
    </row>
    <row r="36" spans="1:11" ht="33" customHeight="1">
      <c r="A36" s="404" t="s">
        <v>106</v>
      </c>
      <c r="B36" s="405"/>
      <c r="C36" s="405"/>
      <c r="D36" s="405"/>
      <c r="E36" s="405"/>
      <c r="F36" s="405"/>
      <c r="G36" s="405"/>
      <c r="H36" s="405"/>
      <c r="I36" s="405"/>
      <c r="J36" s="235"/>
      <c r="K36" s="235"/>
    </row>
    <row r="37" spans="1:11" ht="31.5" customHeight="1">
      <c r="A37" s="404" t="s">
        <v>107</v>
      </c>
      <c r="B37" s="405"/>
      <c r="C37" s="405"/>
      <c r="D37" s="405"/>
      <c r="E37" s="405"/>
      <c r="F37" s="405"/>
      <c r="G37" s="405"/>
      <c r="H37" s="405"/>
      <c r="I37" s="405"/>
      <c r="J37" s="236"/>
      <c r="K37" s="236"/>
    </row>
    <row r="38" spans="1:11" ht="32.25" customHeight="1">
      <c r="A38" s="404" t="s">
        <v>108</v>
      </c>
      <c r="B38" s="405"/>
      <c r="C38" s="405"/>
      <c r="D38" s="405"/>
      <c r="E38" s="405"/>
      <c r="F38" s="405"/>
      <c r="G38" s="405"/>
      <c r="H38" s="405"/>
      <c r="I38" s="405"/>
      <c r="J38" s="236"/>
      <c r="K38" s="236"/>
    </row>
  </sheetData>
  <mergeCells count="14">
    <mergeCell ref="A37:I37"/>
    <mergeCell ref="A38:I38"/>
    <mergeCell ref="B10:C10"/>
    <mergeCell ref="B11:C11"/>
    <mergeCell ref="B12:C12"/>
    <mergeCell ref="B14:G14"/>
    <mergeCell ref="A35:I35"/>
    <mergeCell ref="A36:I36"/>
    <mergeCell ref="A9:I9"/>
    <mergeCell ref="A1:I1"/>
    <mergeCell ref="A2:I2"/>
    <mergeCell ref="A3:I3"/>
    <mergeCell ref="A5:I5"/>
    <mergeCell ref="A7:I7"/>
  </mergeCells>
  <printOptions horizontalCentered="1"/>
  <pageMargins left="1.1811023622047245" right="0.19685039370078741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3"/>
  <sheetViews>
    <sheetView zoomScaleNormal="100" zoomScaleSheetLayoutView="100" workbookViewId="0">
      <selection activeCell="R10" sqref="R10"/>
    </sheetView>
  </sheetViews>
  <sheetFormatPr defaultRowHeight="12.75"/>
  <cols>
    <col min="1" max="2" width="2.7109375" style="4" customWidth="1"/>
    <col min="3" max="3" width="2.7109375" style="121" customWidth="1"/>
    <col min="4" max="4" width="32.42578125" style="4" customWidth="1"/>
    <col min="5" max="5" width="2.7109375" style="12" customWidth="1"/>
    <col min="6" max="6" width="4.5703125" style="5" customWidth="1"/>
    <col min="7" max="7" width="7.7109375" style="6" customWidth="1"/>
    <col min="8" max="10" width="9.85546875" style="4" customWidth="1"/>
    <col min="11" max="11" width="30.7109375" style="4" customWidth="1"/>
    <col min="12" max="12" width="5.140625" style="4" customWidth="1"/>
    <col min="13" max="13" width="4.85546875" style="4" customWidth="1"/>
    <col min="14" max="14" width="36.140625" style="4" customWidth="1"/>
    <col min="15" max="15" width="30.5703125" style="4" customWidth="1"/>
    <col min="16" max="16384" width="9.140625" style="3"/>
  </cols>
  <sheetData>
    <row r="1" spans="1:17" s="192" customFormat="1" ht="15.75" customHeight="1">
      <c r="A1" s="527" t="s">
        <v>90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</row>
    <row r="2" spans="1:17" ht="15.75" customHeight="1">
      <c r="A2" s="528" t="s">
        <v>91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9"/>
      <c r="M2" s="529"/>
      <c r="N2" s="529"/>
      <c r="O2" s="529"/>
    </row>
    <row r="3" spans="1:17" ht="15" customHeight="1" thickBot="1">
      <c r="C3" s="4"/>
      <c r="K3" s="181"/>
      <c r="L3" s="194"/>
      <c r="M3" s="530" t="s">
        <v>43</v>
      </c>
      <c r="N3" s="530"/>
      <c r="O3" s="531"/>
    </row>
    <row r="4" spans="1:17" s="192" customFormat="1" ht="30" customHeight="1">
      <c r="A4" s="424" t="s">
        <v>31</v>
      </c>
      <c r="B4" s="427" t="s">
        <v>0</v>
      </c>
      <c r="C4" s="427" t="s">
        <v>1</v>
      </c>
      <c r="D4" s="430" t="s">
        <v>12</v>
      </c>
      <c r="E4" s="427" t="s">
        <v>2</v>
      </c>
      <c r="F4" s="520" t="s">
        <v>3</v>
      </c>
      <c r="G4" s="538" t="s">
        <v>4</v>
      </c>
      <c r="H4" s="421" t="s">
        <v>81</v>
      </c>
      <c r="I4" s="422"/>
      <c r="J4" s="423"/>
      <c r="K4" s="415" t="s">
        <v>82</v>
      </c>
      <c r="L4" s="416"/>
      <c r="M4" s="416"/>
      <c r="N4" s="505" t="s">
        <v>83</v>
      </c>
      <c r="O4" s="534" t="s">
        <v>84</v>
      </c>
    </row>
    <row r="5" spans="1:17" s="192" customFormat="1" ht="33.75" customHeight="1">
      <c r="A5" s="425"/>
      <c r="B5" s="428"/>
      <c r="C5" s="428"/>
      <c r="D5" s="431"/>
      <c r="E5" s="428"/>
      <c r="F5" s="521"/>
      <c r="G5" s="539"/>
      <c r="H5" s="419" t="s">
        <v>85</v>
      </c>
      <c r="I5" s="537" t="s">
        <v>125</v>
      </c>
      <c r="J5" s="537" t="s">
        <v>86</v>
      </c>
      <c r="K5" s="433" t="s">
        <v>87</v>
      </c>
      <c r="L5" s="417" t="s">
        <v>88</v>
      </c>
      <c r="M5" s="417" t="s">
        <v>89</v>
      </c>
      <c r="N5" s="506"/>
      <c r="O5" s="535"/>
    </row>
    <row r="6" spans="1:17" s="192" customFormat="1" ht="48" customHeight="1" thickBot="1">
      <c r="A6" s="426"/>
      <c r="B6" s="429"/>
      <c r="C6" s="429"/>
      <c r="D6" s="432"/>
      <c r="E6" s="429"/>
      <c r="F6" s="522"/>
      <c r="G6" s="540"/>
      <c r="H6" s="420"/>
      <c r="I6" s="468"/>
      <c r="J6" s="468"/>
      <c r="K6" s="434"/>
      <c r="L6" s="418"/>
      <c r="M6" s="418"/>
      <c r="N6" s="507"/>
      <c r="O6" s="536"/>
    </row>
    <row r="7" spans="1:17" s="11" customFormat="1" ht="15" customHeight="1">
      <c r="A7" s="541" t="s">
        <v>23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3"/>
      <c r="M7" s="53"/>
      <c r="N7" s="53"/>
      <c r="O7" s="54"/>
    </row>
    <row r="8" spans="1:17" s="11" customFormat="1" ht="14.25" customHeight="1">
      <c r="A8" s="543" t="s">
        <v>38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394"/>
      <c r="M8" s="394"/>
      <c r="N8" s="394"/>
      <c r="O8" s="38"/>
    </row>
    <row r="9" spans="1:17" ht="42" customHeight="1">
      <c r="A9" s="395" t="s">
        <v>5</v>
      </c>
      <c r="B9" s="532" t="s">
        <v>24</v>
      </c>
      <c r="C9" s="533"/>
      <c r="D9" s="533"/>
      <c r="E9" s="533"/>
      <c r="F9" s="533"/>
      <c r="G9" s="533"/>
      <c r="H9" s="485" t="s">
        <v>126</v>
      </c>
      <c r="I9" s="486"/>
      <c r="J9" s="487"/>
      <c r="K9" s="202" t="s">
        <v>92</v>
      </c>
      <c r="L9" s="203">
        <v>37</v>
      </c>
      <c r="M9" s="203">
        <v>36.28</v>
      </c>
      <c r="N9" s="204" t="s">
        <v>131</v>
      </c>
      <c r="O9" s="205"/>
    </row>
    <row r="10" spans="1:17" ht="51" customHeight="1">
      <c r="A10" s="206"/>
      <c r="B10" s="207"/>
      <c r="C10" s="208"/>
      <c r="D10" s="208"/>
      <c r="E10" s="208"/>
      <c r="F10" s="208"/>
      <c r="G10" s="208"/>
      <c r="H10" s="485" t="s">
        <v>126</v>
      </c>
      <c r="I10" s="486"/>
      <c r="J10" s="487"/>
      <c r="K10" s="202" t="s">
        <v>93</v>
      </c>
      <c r="L10" s="203">
        <v>2400</v>
      </c>
      <c r="M10" s="203">
        <v>7298</v>
      </c>
      <c r="N10" s="204" t="s">
        <v>132</v>
      </c>
      <c r="O10" s="205"/>
    </row>
    <row r="11" spans="1:17" ht="15" customHeight="1">
      <c r="A11" s="18" t="s">
        <v>5</v>
      </c>
      <c r="B11" s="16" t="s">
        <v>5</v>
      </c>
      <c r="C11" s="491" t="s">
        <v>25</v>
      </c>
      <c r="D11" s="492"/>
      <c r="E11" s="492"/>
      <c r="F11" s="492"/>
      <c r="G11" s="492"/>
      <c r="H11" s="492"/>
      <c r="I11" s="492"/>
      <c r="J11" s="492"/>
      <c r="K11" s="492"/>
      <c r="L11" s="387"/>
      <c r="M11" s="387"/>
      <c r="N11" s="387"/>
      <c r="O11" s="40"/>
    </row>
    <row r="12" spans="1:17" ht="14.25" customHeight="1">
      <c r="A12" s="395" t="s">
        <v>5</v>
      </c>
      <c r="B12" s="384" t="s">
        <v>5</v>
      </c>
      <c r="C12" s="391" t="s">
        <v>5</v>
      </c>
      <c r="D12" s="515" t="s">
        <v>66</v>
      </c>
      <c r="E12" s="139"/>
      <c r="F12" s="109" t="s">
        <v>27</v>
      </c>
      <c r="G12" s="154" t="s">
        <v>22</v>
      </c>
      <c r="H12" s="91">
        <v>113</v>
      </c>
      <c r="I12" s="91">
        <v>113</v>
      </c>
      <c r="J12" s="91">
        <v>97.1</v>
      </c>
      <c r="K12" s="287"/>
      <c r="L12" s="140"/>
      <c r="M12" s="182"/>
      <c r="N12" s="182"/>
      <c r="O12" s="141"/>
      <c r="P12" s="13"/>
      <c r="Q12" s="13"/>
    </row>
    <row r="13" spans="1:17" ht="13.5" customHeight="1">
      <c r="A13" s="395"/>
      <c r="B13" s="384"/>
      <c r="C13" s="391"/>
      <c r="D13" s="516"/>
      <c r="E13" s="142"/>
      <c r="F13" s="250"/>
      <c r="G13" s="34" t="s">
        <v>67</v>
      </c>
      <c r="H13" s="27">
        <v>88.1</v>
      </c>
      <c r="I13" s="27">
        <v>88.1</v>
      </c>
      <c r="J13" s="27">
        <v>88.1</v>
      </c>
      <c r="K13" s="143"/>
      <c r="L13" s="144"/>
      <c r="M13" s="183"/>
      <c r="N13" s="351"/>
      <c r="O13" s="352"/>
      <c r="P13" s="13"/>
      <c r="Q13" s="13"/>
    </row>
    <row r="14" spans="1:17" ht="26.25" customHeight="1">
      <c r="A14" s="395"/>
      <c r="B14" s="384"/>
      <c r="C14" s="388" t="s">
        <v>5</v>
      </c>
      <c r="D14" s="517" t="s">
        <v>29</v>
      </c>
      <c r="E14" s="519" t="s">
        <v>28</v>
      </c>
      <c r="F14" s="385"/>
      <c r="G14" s="154"/>
      <c r="H14" s="91"/>
      <c r="I14" s="91"/>
      <c r="J14" s="91"/>
      <c r="K14" s="292" t="s">
        <v>51</v>
      </c>
      <c r="L14" s="148">
        <v>2</v>
      </c>
      <c r="M14" s="184">
        <v>2</v>
      </c>
      <c r="N14" s="353"/>
      <c r="O14" s="162"/>
      <c r="P14" s="13"/>
      <c r="Q14" s="13"/>
    </row>
    <row r="15" spans="1:17" ht="32.25" customHeight="1">
      <c r="A15" s="395"/>
      <c r="B15" s="384"/>
      <c r="C15" s="389"/>
      <c r="D15" s="518"/>
      <c r="E15" s="518"/>
      <c r="F15" s="385"/>
      <c r="G15" s="34"/>
      <c r="H15" s="27"/>
      <c r="I15" s="27"/>
      <c r="J15" s="27"/>
      <c r="K15" s="147" t="s">
        <v>73</v>
      </c>
      <c r="L15" s="390" t="s">
        <v>75</v>
      </c>
      <c r="M15" s="185" t="s">
        <v>75</v>
      </c>
      <c r="N15" s="386"/>
      <c r="O15" s="385"/>
      <c r="P15" s="13"/>
      <c r="Q15" s="13"/>
    </row>
    <row r="16" spans="1:17" ht="30" customHeight="1">
      <c r="A16" s="545"/>
      <c r="B16" s="413"/>
      <c r="C16" s="493" t="s">
        <v>7</v>
      </c>
      <c r="D16" s="495" t="s">
        <v>76</v>
      </c>
      <c r="E16" s="484" t="s">
        <v>35</v>
      </c>
      <c r="F16" s="459"/>
      <c r="G16" s="35"/>
      <c r="H16" s="28"/>
      <c r="I16" s="28"/>
      <c r="J16" s="28"/>
      <c r="K16" s="107" t="s">
        <v>70</v>
      </c>
      <c r="L16" s="108" t="s">
        <v>59</v>
      </c>
      <c r="M16" s="173" t="s">
        <v>62</v>
      </c>
      <c r="N16" s="386"/>
      <c r="O16" s="385"/>
    </row>
    <row r="17" spans="1:20" ht="40.5" customHeight="1">
      <c r="A17" s="545"/>
      <c r="B17" s="413"/>
      <c r="C17" s="494"/>
      <c r="D17" s="495"/>
      <c r="E17" s="484"/>
      <c r="F17" s="459"/>
      <c r="G17" s="35"/>
      <c r="H17" s="28"/>
      <c r="I17" s="28"/>
      <c r="J17" s="28"/>
      <c r="K17" s="347" t="s">
        <v>77</v>
      </c>
      <c r="L17" s="108" t="s">
        <v>60</v>
      </c>
      <c r="M17" s="173" t="s">
        <v>62</v>
      </c>
      <c r="N17" s="390"/>
      <c r="O17" s="385"/>
    </row>
    <row r="18" spans="1:20" ht="16.5" customHeight="1">
      <c r="A18" s="411"/>
      <c r="B18" s="414"/>
      <c r="C18" s="493" t="s">
        <v>128</v>
      </c>
      <c r="D18" s="497" t="s">
        <v>47</v>
      </c>
      <c r="E18" s="482"/>
      <c r="F18" s="514"/>
      <c r="G18" s="354"/>
      <c r="H18" s="355"/>
      <c r="I18" s="355"/>
      <c r="J18" s="356"/>
      <c r="K18" s="346" t="s">
        <v>50</v>
      </c>
      <c r="L18" s="105" t="s">
        <v>68</v>
      </c>
      <c r="M18" s="105" t="s">
        <v>68</v>
      </c>
      <c r="N18" s="193"/>
      <c r="O18" s="164"/>
      <c r="P18" s="8"/>
    </row>
    <row r="19" spans="1:20" ht="54.75" customHeight="1">
      <c r="A19" s="411"/>
      <c r="B19" s="414"/>
      <c r="C19" s="496"/>
      <c r="D19" s="498"/>
      <c r="E19" s="499"/>
      <c r="F19" s="514"/>
      <c r="G19" s="36"/>
      <c r="H19" s="27"/>
      <c r="I19" s="27"/>
      <c r="J19" s="58"/>
      <c r="K19" s="348" t="s">
        <v>54</v>
      </c>
      <c r="L19" s="349">
        <v>12</v>
      </c>
      <c r="M19" s="350">
        <v>0</v>
      </c>
      <c r="N19" s="357" t="s">
        <v>133</v>
      </c>
      <c r="O19" s="146"/>
      <c r="P19" s="8"/>
    </row>
    <row r="20" spans="1:20" s="23" customFormat="1" ht="16.5" customHeight="1" thickBot="1">
      <c r="A20" s="117"/>
      <c r="B20" s="118"/>
      <c r="C20" s="83"/>
      <c r="D20" s="126"/>
      <c r="E20" s="130"/>
      <c r="F20" s="131"/>
      <c r="G20" s="84" t="s">
        <v>6</v>
      </c>
      <c r="H20" s="57">
        <f>SUM(H12:H19)</f>
        <v>201.1</v>
      </c>
      <c r="I20" s="57">
        <f>SUM(I12:I19)</f>
        <v>201.1</v>
      </c>
      <c r="J20" s="56">
        <f>SUM(J12:J19)</f>
        <v>185.2</v>
      </c>
      <c r="K20" s="127"/>
      <c r="L20" s="128"/>
      <c r="M20" s="186"/>
      <c r="N20" s="186"/>
      <c r="O20" s="129"/>
      <c r="P20" s="87"/>
    </row>
    <row r="21" spans="1:20" ht="14.25" customHeight="1" thickBot="1">
      <c r="A21" s="20" t="s">
        <v>5</v>
      </c>
      <c r="B21" s="7" t="s">
        <v>7</v>
      </c>
      <c r="C21" s="523" t="s">
        <v>8</v>
      </c>
      <c r="D21" s="523"/>
      <c r="E21" s="523"/>
      <c r="F21" s="523"/>
      <c r="G21" s="523"/>
      <c r="H21" s="30">
        <f t="shared" ref="H21" si="0">H20</f>
        <v>201.1</v>
      </c>
      <c r="I21" s="30">
        <f t="shared" ref="I21:J22" si="1">I20</f>
        <v>201.1</v>
      </c>
      <c r="J21" s="47">
        <f t="shared" si="1"/>
        <v>185.2</v>
      </c>
      <c r="K21" s="257"/>
      <c r="L21" s="258"/>
      <c r="M21" s="258"/>
      <c r="N21" s="258"/>
      <c r="O21" s="43"/>
    </row>
    <row r="22" spans="1:20" ht="14.25" customHeight="1" thickBot="1">
      <c r="A22" s="20" t="s">
        <v>5</v>
      </c>
      <c r="B22" s="478" t="s">
        <v>9</v>
      </c>
      <c r="C22" s="479"/>
      <c r="D22" s="479"/>
      <c r="E22" s="479"/>
      <c r="F22" s="479"/>
      <c r="G22" s="479"/>
      <c r="H22" s="31">
        <f t="shared" ref="H22" si="2">H21</f>
        <v>201.1</v>
      </c>
      <c r="I22" s="31">
        <f t="shared" si="1"/>
        <v>201.1</v>
      </c>
      <c r="J22" s="48">
        <f t="shared" si="1"/>
        <v>185.2</v>
      </c>
      <c r="K22" s="251"/>
      <c r="L22" s="252"/>
      <c r="M22" s="252"/>
      <c r="N22" s="252"/>
      <c r="O22" s="42"/>
      <c r="T22" s="23"/>
    </row>
    <row r="23" spans="1:20" ht="29.25" customHeight="1">
      <c r="A23" s="395" t="s">
        <v>7</v>
      </c>
      <c r="B23" s="532" t="s">
        <v>94</v>
      </c>
      <c r="C23" s="533"/>
      <c r="D23" s="533"/>
      <c r="E23" s="533"/>
      <c r="F23" s="533"/>
      <c r="G23" s="533"/>
      <c r="H23" s="488" t="s">
        <v>126</v>
      </c>
      <c r="I23" s="489"/>
      <c r="J23" s="490"/>
      <c r="K23" s="209" t="s">
        <v>95</v>
      </c>
      <c r="L23" s="210">
        <v>20</v>
      </c>
      <c r="M23" s="211">
        <v>9.1999999999999993</v>
      </c>
      <c r="N23" s="212"/>
      <c r="O23" s="213"/>
    </row>
    <row r="24" spans="1:20" ht="30" customHeight="1" thickBot="1">
      <c r="A24" s="395"/>
      <c r="B24" s="214"/>
      <c r="C24" s="215"/>
      <c r="D24" s="215"/>
      <c r="E24" s="215"/>
      <c r="F24" s="215"/>
      <c r="G24" s="215"/>
      <c r="H24" s="345"/>
      <c r="I24" s="524"/>
      <c r="J24" s="525"/>
      <c r="K24" s="216" t="s">
        <v>96</v>
      </c>
      <c r="L24" s="217">
        <v>5700</v>
      </c>
      <c r="M24" s="218">
        <v>6122</v>
      </c>
      <c r="N24" s="218"/>
      <c r="O24" s="219"/>
    </row>
    <row r="25" spans="1:20" ht="15.75" customHeight="1" thickBot="1">
      <c r="A25" s="19" t="s">
        <v>7</v>
      </c>
      <c r="B25" s="7" t="s">
        <v>5</v>
      </c>
      <c r="C25" s="511" t="s">
        <v>26</v>
      </c>
      <c r="D25" s="512"/>
      <c r="E25" s="513"/>
      <c r="F25" s="513"/>
      <c r="G25" s="513"/>
      <c r="H25" s="513"/>
      <c r="I25" s="513"/>
      <c r="J25" s="513"/>
      <c r="K25" s="513"/>
      <c r="L25" s="392"/>
      <c r="M25" s="392"/>
      <c r="N25" s="392"/>
      <c r="O25" s="41"/>
    </row>
    <row r="26" spans="1:20" ht="21" customHeight="1">
      <c r="A26" s="410" t="s">
        <v>7</v>
      </c>
      <c r="B26" s="412" t="s">
        <v>5</v>
      </c>
      <c r="C26" s="396" t="s">
        <v>5</v>
      </c>
      <c r="D26" s="75" t="s">
        <v>48</v>
      </c>
      <c r="E26" s="501" t="s">
        <v>36</v>
      </c>
      <c r="F26" s="502" t="s">
        <v>27</v>
      </c>
      <c r="G26" s="305" t="s">
        <v>22</v>
      </c>
      <c r="H26" s="76">
        <v>189.1</v>
      </c>
      <c r="I26" s="76">
        <v>189.1</v>
      </c>
      <c r="J26" s="308">
        <v>122.4</v>
      </c>
      <c r="K26" s="77"/>
      <c r="L26" s="79"/>
      <c r="M26" s="187"/>
      <c r="N26" s="78"/>
      <c r="O26" s="196"/>
      <c r="P26" s="13"/>
    </row>
    <row r="27" spans="1:20" ht="117" customHeight="1">
      <c r="A27" s="411"/>
      <c r="B27" s="413"/>
      <c r="C27" s="375" t="s">
        <v>5</v>
      </c>
      <c r="D27" s="80" t="s">
        <v>37</v>
      </c>
      <c r="E27" s="499"/>
      <c r="F27" s="503"/>
      <c r="G27" s="138"/>
      <c r="H27" s="50"/>
      <c r="I27" s="50"/>
      <c r="J27" s="28"/>
      <c r="K27" s="26" t="s">
        <v>71</v>
      </c>
      <c r="L27" s="62">
        <v>2</v>
      </c>
      <c r="M27" s="195">
        <v>2</v>
      </c>
      <c r="N27" s="358" t="s">
        <v>134</v>
      </c>
      <c r="O27" s="63"/>
      <c r="P27" s="14"/>
    </row>
    <row r="28" spans="1:20" ht="103.5" customHeight="1">
      <c r="A28" s="383"/>
      <c r="B28" s="384"/>
      <c r="C28" s="375" t="s">
        <v>7</v>
      </c>
      <c r="D28" s="504" t="s">
        <v>111</v>
      </c>
      <c r="E28" s="482" t="s">
        <v>41</v>
      </c>
      <c r="F28" s="459"/>
      <c r="G28" s="35"/>
      <c r="H28" s="28"/>
      <c r="I28" s="28"/>
      <c r="J28" s="50"/>
      <c r="K28" s="379" t="s">
        <v>124</v>
      </c>
      <c r="L28" s="380">
        <v>180</v>
      </c>
      <c r="M28" s="381">
        <v>50</v>
      </c>
      <c r="N28" s="382"/>
      <c r="O28" s="397" t="s">
        <v>135</v>
      </c>
      <c r="P28" s="155"/>
    </row>
    <row r="29" spans="1:20" ht="50.25" customHeight="1">
      <c r="A29" s="383"/>
      <c r="B29" s="384"/>
      <c r="C29" s="376"/>
      <c r="D29" s="504"/>
      <c r="E29" s="483"/>
      <c r="F29" s="459"/>
      <c r="G29" s="98"/>
      <c r="H29" s="29"/>
      <c r="I29" s="29"/>
      <c r="J29" s="59"/>
      <c r="K29" s="149" t="s">
        <v>113</v>
      </c>
      <c r="L29" s="377">
        <v>1</v>
      </c>
      <c r="M29" s="113">
        <v>1</v>
      </c>
      <c r="N29" s="113"/>
      <c r="O29" s="378"/>
      <c r="P29" s="14"/>
    </row>
    <row r="30" spans="1:20" s="23" customFormat="1" ht="16.5" customHeight="1" thickBot="1">
      <c r="A30" s="117"/>
      <c r="B30" s="118"/>
      <c r="C30" s="83"/>
      <c r="D30" s="126"/>
      <c r="E30" s="130"/>
      <c r="F30" s="131"/>
      <c r="G30" s="84" t="s">
        <v>6</v>
      </c>
      <c r="H30" s="89">
        <f t="shared" ref="H30" si="3">SUM(H26:H29)</f>
        <v>189.1</v>
      </c>
      <c r="I30" s="89">
        <f t="shared" ref="I30:J30" si="4">SUM(I26:I29)</f>
        <v>189.1</v>
      </c>
      <c r="J30" s="89">
        <f t="shared" si="4"/>
        <v>122.4</v>
      </c>
      <c r="K30" s="249"/>
      <c r="L30" s="186"/>
      <c r="M30" s="128"/>
      <c r="N30" s="128"/>
      <c r="O30" s="158"/>
      <c r="P30" s="87"/>
    </row>
    <row r="31" spans="1:20" ht="14.25" customHeight="1">
      <c r="A31" s="383" t="s">
        <v>7</v>
      </c>
      <c r="B31" s="384" t="s">
        <v>5</v>
      </c>
      <c r="C31" s="122" t="s">
        <v>7</v>
      </c>
      <c r="D31" s="393" t="s">
        <v>65</v>
      </c>
      <c r="E31" s="460" t="s">
        <v>41</v>
      </c>
      <c r="F31" s="109" t="s">
        <v>27</v>
      </c>
      <c r="G31" s="150" t="s">
        <v>22</v>
      </c>
      <c r="H31" s="151">
        <v>152.4</v>
      </c>
      <c r="I31" s="151">
        <v>152.4</v>
      </c>
      <c r="J31" s="152">
        <v>144.4</v>
      </c>
      <c r="K31" s="135"/>
      <c r="L31" s="136"/>
      <c r="M31" s="188"/>
      <c r="N31" s="136"/>
      <c r="O31" s="160"/>
      <c r="P31" s="14"/>
    </row>
    <row r="32" spans="1:20" ht="14.25" customHeight="1">
      <c r="A32" s="383"/>
      <c r="B32" s="384"/>
      <c r="C32" s="122"/>
      <c r="D32" s="137"/>
      <c r="E32" s="461"/>
      <c r="F32" s="109"/>
      <c r="G32" s="168" t="s">
        <v>67</v>
      </c>
      <c r="H32" s="49">
        <v>55.4</v>
      </c>
      <c r="I32" s="49">
        <v>55.4</v>
      </c>
      <c r="J32" s="27">
        <v>55.1</v>
      </c>
      <c r="K32" s="149"/>
      <c r="L32" s="113"/>
      <c r="M32" s="189"/>
      <c r="N32" s="113"/>
      <c r="O32" s="114"/>
      <c r="P32" s="14"/>
    </row>
    <row r="33" spans="1:35" ht="15.75" customHeight="1">
      <c r="A33" s="383"/>
      <c r="B33" s="384"/>
      <c r="C33" s="388" t="s">
        <v>5</v>
      </c>
      <c r="D33" s="464" t="s">
        <v>40</v>
      </c>
      <c r="E33" s="462"/>
      <c r="F33" s="466"/>
      <c r="G33" s="359" t="s">
        <v>32</v>
      </c>
      <c r="H33" s="360">
        <v>21.6</v>
      </c>
      <c r="I33" s="360">
        <v>21.6</v>
      </c>
      <c r="J33" s="91">
        <v>5.5</v>
      </c>
      <c r="K33" s="169" t="s">
        <v>42</v>
      </c>
      <c r="L33" s="159">
        <v>1</v>
      </c>
      <c r="M33" s="174">
        <v>1</v>
      </c>
      <c r="N33" s="159"/>
      <c r="O33" s="64"/>
    </row>
    <row r="34" spans="1:35" ht="11.25" customHeight="1">
      <c r="A34" s="383"/>
      <c r="B34" s="384"/>
      <c r="C34" s="374"/>
      <c r="D34" s="465"/>
      <c r="E34" s="463"/>
      <c r="F34" s="466"/>
      <c r="G34" s="168"/>
      <c r="H34" s="27"/>
      <c r="I34" s="27"/>
      <c r="J34" s="27"/>
      <c r="K34" s="362"/>
      <c r="L34" s="197"/>
      <c r="M34" s="363"/>
      <c r="N34" s="197"/>
      <c r="O34" s="161"/>
    </row>
    <row r="35" spans="1:35" ht="17.25" customHeight="1">
      <c r="A35" s="383"/>
      <c r="B35" s="384"/>
      <c r="C35" s="388" t="s">
        <v>7</v>
      </c>
      <c r="D35" s="508" t="s">
        <v>72</v>
      </c>
      <c r="E35" s="482"/>
      <c r="F35" s="386"/>
      <c r="G35" s="359"/>
      <c r="H35" s="91"/>
      <c r="I35" s="91"/>
      <c r="J35" s="361"/>
      <c r="K35" s="364" t="s">
        <v>64</v>
      </c>
      <c r="L35" s="365">
        <v>1</v>
      </c>
      <c r="M35" s="366">
        <v>1</v>
      </c>
      <c r="N35" s="365"/>
      <c r="O35" s="367"/>
    </row>
    <row r="36" spans="1:35" ht="39.75" customHeight="1">
      <c r="A36" s="383"/>
      <c r="B36" s="384"/>
      <c r="C36" s="374"/>
      <c r="D36" s="509"/>
      <c r="E36" s="510"/>
      <c r="F36" s="386"/>
      <c r="G36" s="168"/>
      <c r="H36" s="27"/>
      <c r="I36" s="27"/>
      <c r="J36" s="58"/>
      <c r="K36" s="143" t="s">
        <v>57</v>
      </c>
      <c r="L36" s="144">
        <v>2</v>
      </c>
      <c r="M36" s="183">
        <v>2</v>
      </c>
      <c r="N36" s="369" t="s">
        <v>136</v>
      </c>
      <c r="O36" s="368"/>
    </row>
    <row r="37" spans="1:35" ht="41.25" customHeight="1">
      <c r="A37" s="383"/>
      <c r="B37" s="384"/>
      <c r="C37" s="388" t="s">
        <v>128</v>
      </c>
      <c r="D37" s="464" t="s">
        <v>49</v>
      </c>
      <c r="E37" s="484"/>
      <c r="F37" s="459"/>
      <c r="G37" s="25"/>
      <c r="H37" s="28"/>
      <c r="I37" s="28"/>
      <c r="J37" s="93"/>
      <c r="K37" s="94" t="s">
        <v>63</v>
      </c>
      <c r="L37" s="90">
        <v>1</v>
      </c>
      <c r="M37" s="175">
        <v>1</v>
      </c>
      <c r="N37" s="370" t="s">
        <v>137</v>
      </c>
      <c r="O37" s="162"/>
    </row>
    <row r="38" spans="1:35" ht="39.75" customHeight="1">
      <c r="A38" s="383"/>
      <c r="B38" s="384"/>
      <c r="C38" s="374"/>
      <c r="D38" s="500"/>
      <c r="E38" s="484"/>
      <c r="F38" s="459"/>
      <c r="G38" s="25"/>
      <c r="H38" s="28"/>
      <c r="I38" s="28"/>
      <c r="J38" s="50"/>
      <c r="K38" s="70" t="s">
        <v>74</v>
      </c>
      <c r="L38" s="101">
        <v>7</v>
      </c>
      <c r="M38" s="176">
        <v>7</v>
      </c>
      <c r="N38" s="371"/>
      <c r="O38" s="153"/>
    </row>
    <row r="39" spans="1:35" ht="29.25" customHeight="1">
      <c r="A39" s="383"/>
      <c r="B39" s="384"/>
      <c r="C39" s="374"/>
      <c r="D39" s="500"/>
      <c r="E39" s="484"/>
      <c r="F39" s="459"/>
      <c r="G39" s="25"/>
      <c r="H39" s="28"/>
      <c r="I39" s="28"/>
      <c r="J39" s="50"/>
      <c r="K39" s="69" t="s">
        <v>52</v>
      </c>
      <c r="L39" s="198" t="s">
        <v>58</v>
      </c>
      <c r="M39" s="103" t="s">
        <v>127</v>
      </c>
      <c r="N39" s="372" t="s">
        <v>138</v>
      </c>
      <c r="O39" s="163"/>
    </row>
    <row r="40" spans="1:35" ht="29.25" customHeight="1">
      <c r="A40" s="383"/>
      <c r="B40" s="384"/>
      <c r="C40" s="374"/>
      <c r="D40" s="465"/>
      <c r="E40" s="484"/>
      <c r="F40" s="459"/>
      <c r="G40" s="168"/>
      <c r="H40" s="27"/>
      <c r="I40" s="27"/>
      <c r="J40" s="27"/>
      <c r="K40" s="165" t="s">
        <v>46</v>
      </c>
      <c r="L40" s="167">
        <v>2</v>
      </c>
      <c r="M40" s="167">
        <v>3</v>
      </c>
      <c r="N40" s="373"/>
      <c r="O40" s="325"/>
    </row>
    <row r="41" spans="1:35" s="23" customFormat="1" ht="16.5" customHeight="1" thickBot="1">
      <c r="A41" s="117"/>
      <c r="B41" s="118"/>
      <c r="C41" s="83"/>
      <c r="D41" s="126"/>
      <c r="E41" s="130"/>
      <c r="F41" s="131"/>
      <c r="G41" s="84" t="s">
        <v>6</v>
      </c>
      <c r="H41" s="89">
        <f>SUM(H31:H40)</f>
        <v>229.4</v>
      </c>
      <c r="I41" s="89">
        <f>SUM(I31:I40)</f>
        <v>229.4</v>
      </c>
      <c r="J41" s="89">
        <f>SUM(J31:J40)</f>
        <v>205</v>
      </c>
      <c r="K41" s="127"/>
      <c r="L41" s="128"/>
      <c r="M41" s="186"/>
      <c r="N41" s="128"/>
      <c r="O41" s="158"/>
      <c r="P41" s="87"/>
    </row>
    <row r="42" spans="1:35" ht="14.25" customHeight="1" thickBot="1">
      <c r="A42" s="119" t="s">
        <v>7</v>
      </c>
      <c r="B42" s="120" t="s">
        <v>5</v>
      </c>
      <c r="C42" s="476" t="s">
        <v>8</v>
      </c>
      <c r="D42" s="477"/>
      <c r="E42" s="477"/>
      <c r="F42" s="477"/>
      <c r="G42" s="477"/>
      <c r="H42" s="66">
        <f>H41+H30</f>
        <v>418.5</v>
      </c>
      <c r="I42" s="66">
        <f>I41+I30</f>
        <v>418.5</v>
      </c>
      <c r="J42" s="66">
        <f>J41+J30</f>
        <v>327.39999999999998</v>
      </c>
      <c r="K42" s="68"/>
      <c r="L42" s="86"/>
      <c r="M42" s="86"/>
      <c r="N42" s="86"/>
      <c r="O42" s="88"/>
    </row>
    <row r="43" spans="1:35" ht="14.25" customHeight="1" thickBot="1">
      <c r="A43" s="19" t="s">
        <v>7</v>
      </c>
      <c r="B43" s="478" t="s">
        <v>9</v>
      </c>
      <c r="C43" s="479"/>
      <c r="D43" s="479"/>
      <c r="E43" s="479"/>
      <c r="F43" s="479"/>
      <c r="G43" s="479"/>
      <c r="H43" s="31">
        <f t="shared" ref="H43" si="5">H42</f>
        <v>418.5</v>
      </c>
      <c r="I43" s="31">
        <f t="shared" ref="I43:J43" si="6">I42</f>
        <v>418.5</v>
      </c>
      <c r="J43" s="31">
        <f t="shared" si="6"/>
        <v>327.39999999999998</v>
      </c>
      <c r="K43" s="177"/>
      <c r="L43" s="179"/>
      <c r="M43" s="179"/>
      <c r="N43" s="179"/>
      <c r="O43" s="42"/>
    </row>
    <row r="44" spans="1:35" ht="14.25" customHeight="1" thickBot="1">
      <c r="A44" s="15" t="s">
        <v>5</v>
      </c>
      <c r="B44" s="480" t="s">
        <v>17</v>
      </c>
      <c r="C44" s="481"/>
      <c r="D44" s="481"/>
      <c r="E44" s="481"/>
      <c r="F44" s="481"/>
      <c r="G44" s="481"/>
      <c r="H44" s="32">
        <f>H43+H22</f>
        <v>619.6</v>
      </c>
      <c r="I44" s="32">
        <f>I43+I22</f>
        <v>619.6</v>
      </c>
      <c r="J44" s="32">
        <f>J43+J22</f>
        <v>512.6</v>
      </c>
      <c r="K44" s="116"/>
      <c r="L44" s="180"/>
      <c r="M44" s="180"/>
      <c r="N44" s="180"/>
      <c r="O44" s="44"/>
    </row>
    <row r="45" spans="1:35" s="191" customFormat="1" ht="17.25" customHeight="1">
      <c r="A45" s="457" t="s">
        <v>139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190"/>
      <c r="M45" s="190"/>
      <c r="N45" s="190"/>
      <c r="O45" s="190"/>
    </row>
    <row r="46" spans="1:35" s="191" customFormat="1" ht="17.25" customHeight="1">
      <c r="A46" s="457" t="s">
        <v>140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190"/>
      <c r="M46" s="190"/>
      <c r="N46" s="190"/>
      <c r="O46" s="190"/>
    </row>
    <row r="47" spans="1:35" s="9" customFormat="1" ht="15.75" customHeight="1">
      <c r="A47" s="115"/>
      <c r="B47" s="115"/>
      <c r="C47" s="115"/>
      <c r="D47" s="115"/>
      <c r="E47" s="115"/>
      <c r="F47" s="115"/>
      <c r="G47" s="115"/>
      <c r="H47" s="178"/>
      <c r="I47" s="115"/>
      <c r="J47" s="115"/>
      <c r="K47" s="115"/>
      <c r="L47" s="178"/>
      <c r="M47" s="178"/>
      <c r="N47" s="178"/>
      <c r="O47" s="115"/>
    </row>
    <row r="48" spans="1:35" s="10" customFormat="1" ht="14.25" customHeight="1" thickBot="1">
      <c r="A48" s="453" t="s">
        <v>13</v>
      </c>
      <c r="B48" s="453"/>
      <c r="C48" s="453"/>
      <c r="D48" s="453"/>
      <c r="E48" s="453"/>
      <c r="F48" s="453"/>
      <c r="G48" s="453"/>
      <c r="H48" s="344"/>
      <c r="I48" s="81"/>
      <c r="J48" s="81"/>
      <c r="K48" s="2"/>
      <c r="L48" s="2"/>
      <c r="M48" s="2"/>
      <c r="N48" s="2"/>
      <c r="O48" s="2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15" ht="36" customHeight="1">
      <c r="A49" s="469" t="s">
        <v>10</v>
      </c>
      <c r="B49" s="470"/>
      <c r="C49" s="470"/>
      <c r="D49" s="470"/>
      <c r="E49" s="470"/>
      <c r="F49" s="470"/>
      <c r="G49" s="471"/>
      <c r="H49" s="475" t="s">
        <v>85</v>
      </c>
      <c r="I49" s="467" t="s">
        <v>125</v>
      </c>
      <c r="J49" s="467" t="s">
        <v>86</v>
      </c>
      <c r="K49" s="37"/>
    </row>
    <row r="50" spans="1:15" ht="30" customHeight="1" thickBot="1">
      <c r="A50" s="472"/>
      <c r="B50" s="473"/>
      <c r="C50" s="473"/>
      <c r="D50" s="473"/>
      <c r="E50" s="473"/>
      <c r="F50" s="473"/>
      <c r="G50" s="474"/>
      <c r="H50" s="420"/>
      <c r="I50" s="468"/>
      <c r="J50" s="468"/>
      <c r="K50" s="37"/>
    </row>
    <row r="51" spans="1:15" ht="16.5" customHeight="1">
      <c r="A51" s="454" t="s">
        <v>14</v>
      </c>
      <c r="B51" s="455"/>
      <c r="C51" s="455"/>
      <c r="D51" s="455"/>
      <c r="E51" s="455"/>
      <c r="F51" s="455"/>
      <c r="G51" s="456"/>
      <c r="H51" s="172">
        <f t="shared" ref="H51" si="7">SUM(H52:H53)+H54</f>
        <v>598</v>
      </c>
      <c r="I51" s="172">
        <f t="shared" ref="I51:J51" si="8">SUM(I52:I53)+I54</f>
        <v>598</v>
      </c>
      <c r="J51" s="200">
        <f t="shared" si="8"/>
        <v>507.1</v>
      </c>
    </row>
    <row r="52" spans="1:15" ht="14.25" customHeight="1">
      <c r="A52" s="444" t="s">
        <v>19</v>
      </c>
      <c r="B52" s="445"/>
      <c r="C52" s="445"/>
      <c r="D52" s="445"/>
      <c r="E52" s="445"/>
      <c r="F52" s="445"/>
      <c r="G52" s="446"/>
      <c r="H52" s="72">
        <f>SUMIF(G8:G44,"SB",H8:H44)</f>
        <v>454.5</v>
      </c>
      <c r="I52" s="72">
        <f>SUMIF(G8:G44,"SB",I8:I44)</f>
        <v>454.5</v>
      </c>
      <c r="J52" s="72">
        <f>SUMIF(G8:G44,"SB",J8:J44)</f>
        <v>363.9</v>
      </c>
    </row>
    <row r="53" spans="1:15" ht="14.25" customHeight="1">
      <c r="A53" s="447" t="s">
        <v>20</v>
      </c>
      <c r="B53" s="448"/>
      <c r="C53" s="448"/>
      <c r="D53" s="448"/>
      <c r="E53" s="448"/>
      <c r="F53" s="448"/>
      <c r="G53" s="449"/>
      <c r="H53" s="72">
        <f>SUMIF(G18:G44,"SB(P)",H18:H44)</f>
        <v>0</v>
      </c>
      <c r="I53" s="72">
        <f>SUMIF(G18:G44,"SB(P)",I18:I44)</f>
        <v>0</v>
      </c>
      <c r="J53" s="72">
        <f>SUMIF(G18:G44,"SB(P)",J18:J44)</f>
        <v>0</v>
      </c>
      <c r="K53" s="37"/>
    </row>
    <row r="54" spans="1:15" ht="14.25" customHeight="1">
      <c r="A54" s="450" t="s">
        <v>67</v>
      </c>
      <c r="B54" s="451"/>
      <c r="C54" s="451"/>
      <c r="D54" s="451"/>
      <c r="E54" s="451"/>
      <c r="F54" s="451"/>
      <c r="G54" s="452"/>
      <c r="H54" s="171">
        <f>SUMIF(G8:G44,"SB(L)",H8:H44)</f>
        <v>143.5</v>
      </c>
      <c r="I54" s="171">
        <f>SUMIF(G8:G44,"SB(L)",I8:I44)</f>
        <v>143.5</v>
      </c>
      <c r="J54" s="199">
        <f>SUMIF(G8:G44,"SB(L)",J8:J44)</f>
        <v>143.19999999999999</v>
      </c>
      <c r="K54" s="37"/>
    </row>
    <row r="55" spans="1:15" ht="14.25" customHeight="1">
      <c r="A55" s="438" t="s">
        <v>15</v>
      </c>
      <c r="B55" s="439"/>
      <c r="C55" s="439"/>
      <c r="D55" s="439"/>
      <c r="E55" s="439"/>
      <c r="F55" s="439"/>
      <c r="G55" s="440"/>
      <c r="H55" s="73">
        <f>SUM(H56:H58)</f>
        <v>21.6</v>
      </c>
      <c r="I55" s="73">
        <f>SUM(I56:I58)</f>
        <v>21.6</v>
      </c>
      <c r="J55" s="73">
        <f>SUM(J56:J58)</f>
        <v>5.5</v>
      </c>
    </row>
    <row r="56" spans="1:15" ht="14.25" customHeight="1">
      <c r="A56" s="441" t="s">
        <v>21</v>
      </c>
      <c r="B56" s="442"/>
      <c r="C56" s="442"/>
      <c r="D56" s="442"/>
      <c r="E56" s="442"/>
      <c r="F56" s="442"/>
      <c r="G56" s="443"/>
      <c r="H56" s="72">
        <f>SUMIF(G18:G44,"ES",H18:H44)</f>
        <v>0</v>
      </c>
      <c r="I56" s="72">
        <f>SUMIF(G18:G44,"ES",I18:I44)</f>
        <v>0</v>
      </c>
      <c r="J56" s="72">
        <f>SUMIF(G18:G44,"ES",J18:J44)</f>
        <v>0</v>
      </c>
    </row>
    <row r="57" spans="1:15" ht="14.25" customHeight="1">
      <c r="A57" s="441" t="s">
        <v>34</v>
      </c>
      <c r="B57" s="442"/>
      <c r="C57" s="442"/>
      <c r="D57" s="442"/>
      <c r="E57" s="442"/>
      <c r="F57" s="442"/>
      <c r="G57" s="443"/>
      <c r="H57" s="72">
        <f>SUMIF(G18:G44,"KVJUD",H18:H44)</f>
        <v>0</v>
      </c>
      <c r="I57" s="72">
        <f>SUMIF(G18:G44,"KVJUD",I18:I44)</f>
        <v>0</v>
      </c>
      <c r="J57" s="72">
        <f>SUMIF(G18:G44,"KVJUD",J18:J44)</f>
        <v>0</v>
      </c>
    </row>
    <row r="58" spans="1:15" ht="14.25" customHeight="1">
      <c r="A58" s="441" t="s">
        <v>33</v>
      </c>
      <c r="B58" s="442"/>
      <c r="C58" s="442"/>
      <c r="D58" s="442"/>
      <c r="E58" s="442"/>
      <c r="F58" s="442"/>
      <c r="G58" s="443"/>
      <c r="H58" s="72">
        <f>SUMIF(G18:G44,"KT",H18:H44)</f>
        <v>21.6</v>
      </c>
      <c r="I58" s="72">
        <f>SUMIF(G18:G44,"KT",I18:I44)</f>
        <v>21.6</v>
      </c>
      <c r="J58" s="72">
        <f>SUMIF(G18:G44,"KT",J18:J44)</f>
        <v>5.5</v>
      </c>
    </row>
    <row r="59" spans="1:15" ht="17.25" customHeight="1" thickBot="1">
      <c r="A59" s="435" t="s">
        <v>16</v>
      </c>
      <c r="B59" s="436"/>
      <c r="C59" s="436"/>
      <c r="D59" s="436"/>
      <c r="E59" s="436"/>
      <c r="F59" s="436"/>
      <c r="G59" s="437"/>
      <c r="H59" s="157">
        <f t="shared" ref="H59" si="9">SUM(H51,H55)</f>
        <v>619.6</v>
      </c>
      <c r="I59" s="157">
        <f t="shared" ref="I59:J59" si="10">SUM(I51,I55)</f>
        <v>619.6</v>
      </c>
      <c r="J59" s="201">
        <f t="shared" si="10"/>
        <v>512.6</v>
      </c>
    </row>
    <row r="60" spans="1:15">
      <c r="H60" s="22"/>
      <c r="I60" s="22"/>
      <c r="J60" s="22"/>
    </row>
    <row r="61" spans="1:15">
      <c r="G61" s="5"/>
      <c r="H61" s="5"/>
      <c r="I61" s="5"/>
    </row>
    <row r="62" spans="1:15">
      <c r="J62" s="526" t="s">
        <v>141</v>
      </c>
      <c r="K62" s="526"/>
      <c r="L62" s="526"/>
      <c r="M62" s="526"/>
    </row>
    <row r="63" spans="1:15">
      <c r="A63" s="3"/>
      <c r="B63" s="3"/>
      <c r="C63" s="23"/>
      <c r="D63" s="3"/>
      <c r="E63" s="3"/>
      <c r="F63" s="3"/>
      <c r="G63" s="3"/>
      <c r="K63" s="3"/>
      <c r="L63" s="3"/>
      <c r="M63" s="3"/>
      <c r="N63" s="3"/>
      <c r="O63" s="3"/>
    </row>
  </sheetData>
  <mergeCells count="82">
    <mergeCell ref="J62:M62"/>
    <mergeCell ref="A1:O1"/>
    <mergeCell ref="A2:O2"/>
    <mergeCell ref="M3:O3"/>
    <mergeCell ref="B9:G9"/>
    <mergeCell ref="B23:G23"/>
    <mergeCell ref="O4:O6"/>
    <mergeCell ref="I5:I6"/>
    <mergeCell ref="J5:J6"/>
    <mergeCell ref="H10:J10"/>
    <mergeCell ref="G4:G6"/>
    <mergeCell ref="M5:M6"/>
    <mergeCell ref="A7:K7"/>
    <mergeCell ref="A8:K8"/>
    <mergeCell ref="A16:A17"/>
    <mergeCell ref="B16:B17"/>
    <mergeCell ref="N4:N6"/>
    <mergeCell ref="D35:D36"/>
    <mergeCell ref="E35:E36"/>
    <mergeCell ref="B22:G22"/>
    <mergeCell ref="C25:K25"/>
    <mergeCell ref="F18:F19"/>
    <mergeCell ref="E16:E17"/>
    <mergeCell ref="F16:F17"/>
    <mergeCell ref="D12:D13"/>
    <mergeCell ref="D14:D15"/>
    <mergeCell ref="E14:E15"/>
    <mergeCell ref="E4:E6"/>
    <mergeCell ref="F4:F6"/>
    <mergeCell ref="C21:G21"/>
    <mergeCell ref="I24:J24"/>
    <mergeCell ref="E37:E40"/>
    <mergeCell ref="F37:F40"/>
    <mergeCell ref="H9:J9"/>
    <mergeCell ref="H23:J23"/>
    <mergeCell ref="C11:K11"/>
    <mergeCell ref="C16:C17"/>
    <mergeCell ref="D16:D17"/>
    <mergeCell ref="C18:C19"/>
    <mergeCell ref="D18:D19"/>
    <mergeCell ref="E18:E19"/>
    <mergeCell ref="D37:D40"/>
    <mergeCell ref="E26:E27"/>
    <mergeCell ref="F26:F27"/>
    <mergeCell ref="D28:D29"/>
    <mergeCell ref="A48:G48"/>
    <mergeCell ref="A51:G51"/>
    <mergeCell ref="A45:K45"/>
    <mergeCell ref="F28:F29"/>
    <mergeCell ref="E31:E34"/>
    <mergeCell ref="D33:D34"/>
    <mergeCell ref="F33:F34"/>
    <mergeCell ref="I49:I50"/>
    <mergeCell ref="J49:J50"/>
    <mergeCell ref="A49:G50"/>
    <mergeCell ref="H49:H50"/>
    <mergeCell ref="A46:K46"/>
    <mergeCell ref="C42:G42"/>
    <mergeCell ref="B43:G43"/>
    <mergeCell ref="B44:G44"/>
    <mergeCell ref="E28:E29"/>
    <mergeCell ref="A59:G59"/>
    <mergeCell ref="A55:G55"/>
    <mergeCell ref="A56:G56"/>
    <mergeCell ref="A57:G57"/>
    <mergeCell ref="A52:G52"/>
    <mergeCell ref="A53:G53"/>
    <mergeCell ref="A54:G54"/>
    <mergeCell ref="A58:G58"/>
    <mergeCell ref="A26:A27"/>
    <mergeCell ref="B26:B27"/>
    <mergeCell ref="B18:B19"/>
    <mergeCell ref="K4:M4"/>
    <mergeCell ref="L5:L6"/>
    <mergeCell ref="H5:H6"/>
    <mergeCell ref="H4:J4"/>
    <mergeCell ref="A4:A6"/>
    <mergeCell ref="B4:B6"/>
    <mergeCell ref="C4:C6"/>
    <mergeCell ref="D4:D6"/>
    <mergeCell ref="K5:K6"/>
    <mergeCell ref="A18:A19"/>
  </mergeCells>
  <printOptions horizontalCentered="1"/>
  <pageMargins left="0.19685039370078741" right="0.19685039370078741" top="0.98425196850393704" bottom="0.19685039370078741" header="0" footer="0"/>
  <pageSetup paperSize="9" scale="76" orientation="landscape" r:id="rId1"/>
  <headerFooter alignWithMargins="0"/>
  <rowBreaks count="1" manualBreakCount="1">
    <brk id="25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topLeftCell="A37" workbookViewId="0">
      <selection activeCell="T30" sqref="T30"/>
    </sheetView>
  </sheetViews>
  <sheetFormatPr defaultRowHeight="12.75"/>
  <cols>
    <col min="1" max="2" width="2.7109375" style="4" customWidth="1"/>
    <col min="3" max="3" width="2.7109375" style="121" customWidth="1"/>
    <col min="4" max="4" width="32.42578125" style="4" customWidth="1"/>
    <col min="5" max="5" width="2.7109375" style="12" customWidth="1"/>
    <col min="6" max="6" width="4.5703125" style="5" customWidth="1"/>
    <col min="7" max="7" width="7.7109375" style="6" customWidth="1"/>
    <col min="8" max="12" width="8.42578125" style="4" customWidth="1"/>
    <col min="13" max="13" width="30.7109375" style="4" customWidth="1"/>
    <col min="14" max="14" width="5.140625" style="4" customWidth="1"/>
    <col min="15" max="15" width="4.85546875" style="4" customWidth="1"/>
    <col min="16" max="16" width="5" style="4" customWidth="1"/>
    <col min="17" max="17" width="41.140625" style="4" customWidth="1"/>
    <col min="18" max="16384" width="9.140625" style="3"/>
  </cols>
  <sheetData>
    <row r="1" spans="1:18" s="271" customFormat="1" ht="19.5" customHeight="1">
      <c r="A1" s="268"/>
      <c r="B1" s="269"/>
      <c r="C1" s="270"/>
      <c r="E1" s="272"/>
      <c r="F1" s="273"/>
      <c r="G1" s="273"/>
      <c r="H1" s="274"/>
      <c r="I1" s="274"/>
      <c r="J1" s="274"/>
      <c r="K1" s="37"/>
      <c r="L1" s="37"/>
      <c r="M1" s="275"/>
      <c r="N1" s="276"/>
      <c r="O1" s="276"/>
      <c r="P1" s="276"/>
      <c r="Q1" s="277" t="s">
        <v>114</v>
      </c>
    </row>
    <row r="2" spans="1:18" s="60" customFormat="1" ht="11.25" customHeight="1">
      <c r="C2" s="278"/>
      <c r="M2" s="259"/>
      <c r="N2" s="260"/>
      <c r="O2" s="260"/>
      <c r="P2" s="260"/>
      <c r="Q2" s="260"/>
    </row>
    <row r="3" spans="1:18" s="4" customFormat="1" ht="15" customHeight="1">
      <c r="A3" s="261"/>
      <c r="B3" s="261"/>
      <c r="C3" s="279"/>
      <c r="D3" s="546" t="s">
        <v>115</v>
      </c>
      <c r="E3" s="546"/>
      <c r="F3" s="546"/>
      <c r="G3" s="546"/>
      <c r="H3" s="546"/>
      <c r="I3" s="546"/>
      <c r="J3" s="546"/>
      <c r="K3" s="546"/>
      <c r="L3" s="546"/>
      <c r="M3" s="546"/>
      <c r="N3" s="261"/>
      <c r="O3" s="261"/>
      <c r="P3" s="261"/>
      <c r="Q3" s="261"/>
    </row>
    <row r="4" spans="1:18" ht="15.75" customHeight="1">
      <c r="A4" s="528" t="s">
        <v>30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237"/>
      <c r="O4" s="237"/>
      <c r="P4" s="237"/>
      <c r="Q4" s="237"/>
    </row>
    <row r="5" spans="1:18" ht="16.5" customHeight="1">
      <c r="A5" s="547" t="s">
        <v>18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255"/>
      <c r="O5" s="255"/>
      <c r="P5" s="255"/>
      <c r="Q5" s="255"/>
      <c r="R5" s="1"/>
    </row>
    <row r="6" spans="1:18" ht="15" customHeight="1" thickBot="1">
      <c r="M6" s="256"/>
      <c r="N6" s="85"/>
      <c r="O6" s="61" t="s">
        <v>43</v>
      </c>
      <c r="P6" s="85"/>
      <c r="Q6" s="85"/>
    </row>
    <row r="7" spans="1:18" s="281" customFormat="1" ht="22.5" customHeight="1">
      <c r="A7" s="548" t="s">
        <v>31</v>
      </c>
      <c r="B7" s="551" t="s">
        <v>0</v>
      </c>
      <c r="C7" s="554" t="s">
        <v>1</v>
      </c>
      <c r="D7" s="557" t="s">
        <v>12</v>
      </c>
      <c r="E7" s="560" t="s">
        <v>2</v>
      </c>
      <c r="F7" s="563" t="s">
        <v>3</v>
      </c>
      <c r="G7" s="566" t="s">
        <v>4</v>
      </c>
      <c r="H7" s="577" t="s">
        <v>78</v>
      </c>
      <c r="I7" s="580" t="s">
        <v>116</v>
      </c>
      <c r="J7" s="583" t="s">
        <v>117</v>
      </c>
      <c r="K7" s="569" t="s">
        <v>118</v>
      </c>
      <c r="L7" s="569" t="s">
        <v>56</v>
      </c>
      <c r="M7" s="572" t="s">
        <v>11</v>
      </c>
      <c r="N7" s="573"/>
      <c r="O7" s="573"/>
      <c r="P7" s="573"/>
      <c r="Q7" s="280"/>
    </row>
    <row r="8" spans="1:18" s="281" customFormat="1" ht="18.75" customHeight="1">
      <c r="A8" s="549"/>
      <c r="B8" s="552"/>
      <c r="C8" s="555"/>
      <c r="D8" s="558"/>
      <c r="E8" s="561"/>
      <c r="F8" s="564"/>
      <c r="G8" s="567"/>
      <c r="H8" s="578"/>
      <c r="I8" s="581"/>
      <c r="J8" s="584"/>
      <c r="K8" s="570"/>
      <c r="L8" s="570"/>
      <c r="M8" s="574" t="s">
        <v>12</v>
      </c>
      <c r="N8" s="576" t="s">
        <v>39</v>
      </c>
      <c r="O8" s="576"/>
      <c r="P8" s="576"/>
      <c r="Q8" s="282" t="s">
        <v>119</v>
      </c>
    </row>
    <row r="9" spans="1:18" s="281" customFormat="1" ht="73.5" customHeight="1" thickBot="1">
      <c r="A9" s="550"/>
      <c r="B9" s="553"/>
      <c r="C9" s="556"/>
      <c r="D9" s="559"/>
      <c r="E9" s="562"/>
      <c r="F9" s="565"/>
      <c r="G9" s="568"/>
      <c r="H9" s="579"/>
      <c r="I9" s="582"/>
      <c r="J9" s="585"/>
      <c r="K9" s="571"/>
      <c r="L9" s="571"/>
      <c r="M9" s="575"/>
      <c r="N9" s="283" t="s">
        <v>44</v>
      </c>
      <c r="O9" s="284" t="s">
        <v>45</v>
      </c>
      <c r="P9" s="284" t="s">
        <v>55</v>
      </c>
      <c r="Q9" s="285"/>
    </row>
    <row r="10" spans="1:18" s="11" customFormat="1" ht="15" customHeight="1">
      <c r="A10" s="541" t="s">
        <v>23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3"/>
      <c r="O10" s="53"/>
      <c r="P10" s="53"/>
      <c r="Q10" s="54"/>
    </row>
    <row r="11" spans="1:18" s="11" customFormat="1" ht="14.25" customHeight="1">
      <c r="A11" s="543" t="s">
        <v>38</v>
      </c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245"/>
      <c r="O11" s="245"/>
      <c r="P11" s="245"/>
      <c r="Q11" s="38"/>
    </row>
    <row r="12" spans="1:18" ht="15.75" customHeight="1">
      <c r="A12" s="17" t="s">
        <v>5</v>
      </c>
      <c r="B12" s="586" t="s">
        <v>24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262"/>
      <c r="O12" s="262"/>
      <c r="P12" s="262"/>
      <c r="Q12" s="39"/>
    </row>
    <row r="13" spans="1:18" ht="15" customHeight="1">
      <c r="A13" s="18" t="s">
        <v>5</v>
      </c>
      <c r="B13" s="16" t="s">
        <v>5</v>
      </c>
      <c r="C13" s="491" t="s">
        <v>25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246"/>
      <c r="O13" s="246"/>
      <c r="P13" s="246"/>
      <c r="Q13" s="40"/>
    </row>
    <row r="14" spans="1:18" ht="14.25" customHeight="1">
      <c r="A14" s="247" t="s">
        <v>5</v>
      </c>
      <c r="B14" s="242" t="s">
        <v>5</v>
      </c>
      <c r="C14" s="243" t="s">
        <v>5</v>
      </c>
      <c r="D14" s="515" t="s">
        <v>66</v>
      </c>
      <c r="E14" s="139"/>
      <c r="F14" s="109" t="s">
        <v>27</v>
      </c>
      <c r="G14" s="154" t="s">
        <v>22</v>
      </c>
      <c r="H14" s="95">
        <v>113</v>
      </c>
      <c r="I14" s="286">
        <v>113</v>
      </c>
      <c r="J14" s="95"/>
      <c r="K14" s="91">
        <v>107</v>
      </c>
      <c r="L14" s="91">
        <v>107</v>
      </c>
      <c r="M14" s="287"/>
      <c r="N14" s="140"/>
      <c r="O14" s="140"/>
      <c r="P14" s="140"/>
      <c r="Q14" s="288"/>
      <c r="R14" s="13"/>
    </row>
    <row r="15" spans="1:18" ht="13.5" customHeight="1">
      <c r="A15" s="247"/>
      <c r="B15" s="242"/>
      <c r="C15" s="243"/>
      <c r="D15" s="516"/>
      <c r="E15" s="142"/>
      <c r="F15" s="250"/>
      <c r="G15" s="34" t="s">
        <v>67</v>
      </c>
      <c r="H15" s="55">
        <v>88.1</v>
      </c>
      <c r="I15" s="289">
        <v>88.1</v>
      </c>
      <c r="J15" s="55"/>
      <c r="K15" s="27"/>
      <c r="L15" s="27"/>
      <c r="M15" s="143"/>
      <c r="N15" s="144"/>
      <c r="O15" s="144"/>
      <c r="P15" s="144"/>
      <c r="Q15" s="290"/>
      <c r="R15" s="13"/>
    </row>
    <row r="16" spans="1:18" ht="26.25" customHeight="1">
      <c r="A16" s="247"/>
      <c r="B16" s="242"/>
      <c r="C16" s="243"/>
      <c r="D16" s="517" t="s">
        <v>29</v>
      </c>
      <c r="E16" s="519" t="s">
        <v>28</v>
      </c>
      <c r="F16" s="239"/>
      <c r="G16" s="33"/>
      <c r="H16" s="46"/>
      <c r="I16" s="291"/>
      <c r="J16" s="46"/>
      <c r="K16" s="28"/>
      <c r="L16" s="28"/>
      <c r="M16" s="292" t="s">
        <v>51</v>
      </c>
      <c r="N16" s="148">
        <v>2</v>
      </c>
      <c r="O16" s="148">
        <v>2</v>
      </c>
      <c r="P16" s="148">
        <v>2</v>
      </c>
      <c r="Q16" s="162"/>
      <c r="R16" s="13"/>
    </row>
    <row r="17" spans="1:29" ht="32.25" customHeight="1">
      <c r="A17" s="247"/>
      <c r="B17" s="242"/>
      <c r="C17" s="243"/>
      <c r="D17" s="518"/>
      <c r="E17" s="518"/>
      <c r="F17" s="239"/>
      <c r="G17" s="33"/>
      <c r="H17" s="46"/>
      <c r="I17" s="291"/>
      <c r="J17" s="46"/>
      <c r="K17" s="28"/>
      <c r="L17" s="28"/>
      <c r="M17" s="147" t="s">
        <v>73</v>
      </c>
      <c r="N17" s="156" t="s">
        <v>75</v>
      </c>
      <c r="O17" s="156" t="s">
        <v>75</v>
      </c>
      <c r="P17" s="156" t="s">
        <v>75</v>
      </c>
      <c r="Q17" s="239"/>
      <c r="R17" s="13"/>
    </row>
    <row r="18" spans="1:29" ht="17.25" customHeight="1">
      <c r="A18" s="545"/>
      <c r="B18" s="413"/>
      <c r="C18" s="503"/>
      <c r="D18" s="495" t="s">
        <v>76</v>
      </c>
      <c r="E18" s="484" t="s">
        <v>35</v>
      </c>
      <c r="F18" s="459"/>
      <c r="G18" s="35"/>
      <c r="H18" s="46"/>
      <c r="I18" s="291"/>
      <c r="J18" s="46"/>
      <c r="K18" s="28"/>
      <c r="L18" s="28"/>
      <c r="M18" s="106" t="s">
        <v>69</v>
      </c>
      <c r="N18" s="240" t="s">
        <v>58</v>
      </c>
      <c r="O18" s="240"/>
      <c r="P18" s="240"/>
      <c r="Q18" s="293"/>
    </row>
    <row r="19" spans="1:29" ht="28.5" customHeight="1">
      <c r="A19" s="545"/>
      <c r="B19" s="413"/>
      <c r="C19" s="503"/>
      <c r="D19" s="495"/>
      <c r="E19" s="484"/>
      <c r="F19" s="459"/>
      <c r="G19" s="35"/>
      <c r="H19" s="46"/>
      <c r="I19" s="291"/>
      <c r="J19" s="46"/>
      <c r="K19" s="28"/>
      <c r="L19" s="28"/>
      <c r="M19" s="107" t="s">
        <v>70</v>
      </c>
      <c r="N19" s="108" t="s">
        <v>59</v>
      </c>
      <c r="O19" s="108" t="s">
        <v>59</v>
      </c>
      <c r="P19" s="108" t="s">
        <v>59</v>
      </c>
      <c r="Q19" s="239"/>
    </row>
    <row r="20" spans="1:29" ht="39" customHeight="1">
      <c r="A20" s="545"/>
      <c r="B20" s="413"/>
      <c r="C20" s="503"/>
      <c r="D20" s="495"/>
      <c r="E20" s="484"/>
      <c r="F20" s="459"/>
      <c r="G20" s="35"/>
      <c r="H20" s="46"/>
      <c r="I20" s="291"/>
      <c r="J20" s="46"/>
      <c r="K20" s="28"/>
      <c r="L20" s="28"/>
      <c r="M20" s="107" t="s">
        <v>77</v>
      </c>
      <c r="N20" s="108" t="s">
        <v>60</v>
      </c>
      <c r="O20" s="108" t="s">
        <v>61</v>
      </c>
      <c r="P20" s="108" t="s">
        <v>62</v>
      </c>
      <c r="Q20" s="293"/>
    </row>
    <row r="21" spans="1:29" ht="16.5" customHeight="1">
      <c r="A21" s="411"/>
      <c r="B21" s="414"/>
      <c r="C21" s="503"/>
      <c r="D21" s="497" t="s">
        <v>47</v>
      </c>
      <c r="E21" s="482"/>
      <c r="F21" s="514"/>
      <c r="G21" s="35"/>
      <c r="H21" s="133"/>
      <c r="I21" s="294"/>
      <c r="J21" s="133"/>
      <c r="K21" s="100"/>
      <c r="L21" s="134"/>
      <c r="M21" s="104" t="s">
        <v>50</v>
      </c>
      <c r="N21" s="105" t="s">
        <v>68</v>
      </c>
      <c r="O21" s="105"/>
      <c r="P21" s="295"/>
      <c r="Q21" s="164"/>
      <c r="R21" s="8"/>
    </row>
    <row r="22" spans="1:29" ht="24.75" customHeight="1">
      <c r="A22" s="411"/>
      <c r="B22" s="414"/>
      <c r="C22" s="503"/>
      <c r="D22" s="495"/>
      <c r="E22" s="484"/>
      <c r="F22" s="514"/>
      <c r="G22" s="36"/>
      <c r="H22" s="49"/>
      <c r="I22" s="289"/>
      <c r="J22" s="58"/>
      <c r="K22" s="27"/>
      <c r="L22" s="58"/>
      <c r="M22" s="132" t="s">
        <v>54</v>
      </c>
      <c r="N22" s="145">
        <v>12</v>
      </c>
      <c r="O22" s="145">
        <v>12</v>
      </c>
      <c r="P22" s="296">
        <v>12</v>
      </c>
      <c r="Q22" s="297"/>
      <c r="R22" s="8"/>
    </row>
    <row r="23" spans="1:29" s="23" customFormat="1" ht="16.5" customHeight="1" thickBot="1">
      <c r="A23" s="117"/>
      <c r="B23" s="118"/>
      <c r="C23" s="83"/>
      <c r="D23" s="126"/>
      <c r="E23" s="130"/>
      <c r="F23" s="131"/>
      <c r="G23" s="84" t="s">
        <v>6</v>
      </c>
      <c r="H23" s="89">
        <f>SUM(H14:H22)</f>
        <v>201.1</v>
      </c>
      <c r="I23" s="298">
        <f>SUM(I14:I22)</f>
        <v>201.1</v>
      </c>
      <c r="J23" s="299"/>
      <c r="K23" s="57">
        <f>SUM(K14:K22)</f>
        <v>107</v>
      </c>
      <c r="L23" s="56">
        <f>SUM(L14:L22)</f>
        <v>107</v>
      </c>
      <c r="M23" s="127"/>
      <c r="N23" s="128"/>
      <c r="O23" s="128"/>
      <c r="P23" s="300"/>
      <c r="Q23" s="158"/>
      <c r="R23" s="87"/>
    </row>
    <row r="24" spans="1:29" ht="14.25" customHeight="1" thickBot="1">
      <c r="A24" s="20" t="s">
        <v>5</v>
      </c>
      <c r="B24" s="7" t="s">
        <v>7</v>
      </c>
      <c r="C24" s="523" t="s">
        <v>8</v>
      </c>
      <c r="D24" s="523"/>
      <c r="E24" s="523"/>
      <c r="F24" s="523"/>
      <c r="G24" s="523"/>
      <c r="H24" s="66">
        <f t="shared" ref="H24:L25" si="0">H23</f>
        <v>201.1</v>
      </c>
      <c r="I24" s="301">
        <f t="shared" si="0"/>
        <v>201.1</v>
      </c>
      <c r="J24" s="302"/>
      <c r="K24" s="30">
        <f t="shared" si="0"/>
        <v>107</v>
      </c>
      <c r="L24" s="47">
        <f t="shared" si="0"/>
        <v>107</v>
      </c>
      <c r="M24" s="257"/>
      <c r="N24" s="258"/>
      <c r="O24" s="258"/>
      <c r="P24" s="258"/>
      <c r="Q24" s="43"/>
    </row>
    <row r="25" spans="1:29" ht="14.25" customHeight="1" thickBot="1">
      <c r="A25" s="20" t="s">
        <v>5</v>
      </c>
      <c r="B25" s="478" t="s">
        <v>9</v>
      </c>
      <c r="C25" s="479"/>
      <c r="D25" s="479"/>
      <c r="E25" s="479"/>
      <c r="F25" s="479"/>
      <c r="G25" s="479"/>
      <c r="H25" s="51">
        <f t="shared" si="0"/>
        <v>201.1</v>
      </c>
      <c r="I25" s="303">
        <f t="shared" si="0"/>
        <v>201.1</v>
      </c>
      <c r="J25" s="304"/>
      <c r="K25" s="31">
        <f t="shared" si="0"/>
        <v>107</v>
      </c>
      <c r="L25" s="48">
        <f t="shared" si="0"/>
        <v>107</v>
      </c>
      <c r="M25" s="251"/>
      <c r="N25" s="252"/>
      <c r="O25" s="252"/>
      <c r="P25" s="252"/>
      <c r="Q25" s="42"/>
    </row>
    <row r="26" spans="1:29" ht="15.75" customHeight="1" thickBot="1">
      <c r="A26" s="21" t="s">
        <v>7</v>
      </c>
      <c r="B26" s="588" t="s">
        <v>53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263"/>
      <c r="O26" s="263"/>
      <c r="P26" s="263"/>
      <c r="Q26" s="45"/>
    </row>
    <row r="27" spans="1:29" ht="15.75" customHeight="1" thickBot="1">
      <c r="A27" s="19" t="s">
        <v>7</v>
      </c>
      <c r="B27" s="7" t="s">
        <v>5</v>
      </c>
      <c r="C27" s="511" t="s">
        <v>26</v>
      </c>
      <c r="D27" s="512"/>
      <c r="E27" s="513"/>
      <c r="F27" s="513"/>
      <c r="G27" s="513"/>
      <c r="H27" s="513"/>
      <c r="I27" s="513"/>
      <c r="J27" s="513"/>
      <c r="K27" s="513"/>
      <c r="L27" s="513"/>
      <c r="M27" s="513"/>
      <c r="N27" s="244"/>
      <c r="O27" s="244"/>
      <c r="P27" s="244"/>
      <c r="Q27" s="41"/>
    </row>
    <row r="28" spans="1:29" ht="24.75" customHeight="1">
      <c r="A28" s="410" t="s">
        <v>7</v>
      </c>
      <c r="B28" s="412" t="s">
        <v>5</v>
      </c>
      <c r="C28" s="590" t="s">
        <v>5</v>
      </c>
      <c r="D28" s="75" t="s">
        <v>48</v>
      </c>
      <c r="E28" s="501" t="s">
        <v>36</v>
      </c>
      <c r="F28" s="502" t="s">
        <v>27</v>
      </c>
      <c r="G28" s="305" t="s">
        <v>22</v>
      </c>
      <c r="H28" s="76">
        <v>189.1</v>
      </c>
      <c r="I28" s="306">
        <v>189.1</v>
      </c>
      <c r="J28" s="307"/>
      <c r="K28" s="76">
        <v>189.1</v>
      </c>
      <c r="L28" s="308">
        <v>189.1</v>
      </c>
      <c r="M28" s="77"/>
      <c r="N28" s="79"/>
      <c r="O28" s="79"/>
      <c r="P28" s="79"/>
      <c r="Q28" s="160"/>
      <c r="R28" s="13"/>
    </row>
    <row r="29" spans="1:29" ht="32.25" customHeight="1">
      <c r="A29" s="411"/>
      <c r="B29" s="413"/>
      <c r="C29" s="591"/>
      <c r="D29" s="80" t="s">
        <v>37</v>
      </c>
      <c r="E29" s="499"/>
      <c r="F29" s="503"/>
      <c r="G29" s="138"/>
      <c r="H29" s="50"/>
      <c r="I29" s="291"/>
      <c r="J29" s="46"/>
      <c r="K29" s="50"/>
      <c r="L29" s="28"/>
      <c r="M29" s="26" t="s">
        <v>71</v>
      </c>
      <c r="N29" s="65">
        <v>2</v>
      </c>
      <c r="O29" s="65">
        <v>2</v>
      </c>
      <c r="P29" s="65">
        <v>2</v>
      </c>
      <c r="Q29" s="309"/>
      <c r="R29" s="14"/>
    </row>
    <row r="30" spans="1:29" ht="104.25" customHeight="1">
      <c r="A30" s="241"/>
      <c r="B30" s="242"/>
      <c r="C30" s="122"/>
      <c r="D30" s="592" t="s">
        <v>120</v>
      </c>
      <c r="E30" s="482" t="s">
        <v>41</v>
      </c>
      <c r="F30" s="459"/>
      <c r="G30" s="35"/>
      <c r="H30" s="50"/>
      <c r="I30" s="291"/>
      <c r="J30" s="46"/>
      <c r="K30" s="28"/>
      <c r="L30" s="50"/>
      <c r="M30" s="264" t="s">
        <v>112</v>
      </c>
      <c r="N30" s="265">
        <v>180</v>
      </c>
      <c r="O30" s="310">
        <v>180</v>
      </c>
      <c r="P30" s="310">
        <v>180</v>
      </c>
      <c r="Q30" s="311"/>
      <c r="R30" s="155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</row>
    <row r="31" spans="1:29" ht="66.75" customHeight="1">
      <c r="A31" s="241"/>
      <c r="B31" s="242"/>
      <c r="C31" s="122"/>
      <c r="D31" s="464"/>
      <c r="E31" s="484"/>
      <c r="F31" s="459"/>
      <c r="G31" s="36"/>
      <c r="H31" s="49"/>
      <c r="I31" s="289"/>
      <c r="J31" s="55"/>
      <c r="K31" s="27"/>
      <c r="L31" s="27"/>
      <c r="M31" s="266" t="s">
        <v>113</v>
      </c>
      <c r="N31" s="267">
        <v>1</v>
      </c>
      <c r="O31" s="313"/>
      <c r="P31" s="313"/>
      <c r="Q31" s="314" t="s">
        <v>121</v>
      </c>
      <c r="R31" s="99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</row>
    <row r="32" spans="1:29" s="23" customFormat="1" ht="16.5" customHeight="1" thickBot="1">
      <c r="A32" s="117"/>
      <c r="B32" s="118"/>
      <c r="C32" s="83"/>
      <c r="D32" s="126"/>
      <c r="E32" s="130"/>
      <c r="F32" s="131"/>
      <c r="G32" s="84" t="s">
        <v>6</v>
      </c>
      <c r="H32" s="89">
        <f>SUM(H28:H31)</f>
        <v>189.1</v>
      </c>
      <c r="I32" s="298">
        <f>SUM(I28:I31)</f>
        <v>189.1</v>
      </c>
      <c r="J32" s="56"/>
      <c r="K32" s="89">
        <f>SUM(K28:K31)</f>
        <v>189.1</v>
      </c>
      <c r="L32" s="89">
        <f>SUM(L28:L31)</f>
        <v>189.1</v>
      </c>
      <c r="M32" s="127"/>
      <c r="N32" s="128"/>
      <c r="O32" s="128"/>
      <c r="P32" s="300"/>
      <c r="Q32" s="158"/>
      <c r="R32" s="13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</row>
    <row r="33" spans="1:29" ht="14.25" customHeight="1">
      <c r="A33" s="241" t="s">
        <v>7</v>
      </c>
      <c r="B33" s="242" t="s">
        <v>5</v>
      </c>
      <c r="C33" s="122" t="s">
        <v>7</v>
      </c>
      <c r="D33" s="248" t="s">
        <v>65</v>
      </c>
      <c r="E33" s="460" t="s">
        <v>41</v>
      </c>
      <c r="F33" s="109" t="s">
        <v>27</v>
      </c>
      <c r="G33" s="150" t="s">
        <v>22</v>
      </c>
      <c r="H33" s="151">
        <v>152.4</v>
      </c>
      <c r="I33" s="315">
        <v>152.4</v>
      </c>
      <c r="J33" s="316"/>
      <c r="K33" s="152">
        <v>134</v>
      </c>
      <c r="L33" s="152">
        <v>134</v>
      </c>
      <c r="M33" s="135"/>
      <c r="N33" s="136"/>
      <c r="O33" s="136"/>
      <c r="P33" s="317"/>
      <c r="Q33" s="318"/>
      <c r="R33" s="14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</row>
    <row r="34" spans="1:29" ht="14.25" customHeight="1">
      <c r="A34" s="241"/>
      <c r="B34" s="242"/>
      <c r="C34" s="122"/>
      <c r="D34" s="137"/>
      <c r="E34" s="461"/>
      <c r="F34" s="109"/>
      <c r="G34" s="168" t="s">
        <v>67</v>
      </c>
      <c r="H34" s="49">
        <v>55.4</v>
      </c>
      <c r="I34" s="289">
        <v>55.4</v>
      </c>
      <c r="J34" s="55"/>
      <c r="K34" s="27"/>
      <c r="L34" s="27"/>
      <c r="M34" s="149"/>
      <c r="N34" s="113"/>
      <c r="O34" s="113"/>
      <c r="P34" s="113"/>
      <c r="Q34" s="309"/>
      <c r="R34" s="14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</row>
    <row r="35" spans="1:29" ht="15.75" customHeight="1">
      <c r="A35" s="241"/>
      <c r="B35" s="242"/>
      <c r="C35" s="82"/>
      <c r="D35" s="500" t="s">
        <v>40</v>
      </c>
      <c r="E35" s="462"/>
      <c r="F35" s="466"/>
      <c r="G35" s="25" t="s">
        <v>32</v>
      </c>
      <c r="H35" s="50">
        <v>21.6</v>
      </c>
      <c r="I35" s="291">
        <v>21.6</v>
      </c>
      <c r="J35" s="46"/>
      <c r="K35" s="28"/>
      <c r="L35" s="28"/>
      <c r="M35" s="96" t="s">
        <v>42</v>
      </c>
      <c r="N35" s="97">
        <v>1</v>
      </c>
      <c r="O35" s="97"/>
      <c r="P35" s="97"/>
      <c r="Q35" s="110"/>
    </row>
    <row r="36" spans="1:29" ht="15.75" customHeight="1">
      <c r="A36" s="241"/>
      <c r="B36" s="242"/>
      <c r="C36" s="82"/>
      <c r="D36" s="500"/>
      <c r="E36" s="462"/>
      <c r="F36" s="466"/>
      <c r="G36" s="25"/>
      <c r="H36" s="50"/>
      <c r="I36" s="291"/>
      <c r="J36" s="46"/>
      <c r="K36" s="28"/>
      <c r="L36" s="28"/>
      <c r="M36" s="96"/>
      <c r="N36" s="97"/>
      <c r="O36" s="97"/>
      <c r="P36" s="97"/>
      <c r="Q36" s="161"/>
    </row>
    <row r="37" spans="1:29" ht="21.75" customHeight="1">
      <c r="A37" s="241"/>
      <c r="B37" s="242"/>
      <c r="C37" s="82"/>
      <c r="D37" s="500"/>
      <c r="E37" s="463"/>
      <c r="F37" s="466"/>
      <c r="G37" s="25"/>
      <c r="H37" s="50"/>
      <c r="I37" s="291"/>
      <c r="J37" s="46"/>
      <c r="K37" s="28"/>
      <c r="L37" s="28"/>
      <c r="M37" s="111"/>
      <c r="N37" s="92"/>
      <c r="O37" s="92"/>
      <c r="P37" s="97"/>
      <c r="Q37" s="161"/>
    </row>
    <row r="38" spans="1:29" ht="14.25" customHeight="1">
      <c r="A38" s="241"/>
      <c r="B38" s="242"/>
      <c r="C38" s="82"/>
      <c r="D38" s="508" t="s">
        <v>72</v>
      </c>
      <c r="E38" s="482"/>
      <c r="F38" s="494"/>
      <c r="G38" s="25"/>
      <c r="H38" s="50"/>
      <c r="I38" s="291"/>
      <c r="J38" s="46"/>
      <c r="K38" s="28"/>
      <c r="L38" s="28"/>
      <c r="M38" s="96" t="s">
        <v>64</v>
      </c>
      <c r="N38" s="97">
        <v>1</v>
      </c>
      <c r="O38" s="97"/>
      <c r="P38" s="159"/>
      <c r="Q38" s="161"/>
    </row>
    <row r="39" spans="1:29" ht="25.5" customHeight="1">
      <c r="A39" s="241"/>
      <c r="B39" s="242"/>
      <c r="C39" s="82"/>
      <c r="D39" s="509"/>
      <c r="E39" s="510"/>
      <c r="F39" s="494"/>
      <c r="G39" s="319"/>
      <c r="H39" s="320"/>
      <c r="I39" s="321"/>
      <c r="J39" s="322"/>
      <c r="K39" s="323"/>
      <c r="L39" s="323"/>
      <c r="M39" s="111" t="s">
        <v>57</v>
      </c>
      <c r="N39" s="92">
        <v>2</v>
      </c>
      <c r="O39" s="92">
        <v>2</v>
      </c>
      <c r="P39" s="67"/>
      <c r="Q39" s="161"/>
    </row>
    <row r="40" spans="1:29" ht="41.25" customHeight="1">
      <c r="A40" s="241"/>
      <c r="B40" s="242"/>
      <c r="C40" s="82"/>
      <c r="D40" s="500" t="s">
        <v>49</v>
      </c>
      <c r="E40" s="484"/>
      <c r="F40" s="459"/>
      <c r="G40" s="25"/>
      <c r="H40" s="50"/>
      <c r="I40" s="291"/>
      <c r="J40" s="46"/>
      <c r="K40" s="28"/>
      <c r="L40" s="93"/>
      <c r="M40" s="94" t="s">
        <v>63</v>
      </c>
      <c r="N40" s="90">
        <v>1</v>
      </c>
      <c r="O40" s="112"/>
      <c r="P40" s="90"/>
      <c r="Q40" s="162"/>
    </row>
    <row r="41" spans="1:29" ht="41.25" customHeight="1">
      <c r="A41" s="241"/>
      <c r="B41" s="242"/>
      <c r="C41" s="82"/>
      <c r="D41" s="500"/>
      <c r="E41" s="484"/>
      <c r="F41" s="459"/>
      <c r="G41" s="25"/>
      <c r="H41" s="50"/>
      <c r="I41" s="291"/>
      <c r="J41" s="46"/>
      <c r="K41" s="28"/>
      <c r="L41" s="50"/>
      <c r="M41" s="70" t="s">
        <v>74</v>
      </c>
      <c r="N41" s="101">
        <v>7</v>
      </c>
      <c r="O41" s="101">
        <v>7</v>
      </c>
      <c r="P41" s="101">
        <v>7</v>
      </c>
      <c r="Q41" s="153"/>
    </row>
    <row r="42" spans="1:29" ht="29.25" customHeight="1">
      <c r="A42" s="241"/>
      <c r="B42" s="242"/>
      <c r="C42" s="82"/>
      <c r="D42" s="500"/>
      <c r="E42" s="484"/>
      <c r="F42" s="459"/>
      <c r="G42" s="25"/>
      <c r="H42" s="50"/>
      <c r="I42" s="291"/>
      <c r="J42" s="46"/>
      <c r="K42" s="28"/>
      <c r="L42" s="50"/>
      <c r="M42" s="69" t="s">
        <v>52</v>
      </c>
      <c r="N42" s="102" t="s">
        <v>58</v>
      </c>
      <c r="O42" s="103" t="s">
        <v>58</v>
      </c>
      <c r="P42" s="324" t="s">
        <v>58</v>
      </c>
      <c r="Q42" s="163"/>
    </row>
    <row r="43" spans="1:29" ht="29.25" customHeight="1">
      <c r="A43" s="241"/>
      <c r="B43" s="242"/>
      <c r="C43" s="82"/>
      <c r="D43" s="500"/>
      <c r="E43" s="484"/>
      <c r="F43" s="459"/>
      <c r="G43" s="25"/>
      <c r="H43" s="50"/>
      <c r="I43" s="291"/>
      <c r="J43" s="46"/>
      <c r="K43" s="28"/>
      <c r="L43" s="28"/>
      <c r="M43" s="165" t="s">
        <v>46</v>
      </c>
      <c r="N43" s="166">
        <v>2</v>
      </c>
      <c r="O43" s="166">
        <v>3</v>
      </c>
      <c r="P43" s="167">
        <v>3</v>
      </c>
      <c r="Q43" s="325"/>
    </row>
    <row r="44" spans="1:29" ht="16.5" customHeight="1">
      <c r="A44" s="241"/>
      <c r="B44" s="242"/>
      <c r="C44" s="82"/>
      <c r="D44" s="508" t="s">
        <v>80</v>
      </c>
      <c r="E44" s="482"/>
      <c r="F44" s="494"/>
      <c r="G44" s="25"/>
      <c r="H44" s="50"/>
      <c r="I44" s="291"/>
      <c r="J44" s="46"/>
      <c r="K44" s="28"/>
      <c r="L44" s="28"/>
      <c r="M44" s="326" t="s">
        <v>79</v>
      </c>
      <c r="N44" s="327"/>
      <c r="O44" s="327"/>
      <c r="P44" s="327">
        <v>1</v>
      </c>
      <c r="Q44" s="594"/>
    </row>
    <row r="45" spans="1:29" ht="21" customHeight="1">
      <c r="A45" s="241"/>
      <c r="B45" s="242"/>
      <c r="C45" s="82"/>
      <c r="D45" s="593"/>
      <c r="E45" s="483"/>
      <c r="F45" s="494"/>
      <c r="G45" s="24"/>
      <c r="H45" s="59"/>
      <c r="I45" s="328"/>
      <c r="J45" s="329"/>
      <c r="K45" s="29"/>
      <c r="L45" s="29"/>
      <c r="M45" s="96"/>
      <c r="N45" s="330"/>
      <c r="O45" s="330"/>
      <c r="P45" s="97"/>
      <c r="Q45" s="595"/>
    </row>
    <row r="46" spans="1:29" s="23" customFormat="1" ht="16.5" customHeight="1" thickBot="1">
      <c r="A46" s="117"/>
      <c r="B46" s="118"/>
      <c r="C46" s="83"/>
      <c r="D46" s="126"/>
      <c r="E46" s="130"/>
      <c r="F46" s="131"/>
      <c r="G46" s="84" t="s">
        <v>6</v>
      </c>
      <c r="H46" s="89">
        <f>SUM(H33:H43)</f>
        <v>229.4</v>
      </c>
      <c r="I46" s="298">
        <f>SUM(I33:I43)</f>
        <v>229.4</v>
      </c>
      <c r="J46" s="56"/>
      <c r="K46" s="89">
        <f>SUM(K33:K43)</f>
        <v>134</v>
      </c>
      <c r="L46" s="89">
        <f>SUM(L33:L43)</f>
        <v>134</v>
      </c>
      <c r="M46" s="127"/>
      <c r="N46" s="128"/>
      <c r="O46" s="128"/>
      <c r="P46" s="300"/>
      <c r="Q46" s="596"/>
      <c r="R46" s="87"/>
    </row>
    <row r="47" spans="1:29" ht="14.25" customHeight="1" thickBot="1">
      <c r="A47" s="119" t="s">
        <v>7</v>
      </c>
      <c r="B47" s="120" t="s">
        <v>5</v>
      </c>
      <c r="C47" s="476" t="s">
        <v>8</v>
      </c>
      <c r="D47" s="477"/>
      <c r="E47" s="477"/>
      <c r="F47" s="477"/>
      <c r="G47" s="477"/>
      <c r="H47" s="66">
        <f>H46+H32</f>
        <v>418.5</v>
      </c>
      <c r="I47" s="301">
        <f>I46+I32</f>
        <v>418.5</v>
      </c>
      <c r="J47" s="301">
        <f>J46+J32</f>
        <v>0</v>
      </c>
      <c r="K47" s="66">
        <f>K46+K32</f>
        <v>323.10000000000002</v>
      </c>
      <c r="L47" s="66">
        <f>L46+L32</f>
        <v>323.10000000000002</v>
      </c>
      <c r="M47" s="68"/>
      <c r="N47" s="86"/>
      <c r="O47" s="86"/>
      <c r="P47" s="86"/>
      <c r="Q47" s="88"/>
    </row>
    <row r="48" spans="1:29" ht="14.25" customHeight="1" thickBot="1">
      <c r="A48" s="19" t="s">
        <v>7</v>
      </c>
      <c r="B48" s="478" t="s">
        <v>9</v>
      </c>
      <c r="C48" s="479"/>
      <c r="D48" s="479"/>
      <c r="E48" s="479"/>
      <c r="F48" s="479"/>
      <c r="G48" s="479"/>
      <c r="H48" s="51">
        <f t="shared" ref="H48:L48" si="1">H47</f>
        <v>418.5</v>
      </c>
      <c r="I48" s="303">
        <f t="shared" si="1"/>
        <v>418.5</v>
      </c>
      <c r="J48" s="303">
        <f t="shared" si="1"/>
        <v>0</v>
      </c>
      <c r="K48" s="31">
        <f t="shared" si="1"/>
        <v>323.10000000000002</v>
      </c>
      <c r="L48" s="31">
        <f t="shared" si="1"/>
        <v>323.10000000000002</v>
      </c>
      <c r="M48" s="251"/>
      <c r="N48" s="252"/>
      <c r="O48" s="252"/>
      <c r="P48" s="252"/>
      <c r="Q48" s="42"/>
    </row>
    <row r="49" spans="1:30" ht="14.25" customHeight="1" thickBot="1">
      <c r="A49" s="15" t="s">
        <v>5</v>
      </c>
      <c r="B49" s="480" t="s">
        <v>17</v>
      </c>
      <c r="C49" s="481"/>
      <c r="D49" s="481"/>
      <c r="E49" s="481"/>
      <c r="F49" s="481"/>
      <c r="G49" s="481"/>
      <c r="H49" s="52">
        <f>H48+H25</f>
        <v>619.6</v>
      </c>
      <c r="I49" s="331">
        <f>I48+I25</f>
        <v>619.6</v>
      </c>
      <c r="J49" s="331">
        <f>J48+J25</f>
        <v>0</v>
      </c>
      <c r="K49" s="32">
        <f>K48+K25</f>
        <v>430.1</v>
      </c>
      <c r="L49" s="32">
        <f>L48+L25</f>
        <v>430.1</v>
      </c>
      <c r="M49" s="253"/>
      <c r="N49" s="254"/>
      <c r="O49" s="254"/>
      <c r="P49" s="254"/>
      <c r="Q49" s="44"/>
    </row>
    <row r="50" spans="1:30" s="23" customFormat="1" ht="12" customHeight="1">
      <c r="A50" s="123"/>
      <c r="B50" s="124"/>
      <c r="C50" s="124"/>
      <c r="D50" s="124"/>
      <c r="E50" s="124"/>
      <c r="F50" s="124"/>
      <c r="G50" s="124"/>
      <c r="H50" s="125"/>
      <c r="I50" s="125"/>
      <c r="J50" s="125"/>
      <c r="K50" s="125"/>
      <c r="L50" s="125"/>
      <c r="M50" s="2"/>
      <c r="N50" s="2"/>
      <c r="O50" s="2"/>
      <c r="P50" s="2"/>
      <c r="Q50" s="2"/>
    </row>
    <row r="51" spans="1:30" s="10" customFormat="1" ht="14.25" customHeight="1" thickBot="1">
      <c r="A51" s="597" t="s">
        <v>13</v>
      </c>
      <c r="B51" s="597"/>
      <c r="C51" s="597"/>
      <c r="D51" s="597"/>
      <c r="E51" s="597"/>
      <c r="F51" s="597"/>
      <c r="G51" s="597"/>
      <c r="H51" s="238"/>
      <c r="I51" s="238"/>
      <c r="J51" s="238"/>
      <c r="K51" s="238"/>
      <c r="L51" s="238"/>
      <c r="M51" s="2"/>
      <c r="N51" s="2"/>
      <c r="O51" s="2"/>
      <c r="P51" s="2"/>
      <c r="Q51" s="2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64.5" customHeight="1" thickBot="1">
      <c r="A52" s="598" t="s">
        <v>10</v>
      </c>
      <c r="B52" s="599"/>
      <c r="C52" s="599"/>
      <c r="D52" s="599"/>
      <c r="E52" s="599"/>
      <c r="F52" s="599"/>
      <c r="G52" s="600"/>
      <c r="H52" s="332" t="s">
        <v>78</v>
      </c>
      <c r="I52" s="333" t="s">
        <v>122</v>
      </c>
      <c r="J52" s="334" t="s">
        <v>117</v>
      </c>
      <c r="K52" s="335" t="s">
        <v>118</v>
      </c>
      <c r="L52" s="335" t="s">
        <v>56</v>
      </c>
      <c r="M52" s="37"/>
    </row>
    <row r="53" spans="1:30" ht="16.5" customHeight="1">
      <c r="A53" s="454" t="s">
        <v>14</v>
      </c>
      <c r="B53" s="455"/>
      <c r="C53" s="455"/>
      <c r="D53" s="455"/>
      <c r="E53" s="455"/>
      <c r="F53" s="455"/>
      <c r="G53" s="456"/>
      <c r="H53" s="172">
        <f>SUM(H54:H55)+H56</f>
        <v>598</v>
      </c>
      <c r="I53" s="336">
        <f>SUM(I54:I55)+I56</f>
        <v>598</v>
      </c>
      <c r="J53" s="337">
        <f>I53-H53</f>
        <v>0</v>
      </c>
      <c r="K53" s="71">
        <f>SUM(K54:K55)</f>
        <v>430.1</v>
      </c>
      <c r="L53" s="71">
        <f>SUM(L54:L55)</f>
        <v>430.1</v>
      </c>
    </row>
    <row r="54" spans="1:30" ht="14.25" customHeight="1">
      <c r="A54" s="444" t="s">
        <v>19</v>
      </c>
      <c r="B54" s="445"/>
      <c r="C54" s="445"/>
      <c r="D54" s="445"/>
      <c r="E54" s="445"/>
      <c r="F54" s="445"/>
      <c r="G54" s="446"/>
      <c r="H54" s="171">
        <f>SUMIF(G11:G49,"SB",H11:H49)</f>
        <v>454.5</v>
      </c>
      <c r="I54" s="338">
        <f>SUMIF(G11:G49,"SB",I11:I49)</f>
        <v>454.5</v>
      </c>
      <c r="J54" s="339">
        <f>I54-H54</f>
        <v>0</v>
      </c>
      <c r="K54" s="72">
        <f>SUMIF(G11:G49,"SB",K11:K49)</f>
        <v>430.1</v>
      </c>
      <c r="L54" s="72">
        <f>SUMIF(G11:G49,"SB",L11:L49)</f>
        <v>430.1</v>
      </c>
    </row>
    <row r="55" spans="1:30" ht="14.25" customHeight="1">
      <c r="A55" s="447" t="s">
        <v>20</v>
      </c>
      <c r="B55" s="448"/>
      <c r="C55" s="448"/>
      <c r="D55" s="448"/>
      <c r="E55" s="448"/>
      <c r="F55" s="448"/>
      <c r="G55" s="449"/>
      <c r="H55" s="171">
        <f>SUMIF(G21:G49,"SB(P)",H21:H49)</f>
        <v>0</v>
      </c>
      <c r="I55" s="338">
        <f>SUMIF(G21:G49,"SB(P)",I21:I49)</f>
        <v>0</v>
      </c>
      <c r="J55" s="339">
        <f t="shared" ref="J55:J61" si="2">I55-H55</f>
        <v>0</v>
      </c>
      <c r="K55" s="72">
        <f>SUMIF(G21:G49,"SB(P)",K21:K49)</f>
        <v>0</v>
      </c>
      <c r="L55" s="72">
        <f>SUMIF(G21:G49,"SB(P)",L21:L49)</f>
        <v>0</v>
      </c>
      <c r="M55" s="37"/>
    </row>
    <row r="56" spans="1:30" ht="14.25" customHeight="1">
      <c r="A56" s="450" t="s">
        <v>67</v>
      </c>
      <c r="B56" s="451"/>
      <c r="C56" s="451"/>
      <c r="D56" s="451"/>
      <c r="E56" s="451"/>
      <c r="F56" s="451"/>
      <c r="G56" s="452"/>
      <c r="H56" s="171">
        <f>SUMIF(G11:G49,"SB(L)",H11:H49)</f>
        <v>143.5</v>
      </c>
      <c r="I56" s="338">
        <f>SUMIF(G11:G49,"SB(L)",I11:I49)</f>
        <v>143.5</v>
      </c>
      <c r="J56" s="339">
        <f t="shared" si="2"/>
        <v>0</v>
      </c>
      <c r="K56" s="72"/>
      <c r="L56" s="72"/>
      <c r="M56" s="37"/>
    </row>
    <row r="57" spans="1:30" ht="14.25" customHeight="1">
      <c r="A57" s="438" t="s">
        <v>15</v>
      </c>
      <c r="B57" s="439"/>
      <c r="C57" s="439"/>
      <c r="D57" s="439"/>
      <c r="E57" s="439"/>
      <c r="F57" s="439"/>
      <c r="G57" s="440"/>
      <c r="H57" s="170">
        <f>SUM(H58:H60)</f>
        <v>21.6</v>
      </c>
      <c r="I57" s="340">
        <f>SUM(I58:I60)</f>
        <v>21.6</v>
      </c>
      <c r="J57" s="341">
        <f t="shared" si="2"/>
        <v>0</v>
      </c>
      <c r="K57" s="73">
        <f>SUM(K58:K60)</f>
        <v>0</v>
      </c>
      <c r="L57" s="73">
        <f>SUM(L58:L60)</f>
        <v>0</v>
      </c>
    </row>
    <row r="58" spans="1:30" ht="14.25" customHeight="1">
      <c r="A58" s="441" t="s">
        <v>21</v>
      </c>
      <c r="B58" s="442"/>
      <c r="C58" s="442"/>
      <c r="D58" s="442"/>
      <c r="E58" s="442"/>
      <c r="F58" s="442"/>
      <c r="G58" s="443"/>
      <c r="H58" s="171">
        <f>SUMIF(G21:G49,"ES",H21:H49)</f>
        <v>0</v>
      </c>
      <c r="I58" s="338">
        <f>SUMIF(G21:G49,"ES",I21:I49)</f>
        <v>0</v>
      </c>
      <c r="J58" s="339">
        <f t="shared" si="2"/>
        <v>0</v>
      </c>
      <c r="K58" s="72">
        <f>SUMIF(G21:G49,"ES",K21:K49)</f>
        <v>0</v>
      </c>
      <c r="L58" s="72">
        <f>SUMIF(G21:G49,"ES",L21:L49)</f>
        <v>0</v>
      </c>
    </row>
    <row r="59" spans="1:30" ht="14.25" customHeight="1">
      <c r="A59" s="441" t="s">
        <v>34</v>
      </c>
      <c r="B59" s="442"/>
      <c r="C59" s="442"/>
      <c r="D59" s="442"/>
      <c r="E59" s="442"/>
      <c r="F59" s="442"/>
      <c r="G59" s="443"/>
      <c r="H59" s="171">
        <f>SUMIF(G21:G49,"KVJUD",H21:H49)</f>
        <v>0</v>
      </c>
      <c r="I59" s="338">
        <f>SUMIF(G21:G49,"KVJUD",I21:I49)</f>
        <v>0</v>
      </c>
      <c r="J59" s="339">
        <f t="shared" si="2"/>
        <v>0</v>
      </c>
      <c r="K59" s="72">
        <f>SUMIF(G21:G49,"KVJUD",K21:K49)</f>
        <v>0</v>
      </c>
      <c r="L59" s="72">
        <f>SUMIF(G21:G49,"KVJUD",L21:L49)</f>
        <v>0</v>
      </c>
    </row>
    <row r="60" spans="1:30" ht="14.25" customHeight="1">
      <c r="A60" s="441" t="s">
        <v>33</v>
      </c>
      <c r="B60" s="442"/>
      <c r="C60" s="442"/>
      <c r="D60" s="442"/>
      <c r="E60" s="442"/>
      <c r="F60" s="442"/>
      <c r="G60" s="443"/>
      <c r="H60" s="171">
        <f>SUMIF(G21:G49,"KT",H21:H49)</f>
        <v>21.6</v>
      </c>
      <c r="I60" s="338">
        <f>SUMIF(G21:G49,"KT",I21:I49)</f>
        <v>21.6</v>
      </c>
      <c r="J60" s="339">
        <f t="shared" si="2"/>
        <v>0</v>
      </c>
      <c r="K60" s="72">
        <f>SUMIF(G21:G49,"KT",K21:K49)</f>
        <v>0</v>
      </c>
      <c r="L60" s="72">
        <f>SUMIF(G21:G49,"KT",L21:L49)</f>
        <v>0</v>
      </c>
    </row>
    <row r="61" spans="1:30" ht="17.25" customHeight="1" thickBot="1">
      <c r="A61" s="435" t="s">
        <v>16</v>
      </c>
      <c r="B61" s="436"/>
      <c r="C61" s="436"/>
      <c r="D61" s="436"/>
      <c r="E61" s="436"/>
      <c r="F61" s="436"/>
      <c r="G61" s="437"/>
      <c r="H61" s="157">
        <f>SUM(H53,H57)</f>
        <v>619.6</v>
      </c>
      <c r="I61" s="342">
        <f>SUM(I53,I57)</f>
        <v>619.6</v>
      </c>
      <c r="J61" s="343">
        <f t="shared" si="2"/>
        <v>0</v>
      </c>
      <c r="K61" s="74">
        <f>SUM(K53,K57)</f>
        <v>430.1</v>
      </c>
      <c r="L61" s="74">
        <f>SUM(L53,L57)</f>
        <v>430.1</v>
      </c>
    </row>
    <row r="62" spans="1:30">
      <c r="H62" s="22"/>
      <c r="I62" s="22"/>
      <c r="J62" s="22"/>
      <c r="K62" s="22"/>
      <c r="L62" s="22"/>
    </row>
    <row r="63" spans="1:30">
      <c r="F63" s="601" t="s">
        <v>123</v>
      </c>
      <c r="G63" s="601"/>
      <c r="H63" s="601"/>
      <c r="I63" s="601"/>
      <c r="J63" s="601"/>
      <c r="K63" s="601"/>
    </row>
    <row r="65" spans="1:17">
      <c r="A65" s="3"/>
      <c r="B65" s="3"/>
      <c r="C65" s="23"/>
      <c r="D65" s="3"/>
      <c r="E65" s="3"/>
      <c r="F65" s="3"/>
      <c r="G65" s="3"/>
      <c r="M65" s="3"/>
      <c r="N65" s="3"/>
      <c r="O65" s="3"/>
      <c r="P65" s="3"/>
      <c r="Q65" s="3"/>
    </row>
  </sheetData>
  <mergeCells count="77">
    <mergeCell ref="F63:K63"/>
    <mergeCell ref="A56:G56"/>
    <mergeCell ref="A57:G57"/>
    <mergeCell ref="A58:G58"/>
    <mergeCell ref="A59:G59"/>
    <mergeCell ref="A60:G60"/>
    <mergeCell ref="A61:G61"/>
    <mergeCell ref="A55:G55"/>
    <mergeCell ref="D44:D45"/>
    <mergeCell ref="E44:E45"/>
    <mergeCell ref="F44:F45"/>
    <mergeCell ref="Q44:Q46"/>
    <mergeCell ref="C47:G47"/>
    <mergeCell ref="B48:G48"/>
    <mergeCell ref="B49:G49"/>
    <mergeCell ref="A51:G51"/>
    <mergeCell ref="A52:G52"/>
    <mergeCell ref="A53:G53"/>
    <mergeCell ref="A54:G54"/>
    <mergeCell ref="D38:D39"/>
    <mergeCell ref="E38:E39"/>
    <mergeCell ref="F38:F39"/>
    <mergeCell ref="D40:D43"/>
    <mergeCell ref="E40:E43"/>
    <mergeCell ref="F40:F43"/>
    <mergeCell ref="D30:D31"/>
    <mergeCell ref="E30:E31"/>
    <mergeCell ref="F30:F31"/>
    <mergeCell ref="E33:E37"/>
    <mergeCell ref="D35:D37"/>
    <mergeCell ref="F35:F37"/>
    <mergeCell ref="C24:G24"/>
    <mergeCell ref="B25:G25"/>
    <mergeCell ref="B26:M26"/>
    <mergeCell ref="C27:M27"/>
    <mergeCell ref="A28:A29"/>
    <mergeCell ref="B28:B29"/>
    <mergeCell ref="C28:C29"/>
    <mergeCell ref="E28:E29"/>
    <mergeCell ref="F28:F29"/>
    <mergeCell ref="F21:F22"/>
    <mergeCell ref="A18:A20"/>
    <mergeCell ref="B18:B20"/>
    <mergeCell ref="C18:C20"/>
    <mergeCell ref="D18:D20"/>
    <mergeCell ref="E18:E20"/>
    <mergeCell ref="F18:F20"/>
    <mergeCell ref="A21:A22"/>
    <mergeCell ref="B21:B22"/>
    <mergeCell ref="C21:C22"/>
    <mergeCell ref="D21:D22"/>
    <mergeCell ref="E21:E22"/>
    <mergeCell ref="D16:D17"/>
    <mergeCell ref="E16:E17"/>
    <mergeCell ref="H7:H9"/>
    <mergeCell ref="I7:I9"/>
    <mergeCell ref="J7:J9"/>
    <mergeCell ref="A10:M10"/>
    <mergeCell ref="A11:M11"/>
    <mergeCell ref="B12:M12"/>
    <mergeCell ref="C13:M13"/>
    <mergeCell ref="D14:D15"/>
    <mergeCell ref="D3:M3"/>
    <mergeCell ref="A4:M4"/>
    <mergeCell ref="A5:M5"/>
    <mergeCell ref="A7:A9"/>
    <mergeCell ref="B7:B9"/>
    <mergeCell ref="C7:C9"/>
    <mergeCell ref="D7:D9"/>
    <mergeCell ref="E7:E9"/>
    <mergeCell ref="F7:F9"/>
    <mergeCell ref="G7:G9"/>
    <mergeCell ref="K7:K9"/>
    <mergeCell ref="L7:L9"/>
    <mergeCell ref="M7:P7"/>
    <mergeCell ref="M8:M9"/>
    <mergeCell ref="N8:P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Ataskaita</vt:lpstr>
      <vt:lpstr>Priemonių suvestinė</vt:lpstr>
      <vt:lpstr>SVP keitimas </vt:lpstr>
      <vt:lpstr>'Priemonių suvestinė'!Print_Area</vt:lpstr>
      <vt:lpstr>'Priemonių suvestinė'!Print_Titles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2019-03-21T12:13:19Z</cp:lastPrinted>
  <dcterms:created xsi:type="dcterms:W3CDTF">2007-07-27T10:32:34Z</dcterms:created>
  <dcterms:modified xsi:type="dcterms:W3CDTF">2019-03-21T12:13:24Z</dcterms:modified>
</cp:coreProperties>
</file>