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LUOSNIS\Kmsa\Strateginio planavimo skyrius\SVP ATASKAITOS\2019 SVP ataskaita\2019 SVP ataskaita\"/>
    </mc:Choice>
  </mc:AlternateContent>
  <bookViews>
    <workbookView xWindow="0" yWindow="0" windowWidth="28800" windowHeight="12300"/>
  </bookViews>
  <sheets>
    <sheet name="Ataskaita" sheetId="13" r:id="rId1"/>
    <sheet name="Priemonių suvestinė" sheetId="15" r:id="rId2"/>
    <sheet name="SPIS" sheetId="17" state="hidden" r:id="rId3"/>
    <sheet name="Asignavimų valdytojų kodai" sheetId="3" state="hidden" r:id="rId4"/>
  </sheets>
  <definedNames>
    <definedName name="_xlnm.Print_Area" localSheetId="0">Ataskaita!$A$1:$I$36</definedName>
    <definedName name="_xlnm.Print_Area" localSheetId="1">'Priemonių suvestinė'!$A$1:$O$103</definedName>
    <definedName name="_xlnm.Print_Titles" localSheetId="1">'Priemonių suvestinė'!$5:$7</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4" i="15" l="1"/>
  <c r="I32" i="15" l="1"/>
  <c r="F71" i="17" l="1"/>
  <c r="E71" i="17"/>
  <c r="D71" i="17"/>
  <c r="C71" i="17"/>
  <c r="H58" i="17"/>
  <c r="G58" i="17"/>
  <c r="F58" i="17"/>
  <c r="E58" i="17"/>
  <c r="H57" i="17"/>
  <c r="G57" i="17"/>
  <c r="F57" i="17"/>
  <c r="E57" i="17"/>
  <c r="H55" i="17"/>
  <c r="G55" i="17"/>
  <c r="F55" i="17"/>
  <c r="E55" i="17"/>
  <c r="H52" i="17"/>
  <c r="G52" i="17"/>
  <c r="F52" i="17"/>
  <c r="E52" i="17"/>
  <c r="H48" i="17"/>
  <c r="G48" i="17"/>
  <c r="F48" i="17"/>
  <c r="E48" i="17"/>
  <c r="H46" i="17"/>
  <c r="G46" i="17"/>
  <c r="F46" i="17"/>
  <c r="E46" i="17"/>
  <c r="E45" i="17" s="1"/>
  <c r="H45" i="17"/>
  <c r="G45" i="17"/>
  <c r="F45" i="17"/>
  <c r="F41" i="17"/>
  <c r="F40" i="17" s="1"/>
  <c r="F39" i="17" s="1"/>
  <c r="E41" i="17"/>
  <c r="E40" i="17" s="1"/>
  <c r="E39" i="17" s="1"/>
  <c r="H34" i="17"/>
  <c r="G34" i="17"/>
  <c r="F34" i="17"/>
  <c r="E34" i="17"/>
  <c r="H31" i="17"/>
  <c r="G31" i="17"/>
  <c r="F31" i="17"/>
  <c r="E31" i="17"/>
  <c r="E30" i="17" s="1"/>
  <c r="H30" i="17"/>
  <c r="G30" i="17"/>
  <c r="F30" i="17"/>
  <c r="H28" i="17"/>
  <c r="G28" i="17"/>
  <c r="F28" i="17"/>
  <c r="E28" i="17"/>
  <c r="H24" i="17"/>
  <c r="G24" i="17"/>
  <c r="F24" i="17"/>
  <c r="E24" i="17"/>
  <c r="H22" i="17"/>
  <c r="G22" i="17"/>
  <c r="F22" i="17"/>
  <c r="E22" i="17"/>
  <c r="H19" i="17"/>
  <c r="G19" i="17"/>
  <c r="F19" i="17"/>
  <c r="E19" i="17"/>
  <c r="H16" i="17"/>
  <c r="G16" i="17"/>
  <c r="F16" i="17"/>
  <c r="E16" i="17"/>
  <c r="H14" i="17"/>
  <c r="G14" i="17"/>
  <c r="F14" i="17"/>
  <c r="E14" i="17"/>
  <c r="H11" i="17"/>
  <c r="G11" i="17"/>
  <c r="F11" i="17"/>
  <c r="E11" i="17"/>
  <c r="H8" i="17"/>
  <c r="G8" i="17"/>
  <c r="F8" i="17"/>
  <c r="E8" i="17"/>
  <c r="E7" i="17" s="1"/>
  <c r="E6" i="17" s="1"/>
  <c r="H7" i="17"/>
  <c r="G7" i="17"/>
  <c r="G6" i="17" s="1"/>
  <c r="G5" i="17" s="1"/>
  <c r="G4" i="17" s="1"/>
  <c r="F7" i="17"/>
  <c r="H6" i="17"/>
  <c r="H5" i="17" s="1"/>
  <c r="H4" i="17" s="1"/>
  <c r="F6" i="17"/>
  <c r="F5" i="17" l="1"/>
  <c r="F4" i="17" s="1"/>
  <c r="E5" i="17"/>
  <c r="E4" i="17" s="1"/>
  <c r="I62" i="15"/>
  <c r="J62" i="15"/>
  <c r="H62" i="15"/>
  <c r="I80" i="15"/>
  <c r="J80" i="15"/>
  <c r="H80" i="15"/>
  <c r="I75" i="15" l="1"/>
  <c r="I81" i="15" s="1"/>
  <c r="J75" i="15"/>
  <c r="J81" i="15" s="1"/>
  <c r="H75" i="15"/>
  <c r="H81" i="15" s="1"/>
  <c r="I54" i="15"/>
  <c r="J54" i="15"/>
  <c r="J40" i="15"/>
  <c r="H40" i="15"/>
  <c r="H55" i="15" l="1"/>
  <c r="J55" i="15"/>
  <c r="J63" i="15" s="1"/>
  <c r="H63" i="15"/>
  <c r="I24" i="15"/>
  <c r="I40" i="15" s="1"/>
  <c r="I55" i="15" s="1"/>
  <c r="I63" i="15" s="1"/>
  <c r="H82" i="15" l="1"/>
  <c r="I91" i="15"/>
  <c r="J91" i="15"/>
  <c r="J100" i="15"/>
  <c r="J99" i="15"/>
  <c r="J98" i="15"/>
  <c r="J97" i="15"/>
  <c r="J95" i="15"/>
  <c r="J94" i="15"/>
  <c r="J93" i="15"/>
  <c r="J92" i="15"/>
  <c r="H91" i="15"/>
  <c r="H95" i="15"/>
  <c r="I100" i="15" l="1"/>
  <c r="H100" i="15"/>
  <c r="I99" i="15"/>
  <c r="H99" i="15"/>
  <c r="I98" i="15"/>
  <c r="H98" i="15"/>
  <c r="I97" i="15"/>
  <c r="H97" i="15"/>
  <c r="I95" i="15"/>
  <c r="I94" i="15"/>
  <c r="H94" i="15"/>
  <c r="I93" i="15"/>
  <c r="H93" i="15"/>
  <c r="I92" i="15"/>
  <c r="H92" i="15"/>
  <c r="I82" i="15" l="1"/>
  <c r="I83" i="15" s="1"/>
  <c r="H90" i="15"/>
  <c r="H89" i="15" s="1"/>
  <c r="I96" i="15"/>
  <c r="J82" i="15"/>
  <c r="J83" i="15" s="1"/>
  <c r="H96" i="15"/>
  <c r="I90" i="15"/>
  <c r="I89" i="15" s="1"/>
  <c r="H83" i="15" l="1"/>
  <c r="I101" i="15"/>
  <c r="H101" i="15"/>
  <c r="J90" i="15" l="1"/>
  <c r="J89" i="15" s="1"/>
  <c r="J96" i="15"/>
  <c r="J101" i="15" l="1"/>
</calcChain>
</file>

<file path=xl/comments1.xml><?xml version="1.0" encoding="utf-8"?>
<comments xmlns="http://schemas.openxmlformats.org/spreadsheetml/2006/main">
  <authors>
    <author>Audra Cepiene</author>
  </authors>
  <commentList>
    <comment ref="G23" authorId="0" shapeId="0">
      <text>
        <r>
          <rPr>
            <b/>
            <sz val="9"/>
            <color indexed="81"/>
            <rFont val="Tahoma"/>
            <family val="2"/>
            <charset val="186"/>
          </rPr>
          <t>ŽP</t>
        </r>
        <r>
          <rPr>
            <sz val="9"/>
            <color indexed="81"/>
            <rFont val="Tahoma"/>
            <family val="2"/>
            <charset val="186"/>
          </rPr>
          <t xml:space="preserve">
</t>
        </r>
      </text>
    </comment>
    <comment ref="G24" authorId="0" shapeId="0">
      <text>
        <r>
          <rPr>
            <b/>
            <sz val="9"/>
            <color indexed="81"/>
            <rFont val="Tahoma"/>
            <family val="2"/>
            <charset val="186"/>
          </rPr>
          <t>ŽP</t>
        </r>
        <r>
          <rPr>
            <sz val="9"/>
            <color indexed="81"/>
            <rFont val="Tahoma"/>
            <family val="2"/>
            <charset val="186"/>
          </rPr>
          <t xml:space="preserve">
</t>
        </r>
      </text>
    </comment>
    <comment ref="K36" authorId="0" shapeId="0">
      <text>
        <r>
          <rPr>
            <sz val="9"/>
            <color indexed="81"/>
            <rFont val="Tahoma"/>
            <family val="2"/>
            <charset val="186"/>
          </rPr>
          <t>Numatomos lėšos Architektūros rūmų ekspertizių paslaugoms, kadangi atlikti svarbių teritorijų planavimo dokumentų ekspertizę numato Architektūros įstatymas.</t>
        </r>
      </text>
    </comment>
    <comment ref="D38" authorId="0" shapeId="0">
      <text>
        <r>
          <rPr>
            <b/>
            <sz val="9"/>
            <color indexed="81"/>
            <rFont val="Tahoma"/>
            <family val="2"/>
            <charset val="186"/>
          </rPr>
          <t xml:space="preserve">Detaliųjų ar specialiųjų planų koregavimas ar keitimas pagal savivaldybės poreikį </t>
        </r>
        <r>
          <rPr>
            <sz val="9"/>
            <color indexed="81"/>
            <rFont val="Tahoma"/>
            <family val="2"/>
            <charset val="186"/>
          </rPr>
          <t xml:space="preserve">
2019 m. pagal Žemėtvarkos skyriaus poreikį planuojama pradėti rengti dviejų detaliųjų planų korektūras (2019 m. pradėti viešųjų pirkimų procedūras, 2020 -2021 metais juos parengti), t. y. teritorijos tarp J. Janonio, I. Kanto, Kalvos ir Karklų gatvių detaliojo plano koregavimą sklypui Kalvos g. 4 ir teritorijos tarp Liepų, K. Donelaičio, S. Daukanto gatvių ir Skulptūrų parko detaliojo plano koregavimą žemės sklypui K. Donelaičio g. 6B.
Tokia priemonė yra numatyta Savivaldybės plėtros plane iki 2020 metų. Mes ją eilę metų įsitraukiame į planus. Bet Mantė sakė, kad galėsime pradėti tik pakeitus bendrąjį planą. Mintis buvo – pinigus nusimatyti nuo 2020, o jei BP bus patvirtintas 2019 metais, tai iki metų pabaigos pasidaryti pradinius etapus – pasirinkti teritorijas, kurioms reikia tokių vystymo studijų (gal bus BP sprendiniuose nurodyta), tartis su visuomene, architektais, gal kūrybines dirbtuves organizuoti...
</t>
        </r>
      </text>
    </comment>
    <comment ref="G43" authorId="0" shapeId="0">
      <text>
        <r>
          <rPr>
            <b/>
            <sz val="9"/>
            <color indexed="81"/>
            <rFont val="Tahoma"/>
            <family val="2"/>
            <charset val="186"/>
          </rPr>
          <t>ŽP</t>
        </r>
        <r>
          <rPr>
            <sz val="9"/>
            <color indexed="81"/>
            <rFont val="Tahoma"/>
            <family val="2"/>
            <charset val="186"/>
          </rPr>
          <t xml:space="preserve">
</t>
        </r>
      </text>
    </comment>
    <comment ref="D50" authorId="0" shapeId="0">
      <text>
        <r>
          <rPr>
            <sz val="9"/>
            <color indexed="81"/>
            <rFont val="Tahoma"/>
            <family val="2"/>
            <charset val="186"/>
          </rPr>
          <t xml:space="preserve">Planuojama įsigyti 16 vnt. garažų, kurie trukdo Pylimo gatvės tiesimui. Įsigijimo vertė paskaičiuota pagal Nekilnojamojo turto registro pateikiamas vidutines rinkos vertes 2018-01-01 dienai.
</t>
        </r>
      </text>
    </comment>
    <comment ref="D51" authorId="0" shapeId="0">
      <text>
        <r>
          <rPr>
            <sz val="9"/>
            <color indexed="81"/>
            <rFont val="Tahoma"/>
            <family val="2"/>
            <charset val="186"/>
          </rPr>
          <t xml:space="preserve">Planuojama įsigyti 2 garažus, kurie nuosavybės teise priklauso 2 fiziniams asmenims. </t>
        </r>
      </text>
    </comment>
    <comment ref="D52" authorId="0" shapeId="0">
      <text>
        <r>
          <rPr>
            <sz val="9"/>
            <color indexed="81"/>
            <rFont val="Tahoma"/>
            <family val="2"/>
            <charset val="186"/>
          </rPr>
          <t>Numatoma apimti visuomenės poreikiams:
Danės g. 6 – paimama 0,0253 ha sklypo dalis;  Bangų g. 11 (visas sklypas) ir Gluosnių skg. 6 (dalis sklypo) – paimama 0,06 ha žemės sklypo, gyvenamasis namas su negyvenamosiomis patalpomis (332,51 m2  bendro ploto)</t>
        </r>
      </text>
    </comment>
    <comment ref="D53" authorId="0" shapeId="0">
      <text>
        <r>
          <rPr>
            <sz val="9"/>
            <color indexed="81"/>
            <rFont val="Tahoma"/>
            <family val="2"/>
            <charset val="186"/>
          </rPr>
          <t xml:space="preserve">Planuojama paimti žemės sklypą naujos gatvės tiesimui tarp Klemiškės ir Tilžės g. (.1,44 ha) </t>
        </r>
      </text>
    </comment>
    <comment ref="E77" authorId="0" shapeId="0">
      <text>
        <r>
          <rPr>
            <b/>
            <sz val="9"/>
            <color indexed="81"/>
            <rFont val="Tahoma"/>
            <family val="2"/>
            <charset val="186"/>
          </rPr>
          <t xml:space="preserve">P.2.4.3.2. </t>
        </r>
        <r>
          <rPr>
            <sz val="9"/>
            <color indexed="81"/>
            <rFont val="Tahoma"/>
            <family val="2"/>
            <charset val="186"/>
          </rPr>
          <t>Vykdant kultūros paveldo prevencinę apsaugą tvarkyti savivaldybės kultūros paveldo objektus, skatinti kultūros paveldo objektų valdytojus ir naudotojus tinkamai prižiūrėti ir naudoti kultūros paveldo objektus</t>
        </r>
      </text>
    </comment>
    <comment ref="E78" authorId="0" shapeId="0">
      <text>
        <r>
          <rPr>
            <b/>
            <sz val="9"/>
            <color indexed="81"/>
            <rFont val="Tahoma"/>
            <family val="2"/>
            <charset val="186"/>
          </rPr>
          <t xml:space="preserve">P2.4.3.3. </t>
        </r>
        <r>
          <rPr>
            <sz val="9"/>
            <color indexed="81"/>
            <rFont val="Tahoma"/>
            <family val="2"/>
            <charset val="186"/>
          </rPr>
          <t xml:space="preserve">
Pagal parengtus techninius projektus sutvarkyti miesto teritorijoje esančius piliakalnius ir istorines miesto kapines</t>
        </r>
      </text>
    </comment>
    <comment ref="H90" authorId="0" shapeId="0">
      <text>
        <r>
          <rPr>
            <b/>
            <sz val="9"/>
            <color indexed="81"/>
            <rFont val="Tahoma"/>
            <family val="2"/>
            <charset val="186"/>
          </rPr>
          <t xml:space="preserve">390,9
I biudžetas
</t>
        </r>
        <r>
          <rPr>
            <sz val="9"/>
            <color indexed="81"/>
            <rFont val="Tahoma"/>
            <family val="2"/>
            <charset val="186"/>
          </rPr>
          <t xml:space="preserve">
</t>
        </r>
      </text>
    </comment>
    <comment ref="I90" authorId="0" shapeId="0">
      <text>
        <r>
          <rPr>
            <b/>
            <sz val="9"/>
            <color indexed="81"/>
            <rFont val="Tahoma"/>
            <family val="2"/>
            <charset val="186"/>
          </rPr>
          <t xml:space="preserve">363,1 II biudžetas
</t>
        </r>
        <r>
          <rPr>
            <sz val="9"/>
            <color indexed="81"/>
            <rFont val="Tahoma"/>
            <family val="2"/>
            <charset val="186"/>
          </rPr>
          <t xml:space="preserve">
</t>
        </r>
      </text>
    </comment>
  </commentList>
</comments>
</file>

<file path=xl/sharedStrings.xml><?xml version="1.0" encoding="utf-8"?>
<sst xmlns="http://schemas.openxmlformats.org/spreadsheetml/2006/main" count="568" uniqueCount="333">
  <si>
    <t>Uždavinio kodas</t>
  </si>
  <si>
    <t>Priemonės požymis</t>
  </si>
  <si>
    <t>Asignavimų valdytojo kodas</t>
  </si>
  <si>
    <t>Finansavimo šaltinis</t>
  </si>
  <si>
    <t>01</t>
  </si>
  <si>
    <t>Iš viso:</t>
  </si>
  <si>
    <t>02</t>
  </si>
  <si>
    <t>Iš viso tikslui:</t>
  </si>
  <si>
    <t>Finansavimo šaltiniai</t>
  </si>
  <si>
    <t>Pavadinimas</t>
  </si>
  <si>
    <t>Finansavimo šaltinių suvestinė</t>
  </si>
  <si>
    <t>SAVIVALDYBĖS  LĖŠOS, IŠ VISO:</t>
  </si>
  <si>
    <t>KITI ŠALTINIAI, IŠ VISO:</t>
  </si>
  <si>
    <t>IŠ VISO:</t>
  </si>
  <si>
    <t xml:space="preserve">                              Pavadinimas</t>
  </si>
  <si>
    <t>Asignavimų valdytojų kodų klasifikatorius*</t>
  </si>
  <si>
    <t>1.</t>
  </si>
  <si>
    <t>Savivaldybės administracijos direktorius</t>
  </si>
  <si>
    <t>2.</t>
  </si>
  <si>
    <t>Ugdymo ir kultūros departamento direktorius</t>
  </si>
  <si>
    <t>3.</t>
  </si>
  <si>
    <t>Socialinių reikalų departamento direktorius</t>
  </si>
  <si>
    <t>4.</t>
  </si>
  <si>
    <t>Urbanistinės plėtros departamento direktorius</t>
  </si>
  <si>
    <t>5.</t>
  </si>
  <si>
    <t>Investicijų ir ekonomikos departamento direktorius</t>
  </si>
  <si>
    <t>6.</t>
  </si>
  <si>
    <t>Miesto ūkio departamento direktorius</t>
  </si>
  <si>
    <t>Veiklos plano tikslo kodas</t>
  </si>
  <si>
    <t>* patvirtinta Klaipėdos miesto savivaldybės administracijos direktoriaus 2011-02-24 įsakymu Nr. AD1-384</t>
  </si>
  <si>
    <t>SB</t>
  </si>
  <si>
    <t>03</t>
  </si>
  <si>
    <t>MIESTO URBANISTINIO PLANAVIMO PROGRAMOS (NR. 01)</t>
  </si>
  <si>
    <t>01 Miesto urbanistinio planavimo programa</t>
  </si>
  <si>
    <t>Užtikrinti kompleksišką ir darnų miesto planavimą</t>
  </si>
  <si>
    <t>4</t>
  </si>
  <si>
    <t xml:space="preserve">B </t>
  </si>
  <si>
    <t>Parengtas detalusis planas, vnt.</t>
  </si>
  <si>
    <t>Parengta planų, vnt.</t>
  </si>
  <si>
    <t>Parengta žemės paėmimo visuomenės poreikiams projektų, vnt.</t>
  </si>
  <si>
    <t>Savivaldybės administracijos GIS programinės įrangos ir informacinių sistemų, veikiančių GIS pagrindu, atnaujinimas, papildymas</t>
  </si>
  <si>
    <t>Atnaujinta duomenų bazių, vnt.</t>
  </si>
  <si>
    <t>Kultūrinės vertės nustatymo objektų dokumentacijos parengimas</t>
  </si>
  <si>
    <t>Išleistas leidinys, egz.</t>
  </si>
  <si>
    <t>Parengta objektų kultūrinės vertės nustatymo dokumentacija, vnt.</t>
  </si>
  <si>
    <t>Strateginis tikslas 01. Didinti miesto konkurencingumą, kryptingai vystant infrastruktūrą ir sudarant palankias sąlygas verslui</t>
  </si>
  <si>
    <t>Bendrojo plano parengimas</t>
  </si>
  <si>
    <t>P2.2.2.4</t>
  </si>
  <si>
    <t>P2.1.3.2</t>
  </si>
  <si>
    <t>Geoinformacinių sistemų (GIS) administravimas ir kontrolė:</t>
  </si>
  <si>
    <t>P2.4.3.2</t>
  </si>
  <si>
    <t>Kultūros paveldo objektų apskaitos, tvarkybos ir sklaidos dokumentacijos parengimas:</t>
  </si>
  <si>
    <t>SB(ŽPL)</t>
  </si>
  <si>
    <t>Detaliųjų ir kitų planų rengimas:</t>
  </si>
  <si>
    <t>Žemės sklypų planų rengimas:</t>
  </si>
  <si>
    <t>Kultūros paveldo sklaida:</t>
  </si>
  <si>
    <t>Suorganizuotas renginys, vnt.</t>
  </si>
  <si>
    <t>Europos kultūros paveldo dienų renginio organizavimas</t>
  </si>
  <si>
    <t>Archeologinių tyrimų vykdymas Klaipėdos miesto teritorijoje</t>
  </si>
  <si>
    <t>Parengtas naujas Bendrasis planas, vnt.</t>
  </si>
  <si>
    <t>Topografinėms-inžinerinėms nuotraukoms vykdyti reikalingų išeitinių duomenų išdavimas, atliktų geodezinių darbų kontrolės vykdymas, Klaipėdos miesto žemės kadastro skaitmeninių duomenų įsigijimas</t>
  </si>
  <si>
    <t>Atnaujinta GIS licencijuotų darbo vietų, vnt.</t>
  </si>
  <si>
    <t>Atlikta archeologinių tyrimų, vnt.</t>
  </si>
  <si>
    <t>Atnaujintų topografinių-inžinerinių nuotraukų kokybės tikrinimo programų, vnt.</t>
  </si>
  <si>
    <t>Atskirų žemės sklypų planų ir susijusių dokumentų parengimas</t>
  </si>
  <si>
    <t>WebGIS programų sukūrimas ir teminių žemėlapių viešinimas</t>
  </si>
  <si>
    <t>P2.4.3.3</t>
  </si>
  <si>
    <t>Koreguota techninių projektų, vnt.</t>
  </si>
  <si>
    <t>Žemės sklypo Turgaus g. 24 detaliojo plano keitimas (Šv. Jono bažnyčios detalusis planas)</t>
  </si>
  <si>
    <t>Kultūros paveldo objektų tvarkybos darbų vykdymas</t>
  </si>
  <si>
    <t>Pakeistas detalusis planas, vnt.</t>
  </si>
  <si>
    <r>
      <t xml:space="preserve">Savivaldybės biudžeto lėšos </t>
    </r>
    <r>
      <rPr>
        <b/>
        <sz val="10"/>
        <color theme="1"/>
        <rFont val="Times New Roman"/>
        <family val="1"/>
        <charset val="186"/>
      </rPr>
      <t>SB</t>
    </r>
  </si>
  <si>
    <r>
      <t xml:space="preserve">Programų lėšų likučių laikinai laisvos lėšos </t>
    </r>
    <r>
      <rPr>
        <b/>
        <sz val="10"/>
        <color theme="1"/>
        <rFont val="Times New Roman"/>
        <family val="1"/>
        <charset val="186"/>
      </rPr>
      <t>SB(L)</t>
    </r>
  </si>
  <si>
    <r>
      <t xml:space="preserve">Europos Sąjungos paramos lėšos </t>
    </r>
    <r>
      <rPr>
        <b/>
        <sz val="10"/>
        <color theme="1"/>
        <rFont val="Times New Roman"/>
        <family val="1"/>
        <charset val="186"/>
      </rPr>
      <t>ES</t>
    </r>
  </si>
  <si>
    <r>
      <t xml:space="preserve">Žemės pardavimų likučio lėšos </t>
    </r>
    <r>
      <rPr>
        <b/>
        <sz val="10"/>
        <color theme="1"/>
        <rFont val="Times New Roman"/>
        <family val="1"/>
        <charset val="186"/>
      </rPr>
      <t>SB(ŽPL)</t>
    </r>
  </si>
  <si>
    <r>
      <t xml:space="preserve">Klaipėdos valstybinio jūrų uosto lėšos </t>
    </r>
    <r>
      <rPr>
        <b/>
        <sz val="10"/>
        <color theme="1"/>
        <rFont val="Times New Roman"/>
        <family val="1"/>
        <charset val="186"/>
      </rPr>
      <t>KVJUD</t>
    </r>
  </si>
  <si>
    <r>
      <t xml:space="preserve">Kiti finansavimo šaltiniai </t>
    </r>
    <r>
      <rPr>
        <b/>
        <sz val="10"/>
        <color theme="1"/>
        <rFont val="Times New Roman"/>
        <family val="1"/>
        <charset val="186"/>
      </rPr>
      <t>Kt</t>
    </r>
  </si>
  <si>
    <r>
      <t xml:space="preserve">Valstybės biudžeto lėšos </t>
    </r>
    <r>
      <rPr>
        <b/>
        <sz val="10"/>
        <color theme="1"/>
        <rFont val="Times New Roman"/>
        <family val="1"/>
        <charset val="186"/>
      </rPr>
      <t>LRVB</t>
    </r>
  </si>
  <si>
    <t>Kultūros paveldo objektų tvarkyba:</t>
  </si>
  <si>
    <t>Kompensacijų išmokėjimas už visuomenės poreikiams paimtą turtą ir turto įsigijimas infrastruktūros plėtrai:</t>
  </si>
  <si>
    <t>Žemės visuomenės poreikiams paėmimas ir turto įsigijimas inžinerinės infrastruktūros plėtrai:</t>
  </si>
  <si>
    <t>Savivaldybės biudžetas, iš jo:</t>
  </si>
  <si>
    <t xml:space="preserve">Sutvarkyta kultūros paveldo objektų, vnt. </t>
  </si>
  <si>
    <t>Parengtas specialusis planas, vnt.</t>
  </si>
  <si>
    <t>Parengta schema, vnt.</t>
  </si>
  <si>
    <r>
      <t xml:space="preserve">Valstybės biudžeto specialiosios tikslinės dotacijos lėšos </t>
    </r>
    <r>
      <rPr>
        <b/>
        <sz val="10"/>
        <color theme="1"/>
        <rFont val="Times New Roman"/>
        <family val="1"/>
        <charset val="186"/>
      </rPr>
      <t>SB(VB)</t>
    </r>
  </si>
  <si>
    <t xml:space="preserve">Leidinio apie Klaipėdos miesto architektūrą ir urbanistiką išleidimas ir architektūrinės parodos organizavimas </t>
  </si>
  <si>
    <t>SB(L)</t>
  </si>
  <si>
    <t>Klaipėdos miesto piliakalnių sutvarkymas</t>
  </si>
  <si>
    <t xml:space="preserve"> </t>
  </si>
  <si>
    <t>1. Garažų Didžioji Vandens g. 28 B;</t>
  </si>
  <si>
    <t>2. Kūlių Vartų g. 5A;</t>
  </si>
  <si>
    <t>3. Danės g. 6, Gluosnių skg. 6 ir Bangų g. 11;</t>
  </si>
  <si>
    <t xml:space="preserve">Rytinės dalies B teritorijos (tarp Pajūrio g., kelio A13, Liepų g. ir Danės g.) susisiekimo infrastruktūros vystymo specialiojo plano parengimas </t>
  </si>
  <si>
    <t>Sąnaudų ir naudos analizės rengimas ir paimamo turto vertės nustatymas, žemės paėmimo visuomenės poreikiams projektų rengimas: 1. Pylimo g. rekonstruoti; 2. Bastionų komplekso (Jono kalnelio) apsaugai; 3. Bastionų g. tiesti; 4. Laisvosios ekonominės zonos (LEZ) teritorijai atlaisvinti; 5. Naujajai Uosto g. rekonstruoti; 6. Pilies g. rekonstruoti</t>
  </si>
  <si>
    <t xml:space="preserve">Žemės sklypo Taikos pr. 54 detaliojo plano, patvirtinto Klaipėdos miesto savivaldybės tarybos 2007-08-02 sprendimu Nr. T2-252, koregavimas </t>
  </si>
  <si>
    <t xml:space="preserve">STRATEGINIO VEIKLOS PLANO VYKDYMO ATASKAITA </t>
  </si>
  <si>
    <t>MIESTO URBANISTINIO PLANAVIMO PROGRAMA (NR. 01)</t>
  </si>
  <si>
    <t>Vertinimo kriterijaus</t>
  </si>
  <si>
    <t>Informacija apie pasiektus rezultatus, duomenys apie programai skirtų asignavimų panaudojimo tikslingumą</t>
  </si>
  <si>
    <t>Priežastys, dėl kurių planuotos rodiklių reikšmės nepasiektos</t>
  </si>
  <si>
    <t>pavadinimas</t>
  </si>
  <si>
    <t>faktinės reikšmės</t>
  </si>
  <si>
    <t>ĮVYKDYMO ATASKAITA</t>
  </si>
  <si>
    <t>faktiškai įvykdyta</t>
  </si>
  <si>
    <t>–</t>
  </si>
  <si>
    <t>(pagal planą arba geriau);</t>
  </si>
  <si>
    <t>iš dalies įvykdyta</t>
  </si>
  <si>
    <r>
      <rPr>
        <b/>
        <sz val="11"/>
        <rFont val="Times New Roman"/>
        <family val="1"/>
        <charset val="186"/>
      </rPr>
      <t>Pastaba</t>
    </r>
    <r>
      <rPr>
        <sz val="11"/>
        <rFont val="Times New Roman"/>
        <family val="1"/>
        <charset val="186"/>
      </rPr>
      <t>. Strateginio planavimo skyrius, vertindamas programos įgyvendinimo lygį, atsižvelgia į programos priemonių ir papriemonių įgyvendinimo lygį:</t>
    </r>
  </si>
  <si>
    <t>1) priemonė ir papriemonė laikoma visiškai įvykdyta, jei pasiektos visos planuotų ataskaitiniais metais vertinimo  kriterijų reikšmės;</t>
  </si>
  <si>
    <t>2) priemonė ir papriemonė laikoma iš dalies įvykdyta, jei pasiekta mažiau vertinimo kriterijų reikšmių, nei planuota ataskaitiniais metais;</t>
  </si>
  <si>
    <t>3) priemonė ir papriemonė laikoma neįvykdyta, jei nepasiekta nė viena planuoto ataskaitinių metų produkto kriterijaus reikšmė.</t>
  </si>
  <si>
    <t xml:space="preserve">Suderintų teritorijų planavimo dokumentų (specialiųjų planų, detaliųjų planų) skaičius, vnt.  </t>
  </si>
  <si>
    <t>Visuomenės reikmėms atlaisvintos teritorijos plotas per ataskaitinį laikotarpį, ha</t>
  </si>
  <si>
    <t>Atnaujintas topografinių duomenų bazės plotas, ha</t>
  </si>
  <si>
    <t>Į Lietuvos Respublikos nekilnojamųjų vertybių registrą įtrauktų objektų arba objektų, kurių vertingosios savybės patikslintos, skaičius, vnt.</t>
  </si>
  <si>
    <t>Kultūros paveldo objektų, kuriems atlikti tvarkybos darbai, dalis nuo visų kultūros paveldo objektų,  proc.</t>
  </si>
  <si>
    <t>Žemėtvarkos sk.</t>
  </si>
  <si>
    <t>Paveldosaugos sk.</t>
  </si>
  <si>
    <t>Architektūros sk.</t>
  </si>
  <si>
    <t>04</t>
  </si>
  <si>
    <t>05</t>
  </si>
  <si>
    <t>06</t>
  </si>
  <si>
    <t>07</t>
  </si>
  <si>
    <t>08</t>
  </si>
  <si>
    <t>09</t>
  </si>
  <si>
    <t>10</t>
  </si>
  <si>
    <t>11</t>
  </si>
  <si>
    <t>(blogiau, nei planuota);</t>
  </si>
  <si>
    <t>Parengta detaliojo plano korektūra, vnt.</t>
  </si>
  <si>
    <t>2019-ųjų metų asignavimų planas*</t>
  </si>
  <si>
    <t>Klaipėdos miesto rytinės dalies A teritorijos susisiekimo infrastruktūros vystymo specialiojo plano, patvirtinto Klaipėdos miesto savivaldybės administracijos direktoriaus 2015 m. spalio 12 d. įsakymu Nr. AD1-2997, koregavimas</t>
  </si>
  <si>
    <t>Kvartalo prie Kosmonautų g. tęsinio (Šiaurės prospekto) iki Pievų g. ir Rokiškio g. detaliojo plano, patvirtinto Klaipėdos miesto tarybos 1999-04-01 sprendimu Nr. 54, koregavimas</t>
  </si>
  <si>
    <t>Teritorijos prie Labrenciškių g. ir Medelyno g. detaliojo plano, patvirtinto Klaipėdos miesto savivaldybės tarybos 2005 m. gruodžio 22 d. sprendimu Nr. T2-417,  koregavimas</t>
  </si>
  <si>
    <t>Suorganizuota paroda, vnt.</t>
  </si>
  <si>
    <t>Architektūros rūmų ekspertizių paslaugų įsigijimas</t>
  </si>
  <si>
    <t>Atlikta ekspertizių, vnt.</t>
  </si>
  <si>
    <t xml:space="preserve">Detaliųjų ar specialiųjų planų koregavimas ar keitimas </t>
  </si>
  <si>
    <t>Pakoreguota teritorijų planavimo dokumentų, vnt</t>
  </si>
  <si>
    <t>Išmokėta kompensacijų projektams, vnt.</t>
  </si>
  <si>
    <t>Viešinama programų ir teminių žemėlapių pagal poreikį, proc.</t>
  </si>
  <si>
    <t xml:space="preserve">Klaipėdos Senamiesčio ir Naujamiesčio erdvių ir pastatų fasadų dekoratyvinio apšvietimo schemos parengimas </t>
  </si>
  <si>
    <t>Klaipėdos m. savivaldybės nekilnojamojo kultūros paveldo vertinimo tarybos ekspertų paslaugų pirkimas</t>
  </si>
  <si>
    <t>Surengta posėdžių, vnt.</t>
  </si>
  <si>
    <t xml:space="preserve">Iš viso programai: </t>
  </si>
  <si>
    <t>__________________________________</t>
  </si>
  <si>
    <t xml:space="preserve">2019 M. KLAIPĖDOS MIESTO SAVIVALDYBĖS </t>
  </si>
  <si>
    <t>2019 m. SVP programos Nr. 01 įvykdymas</t>
  </si>
  <si>
    <t>2019-ųjų metų panaudotos lėšos (kasinės išlaidos)</t>
  </si>
  <si>
    <t>2019 m. asignavimų patvirtintas planas*</t>
  </si>
  <si>
    <t>2019 m. panaudotos lėšos (kasinės išlaidos)</t>
  </si>
  <si>
    <t>Papriemonės kodas</t>
  </si>
  <si>
    <t>Kodas</t>
  </si>
  <si>
    <t>METINIO VEIKLOS PLANO VYKDYMO ATASKAITA</t>
  </si>
  <si>
    <t>Atsakingas (-i) asmuo (-ys)</t>
  </si>
  <si>
    <t>SP lėšos</t>
  </si>
  <si>
    <t>Patvirtintas asignavimų planas</t>
  </si>
  <si>
    <t>Patikslintas asignavimų planas</t>
  </si>
  <si>
    <t>Iš viso gauta asignavimų</t>
  </si>
  <si>
    <t>Likutis</t>
  </si>
  <si>
    <t>Efekto /Rezultato /Produkto</t>
  </si>
  <si>
    <t>Rodiklis</t>
  </si>
  <si>
    <t>Mato vnt.</t>
  </si>
  <si>
    <t>2019</t>
  </si>
  <si>
    <t>Aprašymas</t>
  </si>
  <si>
    <t>Pastaba</t>
  </si>
  <si>
    <t>Planas</t>
  </si>
  <si>
    <t>Faktas</t>
  </si>
  <si>
    <t>Miesto urbanistinio planavimo programa</t>
  </si>
  <si>
    <t>Irma Žukienė, Kastytis Macijauskas</t>
  </si>
  <si>
    <t>01.01.</t>
  </si>
  <si>
    <t>01.01.01.</t>
  </si>
  <si>
    <t>Rengti miesto teritorijų planavimo bei susijusius dokumentus</t>
  </si>
  <si>
    <t>01.01.01.01.</t>
  </si>
  <si>
    <t>Detaliųjų ir kitų planų rengimas</t>
  </si>
  <si>
    <t>Birutė Lenkauskaitė, Mantė Černiūtė-Amšiejienė</t>
  </si>
  <si>
    <t>01.01.01.01.01.</t>
  </si>
  <si>
    <t>Birutė Lenkauskaitė</t>
  </si>
  <si>
    <t>Parengtas planas</t>
  </si>
  <si>
    <t>vnt.</t>
  </si>
  <si>
    <t>1,00</t>
  </si>
  <si>
    <t>0,00</t>
  </si>
  <si>
    <t>Koncepcijai pritarta KMSA direktoriaus 2019-03-18 įsakymu Nr. AD1-477. Parengti konkretizuoti sprendiniai, kuriems pritarta KMSA direktoriaus  2019-11-08 įsakymu Nr. AD1-1374.  2019-03-27 pasitarime numatyta atlikti papildomus visuomenės informavimo renginius. Birželio 17-20 dienomis įvyko preliminarių sprendinių pristatymai keturių rajonų grupių gyventojams. Liepos 3 d. įvyko konferencija.  2019-12-16 įvyko parengtų sprendinių viešinimo susirinkimas. Per viešinimo laikotarpį gauta virš 90 naujų pasiūlymų, į kuriuos turi būti motyvuotai atsakyta, atsižvelgta į juos ar ne. Šiuo metu baigiami rengti atsakymai. Atsakius visiems pasiūlymus teikusiems asmenims, bendrasis planas bus pateiktas derinti Teritorijų planavimo komisijai.</t>
  </si>
  <si>
    <t>01.01.01.01.02.</t>
  </si>
  <si>
    <t>Atlikta ekspertizių</t>
  </si>
  <si>
    <t>2,00</t>
  </si>
  <si>
    <t>3,00</t>
  </si>
  <si>
    <t>Numatytos lėšos  panaudotos Aukštybinių pastatų išdėstymo schemos- specialiojo plano sprendinių peržiūrėjimo ir integravimo į rengiamą bendrojo plano keitimą ekspertiniam vertinimui, pagal 2019.07.05 Tiekėjų apklausos pažymą Nr. VPP-216. Ekspertinį vertinimą atliko VGTU Urbanistikos katedros Urbanistinės analizės laboratorija. Dar du ekspertinius vertinimus atliko Lietuvos architektų rūmų Klaipėdos regioninė architektų taryba.</t>
  </si>
  <si>
    <t>01.01.01.01.03./2018</t>
  </si>
  <si>
    <t>Kvartalo prie Kosmonautų g. tęsinio (Šiaurės prospekto) iki Pievų g. ir Rokiškio g. detaliojo plano, patvirtinto Klaipėdos miesto tarybos 1999-04-01 sprendimu, Nr. 54, koregavimas</t>
  </si>
  <si>
    <t>Parengtas detalusis planas</t>
  </si>
  <si>
    <t>Detaliojo plano koregavimas baigtas.Patvirtinta 2019.07.09 KMSA direktoriaus įsakymu Nr. AD1-1032.</t>
  </si>
  <si>
    <t>01.01.01.01.03</t>
  </si>
  <si>
    <t>Detaliųjų ar specialiųjų planų koregavimas ar keitimas</t>
  </si>
  <si>
    <t>Pakoreguota teritorijų planavimo dokumentų</t>
  </si>
  <si>
    <t>01.01.01.01.04./2018</t>
  </si>
  <si>
    <t>Teritorijos prie Labrenciškių g. ir Medelyno g. detaliojo plano, patvirtinto Klaipėdos miesto savivaldybės tarybos 2005-12-22 sprendimu Nr. T2-417, koregavimas</t>
  </si>
  <si>
    <t>Detaliojo plano korektūros rengimas baigtas.  Patvirtinta 2019.07.09 įsakymu Nr. AD1-1033.</t>
  </si>
  <si>
    <t>01.01.01.01.05.</t>
  </si>
  <si>
    <t>Pakeistas detalusis planas</t>
  </si>
  <si>
    <t>Detaliojo plano keitimo rengimas 2019-01-17 susitarimu Nr. J9-166 sustabdytas iki bendrojo plano keitimo patvirtinimo, kadangi konkretizuoti sprendinius, numatant šv. Jono bažnyčios bokšto atstatymą, negalima, nes galiojančiame bendrajame plane bei Aukštybinių statinių išdėstymo schemoje, aukštybinių pastatų statyba planuojamoje teritorijoje negalima. Išlaidos II ketvirtyje nebuvo planuotos. Kadangi bendrojo plano patvirtinimas nukeltas į 2020 m. I ketvirtį, tai ir šio detaliojo plano keitimo parengimas persikelia į 2020 metus.</t>
  </si>
  <si>
    <t>01.01.01.01.06.</t>
  </si>
  <si>
    <t>Žemės sklypo Taikos pr. 54 detaliojo plano, patvirtinto Klaipėdos miesto savivaldybės tarybos 2007-08-02 sprendimu Nr. T2-252 koregavimas</t>
  </si>
  <si>
    <t>SB(ŽP)</t>
  </si>
  <si>
    <t>Parengta detaliojo plano korekcija</t>
  </si>
  <si>
    <t>Detaliojo plano koregavimas baigtas ir patvirtintas 2019-05-13 įsakymu Nr. AD1-770.</t>
  </si>
  <si>
    <t>01.01.01.01.08.</t>
  </si>
  <si>
    <t>Rytinės dalies B teritorijos (tarp Pajūrio g., kelio A13, Liepų g. ir Dangės g.) susisiekimo infrastruktūros vystymo specialiojo plano parengimas</t>
  </si>
  <si>
    <t>Parengtas specialusis planas</t>
  </si>
  <si>
    <t>Užsitęsė viešųjų pirkimų procedūros dėl vertinimo ekonominio naudingumo būdu. Įmonė, už ekonominio naudingumo vertinimą, surinkusi (jos manymu- neteisingai) ne geriausius balus, pateikė pretenziją. Į pretenziją atsakyta, atsakymas nebuvo apskųstas. 2019-05-14 pasirašyta sutartis Nr. J9-1623 su UAB „Atamis“. 2019 metams numatyta 48,5 tūkst. Eur, Panaudota 20 tūkst. Eur.  Pagal sutartį specialusis planas turi būti parengtas 2020 m. lapkričio mėn. jei nebus pasinaudota pratęsimo galimybe. Sutartyje numatyta, kad terminas gali būti pratęstas vieną kartą ne ilgesniam kaip 6 mėn. laikotarpiui.</t>
  </si>
  <si>
    <t>01.01.01.01.10.</t>
  </si>
  <si>
    <t>Leidinio apie Klaipėdos miesto architektūrą ir urbanistiką išleidimas ir architektūrinės parodos organizavimas</t>
  </si>
  <si>
    <t>Suorganizuota paroda</t>
  </si>
  <si>
    <t>Paroda vyko nustatytą laiką.</t>
  </si>
  <si>
    <t>Išleistas leidinys</t>
  </si>
  <si>
    <t>egz.</t>
  </si>
  <si>
    <t>100,00</t>
  </si>
  <si>
    <t>Leidinys įsigytas. Sutaupyta 0,5 tūkst. Eur, nes įsigyta pigiau, nei planuota.</t>
  </si>
  <si>
    <t>01.01.01.01.11.</t>
  </si>
  <si>
    <t>Planavimo dokumentų viešinimas ir sklaida</t>
  </si>
  <si>
    <t>Pagaminta ir pakabinta bendrojo plano stendų</t>
  </si>
  <si>
    <t>Stendus pirksime 2020 metais - po bendrojo plano keitimo patvirtinimo. Šiais metais planuojama pirkti papildomų viešinimo renginių, skirtų suinteresuotos visuomenės informavimui apie parengtus bendrojo plano keitimo konkretizuotus sprendinius. 2019-04-29 pasirašyta sutartis su Lietuvos architektų sąjungos Klaipėdos apskrities organizacija Nr. J9-1471 dėl viešinimo renginių, skirtų suinteresuotos visuomenės informavimui apie parengtus bendrojo plano sprendinius, organizavimo ir vedimo. Jau įvyko 4 renginiai. Liepos 3 d. įvyks konferencija. Šiems metams skirti asignavimai panaudoti viešinimo renginių organizavimo, vedimo paslaugoms - 2297.00 Eur. (gal tikslinga pakeisti rodiklį?)</t>
  </si>
  <si>
    <t>Suorganizuota renginių</t>
  </si>
  <si>
    <t>5,00</t>
  </si>
  <si>
    <t>Pagal 2019-04-29 sutartį su Lietuvos architektų sąjungos Klaipėdos apskrities organizacija įvyko penki  bendrojo plano preliminarių sprendinių viešinimo renginiai - 4 pristatymai miesto bendruomenėms ir baigiamoji konferencija. Tai papildomo viešinimo - pristatymo visuomenei priemonės.</t>
  </si>
  <si>
    <t>01.01.01.01.12.</t>
  </si>
  <si>
    <t>Klaipėdos miesto rytinės dalies A teritorijos susisiekimo infrastruktūros vystymo specialiojo plano, patvirtinto Kliapėdos miesto savivaldybės administracijos direktoriaus 2015-10-12 įsakymu Nr. AD1-2997, koregavimas</t>
  </si>
  <si>
    <t>Specialiojo plano koregavimas baigtas. Patvirtinta 2019.08.05 KMSA direktoriaus įsakymu Nr. AD1-1093.</t>
  </si>
  <si>
    <t>01.01.01.02.</t>
  </si>
  <si>
    <t>Žemės sklypų planų rengimas</t>
  </si>
  <si>
    <t>Raimonda Gružienė</t>
  </si>
  <si>
    <t>01.01.01.02.01.</t>
  </si>
  <si>
    <t>Atskirų žemės sklypų planų bei susijusių dokumentų parengimas</t>
  </si>
  <si>
    <t>Alma Truncienė, Irma Žukienė</t>
  </si>
  <si>
    <t>Parengta planų</t>
  </si>
  <si>
    <t>80,00</t>
  </si>
  <si>
    <t>86,00</t>
  </si>
  <si>
    <t>Žemės sklypų planų su kadastriniais matavimais ir formavimo ir pertvarkymo projektų parengimas vyko pagal planą, parengta 86 planas (2019 m. planuota 80) Liepos 1 d. pasirašyta nauja kadastrinių matavimų parengimo sutartis su valstybės įmone Valstybės žemės fondas. Registrų centro paslaugų atlikta už 21,8 tūkst. Eur (valstybės nuosavybės ir patikėjimo teisės į žemę, gatvių registravimui). 2019 metais nebuvo panaudoti planuoti asignavimai Savivaldybės ribų schemai parengti. Schemos parengimo paslaugai atlikti įvyko konkursas, pasirašyta sutartis su VĮ Valstybės Žemės fondas, tačiau schema nebuvo rengiama, nes keičiami teisės aktai, reglamentuojantys administracinių ribų tvarkymą.</t>
  </si>
  <si>
    <t>01.01.01.02.02.</t>
  </si>
  <si>
    <t>Žemės visuomenės poreikiams paėmimas ir turto įsigijimas inžinerinės infrastruktūros plėtrai</t>
  </si>
  <si>
    <t>Irma Žukienė, Raimonda Gružienė</t>
  </si>
  <si>
    <t>Išmokėta kompensacijų projektams</t>
  </si>
  <si>
    <t>4,00</t>
  </si>
  <si>
    <t>Kompensacijų išmokėjimas už visuomenės poreikiams paimtą turtą ir turto įsigijimas infrastruktūros plėtrai:
1. Garažų Didžioji Vandens g. 28 B;
2. Kūlių Vartų g. 5A;
3. Danės g. 6, Gluosnių skg. 6 ir Bangų g. 11;
4. LEZ teritorijoje esantys 4 sklypai;
5. Žemės sklypas tarp Klemiškės ir Tilžės g. 
6. Naujoji Uosto g. 5;
7. Pilies g. 2</t>
  </si>
  <si>
    <t>Išmokėtos kompensacijos už paimamą visuomenės poreikiams turtą Didžioji Vandens g. 28B (už 6 garažus) ir Bangų g. 11 (Pagal 2019-09-11 Klaipėdos apygardos teismo nutartį likusi išmokėti suma. (Priteista - 209372,01 Eur; išmokėta 2018 m. - 158400 Eur).  NŽT nepriėmus reikimų sprendimų iki metų pabaigos ir nespėjus parengti Žemės visuomenės poreikiams paėmimo projekto, kompensavimas už paimamą turtą numatytas 2020 m. veiklos plane.</t>
  </si>
  <si>
    <t>Parengta žemės paėmimo visuomenės poreikiams projektų</t>
  </si>
  <si>
    <t>1.Atlikta paimamo visuomenės poreikiams žemės sklypo Didžioji Vandens g. 28 A sąnaudų ir naudos analizė. 2. Atliktas 12 sklypų tarp Klemiškės g. ir Tilžės g. vertinimas. 3. Rengiamas žemės, esančios Kūlių vartų g. 5A paėmimo visuomenės poreikiams projektas (sutarties vertė - 7000 eur.), tačiau  NŽT vėlavo priimti sprendimą dėl rengimo pradžios ir projekto parengimas užsitęsė, finansavimas perkeltas į 2020 m.</t>
  </si>
  <si>
    <t>01.01.02.</t>
  </si>
  <si>
    <t>Užtikrinti geoinformacinių sistemų (GIS) administravimą ir vykdomų geodezinių darbų kontrolę</t>
  </si>
  <si>
    <t>Marija Buivydienė, Vytautas Nausėda</t>
  </si>
  <si>
    <t>01.01.02.01.</t>
  </si>
  <si>
    <t>Geoinformacinių sistemų (GIS) administravimas ir kontrolė</t>
  </si>
  <si>
    <t>01.01.02.01.01.</t>
  </si>
  <si>
    <t>Marija Buivydienė</t>
  </si>
  <si>
    <t>Atnaujinta GIS licencijuotų darbo vietų</t>
  </si>
  <si>
    <t>Atnaujinta duomenų bazių</t>
  </si>
  <si>
    <t>01.01.02.01.02.</t>
  </si>
  <si>
    <t>Atnaujinta topografinių-inžinerinių nuotraukų kokybės tikrinimo programų</t>
  </si>
  <si>
    <t>01.01.02.01.04.</t>
  </si>
  <si>
    <t>Viešinama programų ir teminių žemėlapių pagal poreikį</t>
  </si>
  <si>
    <t>proc.</t>
  </si>
  <si>
    <t>01.01.03.</t>
  </si>
  <si>
    <t>Vykdyti paveldo objektų išsaugojimo priemones</t>
  </si>
  <si>
    <t>Karina Jakienė, Vitalijus Juška</t>
  </si>
  <si>
    <t>01.01.03.01.</t>
  </si>
  <si>
    <t>Kultūros paveldo objektų apskaitos, tvarkybos ir sklaidos dokumentacijos parengimas</t>
  </si>
  <si>
    <t>Į Lietuvos Respublikos nekilnojamųjų vertybių registrą įtrauktų Klaipėdos kultūros paveldo objektų (pastatų) skaičius</t>
  </si>
  <si>
    <t>01.01.03.01.01.</t>
  </si>
  <si>
    <t>Vitalijus Juška</t>
  </si>
  <si>
    <t>Parengta objektų kultūrinės vertės nustatymo dokumentacija</t>
  </si>
  <si>
    <t>01.01.03.01.04./2018</t>
  </si>
  <si>
    <t>Klaipėdos Senamiesčio ir Naujamiesčio erdvių ir pastatų fasadų dekoratyvinio apšvietimo schemos parengimas</t>
  </si>
  <si>
    <t>Parengta schema</t>
  </si>
  <si>
    <t>01.01.03.01.04.</t>
  </si>
  <si>
    <t>Surengta posėdžių</t>
  </si>
  <si>
    <t>6,00</t>
  </si>
  <si>
    <t>01.01.03.01.06.</t>
  </si>
  <si>
    <t>Kultūros paveldo sklaida</t>
  </si>
  <si>
    <t>01.01.03.01.07.</t>
  </si>
  <si>
    <t>Atlikta archeologinių tyrimų</t>
  </si>
  <si>
    <t>01.01.03.02.</t>
  </si>
  <si>
    <t>Kultūros paveldo objektų tvarkyba</t>
  </si>
  <si>
    <t>Kultūros paveldo objektų, kuriems atlikti tvarkybos darbai, dalis nuo visų kultūros paveldo objektų</t>
  </si>
  <si>
    <t>01.01.03.02.01.</t>
  </si>
  <si>
    <t>Sutvarkyta kultūros paveldo objektų</t>
  </si>
  <si>
    <t>01.01.03.03.</t>
  </si>
  <si>
    <t>01.01.03.03.01.</t>
  </si>
  <si>
    <t>Koreguota techninių projektų</t>
  </si>
  <si>
    <t>Sutvarkytas Žardės piliakalnis (4 ha)</t>
  </si>
  <si>
    <t>Programų lėšų likučių laikinai laisvos lėšos  (apyvartos lėšų likutis)</t>
  </si>
  <si>
    <t>Žemės pardavimų lėšos</t>
  </si>
  <si>
    <t>Žemės pardavimų likučio lėšos</t>
  </si>
  <si>
    <t>Savivaldybės biudžeto</t>
  </si>
  <si>
    <t>Įvykdyta.</t>
  </si>
  <si>
    <t>Įvykdyta. 3 tūkst. eurų likutis susidarė dėl to, kad Liepų g. 47 valdytojas atsisakė ketinimų įrengti nuogrindą, kol nėra sutvarkytas visas sklypas (gali keistis žemės lygis).</t>
  </si>
  <si>
    <t>patikslintos reikšmės</t>
  </si>
  <si>
    <t>Įvykdyta</t>
  </si>
  <si>
    <t xml:space="preserve">Planuotas Klaipėdos miesto savivaldybės miškų vidinės miškotvarkos projekto, patvirtinto 2007-09-21 koregavimas, būtinas dviračių-pėsčiųjų tako įrengimui. Lėšos planuojamos panaudoti IV ketvirtyje. Po BP pakeitimo patvirtinimo reikės pakeisti 2-jų sklypų  Kalvos g. 4 ir Donelaičio 6, kuriuose yra  savivaldybės pastatai,, naudojimo būdus , o tam reikia koreguoti det. planus. 
Det. planavimu pas mus užsiima Urbanistikos sk., o ne _Žemėtvarkos, todėl priemonė reikalinga, tik finansavimas gal būt šias metais nebus reikalingas. 
</t>
  </si>
  <si>
    <t xml:space="preserve">Darbai vyksta pagal planą, pasirašyta paslaugų sutartis, darbų pabaiga – 2020 m. lapkričio mėn. </t>
  </si>
  <si>
    <t xml:space="preserve">Planavimo dokumetų viešinimas ir sklaida            </t>
  </si>
  <si>
    <t>Suorganizuotas renginys (Bendrojo plano pristatymo visuomenei), vnt.</t>
  </si>
  <si>
    <t>Žemės sklypų kadastriniai matavimai, formavimo ir pertvarkymo projektų rengimas vyksta nuolat, pagal poreikį. Darbai atlikti už mažesnę kainą.</t>
  </si>
  <si>
    <t xml:space="preserve">4. Žemės sklypas tarp Klemiškės ir Tilžės g. </t>
  </si>
  <si>
    <t xml:space="preserve">Planuota kriterijaus reikšmė įvykdyta iš dalies. Nacionalinė žemės tarnyba prie Žemės ūkio ministerijos nepriėmė reikiamų sprendimų iki 2019 m. pabaigos, todėl nebuvo spėta parengti žemės visuomenės poreikiams paėmimo projektų.  Kompensavimas už paimamą turtą numatytas 2020 m. </t>
  </si>
  <si>
    <t>*Pagal Klaipėdos miesto savivaldybės administracijos direktoriaus 2019-03-04 įsakymą Nr. AD1-399</t>
  </si>
  <si>
    <t>**Pagal Klaipėdos miesto savivaldybės administracijos direktoriaus 2019-11-07 įsakymą Nr. AD1-1369</t>
  </si>
  <si>
    <t>2019 m. asignavimų patikslintas planas**</t>
  </si>
  <si>
    <t>neįvykdyta</t>
  </si>
  <si>
    <r>
      <t>Asignavimų valdytojai:</t>
    </r>
    <r>
      <rPr>
        <sz val="12"/>
        <rFont val="Times New Roman"/>
        <family val="1"/>
        <charset val="186"/>
      </rPr>
      <t xml:space="preserve"> Urbanistinės plėtros departamentas (4).</t>
    </r>
  </si>
  <si>
    <r>
      <rPr>
        <b/>
        <sz val="12"/>
        <rFont val="Times New Roman"/>
        <family val="1"/>
        <charset val="186"/>
      </rPr>
      <t>Programą vykdė:</t>
    </r>
    <r>
      <rPr>
        <sz val="12"/>
        <rFont val="Times New Roman"/>
        <family val="1"/>
        <charset val="186"/>
      </rPr>
      <t xml:space="preserve"> Urbanistinės plėtros departamentas (Urbanistikos skyrius, Geodezijos ir GIS skyrius, Žemėtvarkos ir teritorijų plėtros skyrius, Paveldosaugos skyrius).</t>
    </r>
  </si>
  <si>
    <t xml:space="preserve">Didžioji Vandens g. 28B (6 garažai) – 0,04 ha
</t>
  </si>
  <si>
    <t>2400</t>
  </si>
  <si>
    <t>(nepasiekta planuota reikšmė).</t>
  </si>
  <si>
    <t xml:space="preserve"> Atlikti tvarkybos darbai – Liepų g. 47 pastatai, buvęs dujų fabrikas ir  mažoji dujų saugykla, S. Šimkaus g. 6.
</t>
  </si>
  <si>
    <t>Planuota kriterijaus reikšmė įvykdyta iš dalies. Bendrojo plano pakeitimo darbai užsitęsė dėl miesto ir uosto bendrųjų planų koncepcijų nesuderinamumo ir užsitęsusio Klaipėdos valstybinio jūrų uosto bendrojo plano tvirtinimo.</t>
  </si>
  <si>
    <t>Rengiantis Žardės piliakalnio tvarkybai, buvo atlikti piliakalnio ir jo aplinkos archeologiniai tyrimai.</t>
  </si>
  <si>
    <t xml:space="preserve">Sutvarkyti objektai:
- pastatas S. Šimkaus g. 6;
- Klaipėdos dujų fabriko pastatų komplekso I ir II dujų saugyklos. Nuogrindos įrengimas atidėtas vėlesniam etapui, kartu su viso sklypo sutvarkymu.
</t>
  </si>
  <si>
    <t xml:space="preserve">Parengti Žardės ir Purmalių piliakalnių sutvarkymo techniniai projektai.
Gauti statybos leidimai.
</t>
  </si>
  <si>
    <t>Plano keitimo (Jono bažnyčios sklypas) rengimas buvo sustabdytas dėl užsitęsusio Bendrojo plano keitimo procedūrų. Galiojančiame Bendrajame plane yra negalima aukštybinių statinių statyba. Darbai keliami į 2020 m.</t>
  </si>
  <si>
    <t>Vertinimo kriterijaus reikšmė neįvykdyta</t>
  </si>
  <si>
    <r>
      <rPr>
        <b/>
        <sz val="12"/>
        <rFont val="Times New Roman"/>
        <family val="1"/>
        <charset val="186"/>
      </rPr>
      <t xml:space="preserve">Iš 2019 m. </t>
    </r>
    <r>
      <rPr>
        <sz val="12"/>
        <rFont val="Times New Roman"/>
        <family val="1"/>
        <charset val="186"/>
      </rPr>
      <t xml:space="preserve">planuotų įvykdyti 23 priemonių ir papriemonių (kurioms patvirtinti / skirti asignavimai): </t>
    </r>
  </si>
  <si>
    <t>Geodezijos ir GIS skyrius</t>
  </si>
  <si>
    <t>Atliktas 4 kompleksų ir objektų vertinimas – Klaipėdos geležinkelio stoties pastato, Siaurojo geležinkelio stoties pastatų komplekso, pastatų komplekso Jono g. 3, 5, Tiltų g. 5, namo Tiltų g. 1. Iš viso 8 pastatai, 4 objektai.</t>
  </si>
  <si>
    <t>Parengta Klaipėdos miesto bendrojo plano keitimo koncepcija (2019-03-18 Nr. AD1-477), konkretizuoti sprendiniai (2019-11-08 Nr. AD1-1374), 2019-12-16 įvyko parengtų sprendinių viešinimas, gauta daugiau kaip 90 naujų pasiūlymų. 2020 m. pirmąjį pusmetį Bendrojo plano pakeitimas bus teikiamas derinti Teritorijų planavimo komisijai ir tvirtinti Savivaldybės  tarybai.</t>
  </si>
  <si>
    <t>Lietuvos architektų sąjungos Klaipėdos apskrities organizacija surengė penkis Bendrojo plano preliminarių sprendinių viešinimo renginius ir baigiamąją konferenciją.</t>
  </si>
  <si>
    <t>Papriemonės vykdymas sustabdytas dėl užsitęsusio Bendrojo plano keitimo procedūrų. Buvo planuota pakeisti Kalvos g. 4 ir Donelaičio a. 6 sklypų naudojimo būdus. Šiuose sklypuose yra  Savivaldybės administracijai priklausantys pastatai, o tam reikia koreguoti detaliuosius planus.</t>
  </si>
  <si>
    <t xml:space="preserve">Atlikta paimamo visuomenės poreikiams žemės sklypo Didžioji Vandens g. 28A sąnaudų ir naudos analizė.                                                              Atliktas 12 sklypų tarp Klemiškės g. ir Tilžės g. vertinimas. </t>
  </si>
  <si>
    <t>Išmokėtos kompensacijos už žemės sklypą, esantį Bangų g. 11, ir 6 garažus, esančius Didžioji Vandens g. 28B.</t>
  </si>
  <si>
    <t xml:space="preserve">Atliktas 4 objektų (8 pastatų) vertinimas:
- Klaipėdos geležinkelio stoties pastato;
- Siaurojo geležinkelio stoties pastatų komplekso;
- pastatų komplekso Jono g. 3, 5, Tiltų g. 5;
- namo Tiltų g. 1. 
</t>
  </si>
  <si>
    <t>2019 m. asignavimų patikslin-tas planas**</t>
  </si>
  <si>
    <r>
      <t xml:space="preserve">Europos Sąjungos paramos lėšos, kurios įtrauktos į savivaldybės biudžetą </t>
    </r>
    <r>
      <rPr>
        <b/>
        <sz val="10"/>
        <color theme="1"/>
        <rFont val="Times New Roman"/>
        <family val="1"/>
        <charset val="186"/>
      </rPr>
      <t>SB(ES)</t>
    </r>
  </si>
  <si>
    <t xml:space="preserve">Klaipėdos miesto savivaldybės 2019–2021 m. 
strateginio veiklos plano įgyvendinimo                   2019 m. ataskaitos dalis
</t>
  </si>
  <si>
    <t>Asignavimai (tūkst.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</si>
</sst>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10427]#,##0.00;\-#,##0.00;&quot;&quot;"/>
  </numFmts>
  <fonts count="34" x14ac:knownFonts="1">
    <font>
      <sz val="10"/>
      <name val="Arial"/>
      <charset val="186"/>
    </font>
    <font>
      <sz val="8"/>
      <name val="Arial"/>
      <family val="2"/>
      <charset val="186"/>
    </font>
    <font>
      <sz val="10"/>
      <name val="Times New Roman"/>
      <family val="1"/>
      <charset val="186"/>
    </font>
    <font>
      <sz val="12"/>
      <name val="Times New Roman"/>
      <family val="1"/>
      <charset val="186"/>
    </font>
    <font>
      <b/>
      <sz val="10"/>
      <name val="Times New Roman"/>
      <family val="1"/>
      <charset val="186"/>
    </font>
    <font>
      <sz val="10"/>
      <name val="Arial"/>
      <family val="2"/>
      <charset val="186"/>
    </font>
    <font>
      <sz val="9"/>
      <color indexed="81"/>
      <name val="Tahoma"/>
      <family val="2"/>
      <charset val="186"/>
    </font>
    <font>
      <b/>
      <sz val="9"/>
      <color indexed="81"/>
      <name val="Tahoma"/>
      <family val="2"/>
      <charset val="186"/>
    </font>
    <font>
      <sz val="10"/>
      <color theme="1"/>
      <name val="Times New Roman"/>
      <family val="1"/>
      <charset val="186"/>
    </font>
    <font>
      <sz val="10"/>
      <color theme="1"/>
      <name val="Arial"/>
      <family val="2"/>
      <charset val="186"/>
    </font>
    <font>
      <b/>
      <sz val="9"/>
      <color theme="1"/>
      <name val="Times New Roman"/>
      <family val="1"/>
      <charset val="186"/>
    </font>
    <font>
      <b/>
      <sz val="10"/>
      <color theme="1"/>
      <name val="Times New Roman"/>
      <family val="1"/>
      <charset val="186"/>
    </font>
    <font>
      <sz val="9"/>
      <color theme="1"/>
      <name val="Times New Roman"/>
      <family val="1"/>
      <charset val="186"/>
    </font>
    <font>
      <b/>
      <sz val="10"/>
      <color theme="1"/>
      <name val="Times New Roman"/>
      <family val="1"/>
      <charset val="204"/>
    </font>
    <font>
      <sz val="10"/>
      <color theme="1"/>
      <name val="Arial"/>
      <family val="2"/>
      <charset val="186"/>
    </font>
    <font>
      <sz val="7"/>
      <color theme="1"/>
      <name val="Times New Roman"/>
      <family val="1"/>
      <charset val="186"/>
    </font>
    <font>
      <b/>
      <sz val="10"/>
      <color theme="1"/>
      <name val="Arial"/>
      <family val="2"/>
      <charset val="186"/>
    </font>
    <font>
      <sz val="11"/>
      <name val="Times New Roman"/>
      <family val="1"/>
      <charset val="186"/>
    </font>
    <font>
      <b/>
      <sz val="11"/>
      <name val="Times New Roman"/>
      <family val="1"/>
      <charset val="186"/>
    </font>
    <font>
      <sz val="11"/>
      <name val="Times New Roman"/>
      <family val="1"/>
    </font>
    <font>
      <b/>
      <sz val="10"/>
      <name val="Times New Roman"/>
      <family val="1"/>
    </font>
    <font>
      <sz val="10"/>
      <name val="Times New Roman"/>
      <family val="1"/>
    </font>
    <font>
      <b/>
      <sz val="12"/>
      <name val="Times New Roman"/>
      <family val="1"/>
      <charset val="186"/>
    </font>
    <font>
      <b/>
      <sz val="10"/>
      <name val="Arial"/>
      <family val="2"/>
      <charset val="186"/>
    </font>
    <font>
      <sz val="8"/>
      <name val="Times New Roman"/>
      <family val="1"/>
      <charset val="186"/>
    </font>
    <font>
      <b/>
      <sz val="9"/>
      <color rgb="FF000000"/>
      <name val="times New Roman"/>
      <family val="2"/>
    </font>
    <font>
      <b/>
      <sz val="9"/>
      <color rgb="FF000000"/>
      <name val="Calibri"/>
      <family val="2"/>
    </font>
    <font>
      <sz val="9"/>
      <name val="Arial"/>
      <family val="2"/>
      <charset val="186"/>
    </font>
    <font>
      <b/>
      <sz val="9"/>
      <color rgb="FF000000"/>
      <name val="Arial"/>
      <family val="2"/>
    </font>
    <font>
      <sz val="9"/>
      <color rgb="FF000000"/>
      <name val="Arial"/>
      <family val="2"/>
    </font>
    <font>
      <sz val="9"/>
      <name val="Arial"/>
      <family val="2"/>
    </font>
    <font>
      <b/>
      <sz val="9"/>
      <color rgb="FF000000"/>
      <name val="Times New Roman"/>
      <family val="1"/>
      <charset val="186"/>
    </font>
    <font>
      <sz val="9"/>
      <color rgb="FF000000"/>
      <name val="Times New Roman"/>
      <family val="1"/>
      <charset val="186"/>
    </font>
    <font>
      <b/>
      <sz val="9"/>
      <color rgb="FF000000"/>
      <name val="Arial"/>
      <family val="2"/>
      <charset val="186"/>
    </font>
  </fonts>
  <fills count="1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rgb="FFFFCCFF"/>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CFFCC"/>
        <bgColor indexed="64"/>
      </patternFill>
    </fill>
    <fill>
      <patternFill patternType="solid">
        <fgColor rgb="FFFBF9C3"/>
        <bgColor rgb="FFFBF9C3"/>
      </patternFill>
    </fill>
    <fill>
      <patternFill patternType="solid">
        <fgColor rgb="FFBCB5F8"/>
        <bgColor rgb="FFBCB5F8"/>
      </patternFill>
    </fill>
    <fill>
      <patternFill patternType="solid">
        <fgColor rgb="FFC2EFC5"/>
        <bgColor rgb="FFC2EFC5"/>
      </patternFill>
    </fill>
    <fill>
      <patternFill patternType="solid">
        <fgColor rgb="FFEBEBEB"/>
        <bgColor rgb="FFEBEBEB"/>
      </patternFill>
    </fill>
    <fill>
      <patternFill patternType="solid">
        <fgColor rgb="FFC2EFC5"/>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style="thin">
        <color indexed="64"/>
      </right>
      <top/>
      <bottom style="hair">
        <color indexed="64"/>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style="medium">
        <color indexed="64"/>
      </left>
      <right style="medium">
        <color indexed="64"/>
      </right>
      <top style="hair">
        <color indexed="64"/>
      </top>
      <bottom style="thin">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style="thin">
        <color indexed="64"/>
      </right>
      <top style="medium">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bottom/>
      <diagonal/>
    </border>
    <border>
      <left style="thin">
        <color rgb="FF000000"/>
      </left>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style="thin">
        <color rgb="FF000000"/>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s>
  <cellStyleXfs count="2">
    <xf numFmtId="0" fontId="0" fillId="0" borderId="0"/>
    <xf numFmtId="0" fontId="5" fillId="0" borderId="0"/>
  </cellStyleXfs>
  <cellXfs count="725">
    <xf numFmtId="0" fontId="0" fillId="0" borderId="0" xfId="0"/>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0" borderId="0" xfId="0" applyFont="1"/>
    <xf numFmtId="165" fontId="2" fillId="6" borderId="3" xfId="0" applyNumberFormat="1" applyFont="1" applyFill="1" applyBorder="1" applyAlignment="1">
      <alignment horizontal="center" vertical="top"/>
    </xf>
    <xf numFmtId="3" fontId="2" fillId="6" borderId="12" xfId="0" applyNumberFormat="1" applyFont="1" applyFill="1" applyBorder="1" applyAlignment="1">
      <alignment horizontal="center" vertical="top"/>
    </xf>
    <xf numFmtId="3" fontId="2" fillId="6" borderId="26" xfId="0" applyNumberFormat="1" applyFont="1" applyFill="1" applyBorder="1" applyAlignment="1">
      <alignment horizontal="center" vertical="top"/>
    </xf>
    <xf numFmtId="3" fontId="2" fillId="6" borderId="15" xfId="0" applyNumberFormat="1" applyFont="1" applyFill="1" applyBorder="1" applyAlignment="1">
      <alignment horizontal="center" vertical="top"/>
    </xf>
    <xf numFmtId="3" fontId="2" fillId="6" borderId="1" xfId="0" applyNumberFormat="1" applyFont="1" applyFill="1" applyBorder="1" applyAlignment="1">
      <alignment horizontal="center" vertical="top"/>
    </xf>
    <xf numFmtId="0" fontId="2" fillId="6" borderId="27" xfId="0" applyFont="1" applyFill="1" applyBorder="1" applyAlignment="1">
      <alignment horizontal="left" vertical="top" wrapText="1"/>
    </xf>
    <xf numFmtId="1" fontId="2" fillId="6" borderId="15" xfId="0" applyNumberFormat="1" applyFont="1" applyFill="1" applyBorder="1" applyAlignment="1">
      <alignment horizontal="center" vertical="top" wrapText="1"/>
    </xf>
    <xf numFmtId="0" fontId="8" fillId="6" borderId="31" xfId="0" applyFont="1" applyFill="1" applyBorder="1" applyAlignment="1">
      <alignment horizontal="center" vertical="top"/>
    </xf>
    <xf numFmtId="0" fontId="2" fillId="6" borderId="36" xfId="0" applyFont="1" applyFill="1" applyBorder="1" applyAlignment="1">
      <alignment horizontal="left" vertical="top" wrapText="1"/>
    </xf>
    <xf numFmtId="0" fontId="8" fillId="0" borderId="0" xfId="0" applyFont="1" applyAlignment="1">
      <alignment vertical="top"/>
    </xf>
    <xf numFmtId="0" fontId="8" fillId="0" borderId="0" xfId="0" applyFont="1" applyBorder="1" applyAlignment="1">
      <alignment vertical="top"/>
    </xf>
    <xf numFmtId="0" fontId="8" fillId="0" borderId="0" xfId="0" applyFont="1" applyAlignment="1">
      <alignment vertical="center"/>
    </xf>
    <xf numFmtId="0" fontId="8" fillId="0" borderId="0" xfId="0" applyNumberFormat="1" applyFont="1" applyAlignment="1">
      <alignment vertical="top"/>
    </xf>
    <xf numFmtId="0" fontId="8" fillId="0" borderId="0" xfId="0" applyFont="1" applyAlignment="1">
      <alignment horizontal="center" vertical="top"/>
    </xf>
    <xf numFmtId="0" fontId="14" fillId="0" borderId="0" xfId="0" applyFont="1"/>
    <xf numFmtId="49" fontId="11" fillId="9" borderId="11" xfId="0" applyNumberFormat="1" applyFont="1" applyFill="1" applyBorder="1" applyAlignment="1">
      <alignment horizontal="center" vertical="top"/>
    </xf>
    <xf numFmtId="49" fontId="11" fillId="2" borderId="1" xfId="0" applyNumberFormat="1" applyFont="1" applyFill="1" applyBorder="1" applyAlignment="1">
      <alignment horizontal="center" vertical="top"/>
    </xf>
    <xf numFmtId="49" fontId="11" fillId="6" borderId="25" xfId="0" applyNumberFormat="1" applyFont="1" applyFill="1" applyBorder="1" applyAlignment="1">
      <alignment horizontal="center" vertical="top"/>
    </xf>
    <xf numFmtId="3" fontId="11" fillId="6" borderId="35" xfId="0" applyNumberFormat="1" applyFont="1" applyFill="1" applyBorder="1" applyAlignment="1">
      <alignment horizontal="center" vertical="top"/>
    </xf>
    <xf numFmtId="165" fontId="8" fillId="6" borderId="16" xfId="0" applyNumberFormat="1" applyFont="1" applyFill="1" applyBorder="1" applyAlignment="1">
      <alignment horizontal="center" vertical="top"/>
    </xf>
    <xf numFmtId="165" fontId="8" fillId="6" borderId="3" xfId="0" applyNumberFormat="1" applyFont="1" applyFill="1" applyBorder="1" applyAlignment="1">
      <alignment horizontal="center" vertical="top"/>
    </xf>
    <xf numFmtId="165" fontId="8" fillId="6" borderId="17" xfId="0" applyNumberFormat="1" applyFont="1" applyFill="1" applyBorder="1" applyAlignment="1">
      <alignment horizontal="center" vertical="top"/>
    </xf>
    <xf numFmtId="165" fontId="8" fillId="6" borderId="18" xfId="0" applyNumberFormat="1" applyFont="1" applyFill="1" applyBorder="1" applyAlignment="1">
      <alignment horizontal="center" vertical="top"/>
    </xf>
    <xf numFmtId="165" fontId="8" fillId="0" borderId="18" xfId="0" applyNumberFormat="1" applyFont="1" applyBorder="1" applyAlignment="1">
      <alignment horizontal="center" vertical="top"/>
    </xf>
    <xf numFmtId="3" fontId="8" fillId="6" borderId="31" xfId="0" applyNumberFormat="1" applyFont="1" applyFill="1" applyBorder="1" applyAlignment="1">
      <alignment horizontal="center" vertical="top"/>
    </xf>
    <xf numFmtId="3" fontId="8" fillId="6" borderId="6" xfId="0" applyNumberFormat="1" applyFont="1" applyFill="1" applyBorder="1" applyAlignment="1">
      <alignment vertical="top" wrapText="1"/>
    </xf>
    <xf numFmtId="3" fontId="8" fillId="6" borderId="35" xfId="0" applyNumberFormat="1" applyFont="1" applyFill="1" applyBorder="1" applyAlignment="1">
      <alignment horizontal="center" vertical="top"/>
    </xf>
    <xf numFmtId="3" fontId="8" fillId="6" borderId="12" xfId="0" applyNumberFormat="1" applyFont="1" applyFill="1" applyBorder="1" applyAlignment="1">
      <alignment horizontal="center" vertical="top"/>
    </xf>
    <xf numFmtId="3" fontId="8" fillId="6" borderId="57" xfId="0" applyNumberFormat="1" applyFont="1" applyFill="1" applyBorder="1" applyAlignment="1">
      <alignment horizontal="center" vertical="top"/>
    </xf>
    <xf numFmtId="3" fontId="8" fillId="6" borderId="27" xfId="0" applyNumberFormat="1" applyFont="1" applyFill="1" applyBorder="1" applyAlignment="1">
      <alignment vertical="top" wrapText="1"/>
    </xf>
    <xf numFmtId="3" fontId="8" fillId="6" borderId="26" xfId="0" applyNumberFormat="1" applyFont="1" applyFill="1" applyBorder="1" applyAlignment="1">
      <alignment horizontal="center" vertical="top"/>
    </xf>
    <xf numFmtId="3" fontId="8" fillId="6" borderId="41" xfId="0" applyNumberFormat="1" applyFont="1" applyFill="1" applyBorder="1" applyAlignment="1">
      <alignment horizontal="center" vertical="top"/>
    </xf>
    <xf numFmtId="3" fontId="8" fillId="6" borderId="49" xfId="0" applyNumberFormat="1" applyFont="1" applyFill="1" applyBorder="1" applyAlignment="1">
      <alignment horizontal="center" vertical="top"/>
    </xf>
    <xf numFmtId="0" fontId="8" fillId="6" borderId="57" xfId="0" applyFont="1" applyFill="1" applyBorder="1" applyAlignment="1">
      <alignment horizontal="center" vertical="top"/>
    </xf>
    <xf numFmtId="165" fontId="11" fillId="2" borderId="38" xfId="0" applyNumberFormat="1" applyFont="1" applyFill="1" applyBorder="1" applyAlignment="1">
      <alignment horizontal="center" vertical="top"/>
    </xf>
    <xf numFmtId="49" fontId="11" fillId="9" borderId="33" xfId="0" applyNumberFormat="1" applyFont="1" applyFill="1" applyBorder="1" applyAlignment="1">
      <alignment horizontal="center" vertical="top"/>
    </xf>
    <xf numFmtId="49" fontId="11" fillId="2" borderId="2" xfId="0" applyNumberFormat="1" applyFont="1" applyFill="1" applyBorder="1" applyAlignment="1">
      <alignment horizontal="center" vertical="top"/>
    </xf>
    <xf numFmtId="0" fontId="11" fillId="3" borderId="5" xfId="0" applyFont="1" applyFill="1" applyBorder="1" applyAlignment="1">
      <alignment horizontal="left" vertical="top" wrapText="1"/>
    </xf>
    <xf numFmtId="3" fontId="11" fillId="3" borderId="22" xfId="0" applyNumberFormat="1" applyFont="1" applyFill="1" applyBorder="1" applyAlignment="1">
      <alignment horizontal="center" vertical="top" wrapText="1"/>
    </xf>
    <xf numFmtId="3" fontId="11" fillId="3" borderId="42" xfId="0" applyNumberFormat="1" applyFont="1" applyFill="1" applyBorder="1" applyAlignment="1">
      <alignment horizontal="center" vertical="top" wrapText="1"/>
    </xf>
    <xf numFmtId="3" fontId="8" fillId="6" borderId="15" xfId="0" applyNumberFormat="1" applyFont="1" applyFill="1" applyBorder="1" applyAlignment="1">
      <alignment horizontal="center" vertical="top"/>
    </xf>
    <xf numFmtId="3" fontId="8" fillId="6" borderId="61" xfId="0" applyNumberFormat="1" applyFont="1" applyFill="1" applyBorder="1" applyAlignment="1">
      <alignment horizontal="center" vertical="top"/>
    </xf>
    <xf numFmtId="49" fontId="11" fillId="9" borderId="34" xfId="0" applyNumberFormat="1" applyFont="1" applyFill="1" applyBorder="1" applyAlignment="1">
      <alignment horizontal="center" vertical="top"/>
    </xf>
    <xf numFmtId="165" fontId="11" fillId="2" borderId="19" xfId="0" applyNumberFormat="1" applyFont="1" applyFill="1" applyBorder="1" applyAlignment="1">
      <alignment horizontal="center" vertical="top"/>
    </xf>
    <xf numFmtId="0" fontId="8" fillId="0" borderId="47" xfId="0" applyFont="1" applyFill="1" applyBorder="1" applyAlignment="1">
      <alignment horizontal="center" vertical="top"/>
    </xf>
    <xf numFmtId="165" fontId="11" fillId="8" borderId="38" xfId="0" applyNumberFormat="1" applyFont="1" applyFill="1" applyBorder="1" applyAlignment="1">
      <alignment horizontal="center" vertical="top"/>
    </xf>
    <xf numFmtId="49" fontId="11" fillId="4" borderId="33" xfId="0" applyNumberFormat="1" applyFont="1" applyFill="1" applyBorder="1" applyAlignment="1">
      <alignment horizontal="center" vertical="top"/>
    </xf>
    <xf numFmtId="165" fontId="11" fillId="4" borderId="38" xfId="0" applyNumberFormat="1" applyFont="1" applyFill="1" applyBorder="1" applyAlignment="1">
      <alignment horizontal="center" vertical="top"/>
    </xf>
    <xf numFmtId="0" fontId="8" fillId="0" borderId="0" xfId="0" applyFont="1" applyFill="1" applyAlignment="1">
      <alignment vertical="top"/>
    </xf>
    <xf numFmtId="0" fontId="8" fillId="3" borderId="0" xfId="0" applyFont="1" applyFill="1" applyAlignment="1">
      <alignment vertical="top"/>
    </xf>
    <xf numFmtId="49" fontId="11" fillId="0" borderId="0" xfId="0" applyNumberFormat="1" applyFont="1" applyFill="1" applyBorder="1" applyAlignment="1">
      <alignment horizontal="center" vertical="top" wrapText="1"/>
    </xf>
    <xf numFmtId="0" fontId="8" fillId="0" borderId="0" xfId="0" applyFont="1" applyFill="1" applyBorder="1" applyAlignment="1">
      <alignment horizontal="center" vertical="top"/>
    </xf>
    <xf numFmtId="164" fontId="8" fillId="0" borderId="0" xfId="0" applyNumberFormat="1" applyFont="1" applyAlignment="1">
      <alignment vertical="top"/>
    </xf>
    <xf numFmtId="165" fontId="8" fillId="0" borderId="0" xfId="0" applyNumberFormat="1" applyFont="1" applyAlignment="1">
      <alignment vertical="top"/>
    </xf>
    <xf numFmtId="3" fontId="8" fillId="0" borderId="0" xfId="0" applyNumberFormat="1" applyFont="1" applyAlignment="1">
      <alignment vertical="top"/>
    </xf>
    <xf numFmtId="165" fontId="11" fillId="4" borderId="4" xfId="0" applyNumberFormat="1" applyFont="1" applyFill="1" applyBorder="1" applyAlignment="1">
      <alignment horizontal="center" vertical="top"/>
    </xf>
    <xf numFmtId="165" fontId="8" fillId="8" borderId="18" xfId="0" applyNumberFormat="1" applyFont="1" applyFill="1" applyBorder="1" applyAlignment="1">
      <alignment horizontal="center" vertical="top"/>
    </xf>
    <xf numFmtId="165" fontId="11" fillId="4" borderId="18" xfId="0" applyNumberFormat="1" applyFont="1" applyFill="1" applyBorder="1" applyAlignment="1">
      <alignment horizontal="center" vertical="top"/>
    </xf>
    <xf numFmtId="1" fontId="2" fillId="6" borderId="50" xfId="0" applyNumberFormat="1" applyFont="1" applyFill="1" applyBorder="1" applyAlignment="1">
      <alignment horizontal="center" vertical="top" wrapText="1"/>
    </xf>
    <xf numFmtId="49" fontId="11" fillId="9" borderId="7" xfId="0" applyNumberFormat="1" applyFont="1" applyFill="1" applyBorder="1" applyAlignment="1">
      <alignment horizontal="center" vertical="top"/>
    </xf>
    <xf numFmtId="165" fontId="11" fillId="8" borderId="18" xfId="0" applyNumberFormat="1" applyFont="1" applyFill="1" applyBorder="1" applyAlignment="1">
      <alignment horizontal="center" vertical="top"/>
    </xf>
    <xf numFmtId="0" fontId="8" fillId="0" borderId="0" xfId="0" applyFont="1" applyFill="1" applyAlignment="1">
      <alignment horizontal="center" vertical="top"/>
    </xf>
    <xf numFmtId="165" fontId="8" fillId="0" borderId="0" xfId="0" applyNumberFormat="1" applyFont="1" applyFill="1" applyAlignment="1">
      <alignment vertical="top"/>
    </xf>
    <xf numFmtId="164" fontId="8" fillId="0" borderId="0" xfId="0" applyNumberFormat="1" applyFont="1" applyFill="1" applyAlignment="1">
      <alignment vertical="top"/>
    </xf>
    <xf numFmtId="0" fontId="2" fillId="6" borderId="6" xfId="0" applyFont="1" applyFill="1" applyBorder="1" applyAlignment="1">
      <alignment horizontal="left" vertical="top" wrapText="1"/>
    </xf>
    <xf numFmtId="0" fontId="2" fillId="0" borderId="0" xfId="0" applyFont="1" applyAlignment="1">
      <alignment vertical="top"/>
    </xf>
    <xf numFmtId="0" fontId="2" fillId="0" borderId="0" xfId="0" applyFont="1" applyBorder="1" applyAlignment="1">
      <alignment vertical="top"/>
    </xf>
    <xf numFmtId="165" fontId="2" fillId="6" borderId="16" xfId="0" applyNumberFormat="1" applyFont="1" applyFill="1" applyBorder="1" applyAlignment="1">
      <alignment horizontal="center" vertical="top"/>
    </xf>
    <xf numFmtId="165" fontId="2" fillId="6" borderId="18" xfId="0" applyNumberFormat="1" applyFont="1" applyFill="1" applyBorder="1" applyAlignment="1">
      <alignment horizontal="center" vertical="top"/>
    </xf>
    <xf numFmtId="49" fontId="11" fillId="0" borderId="10" xfId="0" applyNumberFormat="1" applyFont="1" applyBorder="1" applyAlignment="1">
      <alignment horizontal="center" vertical="top"/>
    </xf>
    <xf numFmtId="3" fontId="8" fillId="6" borderId="9" xfId="0" applyNumberFormat="1" applyFont="1" applyFill="1" applyBorder="1" applyAlignment="1">
      <alignment horizontal="center" vertical="top"/>
    </xf>
    <xf numFmtId="49" fontId="11" fillId="0" borderId="13" xfId="0" applyNumberFormat="1" applyFont="1" applyBorder="1" applyAlignment="1">
      <alignment horizontal="center" vertical="top"/>
    </xf>
    <xf numFmtId="3" fontId="8" fillId="6" borderId="3" xfId="0" applyNumberFormat="1" applyFont="1" applyFill="1" applyBorder="1" applyAlignment="1">
      <alignment horizontal="center" vertical="top"/>
    </xf>
    <xf numFmtId="0" fontId="8" fillId="0" borderId="4" xfId="0" applyFont="1" applyFill="1" applyBorder="1" applyAlignment="1">
      <alignment horizontal="center" vertical="top" wrapText="1"/>
    </xf>
    <xf numFmtId="0" fontId="8" fillId="6" borderId="18" xfId="0" applyFont="1" applyFill="1" applyBorder="1" applyAlignment="1">
      <alignment horizontal="center" vertical="top"/>
    </xf>
    <xf numFmtId="3" fontId="2" fillId="6" borderId="36" xfId="0" applyNumberFormat="1" applyFont="1" applyFill="1" applyBorder="1" applyAlignment="1">
      <alignment horizontal="center" vertical="top"/>
    </xf>
    <xf numFmtId="0" fontId="10" fillId="8" borderId="58" xfId="0" applyFont="1" applyFill="1" applyBorder="1" applyAlignment="1">
      <alignment horizontal="center" vertical="top"/>
    </xf>
    <xf numFmtId="49" fontId="11" fillId="9" borderId="56" xfId="0" applyNumberFormat="1" applyFont="1" applyFill="1" applyBorder="1" applyAlignment="1">
      <alignment horizontal="center" vertical="top"/>
    </xf>
    <xf numFmtId="3" fontId="11" fillId="6" borderId="14" xfId="0" applyNumberFormat="1" applyFont="1" applyFill="1" applyBorder="1" applyAlignment="1">
      <alignment horizontal="center" vertical="top"/>
    </xf>
    <xf numFmtId="165" fontId="11" fillId="8" borderId="57" xfId="0" applyNumberFormat="1" applyFont="1" applyFill="1" applyBorder="1" applyAlignment="1">
      <alignment horizontal="center" vertical="top"/>
    </xf>
    <xf numFmtId="3" fontId="8" fillId="6" borderId="16" xfId="0" applyNumberFormat="1" applyFont="1" applyFill="1" applyBorder="1" applyAlignment="1">
      <alignment horizontal="center" vertical="top" wrapText="1"/>
    </xf>
    <xf numFmtId="0" fontId="8" fillId="6" borderId="3" xfId="0" applyFont="1" applyFill="1" applyBorder="1" applyAlignment="1">
      <alignment horizontal="center" vertical="top"/>
    </xf>
    <xf numFmtId="3" fontId="8" fillId="6" borderId="3" xfId="0" applyNumberFormat="1" applyFont="1" applyFill="1" applyBorder="1" applyAlignment="1">
      <alignment horizontal="center" vertical="top" wrapText="1"/>
    </xf>
    <xf numFmtId="0" fontId="3" fillId="0" borderId="0" xfId="0" applyFont="1" applyAlignment="1">
      <alignment horizontal="left" vertical="top" wrapText="1"/>
    </xf>
    <xf numFmtId="0" fontId="4" fillId="6" borderId="14" xfId="0" applyFont="1" applyFill="1" applyBorder="1" applyAlignment="1">
      <alignment horizontal="center" vertical="center" wrapText="1"/>
    </xf>
    <xf numFmtId="0" fontId="2" fillId="6" borderId="57" xfId="0" applyFont="1" applyFill="1" applyBorder="1" applyAlignment="1">
      <alignment horizontal="center" vertical="top" wrapText="1"/>
    </xf>
    <xf numFmtId="3" fontId="8" fillId="6" borderId="37" xfId="0" applyNumberFormat="1" applyFont="1" applyFill="1" applyBorder="1" applyAlignment="1">
      <alignment horizontal="center" vertical="top"/>
    </xf>
    <xf numFmtId="165" fontId="2" fillId="0" borderId="0" xfId="0" applyNumberFormat="1" applyFont="1" applyBorder="1" applyAlignment="1">
      <alignment vertical="top"/>
    </xf>
    <xf numFmtId="0" fontId="2" fillId="0" borderId="24" xfId="0" applyFont="1" applyBorder="1" applyAlignment="1">
      <alignment vertical="top"/>
    </xf>
    <xf numFmtId="0" fontId="2" fillId="0" borderId="24" xfId="0" applyFont="1" applyBorder="1" applyAlignment="1">
      <alignment vertical="center"/>
    </xf>
    <xf numFmtId="0" fontId="4" fillId="0" borderId="24" xfId="0" applyNumberFormat="1" applyFont="1" applyBorder="1" applyAlignment="1">
      <alignment vertical="top"/>
    </xf>
    <xf numFmtId="0" fontId="2" fillId="0" borderId="24" xfId="0" applyFont="1" applyBorder="1" applyAlignment="1">
      <alignment horizontal="center" vertical="top"/>
    </xf>
    <xf numFmtId="0" fontId="22" fillId="0" borderId="0" xfId="0" applyFont="1" applyAlignment="1">
      <alignment horizontal="center"/>
    </xf>
    <xf numFmtId="0" fontId="3" fillId="0" borderId="0" xfId="0" applyFont="1" applyAlignment="1">
      <alignment horizontal="center" vertical="top"/>
    </xf>
    <xf numFmtId="0" fontId="22" fillId="0" borderId="0" xfId="0" applyFont="1" applyAlignment="1">
      <alignment horizontal="left" vertical="top"/>
    </xf>
    <xf numFmtId="0" fontId="3" fillId="0" borderId="0" xfId="0" applyFont="1" applyAlignment="1">
      <alignment horizontal="left" vertical="top"/>
    </xf>
    <xf numFmtId="0" fontId="0" fillId="0" borderId="0" xfId="0" applyAlignment="1">
      <alignment vertical="top" wrapText="1"/>
    </xf>
    <xf numFmtId="0" fontId="3" fillId="0" borderId="0" xfId="0" applyFont="1" applyAlignment="1">
      <alignment horizontal="center" vertical="top" wrapText="1"/>
    </xf>
    <xf numFmtId="0" fontId="3" fillId="0" borderId="0" xfId="0" applyFont="1" applyAlignment="1">
      <alignment horizontal="center"/>
    </xf>
    <xf numFmtId="0" fontId="3" fillId="0" borderId="0" xfId="0" applyFont="1" applyAlignment="1">
      <alignment horizontal="right" vertical="top"/>
    </xf>
    <xf numFmtId="0" fontId="23" fillId="0" borderId="0" xfId="0" applyFont="1" applyAlignment="1">
      <alignment horizontal="center"/>
    </xf>
    <xf numFmtId="0" fontId="17" fillId="0" borderId="0" xfId="0" applyFont="1" applyBorder="1" applyAlignment="1">
      <alignment horizontal="left" vertical="top"/>
    </xf>
    <xf numFmtId="0" fontId="17" fillId="0" borderId="0" xfId="0" applyFont="1" applyAlignment="1">
      <alignment horizontal="left" vertical="center"/>
    </xf>
    <xf numFmtId="0" fontId="3" fillId="0" borderId="0" xfId="0" applyFont="1" applyAlignment="1">
      <alignment horizontal="left" vertical="top"/>
    </xf>
    <xf numFmtId="49" fontId="4" fillId="9" borderId="6" xfId="0" applyNumberFormat="1" applyFont="1" applyFill="1" applyBorder="1" applyAlignment="1">
      <alignment horizontal="center" vertical="top"/>
    </xf>
    <xf numFmtId="0" fontId="4" fillId="9" borderId="35" xfId="0" applyFont="1" applyFill="1" applyBorder="1" applyAlignment="1">
      <alignment horizontal="left" vertical="top"/>
    </xf>
    <xf numFmtId="0" fontId="0" fillId="9" borderId="0" xfId="0" applyFill="1" applyBorder="1" applyAlignment="1">
      <alignment horizontal="left" vertical="top"/>
    </xf>
    <xf numFmtId="0" fontId="2" fillId="9" borderId="1" xfId="0" applyFont="1" applyFill="1" applyBorder="1" applyAlignment="1">
      <alignment vertical="top" wrapText="1"/>
    </xf>
    <xf numFmtId="0" fontId="2" fillId="9" borderId="1" xfId="0" applyFont="1" applyFill="1" applyBorder="1" applyAlignment="1">
      <alignment horizontal="center" vertical="top" wrapText="1"/>
    </xf>
    <xf numFmtId="0" fontId="2" fillId="9" borderId="1" xfId="0" applyFont="1" applyFill="1" applyBorder="1" applyAlignment="1">
      <alignment vertical="center" wrapText="1"/>
    </xf>
    <xf numFmtId="49" fontId="2" fillId="9" borderId="1" xfId="0" applyNumberFormat="1" applyFont="1" applyFill="1" applyBorder="1" applyAlignment="1">
      <alignment horizontal="center" vertical="center"/>
    </xf>
    <xf numFmtId="0" fontId="2" fillId="9" borderId="32" xfId="0" applyFont="1" applyFill="1" applyBorder="1" applyAlignment="1">
      <alignment horizontal="left" vertical="top" wrapText="1"/>
    </xf>
    <xf numFmtId="0" fontId="2" fillId="9" borderId="41" xfId="0" applyFont="1" applyFill="1" applyBorder="1" applyAlignment="1">
      <alignment horizontal="left" vertical="top" wrapText="1"/>
    </xf>
    <xf numFmtId="49" fontId="2" fillId="9" borderId="1" xfId="0" applyNumberFormat="1" applyFont="1" applyFill="1" applyBorder="1" applyAlignment="1">
      <alignment horizontal="center" vertical="top"/>
    </xf>
    <xf numFmtId="0" fontId="2" fillId="9" borderId="1" xfId="0" applyFont="1" applyFill="1" applyBorder="1" applyAlignment="1">
      <alignment horizontal="center" vertical="top"/>
    </xf>
    <xf numFmtId="3" fontId="2" fillId="6" borderId="27" xfId="0" applyNumberFormat="1" applyFont="1" applyFill="1" applyBorder="1" applyAlignment="1">
      <alignment vertical="top" wrapText="1"/>
    </xf>
    <xf numFmtId="165" fontId="2" fillId="6" borderId="17" xfId="0" applyNumberFormat="1" applyFont="1" applyFill="1" applyBorder="1" applyAlignment="1">
      <alignment horizontal="center" vertical="top"/>
    </xf>
    <xf numFmtId="3" fontId="2" fillId="6" borderId="16" xfId="0" applyNumberFormat="1" applyFont="1" applyFill="1" applyBorder="1" applyAlignment="1">
      <alignment horizontal="center" vertical="top" wrapText="1"/>
    </xf>
    <xf numFmtId="0" fontId="2" fillId="6" borderId="49" xfId="0" applyFont="1" applyFill="1" applyBorder="1" applyAlignment="1">
      <alignment horizontal="center" vertical="top" wrapText="1"/>
    </xf>
    <xf numFmtId="0" fontId="2" fillId="6" borderId="17" xfId="0" applyFont="1" applyFill="1" applyBorder="1" applyAlignment="1">
      <alignment horizontal="center" vertical="top" wrapText="1"/>
    </xf>
    <xf numFmtId="0" fontId="8" fillId="6" borderId="27" xfId="0" applyFont="1" applyFill="1" applyBorder="1" applyAlignment="1">
      <alignment horizontal="left" vertical="top" wrapText="1"/>
    </xf>
    <xf numFmtId="0" fontId="8" fillId="6" borderId="30" xfId="0" applyFont="1" applyFill="1" applyBorder="1" applyAlignment="1">
      <alignment horizontal="left" vertical="top" wrapText="1"/>
    </xf>
    <xf numFmtId="1" fontId="2" fillId="6" borderId="12" xfId="0" applyNumberFormat="1" applyFont="1" applyFill="1" applyBorder="1" applyAlignment="1">
      <alignment horizontal="center" vertical="top" wrapText="1"/>
    </xf>
    <xf numFmtId="1" fontId="2" fillId="6" borderId="0" xfId="0" applyNumberFormat="1" applyFont="1" applyFill="1" applyBorder="1" applyAlignment="1">
      <alignment horizontal="center" vertical="top" wrapText="1"/>
    </xf>
    <xf numFmtId="0" fontId="2" fillId="6" borderId="11" xfId="0" applyFont="1" applyFill="1" applyBorder="1" applyAlignment="1">
      <alignment horizontal="left" vertical="top" wrapText="1"/>
    </xf>
    <xf numFmtId="3" fontId="8" fillId="6" borderId="51" xfId="0" applyNumberFormat="1" applyFont="1" applyFill="1" applyBorder="1" applyAlignment="1">
      <alignment horizontal="center" vertical="top"/>
    </xf>
    <xf numFmtId="165" fontId="8" fillId="6" borderId="70" xfId="0" applyNumberFormat="1" applyFont="1" applyFill="1" applyBorder="1" applyAlignment="1">
      <alignment horizontal="center" vertical="top"/>
    </xf>
    <xf numFmtId="0" fontId="2" fillId="9" borderId="1" xfId="0" applyFont="1" applyFill="1" applyBorder="1" applyAlignment="1">
      <alignment horizontal="center" vertical="center" wrapText="1"/>
    </xf>
    <xf numFmtId="165" fontId="11" fillId="9" borderId="19" xfId="0" applyNumberFormat="1" applyFont="1" applyFill="1" applyBorder="1" applyAlignment="1">
      <alignment horizontal="center" vertical="top"/>
    </xf>
    <xf numFmtId="49" fontId="11" fillId="9" borderId="31" xfId="0" applyNumberFormat="1" applyFont="1" applyFill="1" applyBorder="1" applyAlignment="1">
      <alignment horizontal="center" vertical="top"/>
    </xf>
    <xf numFmtId="49" fontId="11" fillId="2" borderId="35" xfId="0" applyNumberFormat="1" applyFont="1" applyFill="1" applyBorder="1" applyAlignment="1">
      <alignment horizontal="center" vertical="top"/>
    </xf>
    <xf numFmtId="0" fontId="2" fillId="6" borderId="14" xfId="0" applyFont="1" applyFill="1" applyBorder="1" applyAlignment="1">
      <alignment horizontal="left" vertical="top" wrapText="1"/>
    </xf>
    <xf numFmtId="49" fontId="8" fillId="6" borderId="26" xfId="0" applyNumberFormat="1" applyFont="1" applyFill="1" applyBorder="1" applyAlignment="1">
      <alignment horizontal="center" vertical="top"/>
    </xf>
    <xf numFmtId="0" fontId="2" fillId="0" borderId="0" xfId="0" applyFont="1" applyAlignment="1">
      <alignment vertical="center"/>
    </xf>
    <xf numFmtId="0" fontId="2" fillId="0" borderId="0" xfId="0" applyNumberFormat="1" applyFont="1" applyAlignment="1">
      <alignment vertical="top"/>
    </xf>
    <xf numFmtId="0" fontId="2" fillId="0" borderId="0" xfId="0" applyFont="1" applyAlignment="1">
      <alignment horizontal="center" vertical="top"/>
    </xf>
    <xf numFmtId="0" fontId="8" fillId="0" borderId="0" xfId="0" applyFont="1" applyFill="1" applyBorder="1" applyAlignment="1">
      <alignment vertical="top"/>
    </xf>
    <xf numFmtId="0" fontId="11" fillId="6" borderId="64" xfId="0" applyFont="1" applyFill="1" applyBorder="1" applyAlignment="1">
      <alignment horizontal="center" vertical="center" wrapText="1"/>
    </xf>
    <xf numFmtId="0" fontId="11" fillId="6" borderId="62" xfId="0" applyFont="1" applyFill="1" applyBorder="1" applyAlignment="1">
      <alignment horizontal="center" vertical="center" wrapText="1"/>
    </xf>
    <xf numFmtId="3" fontId="8" fillId="6" borderId="18" xfId="0" applyNumberFormat="1" applyFont="1" applyFill="1" applyBorder="1" applyAlignment="1">
      <alignment horizontal="center" vertical="top" wrapText="1"/>
    </xf>
    <xf numFmtId="0" fontId="8" fillId="6" borderId="0" xfId="0" applyFont="1" applyFill="1" applyBorder="1" applyAlignment="1">
      <alignment horizontal="center" vertical="top" wrapText="1"/>
    </xf>
    <xf numFmtId="3" fontId="2" fillId="6" borderId="30" xfId="0" applyNumberFormat="1" applyFont="1" applyFill="1" applyBorder="1" applyAlignment="1">
      <alignment vertical="top" wrapText="1"/>
    </xf>
    <xf numFmtId="3" fontId="2" fillId="6" borderId="61" xfId="0" applyNumberFormat="1" applyFont="1" applyFill="1" applyBorder="1" applyAlignment="1">
      <alignment horizontal="center" vertical="top"/>
    </xf>
    <xf numFmtId="3" fontId="2" fillId="6" borderId="40" xfId="0" applyNumberFormat="1" applyFont="1" applyFill="1" applyBorder="1" applyAlignment="1">
      <alignment horizontal="center" vertical="top"/>
    </xf>
    <xf numFmtId="0" fontId="8" fillId="6" borderId="50" xfId="0" applyFont="1" applyFill="1" applyBorder="1" applyAlignment="1">
      <alignment vertical="center" textRotation="90" wrapText="1"/>
    </xf>
    <xf numFmtId="165" fontId="8" fillId="0" borderId="16" xfId="0" applyNumberFormat="1" applyFont="1" applyFill="1" applyBorder="1" applyAlignment="1">
      <alignment horizontal="center" vertical="top"/>
    </xf>
    <xf numFmtId="0" fontId="8" fillId="6" borderId="64" xfId="0" applyFont="1" applyFill="1" applyBorder="1" applyAlignment="1">
      <alignment vertical="center" textRotation="90" wrapText="1"/>
    </xf>
    <xf numFmtId="0" fontId="8" fillId="6" borderId="62" xfId="0" applyFont="1" applyFill="1" applyBorder="1" applyAlignment="1">
      <alignment vertical="center" textRotation="90" wrapText="1"/>
    </xf>
    <xf numFmtId="0" fontId="2" fillId="6" borderId="72" xfId="0" applyFont="1" applyFill="1" applyBorder="1" applyAlignment="1">
      <alignment horizontal="center" vertical="center" textRotation="90" wrapText="1"/>
    </xf>
    <xf numFmtId="3" fontId="4" fillId="6" borderId="14" xfId="0" applyNumberFormat="1" applyFont="1" applyFill="1" applyBorder="1" applyAlignment="1">
      <alignment horizontal="center" vertical="top"/>
    </xf>
    <xf numFmtId="0" fontId="2" fillId="6" borderId="30" xfId="0" applyFont="1" applyFill="1" applyBorder="1" applyAlignment="1">
      <alignment vertical="top" wrapText="1"/>
    </xf>
    <xf numFmtId="49" fontId="11" fillId="6" borderId="26" xfId="0" applyNumberFormat="1" applyFont="1" applyFill="1" applyBorder="1" applyAlignment="1">
      <alignment horizontal="center" vertical="top" wrapText="1"/>
    </xf>
    <xf numFmtId="0" fontId="2" fillId="0" borderId="62" xfId="0" applyFont="1" applyFill="1" applyBorder="1" applyAlignment="1">
      <alignment horizontal="center" vertical="center" textRotation="90" wrapText="1"/>
    </xf>
    <xf numFmtId="3" fontId="2" fillId="6" borderId="18" xfId="0" applyNumberFormat="1" applyFont="1" applyFill="1" applyBorder="1" applyAlignment="1">
      <alignment horizontal="center" vertical="top" wrapText="1"/>
    </xf>
    <xf numFmtId="0" fontId="2" fillId="6" borderId="27" xfId="0" applyFont="1" applyFill="1" applyBorder="1" applyAlignment="1">
      <alignment vertical="top" wrapText="1"/>
    </xf>
    <xf numFmtId="0" fontId="2" fillId="6" borderId="31" xfId="0" applyFont="1" applyFill="1" applyBorder="1" applyAlignment="1">
      <alignment horizontal="center" vertical="top"/>
    </xf>
    <xf numFmtId="1" fontId="2" fillId="6" borderId="61" xfId="0" applyNumberFormat="1" applyFont="1" applyFill="1" applyBorder="1" applyAlignment="1">
      <alignment horizontal="center" vertical="top" wrapText="1"/>
    </xf>
    <xf numFmtId="1" fontId="2" fillId="6" borderId="40" xfId="0" applyNumberFormat="1" applyFont="1" applyFill="1" applyBorder="1" applyAlignment="1">
      <alignment horizontal="center" vertical="top" wrapText="1"/>
    </xf>
    <xf numFmtId="165" fontId="2" fillId="6" borderId="30" xfId="0" applyNumberFormat="1" applyFont="1" applyFill="1" applyBorder="1" applyAlignment="1">
      <alignment horizontal="center" vertical="top"/>
    </xf>
    <xf numFmtId="165" fontId="2" fillId="6" borderId="27" xfId="0" applyNumberFormat="1" applyFont="1" applyFill="1" applyBorder="1" applyAlignment="1">
      <alignment horizontal="center" vertical="top"/>
    </xf>
    <xf numFmtId="0" fontId="8" fillId="6" borderId="49" xfId="0" applyFont="1" applyFill="1" applyBorder="1" applyAlignment="1">
      <alignment horizontal="center" vertical="top" wrapText="1"/>
    </xf>
    <xf numFmtId="0" fontId="8" fillId="6" borderId="31" xfId="0" applyFont="1" applyFill="1" applyBorder="1" applyAlignment="1">
      <alignment horizontal="center" vertical="top" wrapText="1"/>
    </xf>
    <xf numFmtId="0" fontId="8" fillId="6" borderId="57" xfId="0" applyFont="1" applyFill="1" applyBorder="1" applyAlignment="1">
      <alignment horizontal="center" vertical="top" wrapText="1"/>
    </xf>
    <xf numFmtId="1" fontId="2" fillId="6" borderId="41" xfId="0" applyNumberFormat="1" applyFont="1" applyFill="1" applyBorder="1" applyAlignment="1">
      <alignment horizontal="center" vertical="top" wrapText="1"/>
    </xf>
    <xf numFmtId="49" fontId="11" fillId="2" borderId="20" xfId="0" applyNumberFormat="1" applyFont="1" applyFill="1" applyBorder="1" applyAlignment="1">
      <alignment horizontal="center" vertical="top"/>
    </xf>
    <xf numFmtId="3" fontId="11" fillId="6" borderId="22" xfId="0" applyNumberFormat="1" applyFont="1" applyFill="1" applyBorder="1" applyAlignment="1">
      <alignment horizontal="left" vertical="top" wrapText="1"/>
    </xf>
    <xf numFmtId="3" fontId="8" fillId="0" borderId="16" xfId="0" applyNumberFormat="1" applyFont="1" applyFill="1" applyBorder="1" applyAlignment="1">
      <alignment horizontal="center" vertical="top" wrapText="1"/>
    </xf>
    <xf numFmtId="3" fontId="8" fillId="6" borderId="0" xfId="0" applyNumberFormat="1" applyFont="1" applyFill="1" applyBorder="1" applyAlignment="1">
      <alignment horizontal="center" vertical="center" textRotation="90" wrapText="1"/>
    </xf>
    <xf numFmtId="3" fontId="8" fillId="3" borderId="30" xfId="0" applyNumberFormat="1" applyFont="1" applyFill="1" applyBorder="1" applyAlignment="1">
      <alignment horizontal="left" vertical="top" wrapText="1"/>
    </xf>
    <xf numFmtId="3" fontId="8" fillId="6" borderId="69" xfId="0" applyNumberFormat="1" applyFont="1" applyFill="1" applyBorder="1" applyAlignment="1">
      <alignment horizontal="center" vertical="top"/>
    </xf>
    <xf numFmtId="3" fontId="8" fillId="3" borderId="60" xfId="0" applyNumberFormat="1" applyFont="1" applyFill="1" applyBorder="1" applyAlignment="1">
      <alignment horizontal="left" vertical="top" wrapText="1"/>
    </xf>
    <xf numFmtId="165" fontId="8" fillId="6" borderId="26" xfId="0" applyNumberFormat="1" applyFont="1" applyFill="1" applyBorder="1" applyAlignment="1">
      <alignment vertical="top" wrapText="1"/>
    </xf>
    <xf numFmtId="3" fontId="8" fillId="6" borderId="73" xfId="0" applyNumberFormat="1" applyFont="1" applyFill="1" applyBorder="1" applyAlignment="1">
      <alignment horizontal="center" vertical="top"/>
    </xf>
    <xf numFmtId="165" fontId="8" fillId="6" borderId="73" xfId="0" applyNumberFormat="1" applyFont="1" applyFill="1" applyBorder="1" applyAlignment="1">
      <alignment horizontal="center" vertical="top"/>
    </xf>
    <xf numFmtId="3" fontId="8" fillId="3" borderId="67" xfId="0" applyNumberFormat="1" applyFont="1" applyFill="1" applyBorder="1" applyAlignment="1">
      <alignment horizontal="left" vertical="top" wrapText="1"/>
    </xf>
    <xf numFmtId="3" fontId="8" fillId="0" borderId="3" xfId="0" applyNumberFormat="1" applyFont="1" applyFill="1" applyBorder="1" applyAlignment="1">
      <alignment horizontal="center" vertical="top" wrapText="1"/>
    </xf>
    <xf numFmtId="3" fontId="2" fillId="6" borderId="57" xfId="0" applyNumberFormat="1" applyFont="1" applyFill="1" applyBorder="1" applyAlignment="1">
      <alignment horizontal="center" vertical="top"/>
    </xf>
    <xf numFmtId="49" fontId="11" fillId="2" borderId="43" xfId="0" applyNumberFormat="1" applyFont="1" applyFill="1" applyBorder="1" applyAlignment="1">
      <alignment horizontal="center" vertical="top"/>
    </xf>
    <xf numFmtId="49" fontId="11" fillId="0" borderId="22" xfId="0" applyNumberFormat="1" applyFont="1" applyBorder="1" applyAlignment="1">
      <alignment horizontal="center" vertical="top"/>
    </xf>
    <xf numFmtId="0" fontId="11" fillId="3" borderId="22" xfId="0" applyFont="1" applyFill="1" applyBorder="1" applyAlignment="1">
      <alignment horizontal="left" vertical="top" wrapText="1"/>
    </xf>
    <xf numFmtId="0" fontId="11" fillId="0" borderId="9" xfId="0" applyFont="1" applyBorder="1" applyAlignment="1">
      <alignment vertical="top"/>
    </xf>
    <xf numFmtId="49" fontId="11" fillId="0" borderId="55" xfId="0" applyNumberFormat="1" applyFont="1" applyBorder="1" applyAlignment="1">
      <alignment horizontal="center" vertical="top"/>
    </xf>
    <xf numFmtId="165" fontId="2" fillId="0" borderId="26" xfId="0" applyNumberFormat="1" applyFont="1" applyFill="1" applyBorder="1" applyAlignment="1">
      <alignment vertical="top" wrapText="1"/>
    </xf>
    <xf numFmtId="0" fontId="8" fillId="3" borderId="1" xfId="0" applyFont="1" applyFill="1" applyBorder="1" applyAlignment="1">
      <alignment vertical="top" wrapText="1"/>
    </xf>
    <xf numFmtId="0" fontId="8" fillId="6" borderId="26" xfId="0" applyFont="1" applyFill="1" applyBorder="1" applyAlignment="1">
      <alignment horizontal="center" vertical="center" textRotation="90" wrapText="1"/>
    </xf>
    <xf numFmtId="0" fontId="8" fillId="0" borderId="18" xfId="0" applyFont="1" applyFill="1" applyBorder="1" applyAlignment="1">
      <alignment horizontal="center" vertical="top"/>
    </xf>
    <xf numFmtId="0" fontId="8" fillId="3" borderId="1" xfId="0" applyFont="1" applyFill="1" applyBorder="1" applyAlignment="1">
      <alignment horizontal="left" vertical="top" wrapText="1"/>
    </xf>
    <xf numFmtId="0" fontId="12" fillId="0" borderId="1" xfId="0" applyFont="1" applyFill="1" applyBorder="1" applyAlignment="1">
      <alignment horizontal="center" vertical="center" textRotation="90" wrapText="1"/>
    </xf>
    <xf numFmtId="0" fontId="12" fillId="6" borderId="12" xfId="0" applyFont="1" applyFill="1" applyBorder="1" applyAlignment="1">
      <alignment horizontal="center" vertical="center" textRotation="90" wrapText="1"/>
    </xf>
    <xf numFmtId="0" fontId="8" fillId="6" borderId="49" xfId="0" applyFont="1" applyFill="1" applyBorder="1" applyAlignment="1">
      <alignment horizontal="center" vertical="top"/>
    </xf>
    <xf numFmtId="165" fontId="2" fillId="6" borderId="31" xfId="0" applyNumberFormat="1" applyFont="1" applyFill="1" applyBorder="1" applyAlignment="1">
      <alignment horizontal="left" vertical="top" wrapText="1"/>
    </xf>
    <xf numFmtId="0" fontId="2" fillId="6" borderId="1" xfId="0" applyFont="1" applyFill="1" applyBorder="1" applyAlignment="1">
      <alignment horizontal="left" vertical="top" wrapText="1"/>
    </xf>
    <xf numFmtId="0" fontId="2" fillId="6" borderId="47" xfId="0" applyFont="1" applyFill="1" applyBorder="1" applyAlignment="1">
      <alignment horizontal="left" vertical="top" wrapText="1"/>
    </xf>
    <xf numFmtId="0" fontId="2" fillId="6" borderId="12" xfId="0" applyFont="1" applyFill="1" applyBorder="1" applyAlignment="1">
      <alignment horizontal="left" vertical="top" wrapText="1"/>
    </xf>
    <xf numFmtId="0" fontId="12" fillId="6" borderId="0" xfId="0" applyFont="1" applyFill="1" applyBorder="1" applyAlignment="1">
      <alignment horizontal="center" vertical="center" textRotation="90" wrapText="1"/>
    </xf>
    <xf numFmtId="0" fontId="12" fillId="6" borderId="64" xfId="0" applyFont="1" applyFill="1" applyBorder="1" applyAlignment="1">
      <alignment horizontal="center" vertical="center" textRotation="90" wrapText="1"/>
    </xf>
    <xf numFmtId="0" fontId="12" fillId="6" borderId="62" xfId="0" applyFont="1" applyFill="1" applyBorder="1" applyAlignment="1">
      <alignment horizontal="center" vertical="center" textRotation="90" wrapText="1"/>
    </xf>
    <xf numFmtId="0" fontId="2" fillId="6" borderId="17" xfId="0" applyFont="1" applyFill="1" applyBorder="1" applyAlignment="1">
      <alignment horizontal="center" vertical="top"/>
    </xf>
    <xf numFmtId="165" fontId="11" fillId="6" borderId="22" xfId="0" applyNumberFormat="1" applyFont="1" applyFill="1" applyBorder="1" applyAlignment="1">
      <alignment horizontal="center" vertical="top" wrapText="1"/>
    </xf>
    <xf numFmtId="165" fontId="4" fillId="6" borderId="9" xfId="0" applyNumberFormat="1" applyFont="1" applyFill="1" applyBorder="1" applyAlignment="1">
      <alignment horizontal="left" vertical="top" wrapText="1"/>
    </xf>
    <xf numFmtId="165" fontId="15" fillId="0" borderId="9" xfId="0" applyNumberFormat="1" applyFont="1" applyFill="1" applyBorder="1" applyAlignment="1">
      <alignment horizontal="center" vertical="center" textRotation="90" wrapText="1"/>
    </xf>
    <xf numFmtId="0" fontId="8" fillId="0" borderId="4" xfId="0" applyFont="1" applyFill="1" applyBorder="1" applyAlignment="1">
      <alignment horizontal="center"/>
    </xf>
    <xf numFmtId="165" fontId="8" fillId="6" borderId="4" xfId="0" applyNumberFormat="1" applyFont="1" applyFill="1" applyBorder="1" applyAlignment="1">
      <alignment horizontal="center"/>
    </xf>
    <xf numFmtId="165" fontId="2" fillId="6" borderId="8" xfId="0" applyNumberFormat="1" applyFont="1" applyFill="1" applyBorder="1" applyAlignment="1">
      <alignment horizontal="left" vertical="top" wrapText="1"/>
    </xf>
    <xf numFmtId="165" fontId="8" fillId="3" borderId="1" xfId="0" applyNumberFormat="1" applyFont="1" applyFill="1" applyBorder="1" applyAlignment="1">
      <alignment horizontal="left" vertical="top" wrapText="1"/>
    </xf>
    <xf numFmtId="165" fontId="8" fillId="0" borderId="1" xfId="0" applyNumberFormat="1" applyFont="1" applyFill="1" applyBorder="1" applyAlignment="1">
      <alignment horizontal="center" vertical="center" textRotation="90" wrapText="1"/>
    </xf>
    <xf numFmtId="0" fontId="8" fillId="0" borderId="17" xfId="0" applyFont="1" applyFill="1" applyBorder="1" applyAlignment="1">
      <alignment horizontal="center" vertical="top"/>
    </xf>
    <xf numFmtId="49" fontId="11" fillId="9" borderId="57" xfId="0" applyNumberFormat="1" applyFont="1" applyFill="1" applyBorder="1" applyAlignment="1">
      <alignment horizontal="center" vertical="top"/>
    </xf>
    <xf numFmtId="49" fontId="11" fillId="10" borderId="32" xfId="0" applyNumberFormat="1" applyFont="1" applyFill="1" applyBorder="1" applyAlignment="1">
      <alignment horizontal="center" vertical="top"/>
    </xf>
    <xf numFmtId="165" fontId="11" fillId="6" borderId="26" xfId="0" applyNumberFormat="1" applyFont="1" applyFill="1" applyBorder="1" applyAlignment="1">
      <alignment horizontal="center" vertical="top" wrapText="1"/>
    </xf>
    <xf numFmtId="165" fontId="8" fillId="6" borderId="26" xfId="0" applyNumberFormat="1" applyFont="1" applyFill="1" applyBorder="1" applyAlignment="1">
      <alignment horizontal="left" vertical="top" wrapText="1"/>
    </xf>
    <xf numFmtId="165" fontId="12" fillId="6" borderId="58" xfId="0" applyNumberFormat="1" applyFont="1" applyFill="1" applyBorder="1" applyAlignment="1">
      <alignment horizontal="center" vertical="center" textRotation="90" wrapText="1"/>
    </xf>
    <xf numFmtId="0" fontId="8" fillId="6" borderId="57" xfId="0" applyFont="1" applyFill="1" applyBorder="1" applyAlignment="1">
      <alignment vertical="top" wrapText="1"/>
    </xf>
    <xf numFmtId="0" fontId="11" fillId="0" borderId="19" xfId="0" applyFont="1" applyBorder="1" applyAlignment="1">
      <alignment horizontal="center" vertical="center" wrapText="1"/>
    </xf>
    <xf numFmtId="165" fontId="8" fillId="0" borderId="17" xfId="0" applyNumberFormat="1" applyFont="1" applyBorder="1" applyAlignment="1">
      <alignment horizontal="center" vertical="top" wrapText="1"/>
    </xf>
    <xf numFmtId="165" fontId="11" fillId="0" borderId="0" xfId="0" applyNumberFormat="1" applyFont="1" applyFill="1" applyAlignment="1">
      <alignment vertical="top"/>
    </xf>
    <xf numFmtId="49" fontId="11" fillId="9" borderId="6" xfId="0" applyNumberFormat="1" applyFont="1" applyFill="1" applyBorder="1" applyAlignment="1">
      <alignment horizontal="center" vertical="top"/>
    </xf>
    <xf numFmtId="49" fontId="11" fillId="2" borderId="12" xfId="0" applyNumberFormat="1" applyFont="1" applyFill="1" applyBorder="1" applyAlignment="1">
      <alignment horizontal="center" vertical="top"/>
    </xf>
    <xf numFmtId="49" fontId="11" fillId="9" borderId="5" xfId="0" applyNumberFormat="1" applyFont="1" applyFill="1" applyBorder="1" applyAlignment="1">
      <alignment horizontal="center" vertical="top"/>
    </xf>
    <xf numFmtId="49" fontId="11" fillId="2" borderId="22" xfId="0" applyNumberFormat="1" applyFont="1" applyFill="1" applyBorder="1" applyAlignment="1">
      <alignment horizontal="center" vertical="top"/>
    </xf>
    <xf numFmtId="49" fontId="11" fillId="6" borderId="14" xfId="0" applyNumberFormat="1" applyFont="1" applyFill="1" applyBorder="1" applyAlignment="1">
      <alignment horizontal="center" vertical="top"/>
    </xf>
    <xf numFmtId="0" fontId="8" fillId="0" borderId="0" xfId="0" applyNumberFormat="1" applyFont="1" applyFill="1" applyBorder="1" applyAlignment="1">
      <alignment horizontal="left" vertical="top" wrapText="1"/>
    </xf>
    <xf numFmtId="0" fontId="0" fillId="0" borderId="0" xfId="0" applyBorder="1" applyAlignment="1">
      <alignment horizontal="left" vertical="top" wrapText="1"/>
    </xf>
    <xf numFmtId="49" fontId="8" fillId="6" borderId="40" xfId="0" applyNumberFormat="1" applyFont="1" applyFill="1" applyBorder="1" applyAlignment="1">
      <alignment horizontal="center" vertical="top"/>
    </xf>
    <xf numFmtId="0" fontId="8" fillId="6" borderId="12" xfId="0" applyFont="1" applyFill="1" applyBorder="1" applyAlignment="1">
      <alignment horizontal="center" vertical="center" textRotation="90" wrapText="1"/>
    </xf>
    <xf numFmtId="165" fontId="2" fillId="6" borderId="30" xfId="0" applyNumberFormat="1" applyFont="1" applyFill="1" applyBorder="1" applyAlignment="1">
      <alignment horizontal="left" vertical="top" wrapText="1"/>
    </xf>
    <xf numFmtId="165" fontId="2" fillId="6" borderId="30" xfId="0" applyNumberFormat="1" applyFont="1" applyFill="1" applyBorder="1" applyAlignment="1">
      <alignment vertical="top" wrapText="1"/>
    </xf>
    <xf numFmtId="165" fontId="2" fillId="6" borderId="27" xfId="0" applyNumberFormat="1" applyFont="1" applyFill="1" applyBorder="1" applyAlignment="1">
      <alignment vertical="top" wrapText="1"/>
    </xf>
    <xf numFmtId="3" fontId="2" fillId="6" borderId="15" xfId="0" applyNumberFormat="1" applyFont="1" applyFill="1" applyBorder="1" applyAlignment="1">
      <alignment vertical="top" wrapText="1"/>
    </xf>
    <xf numFmtId="3" fontId="2" fillId="6" borderId="37" xfId="0" applyNumberFormat="1" applyFont="1" applyFill="1" applyBorder="1" applyAlignment="1">
      <alignment horizontal="center" vertical="top"/>
    </xf>
    <xf numFmtId="3" fontId="2" fillId="6" borderId="32" xfId="0" applyNumberFormat="1" applyFont="1" applyFill="1" applyBorder="1" applyAlignment="1">
      <alignment horizontal="center" vertical="top"/>
    </xf>
    <xf numFmtId="1" fontId="2" fillId="6" borderId="37" xfId="0" applyNumberFormat="1" applyFont="1" applyFill="1" applyBorder="1" applyAlignment="1">
      <alignment horizontal="center" vertical="top" wrapText="1"/>
    </xf>
    <xf numFmtId="1" fontId="2" fillId="6" borderId="32" xfId="0" applyNumberFormat="1" applyFont="1" applyFill="1" applyBorder="1" applyAlignment="1">
      <alignment horizontal="center" vertical="top" wrapText="1"/>
    </xf>
    <xf numFmtId="1" fontId="2" fillId="6" borderId="58" xfId="0" applyNumberFormat="1" applyFont="1" applyFill="1" applyBorder="1" applyAlignment="1">
      <alignment horizontal="center" vertical="top" wrapText="1"/>
    </xf>
    <xf numFmtId="3" fontId="8" fillId="6" borderId="32" xfId="0" applyNumberFormat="1" applyFont="1" applyFill="1" applyBorder="1" applyAlignment="1">
      <alignment horizontal="center" vertical="top"/>
    </xf>
    <xf numFmtId="3" fontId="8" fillId="3" borderId="37" xfId="0" applyNumberFormat="1" applyFont="1" applyFill="1" applyBorder="1" applyAlignment="1">
      <alignment horizontal="center" vertical="top"/>
    </xf>
    <xf numFmtId="3" fontId="8" fillId="3" borderId="74" xfId="0" applyNumberFormat="1" applyFont="1" applyFill="1" applyBorder="1" applyAlignment="1">
      <alignment horizontal="center" vertical="top"/>
    </xf>
    <xf numFmtId="3" fontId="8" fillId="3" borderId="68" xfId="0" applyNumberFormat="1" applyFont="1" applyFill="1" applyBorder="1" applyAlignment="1">
      <alignment horizontal="center" vertical="top"/>
    </xf>
    <xf numFmtId="3" fontId="2" fillId="6" borderId="41" xfId="0" applyNumberFormat="1" applyFont="1" applyFill="1" applyBorder="1" applyAlignment="1">
      <alignment horizontal="center" vertical="top"/>
    </xf>
    <xf numFmtId="3" fontId="8" fillId="6" borderId="40" xfId="0" applyNumberFormat="1" applyFont="1" applyFill="1" applyBorder="1" applyAlignment="1">
      <alignment horizontal="center" vertical="top"/>
    </xf>
    <xf numFmtId="3" fontId="8" fillId="3" borderId="61" xfId="0" applyNumberFormat="1" applyFont="1" applyFill="1" applyBorder="1" applyAlignment="1">
      <alignment horizontal="center" vertical="top"/>
    </xf>
    <xf numFmtId="3" fontId="8" fillId="3" borderId="75" xfId="0" applyNumberFormat="1" applyFont="1" applyFill="1" applyBorder="1" applyAlignment="1">
      <alignment horizontal="center" vertical="top"/>
    </xf>
    <xf numFmtId="3" fontId="8" fillId="3" borderId="76" xfId="0" applyNumberFormat="1" applyFont="1" applyFill="1" applyBorder="1" applyAlignment="1">
      <alignment horizontal="center" vertical="top"/>
    </xf>
    <xf numFmtId="1" fontId="2" fillId="6" borderId="26" xfId="0" applyNumberFormat="1" applyFont="1" applyFill="1" applyBorder="1" applyAlignment="1">
      <alignment horizontal="center" vertical="top" wrapText="1"/>
    </xf>
    <xf numFmtId="1" fontId="2" fillId="6" borderId="15" xfId="0" applyNumberFormat="1" applyFont="1" applyFill="1" applyBorder="1" applyAlignment="1">
      <alignment horizontal="center" vertical="top"/>
    </xf>
    <xf numFmtId="1" fontId="2" fillId="6" borderId="26" xfId="0" applyNumberFormat="1" applyFont="1" applyFill="1" applyBorder="1" applyAlignment="1">
      <alignment horizontal="center" vertical="top"/>
    </xf>
    <xf numFmtId="3" fontId="8" fillId="3" borderId="15" xfId="0" applyNumberFormat="1" applyFont="1" applyFill="1" applyBorder="1" applyAlignment="1">
      <alignment horizontal="center" vertical="top"/>
    </xf>
    <xf numFmtId="3" fontId="8" fillId="3" borderId="71" xfId="0" applyNumberFormat="1" applyFont="1" applyFill="1" applyBorder="1" applyAlignment="1">
      <alignment horizontal="center" vertical="top"/>
    </xf>
    <xf numFmtId="3" fontId="8" fillId="3" borderId="66" xfId="0" applyNumberFormat="1" applyFont="1" applyFill="1" applyBorder="1" applyAlignment="1">
      <alignment horizontal="center" vertical="top"/>
    </xf>
    <xf numFmtId="3" fontId="11" fillId="3" borderId="39" xfId="0" applyNumberFormat="1" applyFont="1" applyFill="1" applyBorder="1" applyAlignment="1">
      <alignment horizontal="center" vertical="top" wrapText="1"/>
    </xf>
    <xf numFmtId="3" fontId="8" fillId="6" borderId="36" xfId="0" applyNumberFormat="1" applyFont="1" applyFill="1" applyBorder="1" applyAlignment="1">
      <alignment horizontal="center" vertical="top"/>
    </xf>
    <xf numFmtId="3" fontId="2" fillId="6" borderId="35" xfId="0" applyNumberFormat="1" applyFont="1" applyFill="1" applyBorder="1" applyAlignment="1">
      <alignment horizontal="center" vertical="top"/>
    </xf>
    <xf numFmtId="0" fontId="2" fillId="6" borderId="36" xfId="0" applyFont="1" applyFill="1" applyBorder="1" applyAlignment="1">
      <alignment horizontal="center" vertical="top" wrapText="1"/>
    </xf>
    <xf numFmtId="3" fontId="8" fillId="6" borderId="63" xfId="0" applyNumberFormat="1" applyFont="1" applyFill="1" applyBorder="1" applyAlignment="1">
      <alignment horizontal="center" vertical="top"/>
    </xf>
    <xf numFmtId="3" fontId="2" fillId="6" borderId="51" xfId="0" applyNumberFormat="1" applyFont="1" applyFill="1" applyBorder="1" applyAlignment="1">
      <alignment horizontal="center" vertical="top"/>
    </xf>
    <xf numFmtId="0" fontId="2" fillId="6" borderId="51" xfId="0" applyFont="1" applyFill="1" applyBorder="1" applyAlignment="1">
      <alignment horizontal="center" vertical="top" wrapText="1"/>
    </xf>
    <xf numFmtId="3" fontId="8" fillId="6" borderId="55" xfId="0" applyNumberFormat="1" applyFont="1" applyFill="1" applyBorder="1" applyAlignment="1">
      <alignment horizontal="center" vertical="top"/>
    </xf>
    <xf numFmtId="3" fontId="8" fillId="6" borderId="1" xfId="0" applyNumberFormat="1" applyFont="1" applyFill="1" applyBorder="1" applyAlignment="1">
      <alignment horizontal="center" vertical="top"/>
    </xf>
    <xf numFmtId="0" fontId="2" fillId="6" borderId="1" xfId="0" applyFont="1" applyFill="1" applyBorder="1" applyAlignment="1">
      <alignment horizontal="center" vertical="top" wrapText="1"/>
    </xf>
    <xf numFmtId="49" fontId="11" fillId="3" borderId="15" xfId="0" applyNumberFormat="1" applyFont="1" applyFill="1" applyBorder="1" applyAlignment="1">
      <alignment vertical="top"/>
    </xf>
    <xf numFmtId="49" fontId="11" fillId="3" borderId="26" xfId="0" applyNumberFormat="1" applyFont="1" applyFill="1" applyBorder="1" applyAlignment="1">
      <alignment vertical="top"/>
    </xf>
    <xf numFmtId="0" fontId="11" fillId="6" borderId="15" xfId="0" applyFont="1" applyFill="1" applyBorder="1" applyAlignment="1">
      <alignment vertical="top" wrapText="1"/>
    </xf>
    <xf numFmtId="0" fontId="8" fillId="6" borderId="3" xfId="0" applyFont="1" applyFill="1" applyBorder="1" applyAlignment="1">
      <alignment horizontal="center" vertical="top" wrapText="1"/>
    </xf>
    <xf numFmtId="165" fontId="8" fillId="6" borderId="3" xfId="0" applyNumberFormat="1" applyFont="1" applyFill="1" applyBorder="1" applyAlignment="1">
      <alignment horizontal="right" vertical="top"/>
    </xf>
    <xf numFmtId="0" fontId="11" fillId="6" borderId="6" xfId="0" applyFont="1" applyFill="1" applyBorder="1" applyAlignment="1">
      <alignment vertical="top" wrapText="1"/>
    </xf>
    <xf numFmtId="3" fontId="11" fillId="6" borderId="35" xfId="0" applyNumberFormat="1" applyFont="1" applyFill="1" applyBorder="1" applyAlignment="1">
      <alignment horizontal="center" vertical="top" wrapText="1"/>
    </xf>
    <xf numFmtId="3" fontId="11" fillId="6" borderId="15" xfId="0" applyNumberFormat="1" applyFont="1" applyFill="1" applyBorder="1" applyAlignment="1">
      <alignment horizontal="center" vertical="top" wrapText="1"/>
    </xf>
    <xf numFmtId="3" fontId="11" fillId="6" borderId="40" xfId="0" applyNumberFormat="1" applyFont="1" applyFill="1" applyBorder="1" applyAlignment="1">
      <alignment horizontal="center" vertical="top" wrapText="1"/>
    </xf>
    <xf numFmtId="0" fontId="11" fillId="6" borderId="26" xfId="0" applyFont="1" applyFill="1" applyBorder="1" applyAlignment="1">
      <alignment vertical="top" wrapText="1"/>
    </xf>
    <xf numFmtId="0" fontId="8" fillId="6" borderId="18" xfId="0" applyFont="1" applyFill="1" applyBorder="1" applyAlignment="1">
      <alignment horizontal="center" vertical="top" wrapText="1"/>
    </xf>
    <xf numFmtId="165" fontId="8" fillId="6" borderId="18" xfId="0" applyNumberFormat="1" applyFont="1" applyFill="1" applyBorder="1" applyAlignment="1">
      <alignment horizontal="right" vertical="top"/>
    </xf>
    <xf numFmtId="0" fontId="11" fillId="6" borderId="27" xfId="0" applyFont="1" applyFill="1" applyBorder="1" applyAlignment="1">
      <alignment vertical="top" wrapText="1"/>
    </xf>
    <xf numFmtId="3" fontId="11" fillId="6" borderId="32" xfId="0" applyNumberFormat="1" applyFont="1" applyFill="1" applyBorder="1" applyAlignment="1">
      <alignment horizontal="center" vertical="top" wrapText="1"/>
    </xf>
    <xf numFmtId="3" fontId="11" fillId="6" borderId="26" xfId="0" applyNumberFormat="1" applyFont="1" applyFill="1" applyBorder="1" applyAlignment="1">
      <alignment horizontal="center" vertical="top" wrapText="1"/>
    </xf>
    <xf numFmtId="3" fontId="11" fillId="6" borderId="41" xfId="0" applyNumberFormat="1" applyFont="1" applyFill="1" applyBorder="1" applyAlignment="1">
      <alignment horizontal="center" vertical="top" wrapText="1"/>
    </xf>
    <xf numFmtId="49" fontId="8" fillId="6" borderId="12" xfId="0" applyNumberFormat="1" applyFont="1" applyFill="1" applyBorder="1" applyAlignment="1">
      <alignment horizontal="center" vertical="top"/>
    </xf>
    <xf numFmtId="49" fontId="8" fillId="6" borderId="26" xfId="0" applyNumberFormat="1" applyFont="1" applyFill="1" applyBorder="1" applyAlignment="1">
      <alignment vertical="top"/>
    </xf>
    <xf numFmtId="49" fontId="8" fillId="6" borderId="15" xfId="0" applyNumberFormat="1" applyFont="1" applyFill="1" applyBorder="1" applyAlignment="1">
      <alignment vertical="top"/>
    </xf>
    <xf numFmtId="49" fontId="8" fillId="6" borderId="15" xfId="0" applyNumberFormat="1" applyFont="1" applyFill="1" applyBorder="1" applyAlignment="1">
      <alignment horizontal="center" vertical="top" wrapText="1"/>
    </xf>
    <xf numFmtId="49" fontId="8" fillId="6" borderId="26" xfId="0" applyNumberFormat="1" applyFont="1" applyFill="1" applyBorder="1" applyAlignment="1">
      <alignment horizontal="center" vertical="top" wrapText="1"/>
    </xf>
    <xf numFmtId="3" fontId="11" fillId="6" borderId="12" xfId="0" applyNumberFormat="1" applyFont="1" applyFill="1" applyBorder="1" applyAlignment="1">
      <alignment horizontal="left" vertical="top" wrapText="1"/>
    </xf>
    <xf numFmtId="3" fontId="8" fillId="6" borderId="65" xfId="0" applyNumberFormat="1" applyFont="1" applyFill="1" applyBorder="1" applyAlignment="1">
      <alignment horizontal="center" vertical="center" textRotation="90" wrapText="1"/>
    </xf>
    <xf numFmtId="3" fontId="11" fillId="6" borderId="23" xfId="0" applyNumberFormat="1" applyFont="1" applyFill="1" applyBorder="1" applyAlignment="1">
      <alignment horizontal="center" vertical="top"/>
    </xf>
    <xf numFmtId="3" fontId="8" fillId="6" borderId="32" xfId="0" applyNumberFormat="1" applyFont="1" applyFill="1" applyBorder="1" applyAlignment="1">
      <alignment horizontal="center" vertical="center" textRotation="90" wrapText="1"/>
    </xf>
    <xf numFmtId="3" fontId="11" fillId="6" borderId="26" xfId="0" applyNumberFormat="1" applyFont="1" applyFill="1" applyBorder="1" applyAlignment="1">
      <alignment horizontal="center" vertical="top"/>
    </xf>
    <xf numFmtId="3" fontId="11" fillId="6" borderId="22" xfId="0" applyNumberFormat="1" applyFont="1" applyFill="1" applyBorder="1" applyAlignment="1">
      <alignment horizontal="center" vertical="top"/>
    </xf>
    <xf numFmtId="3" fontId="8" fillId="6" borderId="45" xfId="0" applyNumberFormat="1" applyFont="1" applyFill="1" applyBorder="1" applyAlignment="1">
      <alignment horizontal="center" vertical="top"/>
    </xf>
    <xf numFmtId="165" fontId="8" fillId="6" borderId="45" xfId="0" applyNumberFormat="1" applyFont="1" applyFill="1" applyBorder="1" applyAlignment="1">
      <alignment horizontal="center" vertical="top"/>
    </xf>
    <xf numFmtId="3" fontId="8" fillId="6" borderId="5" xfId="0" applyNumberFormat="1" applyFont="1" applyFill="1" applyBorder="1" applyAlignment="1">
      <alignment vertical="top" wrapText="1"/>
    </xf>
    <xf numFmtId="3" fontId="8" fillId="6" borderId="39" xfId="0" applyNumberFormat="1" applyFont="1" applyFill="1" applyBorder="1" applyAlignment="1">
      <alignment horizontal="center" vertical="top"/>
    </xf>
    <xf numFmtId="3" fontId="8" fillId="6" borderId="22" xfId="0" applyNumberFormat="1" applyFont="1" applyFill="1" applyBorder="1" applyAlignment="1">
      <alignment horizontal="center" vertical="top"/>
    </xf>
    <xf numFmtId="3" fontId="8" fillId="6" borderId="42" xfId="0" applyNumberFormat="1" applyFont="1" applyFill="1" applyBorder="1" applyAlignment="1">
      <alignment horizontal="center" vertical="top"/>
    </xf>
    <xf numFmtId="3" fontId="8" fillId="6" borderId="18" xfId="0" applyNumberFormat="1" applyFont="1" applyFill="1" applyBorder="1" applyAlignment="1">
      <alignment horizontal="center" vertical="top"/>
    </xf>
    <xf numFmtId="165" fontId="8" fillId="6" borderId="59" xfId="0" applyNumberFormat="1" applyFont="1" applyFill="1" applyBorder="1" applyAlignment="1">
      <alignment horizontal="center" vertical="top"/>
    </xf>
    <xf numFmtId="165" fontId="8" fillId="0" borderId="45" xfId="0" applyNumberFormat="1" applyFont="1" applyBorder="1" applyAlignment="1">
      <alignment horizontal="center" vertical="top"/>
    </xf>
    <xf numFmtId="3" fontId="8" fillId="3" borderId="41" xfId="0" applyNumberFormat="1" applyFont="1" applyFill="1" applyBorder="1" applyAlignment="1">
      <alignment horizontal="center" vertical="top"/>
    </xf>
    <xf numFmtId="3" fontId="8" fillId="3" borderId="42" xfId="0" applyNumberFormat="1" applyFont="1" applyFill="1" applyBorder="1" applyAlignment="1">
      <alignment horizontal="center" vertical="top"/>
    </xf>
    <xf numFmtId="49" fontId="11" fillId="6" borderId="22" xfId="0" applyNumberFormat="1" applyFont="1" applyFill="1" applyBorder="1" applyAlignment="1">
      <alignment horizontal="center" vertical="top" wrapText="1"/>
    </xf>
    <xf numFmtId="0" fontId="12" fillId="6" borderId="77" xfId="0" applyFont="1" applyFill="1" applyBorder="1" applyAlignment="1">
      <alignment horizontal="center" vertical="center" textRotation="90" wrapText="1"/>
    </xf>
    <xf numFmtId="49" fontId="11" fillId="6" borderId="23" xfId="0" applyNumberFormat="1" applyFont="1" applyFill="1" applyBorder="1" applyAlignment="1">
      <alignment horizontal="center" vertical="top"/>
    </xf>
    <xf numFmtId="0" fontId="8" fillId="6" borderId="59" xfId="0" applyFont="1" applyFill="1" applyBorder="1" applyAlignment="1">
      <alignment horizontal="center" vertical="top"/>
    </xf>
    <xf numFmtId="0" fontId="8" fillId="6" borderId="5" xfId="0" applyFont="1" applyFill="1" applyBorder="1" applyAlignment="1">
      <alignment horizontal="left" vertical="top" wrapText="1"/>
    </xf>
    <xf numFmtId="49" fontId="8" fillId="6" borderId="1" xfId="0" applyNumberFormat="1" applyFont="1" applyFill="1" applyBorder="1" applyAlignment="1">
      <alignment horizontal="center" vertical="top" wrapText="1"/>
    </xf>
    <xf numFmtId="49" fontId="8" fillId="6" borderId="12" xfId="0" applyNumberFormat="1" applyFont="1" applyFill="1" applyBorder="1" applyAlignment="1">
      <alignment horizontal="center" vertical="top" wrapText="1"/>
    </xf>
    <xf numFmtId="49" fontId="8" fillId="6" borderId="1" xfId="0" applyNumberFormat="1" applyFont="1" applyFill="1" applyBorder="1" applyAlignment="1">
      <alignment horizontal="center" vertical="top"/>
    </xf>
    <xf numFmtId="49" fontId="8" fillId="6" borderId="15" xfId="0" applyNumberFormat="1" applyFont="1" applyFill="1" applyBorder="1" applyAlignment="1">
      <alignment horizontal="center" vertical="top"/>
    </xf>
    <xf numFmtId="49" fontId="8" fillId="6" borderId="14" xfId="0" applyNumberFormat="1" applyFont="1" applyFill="1" applyBorder="1" applyAlignment="1">
      <alignment horizontal="center" vertical="top"/>
    </xf>
    <xf numFmtId="49" fontId="11" fillId="6" borderId="14" xfId="0" applyNumberFormat="1" applyFont="1" applyFill="1" applyBorder="1" applyAlignment="1">
      <alignment horizontal="center" vertical="top"/>
    </xf>
    <xf numFmtId="0" fontId="2" fillId="0" borderId="0" xfId="0" applyNumberFormat="1" applyFont="1" applyFill="1" applyBorder="1" applyAlignment="1">
      <alignment horizontal="left" vertical="top" wrapText="1"/>
    </xf>
    <xf numFmtId="0" fontId="2" fillId="0" borderId="0" xfId="0" applyFont="1" applyFill="1" applyAlignment="1">
      <alignment vertical="top"/>
    </xf>
    <xf numFmtId="165" fontId="8" fillId="6" borderId="30" xfId="0" applyNumberFormat="1" applyFont="1" applyFill="1" applyBorder="1" applyAlignment="1">
      <alignment horizontal="left" vertical="top" wrapText="1"/>
    </xf>
    <xf numFmtId="165" fontId="8" fillId="6" borderId="30" xfId="0" applyNumberFormat="1" applyFont="1" applyFill="1" applyBorder="1" applyAlignment="1">
      <alignment vertical="top" wrapText="1"/>
    </xf>
    <xf numFmtId="165" fontId="2" fillId="0" borderId="27" xfId="0" applyNumberFormat="1" applyFont="1" applyFill="1" applyBorder="1" applyAlignment="1">
      <alignment vertical="top" wrapText="1"/>
    </xf>
    <xf numFmtId="0" fontId="25" fillId="0" borderId="78" xfId="0" applyNumberFormat="1" applyFont="1" applyFill="1" applyBorder="1" applyAlignment="1" applyProtection="1">
      <alignment horizontal="center" wrapText="1" readingOrder="1"/>
    </xf>
    <xf numFmtId="0" fontId="25" fillId="0" borderId="79" xfId="0" applyNumberFormat="1" applyFont="1" applyFill="1" applyBorder="1" applyAlignment="1" applyProtection="1">
      <alignment horizontal="center" wrapText="1" readingOrder="1"/>
    </xf>
    <xf numFmtId="0" fontId="26" fillId="0" borderId="79" xfId="0" applyNumberFormat="1" applyFont="1" applyFill="1" applyBorder="1" applyAlignment="1" applyProtection="1">
      <alignment horizontal="center" wrapText="1" readingOrder="1"/>
    </xf>
    <xf numFmtId="0" fontId="26" fillId="0" borderId="80" xfId="0" applyNumberFormat="1" applyFont="1" applyFill="1" applyBorder="1" applyAlignment="1" applyProtection="1">
      <alignment horizontal="center" wrapText="1" readingOrder="1"/>
    </xf>
    <xf numFmtId="0" fontId="25" fillId="0" borderId="81" xfId="0" applyNumberFormat="1" applyFont="1" applyFill="1" applyBorder="1" applyAlignment="1" applyProtection="1">
      <alignment horizontal="center" wrapText="1" readingOrder="1"/>
    </xf>
    <xf numFmtId="0" fontId="25" fillId="0" borderId="82" xfId="0" applyNumberFormat="1" applyFont="1" applyFill="1" applyBorder="1" applyAlignment="1" applyProtection="1">
      <alignment horizontal="center" wrapText="1" readingOrder="1"/>
    </xf>
    <xf numFmtId="0" fontId="26" fillId="0" borderId="82" xfId="0" applyNumberFormat="1" applyFont="1" applyFill="1" applyBorder="1" applyAlignment="1" applyProtection="1">
      <alignment horizontal="center" wrapText="1" readingOrder="1"/>
    </xf>
    <xf numFmtId="0" fontId="25" fillId="0" borderId="83" xfId="0" applyNumberFormat="1" applyFont="1" applyFill="1" applyBorder="1" applyAlignment="1" applyProtection="1">
      <alignment horizontal="center" wrapText="1" readingOrder="1"/>
    </xf>
    <xf numFmtId="0" fontId="25" fillId="0" borderId="84" xfId="0" applyNumberFormat="1" applyFont="1" applyFill="1" applyBorder="1" applyAlignment="1" applyProtection="1">
      <alignment horizontal="center" wrapText="1" readingOrder="1"/>
    </xf>
    <xf numFmtId="0" fontId="25" fillId="0" borderId="85" xfId="0" applyNumberFormat="1" applyFont="1" applyFill="1" applyBorder="1" applyAlignment="1" applyProtection="1">
      <alignment horizontal="center" wrapText="1" readingOrder="1"/>
    </xf>
    <xf numFmtId="0" fontId="25" fillId="0" borderId="86" xfId="0" applyNumberFormat="1" applyFont="1" applyFill="1" applyBorder="1" applyAlignment="1" applyProtection="1">
      <alignment horizontal="center" wrapText="1" readingOrder="1"/>
    </xf>
    <xf numFmtId="1" fontId="2" fillId="9" borderId="35" xfId="0" applyNumberFormat="1" applyFont="1" applyFill="1" applyBorder="1" applyAlignment="1">
      <alignment horizontal="center" vertical="top" wrapText="1"/>
    </xf>
    <xf numFmtId="1" fontId="2" fillId="9" borderId="12" xfId="0" applyNumberFormat="1" applyFont="1" applyFill="1" applyBorder="1" applyAlignment="1">
      <alignment horizontal="center" vertical="top" wrapText="1"/>
    </xf>
    <xf numFmtId="1" fontId="2" fillId="9" borderId="32" xfId="0" applyNumberFormat="1" applyFont="1" applyFill="1" applyBorder="1" applyAlignment="1">
      <alignment horizontal="center" vertical="top" wrapText="1"/>
    </xf>
    <xf numFmtId="1" fontId="2" fillId="9" borderId="26" xfId="0" applyNumberFormat="1" applyFont="1" applyFill="1" applyBorder="1" applyAlignment="1">
      <alignment horizontal="center" vertical="top" wrapText="1"/>
    </xf>
    <xf numFmtId="3" fontId="2" fillId="5" borderId="30" xfId="0" applyNumberFormat="1" applyFont="1" applyFill="1" applyBorder="1" applyAlignment="1">
      <alignment vertical="top" wrapText="1"/>
    </xf>
    <xf numFmtId="3" fontId="2" fillId="5" borderId="50" xfId="0" applyNumberFormat="1" applyFont="1" applyFill="1" applyBorder="1" applyAlignment="1">
      <alignment horizontal="center" vertical="top"/>
    </xf>
    <xf numFmtId="3" fontId="2" fillId="5" borderId="15" xfId="0" applyNumberFormat="1" applyFont="1" applyFill="1" applyBorder="1" applyAlignment="1">
      <alignment horizontal="center" vertical="top"/>
    </xf>
    <xf numFmtId="3" fontId="2" fillId="5" borderId="6" xfId="0" applyNumberFormat="1" applyFont="1" applyFill="1" applyBorder="1" applyAlignment="1">
      <alignment vertical="top" wrapText="1"/>
    </xf>
    <xf numFmtId="3" fontId="2" fillId="5" borderId="0" xfId="0" applyNumberFormat="1" applyFont="1" applyFill="1" applyBorder="1" applyAlignment="1">
      <alignment horizontal="center" vertical="top"/>
    </xf>
    <xf numFmtId="3" fontId="2" fillId="5" borderId="12" xfId="0" applyNumberFormat="1" applyFont="1" applyFill="1" applyBorder="1" applyAlignment="1">
      <alignment horizontal="center" vertical="top"/>
    </xf>
    <xf numFmtId="1" fontId="2" fillId="5" borderId="50" xfId="0" applyNumberFormat="1" applyFont="1" applyFill="1" applyBorder="1" applyAlignment="1">
      <alignment horizontal="center" vertical="top" wrapText="1"/>
    </xf>
    <xf numFmtId="1" fontId="2" fillId="5" borderId="15" xfId="0" applyNumberFormat="1" applyFont="1" applyFill="1" applyBorder="1" applyAlignment="1">
      <alignment horizontal="center" vertical="top" wrapText="1"/>
    </xf>
    <xf numFmtId="1" fontId="2" fillId="5" borderId="58" xfId="0" applyNumberFormat="1" applyFont="1" applyFill="1" applyBorder="1" applyAlignment="1">
      <alignment horizontal="center" vertical="top" wrapText="1"/>
    </xf>
    <xf numFmtId="1" fontId="2" fillId="5" borderId="26" xfId="0" applyNumberFormat="1" applyFont="1" applyFill="1" applyBorder="1" applyAlignment="1">
      <alignment horizontal="center" vertical="top" wrapText="1"/>
    </xf>
    <xf numFmtId="0" fontId="27" fillId="0" borderId="0" xfId="0" applyNumberFormat="1" applyFont="1" applyFill="1" applyAlignment="1" applyProtection="1">
      <alignment wrapText="1" readingOrder="1"/>
    </xf>
    <xf numFmtId="0" fontId="28" fillId="11" borderId="78" xfId="0" applyNumberFormat="1" applyFont="1" applyFill="1" applyBorder="1" applyAlignment="1" applyProtection="1">
      <alignment vertical="top" wrapText="1" readingOrder="1"/>
      <protection locked="0"/>
    </xf>
    <xf numFmtId="0" fontId="28" fillId="11" borderId="79" xfId="0" applyNumberFormat="1" applyFont="1" applyFill="1" applyBorder="1" applyAlignment="1" applyProtection="1">
      <alignment vertical="top" wrapText="1" readingOrder="1"/>
      <protection locked="0"/>
    </xf>
    <xf numFmtId="0" fontId="28" fillId="11" borderId="79" xfId="0" applyNumberFormat="1" applyFont="1" applyFill="1" applyBorder="1" applyAlignment="1" applyProtection="1">
      <alignment horizontal="left" vertical="top" wrapText="1" readingOrder="1"/>
      <protection locked="0"/>
    </xf>
    <xf numFmtId="166" fontId="28" fillId="11" borderId="79" xfId="0" applyNumberFormat="1" applyFont="1" applyFill="1" applyBorder="1" applyAlignment="1" applyProtection="1">
      <alignment horizontal="right" vertical="top" wrapText="1" readingOrder="1"/>
    </xf>
    <xf numFmtId="0" fontId="28" fillId="11" borderId="79" xfId="0" applyNumberFormat="1" applyFont="1" applyFill="1" applyBorder="1" applyAlignment="1" applyProtection="1">
      <alignment horizontal="center" vertical="top" wrapText="1" readingOrder="1"/>
      <protection locked="0"/>
    </xf>
    <xf numFmtId="0" fontId="28" fillId="11" borderId="79" xfId="0" applyNumberFormat="1" applyFont="1" applyFill="1" applyBorder="1" applyAlignment="1" applyProtection="1">
      <alignment horizontal="right" vertical="top" wrapText="1" readingOrder="1"/>
      <protection locked="0"/>
    </xf>
    <xf numFmtId="0" fontId="28" fillId="11" borderId="80" xfId="0" applyNumberFormat="1" applyFont="1" applyFill="1" applyBorder="1" applyAlignment="1" applyProtection="1">
      <alignment horizontal="left" vertical="top" wrapText="1" readingOrder="1"/>
      <protection locked="0"/>
    </xf>
    <xf numFmtId="0" fontId="28" fillId="12" borderId="78" xfId="0" applyNumberFormat="1" applyFont="1" applyFill="1" applyBorder="1" applyAlignment="1" applyProtection="1">
      <alignment vertical="top" wrapText="1" readingOrder="1"/>
      <protection locked="0"/>
    </xf>
    <xf numFmtId="0" fontId="28" fillId="12" borderId="79" xfId="0" applyNumberFormat="1" applyFont="1" applyFill="1" applyBorder="1" applyAlignment="1" applyProtection="1">
      <alignment vertical="top" wrapText="1" readingOrder="1"/>
      <protection locked="0"/>
    </xf>
    <xf numFmtId="0" fontId="28" fillId="12" borderId="79" xfId="0" applyNumberFormat="1" applyFont="1" applyFill="1" applyBorder="1" applyAlignment="1" applyProtection="1">
      <alignment horizontal="left" vertical="top" wrapText="1" readingOrder="1"/>
      <protection locked="0"/>
    </xf>
    <xf numFmtId="166" fontId="28" fillId="12" borderId="79" xfId="0" applyNumberFormat="1" applyFont="1" applyFill="1" applyBorder="1" applyAlignment="1" applyProtection="1">
      <alignment horizontal="right" vertical="top" wrapText="1" readingOrder="1"/>
    </xf>
    <xf numFmtId="0" fontId="28" fillId="12" borderId="79" xfId="0" applyNumberFormat="1" applyFont="1" applyFill="1" applyBorder="1" applyAlignment="1" applyProtection="1">
      <alignment horizontal="center" vertical="top" wrapText="1" readingOrder="1"/>
      <protection locked="0"/>
    </xf>
    <xf numFmtId="0" fontId="28" fillId="12" borderId="79" xfId="0" applyNumberFormat="1" applyFont="1" applyFill="1" applyBorder="1" applyAlignment="1" applyProtection="1">
      <alignment horizontal="right" vertical="top" wrapText="1" readingOrder="1"/>
      <protection locked="0"/>
    </xf>
    <xf numFmtId="0" fontId="28" fillId="12" borderId="80" xfId="0" applyNumberFormat="1" applyFont="1" applyFill="1" applyBorder="1" applyAlignment="1" applyProtection="1">
      <alignment horizontal="left" vertical="top" wrapText="1" readingOrder="1"/>
      <protection locked="0"/>
    </xf>
    <xf numFmtId="0" fontId="28" fillId="13" borderId="78" xfId="0" applyNumberFormat="1" applyFont="1" applyFill="1" applyBorder="1" applyAlignment="1" applyProtection="1">
      <alignment vertical="top" wrapText="1" readingOrder="1"/>
      <protection locked="0"/>
    </xf>
    <xf numFmtId="0" fontId="28" fillId="13" borderId="79" xfId="0" applyNumberFormat="1" applyFont="1" applyFill="1" applyBorder="1" applyAlignment="1" applyProtection="1">
      <alignment vertical="top" wrapText="1" readingOrder="1"/>
      <protection locked="0"/>
    </xf>
    <xf numFmtId="0" fontId="28" fillId="13" borderId="79" xfId="0" applyNumberFormat="1" applyFont="1" applyFill="1" applyBorder="1" applyAlignment="1" applyProtection="1">
      <alignment horizontal="left" vertical="top" wrapText="1" readingOrder="1"/>
      <protection locked="0"/>
    </xf>
    <xf numFmtId="166" fontId="28" fillId="13" borderId="79" xfId="0" applyNumberFormat="1" applyFont="1" applyFill="1" applyBorder="1" applyAlignment="1" applyProtection="1">
      <alignment horizontal="right" vertical="top" wrapText="1" readingOrder="1"/>
    </xf>
    <xf numFmtId="0" fontId="28" fillId="13" borderId="79" xfId="0" applyNumberFormat="1" applyFont="1" applyFill="1" applyBorder="1" applyAlignment="1" applyProtection="1">
      <alignment horizontal="center" vertical="top" wrapText="1" readingOrder="1"/>
      <protection locked="0"/>
    </xf>
    <xf numFmtId="0" fontId="28" fillId="13" borderId="79" xfId="0" applyNumberFormat="1" applyFont="1" applyFill="1" applyBorder="1" applyAlignment="1" applyProtection="1">
      <alignment horizontal="right" vertical="top" wrapText="1" readingOrder="1"/>
      <protection locked="0"/>
    </xf>
    <xf numFmtId="0" fontId="28" fillId="13" borderId="80" xfId="0" applyNumberFormat="1" applyFont="1" applyFill="1" applyBorder="1" applyAlignment="1" applyProtection="1">
      <alignment horizontal="left" vertical="top" wrapText="1" readingOrder="1"/>
      <protection locked="0"/>
    </xf>
    <xf numFmtId="0" fontId="29" fillId="0" borderId="78" xfId="0" applyNumberFormat="1" applyFont="1" applyFill="1" applyBorder="1" applyAlignment="1" applyProtection="1">
      <alignment vertical="top" wrapText="1" readingOrder="1"/>
      <protection locked="0"/>
    </xf>
    <xf numFmtId="0" fontId="29" fillId="0" borderId="79" xfId="0" applyNumberFormat="1" applyFont="1" applyFill="1" applyBorder="1" applyAlignment="1" applyProtection="1">
      <alignment vertical="top" wrapText="1" readingOrder="1"/>
      <protection locked="0"/>
    </xf>
    <xf numFmtId="0" fontId="29" fillId="0" borderId="79" xfId="0" applyNumberFormat="1" applyFont="1" applyFill="1" applyBorder="1" applyAlignment="1" applyProtection="1">
      <alignment horizontal="left" vertical="top" wrapText="1" readingOrder="1"/>
      <protection locked="0"/>
    </xf>
    <xf numFmtId="166" fontId="29" fillId="0" borderId="79" xfId="0" applyNumberFormat="1" applyFont="1" applyFill="1" applyBorder="1" applyAlignment="1" applyProtection="1">
      <alignment horizontal="right" vertical="top" wrapText="1" readingOrder="1"/>
    </xf>
    <xf numFmtId="0" fontId="29" fillId="0" borderId="79" xfId="0" applyNumberFormat="1" applyFont="1" applyFill="1" applyBorder="1" applyAlignment="1" applyProtection="1">
      <alignment horizontal="center" vertical="top" wrapText="1" readingOrder="1"/>
      <protection locked="0"/>
    </xf>
    <xf numFmtId="0" fontId="29" fillId="0" borderId="79" xfId="0" applyNumberFormat="1" applyFont="1" applyFill="1" applyBorder="1" applyAlignment="1" applyProtection="1">
      <alignment horizontal="right" vertical="top" wrapText="1" readingOrder="1"/>
      <protection locked="0"/>
    </xf>
    <xf numFmtId="0" fontId="29" fillId="0" borderId="80" xfId="0" applyNumberFormat="1" applyFont="1" applyFill="1" applyBorder="1" applyAlignment="1" applyProtection="1">
      <alignment horizontal="left" vertical="top" wrapText="1" readingOrder="1"/>
      <protection locked="0"/>
    </xf>
    <xf numFmtId="0" fontId="29" fillId="0" borderId="81" xfId="0" applyNumberFormat="1" applyFont="1" applyFill="1" applyBorder="1" applyAlignment="1" applyProtection="1">
      <alignment vertical="top" wrapText="1" readingOrder="1"/>
      <protection locked="0"/>
    </xf>
    <xf numFmtId="0" fontId="29" fillId="0" borderId="82" xfId="0" applyNumberFormat="1" applyFont="1" applyFill="1" applyBorder="1" applyAlignment="1" applyProtection="1">
      <alignment vertical="top" wrapText="1" readingOrder="1"/>
      <protection locked="0"/>
    </xf>
    <xf numFmtId="0" fontId="29" fillId="0" borderId="82" xfId="0" applyNumberFormat="1" applyFont="1" applyFill="1" applyBorder="1" applyAlignment="1" applyProtection="1">
      <alignment horizontal="left" vertical="top" wrapText="1" readingOrder="1"/>
      <protection locked="0"/>
    </xf>
    <xf numFmtId="166" fontId="29" fillId="0" borderId="82" xfId="0" applyNumberFormat="1" applyFont="1" applyFill="1" applyBorder="1" applyAlignment="1" applyProtection="1">
      <alignment horizontal="right" vertical="top" wrapText="1" readingOrder="1"/>
      <protection locked="0"/>
    </xf>
    <xf numFmtId="0" fontId="29" fillId="0" borderId="82" xfId="0" applyNumberFormat="1" applyFont="1" applyFill="1" applyBorder="1" applyAlignment="1" applyProtection="1">
      <alignment horizontal="center" vertical="top" wrapText="1" readingOrder="1"/>
      <protection locked="0"/>
    </xf>
    <xf numFmtId="0" fontId="29" fillId="0" borderId="82" xfId="0" applyNumberFormat="1" applyFont="1" applyFill="1" applyBorder="1" applyAlignment="1" applyProtection="1">
      <alignment horizontal="right" vertical="top" wrapText="1" readingOrder="1"/>
      <protection locked="0"/>
    </xf>
    <xf numFmtId="0" fontId="29" fillId="0" borderId="83" xfId="0" applyNumberFormat="1" applyFont="1" applyFill="1" applyBorder="1" applyAlignment="1" applyProtection="1">
      <alignment horizontal="left" vertical="top" wrapText="1" readingOrder="1"/>
      <protection locked="0"/>
    </xf>
    <xf numFmtId="166" fontId="29" fillId="0" borderId="79" xfId="0" applyNumberFormat="1" applyFont="1" applyFill="1" applyBorder="1" applyAlignment="1" applyProtection="1">
      <alignment horizontal="right" vertical="top" wrapText="1" readingOrder="1"/>
      <protection locked="0"/>
    </xf>
    <xf numFmtId="0" fontId="29" fillId="6" borderId="80" xfId="0" applyNumberFormat="1" applyFont="1" applyFill="1" applyBorder="1" applyAlignment="1" applyProtection="1">
      <alignment horizontal="left" vertical="top" wrapText="1" readingOrder="1"/>
      <protection locked="0"/>
    </xf>
    <xf numFmtId="0" fontId="30" fillId="0" borderId="79" xfId="0" applyNumberFormat="1" applyFont="1" applyFill="1" applyBorder="1" applyAlignment="1" applyProtection="1">
      <alignment vertical="top" wrapText="1" readingOrder="1"/>
      <protection locked="0"/>
    </xf>
    <xf numFmtId="0" fontId="30" fillId="0" borderId="79" xfId="0" applyNumberFormat="1" applyFont="1" applyFill="1" applyBorder="1" applyAlignment="1" applyProtection="1">
      <alignment horizontal="left" vertical="top" wrapText="1" readingOrder="1"/>
      <protection locked="0"/>
    </xf>
    <xf numFmtId="166" fontId="30" fillId="0" borderId="79" xfId="0" applyNumberFormat="1" applyFont="1" applyFill="1" applyBorder="1" applyAlignment="1" applyProtection="1">
      <alignment horizontal="right" vertical="top" wrapText="1" readingOrder="1"/>
    </xf>
    <xf numFmtId="0" fontId="30" fillId="0" borderId="79" xfId="0" applyNumberFormat="1" applyFont="1" applyFill="1" applyBorder="1" applyAlignment="1" applyProtection="1">
      <alignment horizontal="center" vertical="top" wrapText="1" readingOrder="1"/>
      <protection locked="0"/>
    </xf>
    <xf numFmtId="0" fontId="30" fillId="0" borderId="79" xfId="0" applyNumberFormat="1" applyFont="1" applyFill="1" applyBorder="1" applyAlignment="1" applyProtection="1">
      <alignment horizontal="right" vertical="top" wrapText="1" readingOrder="1"/>
      <protection locked="0"/>
    </xf>
    <xf numFmtId="0" fontId="30" fillId="0" borderId="82" xfId="0" applyNumberFormat="1" applyFont="1" applyFill="1" applyBorder="1" applyAlignment="1" applyProtection="1">
      <alignment vertical="top" wrapText="1" readingOrder="1"/>
      <protection locked="0"/>
    </xf>
    <xf numFmtId="0" fontId="30" fillId="0" borderId="82" xfId="0" applyNumberFormat="1" applyFont="1" applyFill="1" applyBorder="1" applyAlignment="1" applyProtection="1">
      <alignment horizontal="left" vertical="top" wrapText="1" readingOrder="1"/>
      <protection locked="0"/>
    </xf>
    <xf numFmtId="166" fontId="30" fillId="0" borderId="82" xfId="0" applyNumberFormat="1" applyFont="1" applyFill="1" applyBorder="1" applyAlignment="1" applyProtection="1">
      <alignment horizontal="right" vertical="top" wrapText="1" readingOrder="1"/>
      <protection locked="0"/>
    </xf>
    <xf numFmtId="0" fontId="30" fillId="0" borderId="82" xfId="0" applyNumberFormat="1" applyFont="1" applyFill="1" applyBorder="1" applyAlignment="1" applyProtection="1">
      <alignment horizontal="center" vertical="top" wrapText="1" readingOrder="1"/>
      <protection locked="0"/>
    </xf>
    <xf numFmtId="0" fontId="30" fillId="0" borderId="82" xfId="0" applyNumberFormat="1" applyFont="1" applyFill="1" applyBorder="1" applyAlignment="1" applyProtection="1">
      <alignment horizontal="right" vertical="top" wrapText="1" readingOrder="1"/>
      <protection locked="0"/>
    </xf>
    <xf numFmtId="0" fontId="29" fillId="6" borderId="79" xfId="0" applyNumberFormat="1" applyFont="1" applyFill="1" applyBorder="1" applyAlignment="1" applyProtection="1">
      <alignment vertical="top" wrapText="1" readingOrder="1"/>
      <protection locked="0"/>
    </xf>
    <xf numFmtId="0" fontId="29" fillId="0" borderId="92" xfId="0" applyNumberFormat="1" applyFont="1" applyFill="1" applyBorder="1" applyAlignment="1" applyProtection="1">
      <alignment vertical="top" wrapText="1" readingOrder="1"/>
      <protection locked="0"/>
    </xf>
    <xf numFmtId="0" fontId="29" fillId="0" borderId="88" xfId="0" applyNumberFormat="1" applyFont="1" applyFill="1" applyBorder="1" applyAlignment="1" applyProtection="1">
      <alignment vertical="top" wrapText="1" readingOrder="1"/>
      <protection locked="0"/>
    </xf>
    <xf numFmtId="0" fontId="29" fillId="0" borderId="88" xfId="0" applyNumberFormat="1" applyFont="1" applyFill="1" applyBorder="1" applyAlignment="1" applyProtection="1">
      <alignment horizontal="left" vertical="top" wrapText="1" readingOrder="1"/>
      <protection locked="0"/>
    </xf>
    <xf numFmtId="166" fontId="29" fillId="0" borderId="88" xfId="0" applyNumberFormat="1" applyFont="1" applyFill="1" applyBorder="1" applyAlignment="1" applyProtection="1">
      <alignment horizontal="right" vertical="top" wrapText="1" readingOrder="1"/>
      <protection locked="0"/>
    </xf>
    <xf numFmtId="0" fontId="29" fillId="0" borderId="88" xfId="0" applyNumberFormat="1" applyFont="1" applyFill="1" applyBorder="1" applyAlignment="1" applyProtection="1">
      <alignment horizontal="center" vertical="top" wrapText="1" readingOrder="1"/>
      <protection locked="0"/>
    </xf>
    <xf numFmtId="0" fontId="29" fillId="0" borderId="88" xfId="0" applyNumberFormat="1" applyFont="1" applyFill="1" applyBorder="1" applyAlignment="1" applyProtection="1">
      <alignment horizontal="right" vertical="top" wrapText="1" readingOrder="1"/>
      <protection locked="0"/>
    </xf>
    <xf numFmtId="0" fontId="29" fillId="0" borderId="89" xfId="0" applyNumberFormat="1" applyFont="1" applyFill="1" applyBorder="1" applyAlignment="1" applyProtection="1">
      <alignment horizontal="left" vertical="top" wrapText="1" readingOrder="1"/>
      <protection locked="0"/>
    </xf>
    <xf numFmtId="0" fontId="28" fillId="13" borderId="95" xfId="0" applyNumberFormat="1" applyFont="1" applyFill="1" applyBorder="1" applyAlignment="1" applyProtection="1">
      <alignment vertical="top" wrapText="1" readingOrder="1"/>
      <protection locked="0"/>
    </xf>
    <xf numFmtId="0" fontId="28" fillId="13" borderId="96" xfId="0" applyNumberFormat="1" applyFont="1" applyFill="1" applyBorder="1" applyAlignment="1" applyProtection="1">
      <alignment vertical="top" wrapText="1" readingOrder="1"/>
      <protection locked="0"/>
    </xf>
    <xf numFmtId="0" fontId="28" fillId="13" borderId="96" xfId="0" applyNumberFormat="1" applyFont="1" applyFill="1" applyBorder="1" applyAlignment="1" applyProtection="1">
      <alignment horizontal="left" vertical="top" wrapText="1" readingOrder="1"/>
      <protection locked="0"/>
    </xf>
    <xf numFmtId="166" fontId="28" fillId="13" borderId="96" xfId="0" applyNumberFormat="1" applyFont="1" applyFill="1" applyBorder="1" applyAlignment="1" applyProtection="1">
      <alignment horizontal="right" vertical="top" wrapText="1" readingOrder="1"/>
    </xf>
    <xf numFmtId="166" fontId="28" fillId="13" borderId="97" xfId="0" applyNumberFormat="1" applyFont="1" applyFill="1" applyBorder="1" applyAlignment="1" applyProtection="1">
      <alignment horizontal="right" vertical="top" wrapText="1" readingOrder="1"/>
    </xf>
    <xf numFmtId="0" fontId="29" fillId="0" borderId="109" xfId="0" applyNumberFormat="1" applyFont="1" applyFill="1" applyBorder="1" applyAlignment="1" applyProtection="1">
      <alignment vertical="top" wrapText="1" readingOrder="1"/>
      <protection locked="0"/>
    </xf>
    <xf numFmtId="0" fontId="29" fillId="0" borderId="99" xfId="0" applyNumberFormat="1" applyFont="1" applyFill="1" applyBorder="1" applyAlignment="1" applyProtection="1">
      <alignment vertical="top" wrapText="1" readingOrder="1"/>
      <protection locked="0"/>
    </xf>
    <xf numFmtId="0" fontId="29" fillId="0" borderId="99" xfId="0" applyNumberFormat="1" applyFont="1" applyFill="1" applyBorder="1" applyAlignment="1" applyProtection="1">
      <alignment horizontal="left" vertical="top" wrapText="1" readingOrder="1"/>
      <protection locked="0"/>
    </xf>
    <xf numFmtId="166" fontId="29" fillId="0" borderId="99" xfId="0" applyNumberFormat="1" applyFont="1" applyFill="1" applyBorder="1" applyAlignment="1" applyProtection="1">
      <alignment horizontal="right" vertical="top" wrapText="1" readingOrder="1"/>
    </xf>
    <xf numFmtId="166" fontId="29" fillId="0" borderId="100" xfId="0" applyNumberFormat="1" applyFont="1" applyFill="1" applyBorder="1" applyAlignment="1" applyProtection="1">
      <alignment horizontal="right" vertical="top" wrapText="1" readingOrder="1"/>
    </xf>
    <xf numFmtId="0" fontId="29" fillId="0" borderId="101" xfId="0" applyNumberFormat="1" applyFont="1" applyFill="1" applyBorder="1" applyAlignment="1" applyProtection="1">
      <alignment vertical="top" wrapText="1" readingOrder="1"/>
      <protection locked="0"/>
    </xf>
    <xf numFmtId="0" fontId="29" fillId="0" borderId="102" xfId="0" applyNumberFormat="1" applyFont="1" applyFill="1" applyBorder="1" applyAlignment="1" applyProtection="1">
      <alignment vertical="top" wrapText="1" readingOrder="1"/>
      <protection locked="0"/>
    </xf>
    <xf numFmtId="0" fontId="29" fillId="0" borderId="102" xfId="0" applyNumberFormat="1" applyFont="1" applyFill="1" applyBorder="1" applyAlignment="1" applyProtection="1">
      <alignment horizontal="left" vertical="top" wrapText="1" readingOrder="1"/>
      <protection locked="0"/>
    </xf>
    <xf numFmtId="166" fontId="29" fillId="0" borderId="102" xfId="0" applyNumberFormat="1" applyFont="1" applyFill="1" applyBorder="1" applyAlignment="1" applyProtection="1">
      <alignment horizontal="right" vertical="top" wrapText="1" readingOrder="1"/>
    </xf>
    <xf numFmtId="166" fontId="29" fillId="0" borderId="103" xfId="0" applyNumberFormat="1" applyFont="1" applyFill="1" applyBorder="1" applyAlignment="1" applyProtection="1">
      <alignment horizontal="right" vertical="top" wrapText="1" readingOrder="1"/>
    </xf>
    <xf numFmtId="0" fontId="29" fillId="0" borderId="104" xfId="0" applyNumberFormat="1" applyFont="1" applyFill="1" applyBorder="1" applyAlignment="1" applyProtection="1">
      <alignment vertical="top" wrapText="1" readingOrder="1"/>
      <protection locked="0"/>
    </xf>
    <xf numFmtId="0" fontId="29" fillId="0" borderId="105" xfId="0" applyNumberFormat="1" applyFont="1" applyFill="1" applyBorder="1" applyAlignment="1" applyProtection="1">
      <alignment vertical="top" wrapText="1" readingOrder="1"/>
      <protection locked="0"/>
    </xf>
    <xf numFmtId="0" fontId="29" fillId="0" borderId="105" xfId="0" applyNumberFormat="1" applyFont="1" applyFill="1" applyBorder="1" applyAlignment="1" applyProtection="1">
      <alignment horizontal="left" vertical="top" wrapText="1" readingOrder="1"/>
      <protection locked="0"/>
    </xf>
    <xf numFmtId="166" fontId="29" fillId="0" borderId="105" xfId="0" applyNumberFormat="1" applyFont="1" applyFill="1" applyBorder="1" applyAlignment="1" applyProtection="1">
      <alignment horizontal="right" vertical="top" wrapText="1" readingOrder="1"/>
      <protection locked="0"/>
    </xf>
    <xf numFmtId="166" fontId="29" fillId="0" borderId="106" xfId="0" applyNumberFormat="1" applyFont="1" applyFill="1" applyBorder="1" applyAlignment="1" applyProtection="1">
      <alignment horizontal="right" vertical="top" wrapText="1" readingOrder="1"/>
      <protection locked="0"/>
    </xf>
    <xf numFmtId="0" fontId="29" fillId="0" borderId="110" xfId="0" applyNumberFormat="1" applyFont="1" applyFill="1" applyBorder="1" applyAlignment="1" applyProtection="1">
      <alignment vertical="top" wrapText="1" readingOrder="1"/>
      <protection locked="0"/>
    </xf>
    <xf numFmtId="0" fontId="29" fillId="0" borderId="90" xfId="0" applyNumberFormat="1" applyFont="1" applyFill="1" applyBorder="1" applyAlignment="1" applyProtection="1">
      <alignment vertical="top" wrapText="1" readingOrder="1"/>
      <protection locked="0"/>
    </xf>
    <xf numFmtId="0" fontId="29" fillId="0" borderId="90" xfId="0" applyNumberFormat="1" applyFont="1" applyFill="1" applyBorder="1" applyAlignment="1" applyProtection="1">
      <alignment horizontal="left" vertical="top" wrapText="1" readingOrder="1"/>
      <protection locked="0"/>
    </xf>
    <xf numFmtId="166" fontId="29" fillId="0" borderId="90" xfId="0" applyNumberFormat="1" applyFont="1" applyFill="1" applyBorder="1" applyAlignment="1" applyProtection="1">
      <alignment horizontal="right" vertical="top" wrapText="1" readingOrder="1"/>
      <protection locked="0"/>
    </xf>
    <xf numFmtId="166" fontId="29" fillId="0" borderId="94" xfId="0" applyNumberFormat="1" applyFont="1" applyFill="1" applyBorder="1" applyAlignment="1" applyProtection="1">
      <alignment horizontal="right" vertical="top" wrapText="1" readingOrder="1"/>
      <protection locked="0"/>
    </xf>
    <xf numFmtId="0" fontId="29" fillId="0" borderId="111" xfId="0" applyNumberFormat="1" applyFont="1" applyFill="1" applyBorder="1" applyAlignment="1" applyProtection="1">
      <alignment vertical="top" wrapText="1" readingOrder="1"/>
      <protection locked="0"/>
    </xf>
    <xf numFmtId="166" fontId="29" fillId="0" borderId="87" xfId="0" applyNumberFormat="1" applyFont="1" applyFill="1" applyBorder="1" applyAlignment="1" applyProtection="1">
      <alignment horizontal="right" vertical="top" wrapText="1" readingOrder="1"/>
      <protection locked="0"/>
    </xf>
    <xf numFmtId="0" fontId="28" fillId="13" borderId="112" xfId="0" applyNumberFormat="1" applyFont="1" applyFill="1" applyBorder="1" applyAlignment="1" applyProtection="1">
      <alignment vertical="top" wrapText="1" readingOrder="1"/>
      <protection locked="0"/>
    </xf>
    <xf numFmtId="0" fontId="28" fillId="13" borderId="113" xfId="0" applyNumberFormat="1" applyFont="1" applyFill="1" applyBorder="1" applyAlignment="1" applyProtection="1">
      <alignment vertical="top" wrapText="1" readingOrder="1"/>
      <protection locked="0"/>
    </xf>
    <xf numFmtId="0" fontId="28" fillId="13" borderId="113" xfId="0" applyNumberFormat="1" applyFont="1" applyFill="1" applyBorder="1" applyAlignment="1" applyProtection="1">
      <alignment horizontal="left" vertical="top" wrapText="1" readingOrder="1"/>
      <protection locked="0"/>
    </xf>
    <xf numFmtId="166" fontId="28" fillId="13" borderId="113" xfId="0" applyNumberFormat="1" applyFont="1" applyFill="1" applyBorder="1" applyAlignment="1" applyProtection="1">
      <alignment horizontal="right" vertical="top" wrapText="1" readingOrder="1"/>
    </xf>
    <xf numFmtId="166" fontId="28" fillId="13" borderId="114" xfId="0" applyNumberFormat="1" applyFont="1" applyFill="1" applyBorder="1" applyAlignment="1" applyProtection="1">
      <alignment horizontal="right" vertical="top" wrapText="1" readingOrder="1"/>
    </xf>
    <xf numFmtId="0" fontId="28" fillId="13" borderId="114" xfId="0" applyNumberFormat="1" applyFont="1" applyFill="1" applyBorder="1" applyAlignment="1" applyProtection="1">
      <alignment horizontal="left" vertical="top" wrapText="1" readingOrder="1"/>
      <protection locked="0"/>
    </xf>
    <xf numFmtId="0" fontId="28" fillId="13" borderId="114" xfId="0" applyNumberFormat="1" applyFont="1" applyFill="1" applyBorder="1" applyAlignment="1" applyProtection="1">
      <alignment horizontal="center" vertical="top" wrapText="1" readingOrder="1"/>
      <protection locked="0"/>
    </xf>
    <xf numFmtId="0" fontId="28" fillId="13" borderId="114" xfId="0" applyNumberFormat="1" applyFont="1" applyFill="1" applyBorder="1" applyAlignment="1" applyProtection="1">
      <alignment horizontal="right" vertical="top" wrapText="1" readingOrder="1"/>
      <protection locked="0"/>
    </xf>
    <xf numFmtId="0" fontId="28" fillId="13" borderId="115" xfId="0" applyNumberFormat="1" applyFont="1" applyFill="1" applyBorder="1" applyAlignment="1" applyProtection="1">
      <alignment horizontal="left" vertical="top" wrapText="1" readingOrder="1"/>
      <protection locked="0"/>
    </xf>
    <xf numFmtId="0" fontId="29" fillId="0" borderId="93" xfId="0" applyNumberFormat="1" applyFont="1" applyFill="1" applyBorder="1" applyAlignment="1" applyProtection="1">
      <alignment vertical="top" wrapText="1" readingOrder="1"/>
      <protection locked="0"/>
    </xf>
    <xf numFmtId="166" fontId="29" fillId="0" borderId="90" xfId="0" applyNumberFormat="1" applyFont="1" applyFill="1" applyBorder="1" applyAlignment="1" applyProtection="1">
      <alignment horizontal="right" vertical="top" wrapText="1" readingOrder="1"/>
    </xf>
    <xf numFmtId="0" fontId="29" fillId="0" borderId="90" xfId="0" applyNumberFormat="1" applyFont="1" applyFill="1" applyBorder="1" applyAlignment="1" applyProtection="1">
      <alignment horizontal="center" vertical="top" wrapText="1" readingOrder="1"/>
      <protection locked="0"/>
    </xf>
    <xf numFmtId="0" fontId="29" fillId="0" borderId="90" xfId="0" applyNumberFormat="1" applyFont="1" applyFill="1" applyBorder="1" applyAlignment="1" applyProtection="1">
      <alignment horizontal="right" vertical="top" wrapText="1" readingOrder="1"/>
      <protection locked="0"/>
    </xf>
    <xf numFmtId="0" fontId="29" fillId="0" borderId="91" xfId="0" applyNumberFormat="1" applyFont="1" applyFill="1" applyBorder="1" applyAlignment="1" applyProtection="1">
      <alignment horizontal="left" vertical="top" wrapText="1" readingOrder="1"/>
      <protection locked="0"/>
    </xf>
    <xf numFmtId="0" fontId="29" fillId="0" borderId="84" xfId="0" applyNumberFormat="1" applyFont="1" applyFill="1" applyBorder="1" applyAlignment="1" applyProtection="1">
      <alignment vertical="top" wrapText="1" readingOrder="1"/>
      <protection locked="0"/>
    </xf>
    <xf numFmtId="0" fontId="29" fillId="0" borderId="85" xfId="0" applyNumberFormat="1" applyFont="1" applyFill="1" applyBorder="1" applyAlignment="1" applyProtection="1">
      <alignment vertical="top" wrapText="1" readingOrder="1"/>
      <protection locked="0"/>
    </xf>
    <xf numFmtId="0" fontId="29" fillId="0" borderId="85" xfId="0" applyNumberFormat="1" applyFont="1" applyFill="1" applyBorder="1" applyAlignment="1" applyProtection="1">
      <alignment horizontal="left" vertical="top" wrapText="1" readingOrder="1"/>
      <protection locked="0"/>
    </xf>
    <xf numFmtId="166" fontId="29" fillId="0" borderId="85" xfId="0" applyNumberFormat="1" applyFont="1" applyFill="1" applyBorder="1" applyAlignment="1" applyProtection="1">
      <alignment horizontal="right" vertical="top" wrapText="1" readingOrder="1"/>
      <protection locked="0"/>
    </xf>
    <xf numFmtId="0" fontId="29" fillId="0" borderId="85" xfId="0" applyNumberFormat="1" applyFont="1" applyFill="1" applyBorder="1" applyAlignment="1" applyProtection="1">
      <alignment horizontal="center" vertical="top" wrapText="1" readingOrder="1"/>
      <protection locked="0"/>
    </xf>
    <xf numFmtId="0" fontId="29" fillId="0" borderId="85" xfId="0" applyNumberFormat="1" applyFont="1" applyFill="1" applyBorder="1" applyAlignment="1" applyProtection="1">
      <alignment horizontal="right" vertical="top" wrapText="1" readingOrder="1"/>
      <protection locked="0"/>
    </xf>
    <xf numFmtId="0" fontId="29" fillId="0" borderId="86" xfId="0" applyNumberFormat="1" applyFont="1" applyFill="1" applyBorder="1" applyAlignment="1" applyProtection="1">
      <alignment horizontal="left" vertical="top" wrapText="1" readingOrder="1"/>
      <protection locked="0"/>
    </xf>
    <xf numFmtId="0" fontId="29" fillId="0" borderId="0" xfId="0" applyNumberFormat="1" applyFont="1" applyFill="1" applyAlignment="1" applyProtection="1">
      <alignment vertical="top" wrapText="1" readingOrder="1"/>
      <protection locked="0"/>
    </xf>
    <xf numFmtId="0" fontId="29" fillId="0" borderId="0" xfId="0" applyNumberFormat="1" applyFont="1" applyFill="1" applyAlignment="1" applyProtection="1">
      <alignment horizontal="left" vertical="top" wrapText="1" readingOrder="1"/>
      <protection locked="0"/>
    </xf>
    <xf numFmtId="166" fontId="29" fillId="0" borderId="0" xfId="0" applyNumberFormat="1" applyFont="1" applyFill="1" applyAlignment="1" applyProtection="1">
      <alignment horizontal="right" vertical="top" wrapText="1" readingOrder="1"/>
      <protection locked="0"/>
    </xf>
    <xf numFmtId="0" fontId="29" fillId="0" borderId="0" xfId="0" applyNumberFormat="1" applyFont="1" applyFill="1" applyAlignment="1" applyProtection="1">
      <alignment horizontal="center" vertical="top" wrapText="1" readingOrder="1"/>
      <protection locked="0"/>
    </xf>
    <xf numFmtId="0" fontId="29" fillId="0" borderId="0" xfId="0" applyNumberFormat="1" applyFont="1" applyFill="1" applyAlignment="1" applyProtection="1">
      <alignment horizontal="right" vertical="top" wrapText="1" readingOrder="1"/>
      <protection locked="0"/>
    </xf>
    <xf numFmtId="0" fontId="28" fillId="14" borderId="82" xfId="0" applyNumberFormat="1" applyFont="1" applyFill="1" applyBorder="1" applyAlignment="1" applyProtection="1">
      <alignment vertical="top" wrapText="1" readingOrder="1"/>
      <protection locked="0"/>
    </xf>
    <xf numFmtId="0" fontId="28" fillId="14" borderId="82" xfId="0" applyNumberFormat="1" applyFont="1" applyFill="1" applyBorder="1" applyAlignment="1" applyProtection="1">
      <alignment horizontal="right" vertical="top" wrapText="1" readingOrder="1"/>
      <protection locked="0"/>
    </xf>
    <xf numFmtId="166" fontId="28" fillId="14" borderId="82" xfId="0" applyNumberFormat="1" applyFont="1" applyFill="1" applyBorder="1" applyAlignment="1" applyProtection="1">
      <alignment horizontal="right" vertical="top" wrapText="1" readingOrder="1"/>
    </xf>
    <xf numFmtId="0" fontId="31" fillId="15" borderId="2" xfId="0" applyFont="1" applyFill="1" applyBorder="1" applyAlignment="1">
      <alignment horizontal="right" vertical="center" wrapText="1" readingOrder="1"/>
    </xf>
    <xf numFmtId="0" fontId="31" fillId="15" borderId="2" xfId="0" applyFont="1" applyFill="1" applyBorder="1" applyAlignment="1">
      <alignment vertical="center" wrapText="1" readingOrder="1"/>
    </xf>
    <xf numFmtId="0" fontId="31" fillId="15" borderId="2" xfId="0" applyFont="1" applyFill="1" applyBorder="1" applyAlignment="1">
      <alignment horizontal="center" vertical="center" wrapText="1" readingOrder="1"/>
    </xf>
    <xf numFmtId="0" fontId="31" fillId="15" borderId="98" xfId="0" applyFont="1" applyFill="1" applyBorder="1" applyAlignment="1">
      <alignment vertical="center" wrapText="1" readingOrder="1"/>
    </xf>
    <xf numFmtId="0" fontId="32" fillId="0" borderId="12" xfId="0" applyFont="1" applyBorder="1" applyAlignment="1">
      <alignment horizontal="right" vertical="center" wrapText="1" readingOrder="1"/>
    </xf>
    <xf numFmtId="0" fontId="32" fillId="0" borderId="12" xfId="0" applyFont="1" applyBorder="1" applyAlignment="1">
      <alignment vertical="center" wrapText="1" readingOrder="1"/>
    </xf>
    <xf numFmtId="0" fontId="32" fillId="0" borderId="12" xfId="0" applyFont="1" applyBorder="1" applyAlignment="1">
      <alignment horizontal="center" vertical="center" wrapText="1" readingOrder="1"/>
    </xf>
    <xf numFmtId="0" fontId="32" fillId="0" borderId="14" xfId="0" applyFont="1" applyBorder="1" applyAlignment="1">
      <alignment vertical="center" wrapText="1" readingOrder="1"/>
    </xf>
    <xf numFmtId="0" fontId="32" fillId="0" borderId="9" xfId="0" applyFont="1" applyBorder="1" applyAlignment="1">
      <alignment horizontal="right" vertical="center" wrapText="1" readingOrder="1"/>
    </xf>
    <xf numFmtId="0" fontId="32" fillId="0" borderId="9" xfId="0" applyFont="1" applyBorder="1" applyAlignment="1">
      <alignment vertical="center" wrapText="1" readingOrder="1"/>
    </xf>
    <xf numFmtId="0" fontId="32" fillId="0" borderId="9" xfId="0" applyFont="1" applyBorder="1" applyAlignment="1">
      <alignment horizontal="center" vertical="center" wrapText="1" readingOrder="1"/>
    </xf>
    <xf numFmtId="0" fontId="32" fillId="0" borderId="10" xfId="0" applyFont="1" applyBorder="1" applyAlignment="1">
      <alignment vertical="center" wrapText="1" readingOrder="1"/>
    </xf>
    <xf numFmtId="0" fontId="32" fillId="0" borderId="107" xfId="0" applyFont="1" applyBorder="1" applyAlignment="1">
      <alignment horizontal="right" vertical="center" wrapText="1" readingOrder="1"/>
    </xf>
    <xf numFmtId="0" fontId="32" fillId="0" borderId="107" xfId="0" applyFont="1" applyBorder="1" applyAlignment="1">
      <alignment vertical="center" wrapText="1" readingOrder="1"/>
    </xf>
    <xf numFmtId="0" fontId="32" fillId="0" borderId="107" xfId="0" applyFont="1" applyBorder="1" applyAlignment="1">
      <alignment horizontal="center" vertical="center" wrapText="1" readingOrder="1"/>
    </xf>
    <xf numFmtId="0" fontId="32" fillId="0" borderId="108" xfId="0" applyFont="1" applyBorder="1" applyAlignment="1">
      <alignment vertical="center" wrapText="1" readingOrder="1"/>
    </xf>
    <xf numFmtId="0" fontId="32" fillId="0" borderId="26" xfId="0" applyFont="1" applyBorder="1" applyAlignment="1">
      <alignment horizontal="right" vertical="center" wrapText="1" readingOrder="1"/>
    </xf>
    <xf numFmtId="0" fontId="32" fillId="0" borderId="26" xfId="0" applyFont="1" applyBorder="1" applyAlignment="1">
      <alignment vertical="center" wrapText="1" readingOrder="1"/>
    </xf>
    <xf numFmtId="0" fontId="32" fillId="0" borderId="26" xfId="0" applyFont="1" applyBorder="1" applyAlignment="1">
      <alignment horizontal="center" vertical="center" wrapText="1" readingOrder="1"/>
    </xf>
    <xf numFmtId="0" fontId="32" fillId="0" borderId="25" xfId="0" applyFont="1" applyBorder="1" applyAlignment="1">
      <alignment vertical="center" wrapText="1" readingOrder="1"/>
    </xf>
    <xf numFmtId="0" fontId="32" fillId="0" borderId="1" xfId="0" applyFont="1" applyBorder="1" applyAlignment="1">
      <alignment horizontal="right" vertical="center" wrapText="1" readingOrder="1"/>
    </xf>
    <xf numFmtId="0" fontId="32" fillId="0" borderId="1" xfId="0" applyFont="1" applyBorder="1" applyAlignment="1">
      <alignment vertical="center" wrapText="1" readingOrder="1"/>
    </xf>
    <xf numFmtId="0" fontId="32" fillId="0" borderId="1" xfId="0" applyFont="1" applyBorder="1" applyAlignment="1">
      <alignment horizontal="center" vertical="center" wrapText="1" readingOrder="1"/>
    </xf>
    <xf numFmtId="0" fontId="32" fillId="0" borderId="13" xfId="0" applyFont="1" applyBorder="1" applyAlignment="1">
      <alignment vertical="center" wrapText="1" readingOrder="1"/>
    </xf>
    <xf numFmtId="0" fontId="29" fillId="10" borderId="78" xfId="0" applyNumberFormat="1" applyFont="1" applyFill="1" applyBorder="1" applyAlignment="1" applyProtection="1">
      <alignment vertical="top" wrapText="1" readingOrder="1"/>
      <protection locked="0"/>
    </xf>
    <xf numFmtId="0" fontId="29" fillId="10" borderId="79" xfId="0" applyNumberFormat="1" applyFont="1" applyFill="1" applyBorder="1" applyAlignment="1" applyProtection="1">
      <alignment vertical="top" wrapText="1" readingOrder="1"/>
      <protection locked="0"/>
    </xf>
    <xf numFmtId="0" fontId="29" fillId="10" borderId="79" xfId="0" applyNumberFormat="1" applyFont="1" applyFill="1" applyBorder="1" applyAlignment="1" applyProtection="1">
      <alignment horizontal="left" vertical="top" wrapText="1" readingOrder="1"/>
      <protection locked="0"/>
    </xf>
    <xf numFmtId="166" fontId="29" fillId="10" borderId="79" xfId="0" applyNumberFormat="1" applyFont="1" applyFill="1" applyBorder="1" applyAlignment="1" applyProtection="1">
      <alignment horizontal="right" vertical="top" wrapText="1" readingOrder="1"/>
    </xf>
    <xf numFmtId="0" fontId="29" fillId="10" borderId="79" xfId="0" applyNumberFormat="1" applyFont="1" applyFill="1" applyBorder="1" applyAlignment="1" applyProtection="1">
      <alignment horizontal="center" vertical="top" wrapText="1" readingOrder="1"/>
      <protection locked="0"/>
    </xf>
    <xf numFmtId="0" fontId="29" fillId="10" borderId="79" xfId="0" applyNumberFormat="1" applyFont="1" applyFill="1" applyBorder="1" applyAlignment="1" applyProtection="1">
      <alignment horizontal="right" vertical="top" wrapText="1" readingOrder="1"/>
      <protection locked="0"/>
    </xf>
    <xf numFmtId="0" fontId="29" fillId="10" borderId="80" xfId="0" applyNumberFormat="1" applyFont="1" applyFill="1" applyBorder="1" applyAlignment="1" applyProtection="1">
      <alignment horizontal="left" vertical="top" wrapText="1" readingOrder="1"/>
      <protection locked="0"/>
    </xf>
    <xf numFmtId="166" fontId="33" fillId="10" borderId="79" xfId="0" applyNumberFormat="1" applyFont="1" applyFill="1" applyBorder="1" applyAlignment="1" applyProtection="1">
      <alignment horizontal="right" vertical="top" wrapText="1" readingOrder="1"/>
    </xf>
    <xf numFmtId="3" fontId="8" fillId="3" borderId="66" xfId="0" applyNumberFormat="1" applyFont="1" applyFill="1" applyBorder="1" applyAlignment="1">
      <alignment horizontal="left" vertical="top" wrapText="1"/>
    </xf>
    <xf numFmtId="49" fontId="8" fillId="6" borderId="15" xfId="0" applyNumberFormat="1" applyFont="1" applyFill="1" applyBorder="1" applyAlignment="1">
      <alignment horizontal="center" vertical="top" wrapText="1"/>
    </xf>
    <xf numFmtId="165" fontId="8" fillId="9" borderId="117" xfId="0" applyNumberFormat="1" applyFont="1" applyFill="1" applyBorder="1" applyAlignment="1">
      <alignment vertical="top" wrapText="1"/>
    </xf>
    <xf numFmtId="164" fontId="2" fillId="9" borderId="117" xfId="0" applyNumberFormat="1" applyFont="1" applyFill="1" applyBorder="1" applyAlignment="1">
      <alignment vertical="top" wrapText="1"/>
    </xf>
    <xf numFmtId="0" fontId="2" fillId="9" borderId="117" xfId="0" applyFont="1" applyFill="1" applyBorder="1" applyAlignment="1">
      <alignment vertical="top" wrapText="1"/>
    </xf>
    <xf numFmtId="165" fontId="8" fillId="9" borderId="26" xfId="0" applyNumberFormat="1" applyFont="1" applyFill="1" applyBorder="1" applyAlignment="1">
      <alignment vertical="top" wrapText="1"/>
    </xf>
    <xf numFmtId="3" fontId="8" fillId="9" borderId="35" xfId="0" applyNumberFormat="1" applyFont="1" applyFill="1" applyBorder="1" applyAlignment="1">
      <alignment horizontal="center" vertical="top"/>
    </xf>
    <xf numFmtId="3" fontId="8" fillId="9" borderId="12" xfId="0" applyNumberFormat="1" applyFont="1" applyFill="1" applyBorder="1" applyAlignment="1">
      <alignment horizontal="center" vertical="top"/>
    </xf>
    <xf numFmtId="3" fontId="2" fillId="9" borderId="6" xfId="0" applyNumberFormat="1" applyFont="1" applyFill="1" applyBorder="1" applyAlignment="1">
      <alignment vertical="top" wrapText="1"/>
    </xf>
    <xf numFmtId="3" fontId="8" fillId="9" borderId="12" xfId="0" applyNumberFormat="1" applyFont="1" applyFill="1" applyBorder="1" applyAlignment="1">
      <alignment vertical="top" wrapText="1"/>
    </xf>
    <xf numFmtId="0" fontId="9" fillId="9" borderId="27" xfId="0" applyFont="1" applyFill="1" applyBorder="1" applyAlignment="1">
      <alignment horizontal="left" vertical="top" wrapText="1"/>
    </xf>
    <xf numFmtId="3" fontId="8" fillId="9" borderId="32" xfId="0" applyNumberFormat="1" applyFont="1" applyFill="1" applyBorder="1" applyAlignment="1">
      <alignment horizontal="center" vertical="top"/>
    </xf>
    <xf numFmtId="3" fontId="8" fillId="9" borderId="26" xfId="0" applyNumberFormat="1" applyFont="1" applyFill="1" applyBorder="1" applyAlignment="1">
      <alignment horizontal="center" vertical="top"/>
    </xf>
    <xf numFmtId="3" fontId="8" fillId="6" borderId="12" xfId="0" applyNumberFormat="1" applyFont="1" applyFill="1" applyBorder="1" applyAlignment="1">
      <alignment horizontal="left" vertical="top" wrapText="1"/>
    </xf>
    <xf numFmtId="3" fontId="2" fillId="6" borderId="1" xfId="0" applyNumberFormat="1" applyFont="1" applyFill="1" applyBorder="1" applyAlignment="1">
      <alignment horizontal="left" vertical="top" wrapText="1"/>
    </xf>
    <xf numFmtId="3" fontId="8" fillId="6" borderId="1" xfId="0" applyNumberFormat="1" applyFont="1" applyFill="1" applyBorder="1" applyAlignment="1">
      <alignment horizontal="left" vertical="top" wrapText="1"/>
    </xf>
    <xf numFmtId="14" fontId="3" fillId="0" borderId="0" xfId="0" applyNumberFormat="1" applyFont="1"/>
    <xf numFmtId="3" fontId="2" fillId="5" borderId="15" xfId="0" applyNumberFormat="1" applyFont="1" applyFill="1" applyBorder="1" applyAlignment="1">
      <alignment horizontal="left" vertical="top"/>
    </xf>
    <xf numFmtId="0" fontId="3" fillId="0" borderId="0" xfId="0" applyFont="1" applyAlignment="1">
      <alignment horizontal="left" vertical="top" wrapText="1"/>
    </xf>
    <xf numFmtId="0" fontId="22"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horizontal="left" vertical="top" wrapText="1"/>
    </xf>
    <xf numFmtId="0" fontId="17"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xf>
    <xf numFmtId="0" fontId="3" fillId="0" borderId="0" xfId="0" applyFont="1" applyAlignment="1">
      <alignment horizontal="left" vertical="top"/>
    </xf>
    <xf numFmtId="0" fontId="22" fillId="0" borderId="0" xfId="0" applyFont="1" applyAlignment="1">
      <alignment horizontal="center" wrapText="1"/>
    </xf>
    <xf numFmtId="0" fontId="0" fillId="0" borderId="0" xfId="0" applyAlignment="1">
      <alignment horizontal="center" wrapText="1"/>
    </xf>
    <xf numFmtId="0" fontId="17" fillId="0" borderId="0" xfId="0" applyFont="1" applyBorder="1" applyAlignment="1">
      <alignment horizontal="left" vertical="top" wrapText="1"/>
    </xf>
    <xf numFmtId="0" fontId="3" fillId="0" borderId="0" xfId="0" applyFont="1" applyFill="1" applyAlignment="1">
      <alignment horizontal="left" vertical="top" wrapText="1"/>
    </xf>
    <xf numFmtId="0" fontId="0" fillId="0" borderId="0" xfId="0" applyFill="1" applyAlignment="1">
      <alignment horizontal="left" vertical="top" wrapText="1"/>
    </xf>
    <xf numFmtId="0" fontId="3" fillId="0" borderId="0" xfId="0" applyFont="1" applyAlignment="1">
      <alignment horizontal="center" vertical="top" wrapText="1"/>
    </xf>
    <xf numFmtId="0" fontId="5" fillId="0" borderId="0" xfId="0" applyFont="1" applyAlignment="1">
      <alignment vertical="top" wrapText="1"/>
    </xf>
    <xf numFmtId="0" fontId="22" fillId="0" borderId="0" xfId="0" applyFont="1" applyAlignment="1">
      <alignment horizontal="left" vertical="top" wrapText="1"/>
    </xf>
    <xf numFmtId="0" fontId="0" fillId="0" borderId="0" xfId="0" applyAlignment="1">
      <alignment vertical="top" wrapText="1"/>
    </xf>
    <xf numFmtId="3" fontId="20" fillId="0" borderId="46" xfId="0" applyNumberFormat="1" applyFont="1" applyBorder="1" applyAlignment="1">
      <alignment horizontal="center" vertical="center" wrapText="1"/>
    </xf>
    <xf numFmtId="3" fontId="20" fillId="0" borderId="53" xfId="0" applyNumberFormat="1" applyFont="1" applyBorder="1" applyAlignment="1">
      <alignment horizontal="center" vertical="center" wrapText="1"/>
    </xf>
    <xf numFmtId="3" fontId="20" fillId="0" borderId="55" xfId="0" applyNumberFormat="1" applyFont="1" applyBorder="1" applyAlignment="1">
      <alignment horizontal="center" vertical="center" wrapText="1"/>
    </xf>
    <xf numFmtId="0" fontId="8" fillId="3" borderId="47" xfId="0" applyFont="1" applyFill="1" applyBorder="1" applyAlignment="1">
      <alignment horizontal="left" vertical="top" wrapText="1"/>
    </xf>
    <xf numFmtId="0" fontId="9" fillId="0" borderId="52" xfId="0" applyFont="1" applyBorder="1" applyAlignment="1">
      <alignment horizontal="left" vertical="top" wrapText="1"/>
    </xf>
    <xf numFmtId="0" fontId="9" fillId="0" borderId="51" xfId="0" applyFont="1" applyBorder="1" applyAlignment="1">
      <alignment horizontal="left" vertical="top" wrapText="1"/>
    </xf>
    <xf numFmtId="49" fontId="11" fillId="2" borderId="44" xfId="0" applyNumberFormat="1" applyFont="1" applyFill="1" applyBorder="1" applyAlignment="1">
      <alignment horizontal="right" vertical="top"/>
    </xf>
    <xf numFmtId="0" fontId="8" fillId="0" borderId="47" xfId="0" applyFont="1" applyBorder="1" applyAlignment="1">
      <alignment horizontal="left" vertical="top" wrapText="1"/>
    </xf>
    <xf numFmtId="0" fontId="8" fillId="0" borderId="52" xfId="0" applyFont="1" applyBorder="1" applyAlignment="1">
      <alignment horizontal="left" vertical="top" wrapText="1"/>
    </xf>
    <xf numFmtId="0" fontId="8" fillId="0" borderId="51" xfId="0" applyFont="1" applyBorder="1" applyAlignment="1">
      <alignment horizontal="left" vertical="top" wrapText="1"/>
    </xf>
    <xf numFmtId="0" fontId="11" fillId="8" borderId="56" xfId="0" applyFont="1" applyFill="1" applyBorder="1" applyAlignment="1">
      <alignment horizontal="right" vertical="top" wrapText="1"/>
    </xf>
    <xf numFmtId="0" fontId="11" fillId="8" borderId="24" xfId="0" applyFont="1" applyFill="1" applyBorder="1" applyAlignment="1">
      <alignment horizontal="right" vertical="top" wrapText="1"/>
    </xf>
    <xf numFmtId="0" fontId="11" fillId="8" borderId="29" xfId="0" applyFont="1" applyFill="1" applyBorder="1" applyAlignment="1">
      <alignment horizontal="right" vertical="top" wrapText="1"/>
    </xf>
    <xf numFmtId="0" fontId="11" fillId="6" borderId="22" xfId="0" applyFont="1" applyFill="1" applyBorder="1" applyAlignment="1">
      <alignment horizontal="left" vertical="top" wrapText="1"/>
    </xf>
    <xf numFmtId="0" fontId="0" fillId="6" borderId="26" xfId="0" applyFill="1" applyBorder="1" applyAlignment="1">
      <alignment horizontal="left" vertical="top" wrapText="1"/>
    </xf>
    <xf numFmtId="0" fontId="8" fillId="3" borderId="57" xfId="0" applyFont="1" applyFill="1" applyBorder="1" applyAlignment="1">
      <alignment horizontal="left" vertical="top" wrapText="1"/>
    </xf>
    <xf numFmtId="0" fontId="8" fillId="3" borderId="58" xfId="0" applyFont="1" applyFill="1" applyBorder="1" applyAlignment="1">
      <alignment horizontal="left" vertical="top" wrapText="1"/>
    </xf>
    <xf numFmtId="0" fontId="8" fillId="3" borderId="41" xfId="0" applyFont="1" applyFill="1" applyBorder="1" applyAlignment="1">
      <alignment horizontal="left" vertical="top" wrapText="1"/>
    </xf>
    <xf numFmtId="0" fontId="8" fillId="8" borderId="47" xfId="0" applyFont="1" applyFill="1" applyBorder="1" applyAlignment="1">
      <alignment horizontal="left" vertical="top" wrapText="1"/>
    </xf>
    <xf numFmtId="0" fontId="8" fillId="8" borderId="52" xfId="0" applyFont="1" applyFill="1" applyBorder="1" applyAlignment="1">
      <alignment horizontal="left" vertical="top" wrapText="1"/>
    </xf>
    <xf numFmtId="0" fontId="8" fillId="8" borderId="51" xfId="0" applyFont="1" applyFill="1" applyBorder="1" applyAlignment="1">
      <alignment horizontal="left" vertical="top" wrapText="1"/>
    </xf>
    <xf numFmtId="0" fontId="11" fillId="4" borderId="47" xfId="0" applyFont="1" applyFill="1" applyBorder="1" applyAlignment="1">
      <alignment horizontal="right" vertical="top" wrapText="1"/>
    </xf>
    <xf numFmtId="0" fontId="11" fillId="4" borderId="52" xfId="0" applyFont="1" applyFill="1" applyBorder="1" applyAlignment="1">
      <alignment horizontal="right" vertical="top" wrapText="1"/>
    </xf>
    <xf numFmtId="0" fontId="11" fillId="4" borderId="51" xfId="0" applyFont="1" applyFill="1" applyBorder="1" applyAlignment="1">
      <alignment horizontal="right" vertical="top" wrapText="1"/>
    </xf>
    <xf numFmtId="49" fontId="11" fillId="0" borderId="24" xfId="0" applyNumberFormat="1" applyFont="1" applyFill="1" applyBorder="1" applyAlignment="1">
      <alignment horizontal="center" vertical="top" wrapText="1"/>
    </xf>
    <xf numFmtId="0" fontId="11" fillId="0" borderId="34"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54" xfId="0" applyFont="1" applyBorder="1" applyAlignment="1">
      <alignment horizontal="center" vertical="center" wrapText="1"/>
    </xf>
    <xf numFmtId="0" fontId="11" fillId="4" borderId="46" xfId="0" applyFont="1" applyFill="1" applyBorder="1" applyAlignment="1">
      <alignment horizontal="right" vertical="top" wrapText="1"/>
    </xf>
    <xf numFmtId="0" fontId="11" fillId="4" borderId="53" xfId="0" applyFont="1" applyFill="1" applyBorder="1" applyAlignment="1">
      <alignment horizontal="right" vertical="top" wrapText="1"/>
    </xf>
    <xf numFmtId="0" fontId="11" fillId="4" borderId="55" xfId="0" applyFont="1" applyFill="1" applyBorder="1" applyAlignment="1">
      <alignment horizontal="right" vertical="top" wrapText="1"/>
    </xf>
    <xf numFmtId="0" fontId="11" fillId="8" borderId="57" xfId="0" applyFont="1" applyFill="1" applyBorder="1" applyAlignment="1">
      <alignment horizontal="right" vertical="top" wrapText="1"/>
    </xf>
    <xf numFmtId="0" fontId="11" fillId="8" borderId="58" xfId="0" applyFont="1" applyFill="1" applyBorder="1" applyAlignment="1">
      <alignment horizontal="right" vertical="top" wrapText="1"/>
    </xf>
    <xf numFmtId="0" fontId="11" fillId="8" borderId="41" xfId="0" applyFont="1" applyFill="1" applyBorder="1" applyAlignment="1">
      <alignment horizontal="right" vertical="top" wrapText="1"/>
    </xf>
    <xf numFmtId="0" fontId="8" fillId="0" borderId="57" xfId="0" applyFont="1" applyBorder="1" applyAlignment="1">
      <alignment horizontal="left" vertical="top" wrapText="1"/>
    </xf>
    <xf numFmtId="0" fontId="8" fillId="0" borderId="58" xfId="0" applyFont="1" applyBorder="1" applyAlignment="1">
      <alignment horizontal="left" vertical="top" wrapText="1"/>
    </xf>
    <xf numFmtId="0" fontId="8" fillId="0" borderId="41" xfId="0" applyFont="1" applyBorder="1" applyAlignment="1">
      <alignment horizontal="left" vertical="top" wrapText="1"/>
    </xf>
    <xf numFmtId="49" fontId="11" fillId="9" borderId="43" xfId="0" applyNumberFormat="1" applyFont="1" applyFill="1" applyBorder="1" applyAlignment="1">
      <alignment horizontal="right" vertical="top"/>
    </xf>
    <xf numFmtId="49" fontId="11" fillId="9" borderId="44" xfId="0" applyNumberFormat="1" applyFont="1" applyFill="1" applyBorder="1" applyAlignment="1">
      <alignment horizontal="right" vertical="top"/>
    </xf>
    <xf numFmtId="49" fontId="11" fillId="4" borderId="43" xfId="0" applyNumberFormat="1" applyFont="1" applyFill="1" applyBorder="1" applyAlignment="1">
      <alignment horizontal="right" vertical="top"/>
    </xf>
    <xf numFmtId="49" fontId="11" fillId="4" borderId="44" xfId="0" applyNumberFormat="1" applyFont="1" applyFill="1" applyBorder="1" applyAlignment="1">
      <alignment horizontal="right" vertical="top"/>
    </xf>
    <xf numFmtId="0" fontId="2" fillId="0" borderId="0" xfId="0" applyNumberFormat="1" applyFont="1" applyFill="1" applyBorder="1" applyAlignment="1">
      <alignment horizontal="left" vertical="top" wrapText="1"/>
    </xf>
    <xf numFmtId="0" fontId="5" fillId="0" borderId="0" xfId="0" applyFont="1" applyBorder="1" applyAlignment="1">
      <alignment horizontal="left" vertical="top" wrapText="1"/>
    </xf>
    <xf numFmtId="0" fontId="8" fillId="4" borderId="44" xfId="0" applyFont="1" applyFill="1" applyBorder="1" applyAlignment="1">
      <alignment horizontal="center" vertical="top"/>
    </xf>
    <xf numFmtId="0" fontId="8" fillId="4" borderId="54" xfId="0" applyFont="1" applyFill="1" applyBorder="1" applyAlignment="1">
      <alignment horizontal="center" vertical="top"/>
    </xf>
    <xf numFmtId="0" fontId="8" fillId="2" borderId="56" xfId="0" applyFont="1" applyFill="1" applyBorder="1" applyAlignment="1">
      <alignment horizontal="center" vertical="top" wrapText="1"/>
    </xf>
    <xf numFmtId="0" fontId="8" fillId="2" borderId="24" xfId="0" applyFont="1" applyFill="1" applyBorder="1" applyAlignment="1">
      <alignment horizontal="center" vertical="top" wrapText="1"/>
    </xf>
    <xf numFmtId="0" fontId="8" fillId="2" borderId="29" xfId="0" applyFont="1" applyFill="1" applyBorder="1" applyAlignment="1">
      <alignment horizontal="center" vertical="top" wrapText="1"/>
    </xf>
    <xf numFmtId="0" fontId="2" fillId="6" borderId="15" xfId="0" applyFont="1" applyFill="1" applyBorder="1" applyAlignment="1">
      <alignment horizontal="left" vertical="top" wrapText="1"/>
    </xf>
    <xf numFmtId="0" fontId="0" fillId="0" borderId="26" xfId="0" applyBorder="1" applyAlignment="1">
      <alignment horizontal="left" vertical="top" wrapText="1"/>
    </xf>
    <xf numFmtId="0" fontId="8" fillId="6" borderId="12" xfId="0" applyFont="1" applyFill="1" applyBorder="1" applyAlignment="1">
      <alignment horizontal="center" vertical="center" textRotation="90" wrapText="1"/>
    </xf>
    <xf numFmtId="49" fontId="8" fillId="6" borderId="61" xfId="0" applyNumberFormat="1" applyFont="1" applyFill="1" applyBorder="1" applyAlignment="1">
      <alignment horizontal="center" vertical="top"/>
    </xf>
    <xf numFmtId="49" fontId="8" fillId="6" borderId="40" xfId="0" applyNumberFormat="1" applyFont="1" applyFill="1" applyBorder="1" applyAlignment="1">
      <alignment horizontal="center" vertical="top"/>
    </xf>
    <xf numFmtId="1" fontId="2" fillId="5" borderId="15" xfId="0" applyNumberFormat="1" applyFont="1" applyFill="1" applyBorder="1" applyAlignment="1">
      <alignment horizontal="left" vertical="top" wrapText="1"/>
    </xf>
    <xf numFmtId="1" fontId="2" fillId="5" borderId="26" xfId="0" applyNumberFormat="1" applyFont="1" applyFill="1" applyBorder="1" applyAlignment="1">
      <alignment horizontal="left" vertical="top" wrapText="1"/>
    </xf>
    <xf numFmtId="1" fontId="2" fillId="5" borderId="116" xfId="0" applyNumberFormat="1" applyFont="1" applyFill="1" applyBorder="1" applyAlignment="1">
      <alignment horizontal="left" vertical="top" wrapText="1"/>
    </xf>
    <xf numFmtId="1" fontId="2" fillId="5" borderId="25" xfId="0" applyNumberFormat="1" applyFont="1" applyFill="1" applyBorder="1" applyAlignment="1">
      <alignment horizontal="left" vertical="top" wrapText="1"/>
    </xf>
    <xf numFmtId="0" fontId="8" fillId="2" borderId="34" xfId="0" applyFont="1" applyFill="1" applyBorder="1" applyAlignment="1">
      <alignment horizontal="center" vertical="top" wrapText="1"/>
    </xf>
    <xf numFmtId="0" fontId="8" fillId="2" borderId="44" xfId="0" applyFont="1" applyFill="1" applyBorder="1" applyAlignment="1">
      <alignment horizontal="center" vertical="top" wrapText="1"/>
    </xf>
    <xf numFmtId="0" fontId="8" fillId="2" borderId="54" xfId="0" applyFont="1" applyFill="1" applyBorder="1" applyAlignment="1">
      <alignment horizontal="center" vertical="top" wrapText="1"/>
    </xf>
    <xf numFmtId="0" fontId="11" fillId="2" borderId="44" xfId="0" applyFont="1" applyFill="1" applyBorder="1" applyAlignment="1">
      <alignment horizontal="left" vertical="top" wrapText="1"/>
    </xf>
    <xf numFmtId="0" fontId="11" fillId="2" borderId="54" xfId="0" applyFont="1" applyFill="1" applyBorder="1" applyAlignment="1">
      <alignment horizontal="left" vertical="top" wrapText="1"/>
    </xf>
    <xf numFmtId="49" fontId="11" fillId="2" borderId="44" xfId="0" applyNumberFormat="1" applyFont="1" applyFill="1" applyBorder="1" applyAlignment="1">
      <alignment horizontal="left" vertical="top"/>
    </xf>
    <xf numFmtId="49" fontId="11" fillId="2" borderId="54" xfId="0" applyNumberFormat="1" applyFont="1" applyFill="1" applyBorder="1" applyAlignment="1">
      <alignment horizontal="left" vertical="top"/>
    </xf>
    <xf numFmtId="165" fontId="8" fillId="6" borderId="15" xfId="0" applyNumberFormat="1" applyFont="1" applyFill="1" applyBorder="1" applyAlignment="1">
      <alignment horizontal="left" vertical="top" wrapText="1"/>
    </xf>
    <xf numFmtId="165" fontId="12" fillId="6" borderId="15" xfId="0" applyNumberFormat="1" applyFont="1" applyFill="1" applyBorder="1" applyAlignment="1">
      <alignment horizontal="center" vertical="center" textRotation="90" wrapText="1"/>
    </xf>
    <xf numFmtId="0" fontId="0" fillId="0" borderId="26" xfId="0" applyBorder="1" applyAlignment="1">
      <alignment horizontal="center" vertical="center" textRotation="90" wrapText="1"/>
    </xf>
    <xf numFmtId="3" fontId="11" fillId="6" borderId="0" xfId="0" applyNumberFormat="1" applyFont="1" applyFill="1" applyBorder="1" applyAlignment="1">
      <alignment horizontal="center" vertical="center" textRotation="90" wrapText="1"/>
    </xf>
    <xf numFmtId="0" fontId="16" fillId="0" borderId="58" xfId="0" applyFont="1" applyBorder="1" applyAlignment="1">
      <alignment horizontal="center" vertical="center" textRotation="90" wrapText="1"/>
    </xf>
    <xf numFmtId="3" fontId="8" fillId="6" borderId="15" xfId="0" applyNumberFormat="1" applyFont="1" applyFill="1" applyBorder="1" applyAlignment="1">
      <alignment horizontal="left" vertical="top" wrapText="1"/>
    </xf>
    <xf numFmtId="3" fontId="8" fillId="6" borderId="26" xfId="0" applyNumberFormat="1" applyFont="1" applyFill="1" applyBorder="1" applyAlignment="1">
      <alignment horizontal="left" vertical="top" wrapText="1"/>
    </xf>
    <xf numFmtId="3" fontId="8" fillId="9" borderId="15" xfId="0" applyNumberFormat="1" applyFont="1" applyFill="1" applyBorder="1" applyAlignment="1">
      <alignment horizontal="left" vertical="top" wrapText="1"/>
    </xf>
    <xf numFmtId="3" fontId="8" fillId="9" borderId="12" xfId="0" applyNumberFormat="1" applyFont="1" applyFill="1" applyBorder="1" applyAlignment="1">
      <alignment horizontal="left" vertical="top" wrapText="1"/>
    </xf>
    <xf numFmtId="3" fontId="8" fillId="9" borderId="30" xfId="0" applyNumberFormat="1" applyFont="1" applyFill="1" applyBorder="1" applyAlignment="1">
      <alignment horizontal="left" vertical="top" wrapText="1"/>
    </xf>
    <xf numFmtId="3" fontId="8" fillId="9" borderId="6" xfId="0" applyNumberFormat="1" applyFont="1" applyFill="1" applyBorder="1" applyAlignment="1">
      <alignment horizontal="left" vertical="top" wrapText="1"/>
    </xf>
    <xf numFmtId="0" fontId="2" fillId="9" borderId="116" xfId="0" applyFont="1" applyFill="1" applyBorder="1" applyAlignment="1">
      <alignment horizontal="left" vertical="top" wrapText="1"/>
    </xf>
    <xf numFmtId="0" fontId="2" fillId="9" borderId="14" xfId="0" applyFont="1" applyFill="1" applyBorder="1" applyAlignment="1">
      <alignment horizontal="left" vertical="top" wrapText="1"/>
    </xf>
    <xf numFmtId="0" fontId="2" fillId="9" borderId="25" xfId="0" applyFont="1" applyFill="1" applyBorder="1" applyAlignment="1">
      <alignment horizontal="left" vertical="top" wrapText="1"/>
    </xf>
    <xf numFmtId="0" fontId="8" fillId="9" borderId="44" xfId="0" applyFont="1" applyFill="1" applyBorder="1" applyAlignment="1">
      <alignment horizontal="center" vertical="top"/>
    </xf>
    <xf numFmtId="0" fontId="8" fillId="9" borderId="54" xfId="0" applyFont="1" applyFill="1" applyBorder="1" applyAlignment="1">
      <alignment horizontal="center" vertical="top"/>
    </xf>
    <xf numFmtId="49" fontId="11" fillId="9" borderId="6" xfId="0" applyNumberFormat="1" applyFont="1" applyFill="1" applyBorder="1" applyAlignment="1">
      <alignment horizontal="center" vertical="top"/>
    </xf>
    <xf numFmtId="49" fontId="11" fillId="2" borderId="12" xfId="0" applyNumberFormat="1" applyFont="1" applyFill="1" applyBorder="1" applyAlignment="1">
      <alignment horizontal="center" vertical="top"/>
    </xf>
    <xf numFmtId="49" fontId="8" fillId="6" borderId="14" xfId="0" applyNumberFormat="1" applyFont="1" applyFill="1" applyBorder="1" applyAlignment="1">
      <alignment horizontal="center" vertical="top"/>
    </xf>
    <xf numFmtId="49" fontId="8" fillId="6" borderId="15" xfId="0" applyNumberFormat="1" applyFont="1" applyFill="1" applyBorder="1" applyAlignment="1">
      <alignment horizontal="center" vertical="top"/>
    </xf>
    <xf numFmtId="49" fontId="8" fillId="6" borderId="26" xfId="0" applyNumberFormat="1" applyFont="1" applyFill="1" applyBorder="1" applyAlignment="1">
      <alignment horizontal="center" vertical="top"/>
    </xf>
    <xf numFmtId="0" fontId="2" fillId="5" borderId="15" xfId="0" applyFont="1" applyFill="1" applyBorder="1" applyAlignment="1">
      <alignment horizontal="left" vertical="top" wrapText="1"/>
    </xf>
    <xf numFmtId="0" fontId="2" fillId="5" borderId="26" xfId="0" applyFont="1" applyFill="1" applyBorder="1" applyAlignment="1">
      <alignment horizontal="left" vertical="top" wrapText="1"/>
    </xf>
    <xf numFmtId="0" fontId="8" fillId="6" borderId="64" xfId="0" applyFont="1" applyFill="1" applyBorder="1" applyAlignment="1">
      <alignment horizontal="center" vertical="center" textRotation="90" wrapText="1"/>
    </xf>
    <xf numFmtId="0" fontId="8" fillId="6" borderId="62" xfId="0" applyFont="1" applyFill="1" applyBorder="1" applyAlignment="1">
      <alignment horizontal="center" vertical="center" textRotation="90" wrapText="1"/>
    </xf>
    <xf numFmtId="0" fontId="2" fillId="6" borderId="26" xfId="0" applyFont="1" applyFill="1" applyBorder="1" applyAlignment="1">
      <alignment horizontal="left" vertical="top" wrapText="1"/>
    </xf>
    <xf numFmtId="3" fontId="11" fillId="6" borderId="15" xfId="0" applyNumberFormat="1" applyFont="1" applyFill="1" applyBorder="1" applyAlignment="1">
      <alignment vertical="top" wrapText="1"/>
    </xf>
    <xf numFmtId="3" fontId="11" fillId="6" borderId="71" xfId="0" applyNumberFormat="1" applyFont="1" applyFill="1" applyBorder="1" applyAlignment="1">
      <alignment vertical="top" wrapText="1"/>
    </xf>
    <xf numFmtId="0" fontId="11" fillId="9" borderId="12" xfId="0" applyFont="1" applyFill="1" applyBorder="1" applyAlignment="1">
      <alignment vertical="top" wrapText="1"/>
    </xf>
    <xf numFmtId="0" fontId="0" fillId="9" borderId="12" xfId="0" applyFill="1" applyBorder="1" applyAlignment="1">
      <alignment vertical="top" wrapText="1"/>
    </xf>
    <xf numFmtId="165" fontId="2" fillId="5" borderId="30" xfId="0" applyNumberFormat="1" applyFont="1" applyFill="1" applyBorder="1" applyAlignment="1">
      <alignment horizontal="left" vertical="top" wrapText="1"/>
    </xf>
    <xf numFmtId="0" fontId="0" fillId="5" borderId="27" xfId="0" applyFill="1" applyBorder="1" applyAlignment="1">
      <alignment vertical="top" wrapText="1"/>
    </xf>
    <xf numFmtId="49" fontId="11" fillId="9" borderId="5" xfId="0" applyNumberFormat="1" applyFont="1" applyFill="1" applyBorder="1" applyAlignment="1">
      <alignment horizontal="center" vertical="top"/>
    </xf>
    <xf numFmtId="49" fontId="11" fillId="2" borderId="22" xfId="0" applyNumberFormat="1" applyFont="1" applyFill="1" applyBorder="1" applyAlignment="1">
      <alignment horizontal="center" vertical="top"/>
    </xf>
    <xf numFmtId="49" fontId="11" fillId="2" borderId="24" xfId="0" applyNumberFormat="1" applyFont="1" applyFill="1" applyBorder="1" applyAlignment="1">
      <alignment horizontal="right" vertical="top"/>
    </xf>
    <xf numFmtId="0" fontId="8" fillId="3" borderId="15" xfId="0" applyFont="1" applyFill="1" applyBorder="1" applyAlignment="1">
      <alignment vertical="top" wrapText="1"/>
    </xf>
    <xf numFmtId="0" fontId="8" fillId="3" borderId="26" xfId="0" applyFont="1" applyFill="1" applyBorder="1" applyAlignment="1">
      <alignment vertical="top" wrapText="1"/>
    </xf>
    <xf numFmtId="49" fontId="2" fillId="6" borderId="14" xfId="0" applyNumberFormat="1" applyFont="1" applyFill="1" applyBorder="1" applyAlignment="1">
      <alignment horizontal="center" vertical="top"/>
    </xf>
    <xf numFmtId="49" fontId="8" fillId="6" borderId="15" xfId="0" applyNumberFormat="1" applyFont="1" applyFill="1" applyBorder="1" applyAlignment="1">
      <alignment horizontal="center" vertical="top" wrapText="1"/>
    </xf>
    <xf numFmtId="49" fontId="8" fillId="6" borderId="12" xfId="0" applyNumberFormat="1" applyFont="1" applyFill="1" applyBorder="1" applyAlignment="1">
      <alignment horizontal="center" vertical="top" wrapText="1"/>
    </xf>
    <xf numFmtId="0" fontId="2" fillId="6" borderId="15" xfId="0" applyFont="1" applyFill="1" applyBorder="1" applyAlignment="1">
      <alignment vertical="top" wrapText="1"/>
    </xf>
    <xf numFmtId="0" fontId="0" fillId="0" borderId="12" xfId="0" applyBorder="1" applyAlignment="1">
      <alignment vertical="top" wrapText="1"/>
    </xf>
    <xf numFmtId="0" fontId="8" fillId="6" borderId="72" xfId="0" applyFont="1" applyFill="1" applyBorder="1" applyAlignment="1">
      <alignment horizontal="center" vertical="center" textRotation="90" wrapText="1"/>
    </xf>
    <xf numFmtId="49" fontId="11" fillId="6" borderId="14" xfId="0" applyNumberFormat="1" applyFont="1" applyFill="1" applyBorder="1" applyAlignment="1">
      <alignment horizontal="center" vertical="top"/>
    </xf>
    <xf numFmtId="0" fontId="2" fillId="6" borderId="26" xfId="0" applyFont="1" applyFill="1" applyBorder="1" applyAlignment="1">
      <alignment vertical="top" wrapText="1"/>
    </xf>
    <xf numFmtId="0" fontId="2" fillId="6" borderId="64" xfId="0" applyFont="1" applyFill="1" applyBorder="1" applyAlignment="1">
      <alignment horizontal="center" vertical="center" textRotation="90" wrapText="1"/>
    </xf>
    <xf numFmtId="0" fontId="2" fillId="6" borderId="62" xfId="0" applyFont="1" applyFill="1" applyBorder="1" applyAlignment="1">
      <alignment horizontal="center" vertical="center" textRotation="90" wrapText="1"/>
    </xf>
    <xf numFmtId="49" fontId="4" fillId="6" borderId="14" xfId="0" applyNumberFormat="1" applyFont="1" applyFill="1" applyBorder="1" applyAlignment="1">
      <alignment horizontal="center" vertical="top"/>
    </xf>
    <xf numFmtId="165" fontId="2" fillId="6" borderId="15" xfId="0" applyNumberFormat="1" applyFont="1" applyFill="1" applyBorder="1" applyAlignment="1">
      <alignment vertical="top" wrapText="1"/>
    </xf>
    <xf numFmtId="0" fontId="0" fillId="0" borderId="26" xfId="0" applyBorder="1" applyAlignment="1">
      <alignment vertical="top" wrapText="1"/>
    </xf>
    <xf numFmtId="0" fontId="5" fillId="6" borderId="72" xfId="0" applyFont="1" applyFill="1" applyBorder="1" applyAlignment="1">
      <alignment horizontal="center" vertical="center" textRotation="90" wrapText="1"/>
    </xf>
    <xf numFmtId="0" fontId="5" fillId="6" borderId="64" xfId="0" applyFont="1" applyFill="1" applyBorder="1" applyAlignment="1">
      <alignment horizontal="center" vertical="center" textRotation="90" wrapText="1"/>
    </xf>
    <xf numFmtId="3" fontId="2" fillId="6" borderId="15" xfId="0" applyNumberFormat="1" applyFont="1" applyFill="1" applyBorder="1" applyAlignment="1">
      <alignment vertical="top" wrapText="1"/>
    </xf>
    <xf numFmtId="0" fontId="0" fillId="6" borderId="26" xfId="0" applyFill="1" applyBorder="1" applyAlignment="1">
      <alignment vertical="top" wrapText="1"/>
    </xf>
    <xf numFmtId="0" fontId="2" fillId="9" borderId="36" xfId="0" applyFont="1" applyFill="1" applyBorder="1" applyAlignment="1">
      <alignment vertical="center" wrapText="1"/>
    </xf>
    <xf numFmtId="0" fontId="0" fillId="0" borderId="52" xfId="0" applyBorder="1" applyAlignment="1">
      <alignment vertical="center" wrapText="1"/>
    </xf>
    <xf numFmtId="0" fontId="0" fillId="0" borderId="28" xfId="0" applyBorder="1" applyAlignment="1">
      <alignment vertical="center" wrapText="1"/>
    </xf>
    <xf numFmtId="0" fontId="2" fillId="9" borderId="36" xfId="0" applyFont="1" applyFill="1" applyBorder="1" applyAlignment="1">
      <alignment vertical="top" wrapText="1"/>
    </xf>
    <xf numFmtId="0" fontId="2" fillId="9" borderId="51" xfId="0" applyFont="1" applyFill="1" applyBorder="1" applyAlignment="1">
      <alignment vertical="top" wrapText="1"/>
    </xf>
    <xf numFmtId="0" fontId="2" fillId="9" borderId="36" xfId="0" applyFont="1" applyFill="1" applyBorder="1" applyAlignment="1">
      <alignment horizontal="left" vertical="top" wrapText="1"/>
    </xf>
    <xf numFmtId="0" fontId="5" fillId="9" borderId="51" xfId="0" applyFont="1" applyFill="1" applyBorder="1" applyAlignment="1">
      <alignment horizontal="left" vertical="top" wrapText="1"/>
    </xf>
    <xf numFmtId="0" fontId="11" fillId="2" borderId="52" xfId="0" applyFont="1" applyFill="1" applyBorder="1" applyAlignment="1">
      <alignment horizontal="left" vertical="top" wrapText="1"/>
    </xf>
    <xf numFmtId="0" fontId="11" fillId="2" borderId="51" xfId="0" applyFont="1" applyFill="1" applyBorder="1" applyAlignment="1">
      <alignment horizontal="left" vertical="top" wrapText="1"/>
    </xf>
    <xf numFmtId="1" fontId="2" fillId="9" borderId="15" xfId="0" applyNumberFormat="1" applyFont="1" applyFill="1" applyBorder="1" applyAlignment="1">
      <alignment horizontal="left" vertical="top" wrapText="1"/>
    </xf>
    <xf numFmtId="1" fontId="2" fillId="9" borderId="12" xfId="0" applyNumberFormat="1" applyFont="1" applyFill="1" applyBorder="1" applyAlignment="1">
      <alignment horizontal="left" vertical="top" wrapText="1"/>
    </xf>
    <xf numFmtId="1" fontId="2" fillId="9" borderId="26" xfId="0" applyNumberFormat="1" applyFont="1" applyFill="1" applyBorder="1" applyAlignment="1">
      <alignment horizontal="left" vertical="top" wrapText="1"/>
    </xf>
    <xf numFmtId="1" fontId="2" fillId="6" borderId="15" xfId="0" applyNumberFormat="1" applyFont="1" applyFill="1" applyBorder="1" applyAlignment="1">
      <alignment horizontal="center" vertical="top"/>
    </xf>
    <xf numFmtId="1" fontId="2" fillId="6" borderId="26" xfId="0" applyNumberFormat="1" applyFont="1" applyFill="1" applyBorder="1" applyAlignment="1">
      <alignment horizontal="center" vertical="top"/>
    </xf>
    <xf numFmtId="1" fontId="2" fillId="6" borderId="61" xfId="0" applyNumberFormat="1" applyFont="1" applyFill="1" applyBorder="1" applyAlignment="1">
      <alignment horizontal="center" vertical="top"/>
    </xf>
    <xf numFmtId="1" fontId="2" fillId="6" borderId="41" xfId="0" applyNumberFormat="1" applyFont="1" applyFill="1" applyBorder="1" applyAlignment="1">
      <alignment horizontal="center" vertical="top"/>
    </xf>
    <xf numFmtId="165" fontId="2" fillId="6" borderId="30" xfId="0" applyNumberFormat="1" applyFont="1" applyFill="1" applyBorder="1" applyAlignment="1">
      <alignment vertical="top" wrapText="1"/>
    </xf>
    <xf numFmtId="165" fontId="2" fillId="6" borderId="27" xfId="0" applyNumberFormat="1" applyFont="1" applyFill="1" applyBorder="1" applyAlignment="1">
      <alignment vertical="top" wrapText="1"/>
    </xf>
    <xf numFmtId="1" fontId="2" fillId="6" borderId="50" xfId="0" applyNumberFormat="1" applyFont="1" applyFill="1" applyBorder="1" applyAlignment="1">
      <alignment horizontal="center" vertical="top"/>
    </xf>
    <xf numFmtId="1" fontId="2" fillId="6" borderId="58" xfId="0" applyNumberFormat="1" applyFont="1" applyFill="1" applyBorder="1" applyAlignment="1">
      <alignment horizontal="center" vertical="top"/>
    </xf>
    <xf numFmtId="3" fontId="2" fillId="5" borderId="116" xfId="0" applyNumberFormat="1" applyFont="1" applyFill="1" applyBorder="1" applyAlignment="1">
      <alignment horizontal="left" vertical="top" wrapText="1"/>
    </xf>
    <xf numFmtId="3" fontId="2" fillId="5" borderId="25" xfId="0" applyNumberFormat="1" applyFont="1" applyFill="1" applyBorder="1" applyAlignment="1">
      <alignment horizontal="left" vertical="top" wrapText="1"/>
    </xf>
    <xf numFmtId="3" fontId="2" fillId="6" borderId="15" xfId="0" applyNumberFormat="1" applyFont="1" applyFill="1" applyBorder="1" applyAlignment="1">
      <alignment horizontal="left" vertical="top" wrapText="1"/>
    </xf>
    <xf numFmtId="3" fontId="2" fillId="6" borderId="26" xfId="0" applyNumberFormat="1" applyFont="1" applyFill="1" applyBorder="1" applyAlignment="1">
      <alignment horizontal="left" vertical="top" wrapText="1"/>
    </xf>
    <xf numFmtId="3" fontId="2" fillId="0" borderId="16" xfId="0" applyNumberFormat="1" applyFont="1" applyBorder="1" applyAlignment="1">
      <alignment horizontal="center" vertical="center" wrapText="1"/>
    </xf>
    <xf numFmtId="3" fontId="2" fillId="0" borderId="38" xfId="0" applyNumberFormat="1" applyFont="1" applyBorder="1" applyAlignment="1">
      <alignment horizontal="center" vertical="center" wrapText="1"/>
    </xf>
    <xf numFmtId="0" fontId="21" fillId="0" borderId="49" xfId="0" applyFont="1" applyBorder="1" applyAlignment="1">
      <alignment horizontal="center" vertical="center" wrapText="1"/>
    </xf>
    <xf numFmtId="0" fontId="21" fillId="0" borderId="56" xfId="0" applyFont="1" applyBorder="1" applyAlignment="1">
      <alignment horizontal="center" vertical="center" wrapText="1"/>
    </xf>
    <xf numFmtId="0" fontId="2" fillId="0" borderId="15"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3" fontId="2" fillId="9" borderId="12" xfId="0" applyNumberFormat="1" applyFont="1" applyFill="1" applyBorder="1" applyAlignment="1">
      <alignment horizontal="justify" vertical="top" wrapText="1"/>
    </xf>
    <xf numFmtId="0" fontId="0" fillId="9" borderId="26" xfId="0" applyFill="1" applyBorder="1" applyAlignment="1">
      <alignment horizontal="justify" vertical="top" wrapText="1"/>
    </xf>
    <xf numFmtId="165" fontId="2" fillId="9" borderId="6" xfId="0" applyNumberFormat="1" applyFont="1" applyFill="1" applyBorder="1" applyAlignment="1">
      <alignment vertical="top" wrapText="1"/>
    </xf>
    <xf numFmtId="0" fontId="0" fillId="9" borderId="27" xfId="0" applyFill="1" applyBorder="1" applyAlignment="1">
      <alignment vertical="top" wrapText="1"/>
    </xf>
    <xf numFmtId="1" fontId="8" fillId="9" borderId="116" xfId="0" applyNumberFormat="1" applyFont="1" applyFill="1" applyBorder="1" applyAlignment="1">
      <alignment horizontal="left" vertical="top" wrapText="1"/>
    </xf>
    <xf numFmtId="1" fontId="8" fillId="9" borderId="14" xfId="0" applyNumberFormat="1" applyFont="1" applyFill="1" applyBorder="1" applyAlignment="1">
      <alignment horizontal="left" vertical="top" wrapText="1"/>
    </xf>
    <xf numFmtId="1" fontId="8" fillId="9" borderId="25" xfId="0" applyNumberFormat="1" applyFont="1" applyFill="1" applyBorder="1" applyAlignment="1">
      <alignment horizontal="left" vertical="top" wrapText="1"/>
    </xf>
    <xf numFmtId="3" fontId="2" fillId="5" borderId="15" xfId="0" applyNumberFormat="1" applyFont="1" applyFill="1" applyBorder="1" applyAlignment="1">
      <alignment horizontal="left" vertical="top" wrapText="1"/>
    </xf>
    <xf numFmtId="3" fontId="2" fillId="5" borderId="26" xfId="0" applyNumberFormat="1" applyFont="1" applyFill="1" applyBorder="1" applyAlignment="1">
      <alignment horizontal="left" vertical="top" wrapText="1"/>
    </xf>
    <xf numFmtId="1" fontId="2" fillId="6" borderId="15" xfId="0" applyNumberFormat="1" applyFont="1" applyFill="1" applyBorder="1" applyAlignment="1">
      <alignment horizontal="left" vertical="top" wrapText="1"/>
    </xf>
    <xf numFmtId="1" fontId="2" fillId="6" borderId="26" xfId="0" applyNumberFormat="1" applyFont="1" applyFill="1" applyBorder="1" applyAlignment="1">
      <alignment horizontal="left" vertical="top" wrapText="1"/>
    </xf>
    <xf numFmtId="0" fontId="19" fillId="0" borderId="0" xfId="0" applyFont="1" applyAlignment="1">
      <alignment horizontal="center" vertical="top"/>
    </xf>
    <xf numFmtId="0" fontId="18" fillId="0" borderId="0" xfId="0" applyFont="1" applyAlignment="1">
      <alignment horizontal="center" vertical="top" wrapText="1"/>
    </xf>
    <xf numFmtId="0" fontId="2" fillId="0" borderId="24" xfId="0" applyFont="1" applyBorder="1" applyAlignment="1">
      <alignment horizontal="right" vertical="top"/>
    </xf>
    <xf numFmtId="0" fontId="0" fillId="0" borderId="24" xfId="0" applyBorder="1" applyAlignment="1">
      <alignment vertical="top"/>
    </xf>
    <xf numFmtId="0" fontId="24" fillId="0" borderId="5" xfId="0" applyFont="1" applyBorder="1" applyAlignment="1">
      <alignment horizontal="center" vertical="center" textRotation="90" shrinkToFit="1"/>
    </xf>
    <xf numFmtId="0" fontId="24" fillId="0" borderId="6" xfId="0" applyFont="1" applyBorder="1" applyAlignment="1">
      <alignment horizontal="center" vertical="center" textRotation="90" shrinkToFit="1"/>
    </xf>
    <xf numFmtId="0" fontId="24" fillId="0" borderId="7" xfId="0" applyFont="1" applyBorder="1" applyAlignment="1">
      <alignment horizontal="center" vertical="center" textRotation="90" shrinkToFit="1"/>
    </xf>
    <xf numFmtId="0" fontId="2" fillId="0" borderId="22" xfId="0" applyFont="1" applyBorder="1" applyAlignment="1">
      <alignment horizontal="center" vertical="center" textRotation="90" shrinkToFit="1"/>
    </xf>
    <xf numFmtId="0" fontId="2" fillId="0" borderId="12" xfId="0" applyFont="1" applyBorder="1" applyAlignment="1">
      <alignment horizontal="center" vertical="center" textRotation="90" shrinkToFit="1"/>
    </xf>
    <xf numFmtId="0" fontId="2" fillId="0" borderId="20" xfId="0" applyFont="1" applyBorder="1" applyAlignment="1">
      <alignment horizontal="center" vertical="center" textRotation="90" shrinkToFit="1"/>
    </xf>
    <xf numFmtId="0" fontId="2" fillId="0" borderId="39"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59" xfId="0" applyFont="1" applyBorder="1" applyAlignment="1">
      <alignment horizontal="center" vertical="center" textRotation="90" shrinkToFit="1"/>
    </xf>
    <xf numFmtId="0" fontId="2" fillId="0" borderId="31" xfId="0" applyFont="1" applyBorder="1" applyAlignment="1">
      <alignment horizontal="center" vertical="center" textRotation="90" shrinkToFit="1"/>
    </xf>
    <xf numFmtId="0" fontId="2" fillId="0" borderId="56" xfId="0" applyFont="1" applyBorder="1" applyAlignment="1">
      <alignment horizontal="center" vertical="center" textRotation="90" shrinkToFit="1"/>
    </xf>
    <xf numFmtId="0" fontId="2" fillId="0" borderId="23" xfId="0" applyNumberFormat="1" applyFont="1" applyBorder="1" applyAlignment="1">
      <alignment horizontal="center" vertical="center" textRotation="90" shrinkToFit="1"/>
    </xf>
    <xf numFmtId="0" fontId="2" fillId="0" borderId="14" xfId="0" applyNumberFormat="1" applyFont="1" applyBorder="1" applyAlignment="1">
      <alignment horizontal="center" vertical="center" textRotation="90" shrinkToFit="1"/>
    </xf>
    <xf numFmtId="0" fontId="2" fillId="0" borderId="21" xfId="0" applyNumberFormat="1" applyFont="1" applyBorder="1" applyAlignment="1">
      <alignment horizontal="center" vertical="center" textRotation="90" shrinkToFit="1"/>
    </xf>
    <xf numFmtId="0" fontId="2" fillId="0" borderId="15" xfId="0" applyFont="1" applyBorder="1" applyAlignment="1">
      <alignment horizontal="center" vertical="center" textRotation="90"/>
    </xf>
    <xf numFmtId="0" fontId="2" fillId="0" borderId="20" xfId="0" applyFont="1" applyBorder="1" applyAlignment="1">
      <alignment horizontal="center" vertical="center" textRotation="90"/>
    </xf>
    <xf numFmtId="49" fontId="13" fillId="5" borderId="46" xfId="0" applyNumberFormat="1" applyFont="1" applyFill="1" applyBorder="1" applyAlignment="1">
      <alignment horizontal="left" vertical="top" wrapText="1"/>
    </xf>
    <xf numFmtId="49" fontId="13" fillId="5" borderId="53" xfId="0" applyNumberFormat="1" applyFont="1" applyFill="1" applyBorder="1" applyAlignment="1">
      <alignment horizontal="left" vertical="top" wrapText="1"/>
    </xf>
    <xf numFmtId="49" fontId="13" fillId="5" borderId="55" xfId="0" applyNumberFormat="1" applyFont="1" applyFill="1" applyBorder="1" applyAlignment="1">
      <alignment horizontal="left" vertical="top" wrapText="1"/>
    </xf>
    <xf numFmtId="0" fontId="13" fillId="7" borderId="47" xfId="0" applyFont="1" applyFill="1" applyBorder="1" applyAlignment="1">
      <alignment horizontal="left" vertical="top" wrapText="1"/>
    </xf>
    <xf numFmtId="0" fontId="13" fillId="7" borderId="52" xfId="0" applyFont="1" applyFill="1" applyBorder="1" applyAlignment="1">
      <alignment horizontal="left" vertical="top" wrapText="1"/>
    </xf>
    <xf numFmtId="0" fontId="13" fillId="7" borderId="51" xfId="0" applyFont="1" applyFill="1" applyBorder="1" applyAlignment="1">
      <alignment horizontal="left" vertical="top" wrapText="1"/>
    </xf>
    <xf numFmtId="0" fontId="2" fillId="9" borderId="35" xfId="0" applyFont="1" applyFill="1" applyBorder="1" applyAlignment="1">
      <alignment horizontal="justify" vertical="top"/>
    </xf>
    <xf numFmtId="0" fontId="5" fillId="9" borderId="40" xfId="0" applyFont="1" applyFill="1" applyBorder="1" applyAlignment="1">
      <alignment horizontal="justify" vertical="top"/>
    </xf>
    <xf numFmtId="0" fontId="2" fillId="9" borderId="51" xfId="0" applyFont="1" applyFill="1" applyBorder="1" applyAlignment="1">
      <alignment horizontal="left" vertical="top" wrapText="1"/>
    </xf>
    <xf numFmtId="0" fontId="2" fillId="0" borderId="45" xfId="0" applyFont="1" applyBorder="1" applyAlignment="1">
      <alignment horizontal="center" vertical="center" textRotation="90" shrinkToFit="1"/>
    </xf>
    <xf numFmtId="0" fontId="2" fillId="0" borderId="3" xfId="0" applyFont="1" applyBorder="1" applyAlignment="1">
      <alignment horizontal="center" vertical="center" textRotation="90" shrinkToFit="1"/>
    </xf>
    <xf numFmtId="0" fontId="2" fillId="0" borderId="38" xfId="0" applyFont="1" applyBorder="1" applyAlignment="1">
      <alignment horizontal="center" vertical="center" textRotation="90" shrinkToFit="1"/>
    </xf>
    <xf numFmtId="165" fontId="2" fillId="6" borderId="30" xfId="0" applyNumberFormat="1" applyFont="1" applyFill="1" applyBorder="1" applyAlignment="1">
      <alignment horizontal="left" vertical="top" wrapText="1"/>
    </xf>
    <xf numFmtId="165" fontId="2" fillId="6" borderId="27" xfId="0" applyNumberFormat="1" applyFont="1" applyFill="1" applyBorder="1" applyAlignment="1">
      <alignment horizontal="left" vertical="top" wrapText="1"/>
    </xf>
    <xf numFmtId="0" fontId="21" fillId="0" borderId="59" xfId="0" applyFont="1" applyBorder="1" applyAlignment="1">
      <alignment horizontal="center" vertical="center" wrapText="1"/>
    </xf>
    <xf numFmtId="0" fontId="21" fillId="0" borderId="65"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1" xfId="0" applyFont="1" applyBorder="1" applyAlignment="1">
      <alignment horizontal="center" vertical="center" wrapText="1"/>
    </xf>
    <xf numFmtId="0" fontId="3" fillId="0" borderId="1" xfId="0" applyFont="1" applyBorder="1" applyAlignment="1">
      <alignment horizontal="center" vertical="center"/>
    </xf>
    <xf numFmtId="0" fontId="2" fillId="0" borderId="0" xfId="0" applyFont="1" applyFill="1" applyBorder="1" applyAlignment="1">
      <alignment horizontal="left" vertical="top" wrapText="1"/>
    </xf>
  </cellXfs>
  <cellStyles count="2">
    <cellStyle name="Įprastas" xfId="0" builtinId="0"/>
    <cellStyle name="Įprastas 2" xfId="1"/>
  </cellStyles>
  <dxfs count="0"/>
  <tableStyles count="0" defaultTableStyle="TableStyleMedium2" defaultPivotStyle="PivotStyleLight16"/>
  <colors>
    <mruColors>
      <color rgb="FFFFCCFF"/>
      <color rgb="FFCCFFCC"/>
      <color rgb="FF99FFCC"/>
      <color rgb="FFCCECFF"/>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bg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A051-4A4F-AA7F-2114B37A616E}"/>
              </c:ext>
            </c:extLst>
          </c:dPt>
          <c:dPt>
            <c:idx val="1"/>
            <c:bubble3D val="0"/>
            <c:spPr>
              <a:solidFill>
                <a:schemeClr val="accent1">
                  <a:lumMod val="20000"/>
                  <a:lumOff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051-4A4F-AA7F-2114B37A616E}"/>
              </c:ext>
            </c:extLst>
          </c:dPt>
          <c:dPt>
            <c:idx val="2"/>
            <c:bubble3D val="0"/>
            <c:spPr>
              <a:solidFill>
                <a:srgbClr val="FFCCFF"/>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051-4A4F-AA7F-2114B37A616E}"/>
              </c:ext>
            </c:extLst>
          </c:dPt>
          <c:dLbls>
            <c:dLbl>
              <c:idx val="0"/>
              <c:spPr>
                <a:noFill/>
                <a:ln>
                  <a:noFill/>
                </a:ln>
                <a:effectLst>
                  <a:outerShdw blurRad="50800" dist="38100" dir="2700000" algn="tl" rotWithShape="0">
                    <a:schemeClr val="bg1">
                      <a:alpha val="40000"/>
                    </a:schemeClr>
                  </a:outerShdw>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dLblPos val="in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A051-4A4F-AA7F-2114B37A616E}"/>
                </c:ext>
              </c:extLst>
            </c:dLbl>
            <c:dLbl>
              <c:idx val="2"/>
              <c:layout>
                <c:manualLayout>
                  <c:x val="0.13091469816272966"/>
                  <c:y val="2.6831073199183431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051-4A4F-AA7F-2114B37A616E}"/>
                </c:ext>
              </c:extLst>
            </c:dLbl>
            <c:spPr>
              <a:noFill/>
              <a:ln>
                <a:noFill/>
              </a:ln>
              <a:effectLst>
                <a:outerShdw blurRad="50800" dist="38100" dir="2700000" algn="tl" rotWithShape="0">
                  <a:schemeClr val="bg1">
                    <a:alpha val="40000"/>
                  </a:schemeClr>
                </a:outerShdw>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dLblPos val="inEnd"/>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multiLvlStrRef>
              <c:f>Ataskaita!$B$12:$D$14</c:f>
              <c:multiLvlStrCache>
                <c:ptCount val="3"/>
                <c:lvl>
                  <c:pt idx="0">
                    <c:v>–</c:v>
                  </c:pt>
                  <c:pt idx="1">
                    <c:v>–</c:v>
                  </c:pt>
                  <c:pt idx="2">
                    <c:v>–</c:v>
                  </c:pt>
                </c:lvl>
                <c:lvl>
                  <c:pt idx="0">
                    <c:v>faktiškai įvykdyta</c:v>
                  </c:pt>
                  <c:pt idx="1">
                    <c:v>iš dalies įvykdyta</c:v>
                  </c:pt>
                  <c:pt idx="2">
                    <c:v>neįvykdyta</c:v>
                  </c:pt>
                </c:lvl>
              </c:multiLvlStrCache>
            </c:multiLvlStrRef>
          </c:cat>
          <c:val>
            <c:numRef>
              <c:f>Ataskaita!$E$12:$E$14</c:f>
              <c:numCache>
                <c:formatCode>General</c:formatCode>
                <c:ptCount val="3"/>
                <c:pt idx="0">
                  <c:v>19</c:v>
                </c:pt>
                <c:pt idx="1">
                  <c:v>2</c:v>
                </c:pt>
                <c:pt idx="2">
                  <c:v>2</c:v>
                </c:pt>
              </c:numCache>
            </c:numRef>
          </c:val>
          <c:extLst>
            <c:ext xmlns:c16="http://schemas.microsoft.com/office/drawing/2014/chart" uri="{C3380CC4-5D6E-409C-BE32-E72D297353CC}">
              <c16:uniqueId val="{00000000-A051-4A4F-AA7F-2114B37A616E}"/>
            </c:ext>
          </c:extLst>
        </c:ser>
        <c:dLbls>
          <c:dLblPos val="ctr"/>
          <c:showLegendKey val="0"/>
          <c:showVal val="0"/>
          <c:showCatName val="1"/>
          <c:showSerName val="0"/>
          <c:showPercent val="0"/>
          <c:showBubbleSize val="0"/>
          <c:showLeaderLines val="1"/>
        </c:dLbls>
      </c:pie3DChart>
      <c:spPr>
        <a:noFill/>
        <a:ln>
          <a:noFill/>
        </a:ln>
        <a:effectLst>
          <a:outerShdw blurRad="50800" dist="38100" dir="5400000" algn="t" rotWithShape="0">
            <a:schemeClr val="tx1">
              <a:alpha val="40000"/>
            </a:schemeClr>
          </a:outerShdw>
        </a:effectLst>
      </c:spPr>
    </c:plotArea>
    <c:plotVisOnly val="1"/>
    <c:dispBlanksAs val="gap"/>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lt-L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552450</xdr:colOff>
      <xdr:row>16</xdr:row>
      <xdr:rowOff>95250</xdr:rowOff>
    </xdr:from>
    <xdr:to>
      <xdr:col>8</xdr:col>
      <xdr:colOff>247650</xdr:colOff>
      <xdr:row>30</xdr:row>
      <xdr:rowOff>38100</xdr:rowOff>
    </xdr:to>
    <xdr:graphicFrame macro="">
      <xdr:nvGraphicFramePr>
        <xdr:cNvPr id="2" name="Diagrama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tabSelected="1" zoomScaleNormal="100" zoomScaleSheetLayoutView="100" workbookViewId="0">
      <selection activeCell="X13" sqref="X13"/>
    </sheetView>
  </sheetViews>
  <sheetFormatPr defaultRowHeight="12.75" x14ac:dyDescent="0.2"/>
  <cols>
    <col min="9" max="9" width="17.5703125" customWidth="1"/>
    <col min="10" max="10" width="7.28515625" customWidth="1"/>
    <col min="13" max="13" width="11.28515625" bestFit="1" customWidth="1"/>
  </cols>
  <sheetData>
    <row r="1" spans="1:11" ht="48.75" customHeight="1" x14ac:dyDescent="0.2">
      <c r="E1" s="506"/>
      <c r="F1" s="507" t="s">
        <v>331</v>
      </c>
      <c r="G1" s="507"/>
      <c r="H1" s="507"/>
      <c r="I1" s="507"/>
      <c r="J1" s="505"/>
    </row>
    <row r="2" spans="1:11" ht="15" customHeight="1" x14ac:dyDescent="0.2">
      <c r="E2" s="506"/>
      <c r="F2" s="504"/>
      <c r="G2" s="504"/>
      <c r="H2" s="504"/>
      <c r="I2" s="504"/>
      <c r="J2" s="505"/>
    </row>
    <row r="3" spans="1:11" s="3" customFormat="1" ht="15.75" x14ac:dyDescent="0.25">
      <c r="A3" s="512" t="s">
        <v>146</v>
      </c>
      <c r="B3" s="513"/>
      <c r="C3" s="513"/>
      <c r="D3" s="513"/>
      <c r="E3" s="513"/>
      <c r="F3" s="513"/>
      <c r="G3" s="513"/>
      <c r="H3" s="513"/>
      <c r="I3" s="513"/>
      <c r="J3" s="96"/>
      <c r="K3" s="96"/>
    </row>
    <row r="4" spans="1:11" s="3" customFormat="1" ht="15.75" x14ac:dyDescent="0.25">
      <c r="A4" s="512" t="s">
        <v>32</v>
      </c>
      <c r="B4" s="513"/>
      <c r="C4" s="513"/>
      <c r="D4" s="513"/>
      <c r="E4" s="513"/>
      <c r="F4" s="513"/>
      <c r="G4" s="513"/>
      <c r="H4" s="513"/>
      <c r="I4" s="513"/>
      <c r="J4" s="96"/>
      <c r="K4" s="96"/>
    </row>
    <row r="5" spans="1:11" s="3" customFormat="1" ht="15.75" x14ac:dyDescent="0.25">
      <c r="A5" s="512" t="s">
        <v>103</v>
      </c>
      <c r="B5" s="513"/>
      <c r="C5" s="513"/>
      <c r="D5" s="513"/>
      <c r="E5" s="513"/>
      <c r="F5" s="513"/>
      <c r="G5" s="513"/>
      <c r="H5" s="513"/>
      <c r="I5" s="513"/>
      <c r="J5" s="96"/>
      <c r="K5" s="96"/>
    </row>
    <row r="6" spans="1:11" s="3" customFormat="1" ht="15.75" x14ac:dyDescent="0.25">
      <c r="E6" s="97"/>
    </row>
    <row r="7" spans="1:11" s="3" customFormat="1" ht="15.75" x14ac:dyDescent="0.25">
      <c r="A7" s="519" t="s">
        <v>308</v>
      </c>
      <c r="B7" s="520"/>
      <c r="C7" s="520"/>
      <c r="D7" s="520"/>
      <c r="E7" s="520"/>
      <c r="F7" s="520"/>
      <c r="G7" s="520"/>
      <c r="H7" s="520"/>
      <c r="I7" s="520"/>
      <c r="J7" s="98"/>
      <c r="K7" s="98"/>
    </row>
    <row r="8" spans="1:11" s="3" customFormat="1" ht="50.25" customHeight="1" x14ac:dyDescent="0.25">
      <c r="A8" s="507" t="s">
        <v>309</v>
      </c>
      <c r="B8" s="520"/>
      <c r="C8" s="520"/>
      <c r="D8" s="520"/>
      <c r="E8" s="520"/>
      <c r="F8" s="520"/>
      <c r="G8" s="520"/>
      <c r="H8" s="520"/>
      <c r="I8" s="520"/>
      <c r="J8" s="99"/>
      <c r="K8" s="99"/>
    </row>
    <row r="9" spans="1:11" s="3" customFormat="1" ht="15.75" x14ac:dyDescent="0.25">
      <c r="A9" s="87"/>
      <c r="B9" s="100"/>
      <c r="C9" s="100"/>
      <c r="D9" s="100"/>
      <c r="E9" s="100"/>
      <c r="F9" s="100"/>
      <c r="G9" s="100"/>
      <c r="H9" s="100"/>
      <c r="I9" s="100"/>
      <c r="J9" s="99"/>
      <c r="K9" s="99"/>
    </row>
    <row r="10" spans="1:11" s="3" customFormat="1" ht="21" customHeight="1" x14ac:dyDescent="0.25">
      <c r="A10" s="517" t="s">
        <v>320</v>
      </c>
      <c r="B10" s="518"/>
      <c r="C10" s="518"/>
      <c r="D10" s="518"/>
      <c r="E10" s="518"/>
      <c r="F10" s="518"/>
      <c r="G10" s="518"/>
      <c r="H10" s="518"/>
      <c r="I10" s="518"/>
      <c r="J10" s="97"/>
      <c r="K10" s="97"/>
    </row>
    <row r="11" spans="1:11" s="3" customFormat="1" ht="15.75" x14ac:dyDescent="0.25">
      <c r="A11" s="101"/>
      <c r="B11" s="100"/>
      <c r="C11" s="100"/>
      <c r="D11" s="100"/>
      <c r="E11" s="100"/>
      <c r="F11" s="100"/>
      <c r="G11" s="100"/>
      <c r="H11" s="100"/>
      <c r="I11" s="100"/>
      <c r="J11" s="97"/>
      <c r="K11" s="97"/>
    </row>
    <row r="12" spans="1:11" s="3" customFormat="1" ht="15.75" x14ac:dyDescent="0.25">
      <c r="B12" s="510" t="s">
        <v>104</v>
      </c>
      <c r="C12" s="510"/>
      <c r="D12" s="102" t="s">
        <v>105</v>
      </c>
      <c r="E12" s="97">
        <v>19</v>
      </c>
      <c r="F12" s="107" t="s">
        <v>106</v>
      </c>
      <c r="G12" s="107"/>
      <c r="H12" s="99"/>
      <c r="I12" s="99"/>
      <c r="J12" s="99"/>
      <c r="K12" s="99"/>
    </row>
    <row r="13" spans="1:11" s="3" customFormat="1" ht="15.75" x14ac:dyDescent="0.25">
      <c r="B13" s="510" t="s">
        <v>107</v>
      </c>
      <c r="C13" s="510"/>
      <c r="D13" s="102" t="s">
        <v>105</v>
      </c>
      <c r="E13" s="97">
        <v>2</v>
      </c>
      <c r="F13" s="107" t="s">
        <v>128</v>
      </c>
      <c r="G13" s="107"/>
      <c r="H13" s="99"/>
      <c r="I13" s="99"/>
      <c r="J13" s="99"/>
      <c r="K13" s="99"/>
    </row>
    <row r="14" spans="1:11" s="3" customFormat="1" ht="21" customHeight="1" x14ac:dyDescent="0.25">
      <c r="B14" s="511" t="s">
        <v>307</v>
      </c>
      <c r="C14" s="511"/>
      <c r="D14" s="97" t="s">
        <v>105</v>
      </c>
      <c r="E14" s="97">
        <v>2</v>
      </c>
      <c r="F14" s="515" t="s">
        <v>312</v>
      </c>
      <c r="G14" s="516"/>
      <c r="H14" s="516"/>
      <c r="I14" s="516"/>
      <c r="J14" s="99"/>
      <c r="K14" s="99"/>
    </row>
    <row r="15" spans="1:11" s="3" customFormat="1" ht="15.75" x14ac:dyDescent="0.25">
      <c r="B15" s="99"/>
      <c r="C15" s="99"/>
      <c r="D15" s="102"/>
      <c r="E15" s="103"/>
      <c r="F15" s="99"/>
      <c r="G15" s="99"/>
      <c r="H15" s="99"/>
      <c r="I15" s="99"/>
      <c r="J15" s="99"/>
      <c r="K15" s="99"/>
    </row>
    <row r="16" spans="1:11" s="3" customFormat="1" ht="15.75" x14ac:dyDescent="0.25">
      <c r="B16" s="512" t="s">
        <v>147</v>
      </c>
      <c r="C16" s="513"/>
      <c r="D16" s="513"/>
      <c r="E16" s="513"/>
      <c r="F16" s="513"/>
      <c r="G16" s="513"/>
      <c r="H16" s="513"/>
      <c r="I16" s="104"/>
    </row>
    <row r="17" spans="5:15" s="3" customFormat="1" ht="15.75" x14ac:dyDescent="0.25">
      <c r="E17" s="97"/>
      <c r="M17" s="502"/>
    </row>
    <row r="18" spans="5:15" s="3" customFormat="1" ht="15.75" x14ac:dyDescent="0.25">
      <c r="E18" s="97"/>
    </row>
    <row r="19" spans="5:15" s="3" customFormat="1" ht="15.75" x14ac:dyDescent="0.25">
      <c r="E19" s="97"/>
    </row>
    <row r="20" spans="5:15" s="3" customFormat="1" ht="15.75" x14ac:dyDescent="0.25">
      <c r="E20" s="97"/>
    </row>
    <row r="21" spans="5:15" s="3" customFormat="1" ht="15.75" x14ac:dyDescent="0.25">
      <c r="E21" s="97"/>
    </row>
    <row r="22" spans="5:15" s="3" customFormat="1" ht="15.75" x14ac:dyDescent="0.25">
      <c r="E22" s="97"/>
    </row>
    <row r="23" spans="5:15" s="3" customFormat="1" ht="15.75" x14ac:dyDescent="0.25">
      <c r="E23" s="97"/>
    </row>
    <row r="24" spans="5:15" s="3" customFormat="1" ht="15.75" x14ac:dyDescent="0.25">
      <c r="E24" s="97"/>
    </row>
    <row r="25" spans="5:15" s="3" customFormat="1" ht="15.75" x14ac:dyDescent="0.25">
      <c r="E25" s="97"/>
      <c r="O25" s="3" t="s">
        <v>89</v>
      </c>
    </row>
    <row r="26" spans="5:15" s="3" customFormat="1" ht="15.75" x14ac:dyDescent="0.25">
      <c r="E26" s="97"/>
    </row>
    <row r="27" spans="5:15" s="3" customFormat="1" ht="15.75" x14ac:dyDescent="0.25">
      <c r="E27" s="97"/>
    </row>
    <row r="28" spans="5:15" s="3" customFormat="1" ht="15.75" x14ac:dyDescent="0.25">
      <c r="E28" s="97"/>
    </row>
    <row r="29" spans="5:15" s="3" customFormat="1" ht="15.75" x14ac:dyDescent="0.25">
      <c r="E29" s="97"/>
    </row>
    <row r="30" spans="5:15" s="3" customFormat="1" ht="15.75" x14ac:dyDescent="0.25">
      <c r="E30" s="97"/>
    </row>
    <row r="31" spans="5:15" s="3" customFormat="1" ht="15.75" x14ac:dyDescent="0.25">
      <c r="E31" s="97"/>
    </row>
    <row r="32" spans="5:15" s="3" customFormat="1" ht="15.75" x14ac:dyDescent="0.25">
      <c r="E32" s="97"/>
    </row>
    <row r="33" spans="1:11" s="3" customFormat="1" ht="33" customHeight="1" x14ac:dyDescent="0.25">
      <c r="A33" s="514" t="s">
        <v>108</v>
      </c>
      <c r="B33" s="509"/>
      <c r="C33" s="509"/>
      <c r="D33" s="509"/>
      <c r="E33" s="509"/>
      <c r="F33" s="509"/>
      <c r="G33" s="509"/>
      <c r="H33" s="509"/>
      <c r="I33" s="509"/>
      <c r="J33" s="105"/>
      <c r="K33" s="105"/>
    </row>
    <row r="34" spans="1:11" s="3" customFormat="1" ht="29.25" customHeight="1" x14ac:dyDescent="0.25">
      <c r="A34" s="508" t="s">
        <v>109</v>
      </c>
      <c r="B34" s="509"/>
      <c r="C34" s="509"/>
      <c r="D34" s="509"/>
      <c r="E34" s="509"/>
      <c r="F34" s="509"/>
      <c r="G34" s="509"/>
      <c r="H34" s="509"/>
      <c r="I34" s="509"/>
      <c r="J34" s="106"/>
      <c r="K34" s="106"/>
    </row>
    <row r="35" spans="1:11" s="3" customFormat="1" ht="31.5" customHeight="1" x14ac:dyDescent="0.25">
      <c r="A35" s="508" t="s">
        <v>110</v>
      </c>
      <c r="B35" s="509"/>
      <c r="C35" s="509"/>
      <c r="D35" s="509"/>
      <c r="E35" s="509"/>
      <c r="F35" s="509"/>
      <c r="G35" s="509"/>
      <c r="H35" s="509"/>
      <c r="I35" s="509"/>
      <c r="J35" s="106"/>
      <c r="K35" s="106"/>
    </row>
    <row r="36" spans="1:11" s="3" customFormat="1" ht="29.25" customHeight="1" x14ac:dyDescent="0.25">
      <c r="A36" s="508" t="s">
        <v>111</v>
      </c>
      <c r="B36" s="509"/>
      <c r="C36" s="509"/>
      <c r="D36" s="509"/>
      <c r="E36" s="509"/>
      <c r="F36" s="509"/>
      <c r="G36" s="509"/>
      <c r="H36" s="509"/>
      <c r="I36" s="509"/>
      <c r="J36" s="106"/>
      <c r="K36" s="106"/>
    </row>
  </sheetData>
  <mergeCells count="16">
    <mergeCell ref="F1:I1"/>
    <mergeCell ref="A35:I35"/>
    <mergeCell ref="A36:I36"/>
    <mergeCell ref="B12:C12"/>
    <mergeCell ref="B13:C13"/>
    <mergeCell ref="B14:C14"/>
    <mergeCell ref="B16:H16"/>
    <mergeCell ref="A33:I33"/>
    <mergeCell ref="A34:I34"/>
    <mergeCell ref="F14:I14"/>
    <mergeCell ref="A10:I10"/>
    <mergeCell ref="A3:I3"/>
    <mergeCell ref="A4:I4"/>
    <mergeCell ref="A5:I5"/>
    <mergeCell ref="A7:I7"/>
    <mergeCell ref="A8:I8"/>
  </mergeCells>
  <pageMargins left="1.1811023622047245" right="0.19685039370078741" top="0.74803149606299213" bottom="0.74803149606299213"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06"/>
  <sheetViews>
    <sheetView zoomScaleNormal="100" zoomScaleSheetLayoutView="100" workbookViewId="0">
      <selection activeCell="T20" sqref="T20"/>
    </sheetView>
  </sheetViews>
  <sheetFormatPr defaultColWidth="9.140625" defaultRowHeight="12.75" x14ac:dyDescent="0.2"/>
  <cols>
    <col min="1" max="2" width="2.85546875" style="13" customWidth="1"/>
    <col min="3" max="3" width="2.7109375" style="13" customWidth="1"/>
    <col min="4" max="4" width="33.42578125" style="13" customWidth="1"/>
    <col min="5" max="5" width="2.85546875" style="15" customWidth="1"/>
    <col min="6" max="6" width="3.28515625" style="16" customWidth="1"/>
    <col min="7" max="7" width="7.140625" style="17" customWidth="1"/>
    <col min="8" max="10" width="10" style="13" customWidth="1"/>
    <col min="11" max="11" width="29" style="13" customWidth="1"/>
    <col min="12" max="13" width="5.85546875" style="13" customWidth="1"/>
    <col min="14" max="14" width="37.85546875" style="13" customWidth="1"/>
    <col min="15" max="15" width="31" style="13" customWidth="1"/>
    <col min="16" max="16384" width="9.140625" style="14"/>
  </cols>
  <sheetData>
    <row r="1" spans="1:17" s="70" customFormat="1" ht="11.25" customHeight="1" x14ac:dyDescent="0.2">
      <c r="A1" s="69"/>
      <c r="B1" s="69"/>
      <c r="C1" s="69"/>
      <c r="D1" s="69"/>
      <c r="E1" s="137"/>
      <c r="F1" s="138"/>
      <c r="G1" s="139"/>
      <c r="H1" s="69"/>
      <c r="I1" s="69"/>
      <c r="J1" s="69"/>
    </row>
    <row r="2" spans="1:17" s="91" customFormat="1" ht="15.75" customHeight="1" x14ac:dyDescent="0.2">
      <c r="A2" s="680" t="s">
        <v>96</v>
      </c>
      <c r="B2" s="680"/>
      <c r="C2" s="680"/>
      <c r="D2" s="680"/>
      <c r="E2" s="680"/>
      <c r="F2" s="680"/>
      <c r="G2" s="680"/>
      <c r="H2" s="680"/>
      <c r="I2" s="680"/>
      <c r="J2" s="680"/>
      <c r="K2" s="680"/>
      <c r="L2" s="680"/>
      <c r="M2" s="680"/>
      <c r="N2" s="680"/>
      <c r="O2" s="680"/>
    </row>
    <row r="3" spans="1:17" s="70" customFormat="1" ht="14.25" x14ac:dyDescent="0.2">
      <c r="A3" s="681" t="s">
        <v>97</v>
      </c>
      <c r="B3" s="681"/>
      <c r="C3" s="681"/>
      <c r="D3" s="681"/>
      <c r="E3" s="681"/>
      <c r="F3" s="681"/>
      <c r="G3" s="681"/>
      <c r="H3" s="681"/>
      <c r="I3" s="681"/>
      <c r="J3" s="681"/>
      <c r="K3" s="681"/>
      <c r="L3" s="681"/>
      <c r="M3" s="681"/>
      <c r="N3" s="681"/>
      <c r="O3" s="681"/>
    </row>
    <row r="4" spans="1:17" s="70" customFormat="1" ht="15" customHeight="1" thickBot="1" x14ac:dyDescent="0.25">
      <c r="A4" s="92"/>
      <c r="B4" s="92"/>
      <c r="C4" s="92"/>
      <c r="D4" s="92"/>
      <c r="E4" s="93"/>
      <c r="F4" s="94"/>
      <c r="G4" s="95"/>
      <c r="H4" s="92"/>
      <c r="I4" s="92"/>
      <c r="J4" s="92"/>
      <c r="K4" s="682"/>
      <c r="L4" s="682"/>
      <c r="M4" s="682"/>
      <c r="N4" s="682"/>
      <c r="O4" s="683"/>
    </row>
    <row r="5" spans="1:17" s="91" customFormat="1" ht="30" customHeight="1" x14ac:dyDescent="0.2">
      <c r="A5" s="684" t="s">
        <v>28</v>
      </c>
      <c r="B5" s="687" t="s">
        <v>0</v>
      </c>
      <c r="C5" s="687" t="s">
        <v>151</v>
      </c>
      <c r="D5" s="690" t="s">
        <v>9</v>
      </c>
      <c r="E5" s="693" t="s">
        <v>1</v>
      </c>
      <c r="F5" s="696" t="s">
        <v>2</v>
      </c>
      <c r="G5" s="710" t="s">
        <v>3</v>
      </c>
      <c r="H5" s="521" t="s">
        <v>332</v>
      </c>
      <c r="I5" s="522"/>
      <c r="J5" s="523"/>
      <c r="K5" s="715" t="s">
        <v>98</v>
      </c>
      <c r="L5" s="716"/>
      <c r="M5" s="716"/>
      <c r="N5" s="717" t="s">
        <v>99</v>
      </c>
      <c r="O5" s="720" t="s">
        <v>100</v>
      </c>
    </row>
    <row r="6" spans="1:17" s="91" customFormat="1" ht="33.75" customHeight="1" x14ac:dyDescent="0.2">
      <c r="A6" s="685"/>
      <c r="B6" s="688"/>
      <c r="C6" s="688"/>
      <c r="D6" s="691"/>
      <c r="E6" s="694"/>
      <c r="F6" s="697"/>
      <c r="G6" s="711"/>
      <c r="H6" s="663" t="s">
        <v>149</v>
      </c>
      <c r="I6" s="663" t="s">
        <v>306</v>
      </c>
      <c r="J6" s="663" t="s">
        <v>150</v>
      </c>
      <c r="K6" s="665" t="s">
        <v>101</v>
      </c>
      <c r="L6" s="667" t="s">
        <v>295</v>
      </c>
      <c r="M6" s="699" t="s">
        <v>102</v>
      </c>
      <c r="N6" s="718"/>
      <c r="O6" s="721"/>
    </row>
    <row r="7" spans="1:17" s="91" customFormat="1" ht="44.25" customHeight="1" thickBot="1" x14ac:dyDescent="0.25">
      <c r="A7" s="686"/>
      <c r="B7" s="689"/>
      <c r="C7" s="689"/>
      <c r="D7" s="692"/>
      <c r="E7" s="695"/>
      <c r="F7" s="698"/>
      <c r="G7" s="712"/>
      <c r="H7" s="664"/>
      <c r="I7" s="664"/>
      <c r="J7" s="664"/>
      <c r="K7" s="666"/>
      <c r="L7" s="668"/>
      <c r="M7" s="700"/>
      <c r="N7" s="719"/>
      <c r="O7" s="722"/>
    </row>
    <row r="8" spans="1:17" s="18" customFormat="1" ht="15" customHeight="1" x14ac:dyDescent="0.2">
      <c r="A8" s="701" t="s">
        <v>45</v>
      </c>
      <c r="B8" s="702"/>
      <c r="C8" s="702"/>
      <c r="D8" s="702"/>
      <c r="E8" s="702"/>
      <c r="F8" s="702"/>
      <c r="G8" s="702"/>
      <c r="H8" s="702"/>
      <c r="I8" s="702"/>
      <c r="J8" s="702"/>
      <c r="K8" s="702"/>
      <c r="L8" s="702"/>
      <c r="M8" s="702"/>
      <c r="N8" s="702"/>
      <c r="O8" s="703"/>
    </row>
    <row r="9" spans="1:17" s="18" customFormat="1" ht="13.5" customHeight="1" x14ac:dyDescent="0.2">
      <c r="A9" s="704" t="s">
        <v>33</v>
      </c>
      <c r="B9" s="705"/>
      <c r="C9" s="705"/>
      <c r="D9" s="705"/>
      <c r="E9" s="705"/>
      <c r="F9" s="705"/>
      <c r="G9" s="705"/>
      <c r="H9" s="705"/>
      <c r="I9" s="705"/>
      <c r="J9" s="705"/>
      <c r="K9" s="705"/>
      <c r="L9" s="705"/>
      <c r="M9" s="705"/>
      <c r="N9" s="705"/>
      <c r="O9" s="706"/>
    </row>
    <row r="10" spans="1:17" s="70" customFormat="1" ht="39.75" customHeight="1" x14ac:dyDescent="0.2">
      <c r="A10" s="108" t="s">
        <v>4</v>
      </c>
      <c r="B10" s="109" t="s">
        <v>34</v>
      </c>
      <c r="C10" s="110"/>
      <c r="D10" s="110"/>
      <c r="E10" s="110"/>
      <c r="F10" s="110"/>
      <c r="G10" s="110"/>
      <c r="H10" s="639" t="s">
        <v>119</v>
      </c>
      <c r="I10" s="640"/>
      <c r="J10" s="641"/>
      <c r="K10" s="111" t="s">
        <v>112</v>
      </c>
      <c r="L10" s="112">
        <v>19</v>
      </c>
      <c r="M10" s="112">
        <v>24</v>
      </c>
      <c r="N10" s="707"/>
      <c r="O10" s="708"/>
    </row>
    <row r="11" spans="1:17" s="70" customFormat="1" ht="39" customHeight="1" x14ac:dyDescent="0.2">
      <c r="A11" s="108"/>
      <c r="B11" s="109"/>
      <c r="C11" s="110"/>
      <c r="D11" s="110"/>
      <c r="E11" s="110"/>
      <c r="F11" s="110"/>
      <c r="G11" s="110"/>
      <c r="H11" s="639" t="s">
        <v>117</v>
      </c>
      <c r="I11" s="640"/>
      <c r="J11" s="641"/>
      <c r="K11" s="111" t="s">
        <v>113</v>
      </c>
      <c r="L11" s="112">
        <v>0.18529999999999999</v>
      </c>
      <c r="M11" s="112">
        <v>0.04</v>
      </c>
      <c r="N11" s="644" t="s">
        <v>310</v>
      </c>
      <c r="O11" s="709"/>
    </row>
    <row r="12" spans="1:17" s="70" customFormat="1" ht="24.75" customHeight="1" x14ac:dyDescent="0.2">
      <c r="A12" s="108"/>
      <c r="B12" s="109"/>
      <c r="C12" s="110"/>
      <c r="D12" s="110"/>
      <c r="E12" s="110"/>
      <c r="F12" s="110"/>
      <c r="G12" s="110"/>
      <c r="H12" s="639" t="s">
        <v>321</v>
      </c>
      <c r="I12" s="640"/>
      <c r="J12" s="641"/>
      <c r="K12" s="113" t="s">
        <v>114</v>
      </c>
      <c r="L12" s="131">
        <v>2400</v>
      </c>
      <c r="M12" s="114" t="s">
        <v>311</v>
      </c>
      <c r="N12" s="115"/>
      <c r="O12" s="116"/>
    </row>
    <row r="13" spans="1:17" s="70" customFormat="1" ht="66" customHeight="1" x14ac:dyDescent="0.2">
      <c r="A13" s="108"/>
      <c r="B13" s="109"/>
      <c r="C13" s="110"/>
      <c r="D13" s="110"/>
      <c r="E13" s="110"/>
      <c r="F13" s="110"/>
      <c r="G13" s="110"/>
      <c r="H13" s="639" t="s">
        <v>118</v>
      </c>
      <c r="I13" s="640"/>
      <c r="J13" s="641"/>
      <c r="K13" s="111" t="s">
        <v>115</v>
      </c>
      <c r="L13" s="112">
        <v>5</v>
      </c>
      <c r="M13" s="117" t="s">
        <v>35</v>
      </c>
      <c r="N13" s="642" t="s">
        <v>322</v>
      </c>
      <c r="O13" s="643"/>
    </row>
    <row r="14" spans="1:17" s="70" customFormat="1" ht="39" customHeight="1" x14ac:dyDescent="0.2">
      <c r="A14" s="108"/>
      <c r="B14" s="109"/>
      <c r="C14" s="110"/>
      <c r="D14" s="110"/>
      <c r="E14" s="110"/>
      <c r="F14" s="110"/>
      <c r="G14" s="110"/>
      <c r="H14" s="639" t="s">
        <v>118</v>
      </c>
      <c r="I14" s="640"/>
      <c r="J14" s="641"/>
      <c r="K14" s="111" t="s">
        <v>116</v>
      </c>
      <c r="L14" s="112">
        <v>0.7</v>
      </c>
      <c r="M14" s="118">
        <v>0.7</v>
      </c>
      <c r="N14" s="644" t="s">
        <v>313</v>
      </c>
      <c r="O14" s="645"/>
    </row>
    <row r="15" spans="1:17" ht="15.75" customHeight="1" x14ac:dyDescent="0.2">
      <c r="A15" s="19" t="s">
        <v>4</v>
      </c>
      <c r="B15" s="20" t="s">
        <v>4</v>
      </c>
      <c r="C15" s="646"/>
      <c r="D15" s="646"/>
      <c r="E15" s="646"/>
      <c r="F15" s="646"/>
      <c r="G15" s="646"/>
      <c r="H15" s="646"/>
      <c r="I15" s="646"/>
      <c r="J15" s="646"/>
      <c r="K15" s="646"/>
      <c r="L15" s="646"/>
      <c r="M15" s="646"/>
      <c r="N15" s="646"/>
      <c r="O15" s="647"/>
    </row>
    <row r="16" spans="1:17" s="140" customFormat="1" ht="12.75" customHeight="1" x14ac:dyDescent="0.2">
      <c r="A16" s="220" t="s">
        <v>4</v>
      </c>
      <c r="B16" s="221" t="s">
        <v>4</v>
      </c>
      <c r="C16" s="263"/>
      <c r="D16" s="265" t="s">
        <v>53</v>
      </c>
      <c r="E16" s="141"/>
      <c r="F16" s="224" t="s">
        <v>35</v>
      </c>
      <c r="G16" s="266"/>
      <c r="H16" s="24"/>
      <c r="I16" s="24"/>
      <c r="J16" s="267"/>
      <c r="K16" s="268"/>
      <c r="L16" s="269"/>
      <c r="M16" s="270"/>
      <c r="N16" s="270"/>
      <c r="O16" s="271"/>
      <c r="P16" s="14"/>
      <c r="Q16" s="14"/>
    </row>
    <row r="17" spans="1:17" s="140" customFormat="1" ht="6.75" customHeight="1" x14ac:dyDescent="0.2">
      <c r="A17" s="220"/>
      <c r="B17" s="221"/>
      <c r="C17" s="264"/>
      <c r="D17" s="272"/>
      <c r="E17" s="142"/>
      <c r="F17" s="311"/>
      <c r="G17" s="273"/>
      <c r="H17" s="26"/>
      <c r="I17" s="26"/>
      <c r="J17" s="274"/>
      <c r="K17" s="275"/>
      <c r="L17" s="276"/>
      <c r="M17" s="277"/>
      <c r="N17" s="277"/>
      <c r="O17" s="278"/>
      <c r="P17" s="14"/>
      <c r="Q17" s="14"/>
    </row>
    <row r="18" spans="1:17" ht="12" customHeight="1" x14ac:dyDescent="0.2">
      <c r="A18" s="220"/>
      <c r="B18" s="221"/>
      <c r="C18" s="279" t="s">
        <v>4</v>
      </c>
      <c r="D18" s="669" t="s">
        <v>46</v>
      </c>
      <c r="E18" s="141" t="s">
        <v>36</v>
      </c>
      <c r="F18" s="22"/>
      <c r="G18" s="86" t="s">
        <v>52</v>
      </c>
      <c r="H18" s="24">
        <v>86.2</v>
      </c>
      <c r="I18" s="24">
        <v>86.2</v>
      </c>
      <c r="J18" s="24">
        <v>85.6</v>
      </c>
      <c r="K18" s="671" t="s">
        <v>59</v>
      </c>
      <c r="L18" s="328">
        <v>1</v>
      </c>
      <c r="M18" s="329">
        <v>0</v>
      </c>
      <c r="N18" s="648" t="s">
        <v>323</v>
      </c>
      <c r="O18" s="673" t="s">
        <v>314</v>
      </c>
    </row>
    <row r="19" spans="1:17" ht="14.25" customHeight="1" x14ac:dyDescent="0.2">
      <c r="A19" s="220"/>
      <c r="B19" s="221"/>
      <c r="C19" s="279"/>
      <c r="D19" s="669"/>
      <c r="E19" s="141"/>
      <c r="F19" s="22"/>
      <c r="G19" s="86"/>
      <c r="H19" s="24"/>
      <c r="I19" s="24"/>
      <c r="J19" s="24"/>
      <c r="K19" s="671"/>
      <c r="L19" s="328"/>
      <c r="M19" s="329"/>
      <c r="N19" s="649"/>
      <c r="O19" s="674"/>
    </row>
    <row r="20" spans="1:17" ht="85.5" customHeight="1" x14ac:dyDescent="0.2">
      <c r="A20" s="220"/>
      <c r="B20" s="221"/>
      <c r="C20" s="279"/>
      <c r="D20" s="670"/>
      <c r="E20" s="142"/>
      <c r="F20" s="22"/>
      <c r="G20" s="143"/>
      <c r="H20" s="26"/>
      <c r="I20" s="26"/>
      <c r="J20" s="26"/>
      <c r="K20" s="672"/>
      <c r="L20" s="330"/>
      <c r="M20" s="331"/>
      <c r="N20" s="650"/>
      <c r="O20" s="675"/>
    </row>
    <row r="21" spans="1:17" ht="34.5" customHeight="1" x14ac:dyDescent="0.2">
      <c r="A21" s="220"/>
      <c r="B21" s="221"/>
      <c r="C21" s="604" t="s">
        <v>6</v>
      </c>
      <c r="D21" s="676" t="s">
        <v>68</v>
      </c>
      <c r="E21" s="627"/>
      <c r="F21" s="224"/>
      <c r="G21" s="144" t="s">
        <v>52</v>
      </c>
      <c r="H21" s="24">
        <v>9.6999999999999993</v>
      </c>
      <c r="I21" s="24">
        <v>9.6999999999999993</v>
      </c>
      <c r="J21" s="24">
        <v>0</v>
      </c>
      <c r="K21" s="332" t="s">
        <v>70</v>
      </c>
      <c r="L21" s="333">
        <v>1</v>
      </c>
      <c r="M21" s="334">
        <v>0</v>
      </c>
      <c r="N21" s="503" t="s">
        <v>319</v>
      </c>
      <c r="O21" s="659" t="s">
        <v>318</v>
      </c>
    </row>
    <row r="22" spans="1:17" ht="43.5" customHeight="1" x14ac:dyDescent="0.2">
      <c r="A22" s="220"/>
      <c r="B22" s="221"/>
      <c r="C22" s="605"/>
      <c r="D22" s="677"/>
      <c r="E22" s="609"/>
      <c r="F22" s="224"/>
      <c r="G22" s="144"/>
      <c r="H22" s="24"/>
      <c r="I22" s="24"/>
      <c r="J22" s="24"/>
      <c r="K22" s="335"/>
      <c r="L22" s="336"/>
      <c r="M22" s="337"/>
      <c r="N22" s="337"/>
      <c r="O22" s="660"/>
    </row>
    <row r="23" spans="1:17" ht="54" customHeight="1" x14ac:dyDescent="0.2">
      <c r="A23" s="220"/>
      <c r="B23" s="221"/>
      <c r="C23" s="280" t="s">
        <v>31</v>
      </c>
      <c r="D23" s="232" t="s">
        <v>95</v>
      </c>
      <c r="E23" s="148"/>
      <c r="F23" s="224"/>
      <c r="G23" s="84" t="s">
        <v>30</v>
      </c>
      <c r="H23" s="149">
        <v>3</v>
      </c>
      <c r="I23" s="149">
        <v>3</v>
      </c>
      <c r="J23" s="149">
        <v>2.9</v>
      </c>
      <c r="K23" s="145" t="s">
        <v>129</v>
      </c>
      <c r="L23" s="233">
        <v>1</v>
      </c>
      <c r="M23" s="7">
        <v>1</v>
      </c>
      <c r="N23" s="7"/>
      <c r="O23" s="146"/>
    </row>
    <row r="24" spans="1:17" ht="18.75" customHeight="1" x14ac:dyDescent="0.2">
      <c r="A24" s="220"/>
      <c r="B24" s="221"/>
      <c r="C24" s="281" t="s">
        <v>120</v>
      </c>
      <c r="D24" s="637" t="s">
        <v>93</v>
      </c>
      <c r="E24" s="150"/>
      <c r="F24" s="224"/>
      <c r="G24" s="84" t="s">
        <v>30</v>
      </c>
      <c r="H24" s="23">
        <v>80</v>
      </c>
      <c r="I24" s="23">
        <f>80-51.5</f>
        <v>28.5</v>
      </c>
      <c r="J24" s="23">
        <v>0</v>
      </c>
      <c r="K24" s="145" t="s">
        <v>83</v>
      </c>
      <c r="L24" s="233">
        <v>0</v>
      </c>
      <c r="M24" s="7">
        <v>0</v>
      </c>
      <c r="N24" s="661" t="s">
        <v>298</v>
      </c>
      <c r="O24" s="146"/>
    </row>
    <row r="25" spans="1:17" ht="34.5" customHeight="1" x14ac:dyDescent="0.2">
      <c r="A25" s="220"/>
      <c r="B25" s="221"/>
      <c r="C25" s="280"/>
      <c r="D25" s="638"/>
      <c r="E25" s="151"/>
      <c r="F25" s="224"/>
      <c r="G25" s="143" t="s">
        <v>52</v>
      </c>
      <c r="H25" s="26">
        <v>20</v>
      </c>
      <c r="I25" s="26">
        <v>20</v>
      </c>
      <c r="J25" s="26">
        <v>20</v>
      </c>
      <c r="K25" s="119"/>
      <c r="L25" s="234"/>
      <c r="M25" s="6"/>
      <c r="N25" s="662"/>
      <c r="O25" s="242"/>
    </row>
    <row r="26" spans="1:17" ht="26.25" customHeight="1" x14ac:dyDescent="0.2">
      <c r="A26" s="220"/>
      <c r="B26" s="221"/>
      <c r="C26" s="282" t="s">
        <v>121</v>
      </c>
      <c r="D26" s="633" t="s">
        <v>131</v>
      </c>
      <c r="E26" s="152"/>
      <c r="F26" s="153"/>
      <c r="G26" s="121" t="s">
        <v>52</v>
      </c>
      <c r="H26" s="71">
        <v>8.5</v>
      </c>
      <c r="I26" s="71">
        <v>8.5</v>
      </c>
      <c r="J26" s="71">
        <v>8.5</v>
      </c>
      <c r="K26" s="154" t="s">
        <v>83</v>
      </c>
      <c r="L26" s="235">
        <v>1</v>
      </c>
      <c r="M26" s="10">
        <v>1</v>
      </c>
      <c r="N26" s="10"/>
      <c r="O26" s="160"/>
    </row>
    <row r="27" spans="1:17" ht="54" customHeight="1" x14ac:dyDescent="0.2">
      <c r="A27" s="220"/>
      <c r="B27" s="221"/>
      <c r="C27" s="283"/>
      <c r="D27" s="634"/>
      <c r="E27" s="156"/>
      <c r="F27" s="153"/>
      <c r="G27" s="157"/>
      <c r="H27" s="72"/>
      <c r="I27" s="72"/>
      <c r="J27" s="72"/>
      <c r="K27" s="158"/>
      <c r="L27" s="236"/>
      <c r="M27" s="247"/>
      <c r="N27" s="247"/>
      <c r="O27" s="167"/>
    </row>
    <row r="28" spans="1:17" ht="24.75" customHeight="1" x14ac:dyDescent="0.2">
      <c r="A28" s="220"/>
      <c r="B28" s="221"/>
      <c r="C28" s="604" t="s">
        <v>122</v>
      </c>
      <c r="D28" s="569" t="s">
        <v>132</v>
      </c>
      <c r="E28" s="635"/>
      <c r="F28" s="88"/>
      <c r="G28" s="159" t="s">
        <v>52</v>
      </c>
      <c r="H28" s="4">
        <v>6.6</v>
      </c>
      <c r="I28" s="4">
        <v>6.6</v>
      </c>
      <c r="J28" s="4">
        <v>6.6</v>
      </c>
      <c r="K28" s="655" t="s">
        <v>37</v>
      </c>
      <c r="L28" s="657">
        <v>1</v>
      </c>
      <c r="M28" s="651">
        <v>1</v>
      </c>
      <c r="N28" s="248"/>
      <c r="O28" s="653"/>
    </row>
    <row r="29" spans="1:17" ht="42.75" customHeight="1" x14ac:dyDescent="0.2">
      <c r="A29" s="220"/>
      <c r="B29" s="221"/>
      <c r="C29" s="605"/>
      <c r="D29" s="610"/>
      <c r="E29" s="636"/>
      <c r="F29" s="88"/>
      <c r="G29" s="159"/>
      <c r="H29" s="4"/>
      <c r="I29" s="4"/>
      <c r="J29" s="4"/>
      <c r="K29" s="656"/>
      <c r="L29" s="658"/>
      <c r="M29" s="652"/>
      <c r="N29" s="249"/>
      <c r="O29" s="654"/>
    </row>
    <row r="30" spans="1:17" ht="23.25" customHeight="1" x14ac:dyDescent="0.2">
      <c r="A30" s="601"/>
      <c r="B30" s="602"/>
      <c r="C30" s="604" t="s">
        <v>123</v>
      </c>
      <c r="D30" s="569" t="s">
        <v>133</v>
      </c>
      <c r="E30" s="630"/>
      <c r="F30" s="632"/>
      <c r="G30" s="121" t="s">
        <v>52</v>
      </c>
      <c r="H30" s="71">
        <v>10.7</v>
      </c>
      <c r="I30" s="71">
        <v>10.7</v>
      </c>
      <c r="J30" s="71">
        <v>10.6</v>
      </c>
      <c r="K30" s="230" t="s">
        <v>37</v>
      </c>
      <c r="L30" s="62">
        <v>1</v>
      </c>
      <c r="M30" s="10">
        <v>1</v>
      </c>
      <c r="N30" s="10"/>
      <c r="O30" s="160"/>
    </row>
    <row r="31" spans="1:17" ht="41.25" customHeight="1" x14ac:dyDescent="0.2">
      <c r="A31" s="601"/>
      <c r="B31" s="602"/>
      <c r="C31" s="605"/>
      <c r="D31" s="610"/>
      <c r="E31" s="631"/>
      <c r="F31" s="632"/>
      <c r="G31" s="89"/>
      <c r="H31" s="72"/>
      <c r="I31" s="72"/>
      <c r="J31" s="72"/>
      <c r="K31" s="231"/>
      <c r="L31" s="127"/>
      <c r="M31" s="126"/>
      <c r="N31" s="126"/>
      <c r="O31" s="161"/>
    </row>
    <row r="32" spans="1:17" ht="20.25" customHeight="1" x14ac:dyDescent="0.2">
      <c r="A32" s="601"/>
      <c r="B32" s="602"/>
      <c r="C32" s="604" t="s">
        <v>124</v>
      </c>
      <c r="D32" s="625" t="s">
        <v>86</v>
      </c>
      <c r="E32" s="630"/>
      <c r="F32" s="622"/>
      <c r="G32" s="122" t="s">
        <v>30</v>
      </c>
      <c r="H32" s="162">
        <v>7.1</v>
      </c>
      <c r="I32" s="162">
        <f>2.3+4.8</f>
        <v>7.1</v>
      </c>
      <c r="J32" s="162">
        <v>6.6</v>
      </c>
      <c r="K32" s="229" t="s">
        <v>43</v>
      </c>
      <c r="L32" s="62">
        <v>100</v>
      </c>
      <c r="M32" s="10">
        <v>100</v>
      </c>
      <c r="N32" s="10"/>
      <c r="O32" s="160"/>
    </row>
    <row r="33" spans="1:15" ht="17.25" customHeight="1" x14ac:dyDescent="0.2">
      <c r="A33" s="601"/>
      <c r="B33" s="602"/>
      <c r="C33" s="605"/>
      <c r="D33" s="629"/>
      <c r="E33" s="631"/>
      <c r="F33" s="622"/>
      <c r="G33" s="89"/>
      <c r="H33" s="163"/>
      <c r="I33" s="163"/>
      <c r="J33" s="163"/>
      <c r="K33" s="231" t="s">
        <v>134</v>
      </c>
      <c r="L33" s="237">
        <v>1</v>
      </c>
      <c r="M33" s="247">
        <v>1</v>
      </c>
      <c r="N33" s="247"/>
      <c r="O33" s="167"/>
    </row>
    <row r="34" spans="1:15" ht="15" customHeight="1" x14ac:dyDescent="0.2">
      <c r="A34" s="601"/>
      <c r="B34" s="602"/>
      <c r="C34" s="623" t="s">
        <v>125</v>
      </c>
      <c r="D34" s="625" t="s">
        <v>299</v>
      </c>
      <c r="E34" s="627"/>
      <c r="F34" s="628"/>
      <c r="G34" s="164" t="s">
        <v>30</v>
      </c>
      <c r="H34" s="23">
        <v>2.2999999999999998</v>
      </c>
      <c r="I34" s="23">
        <v>2.2999999999999998</v>
      </c>
      <c r="J34" s="23">
        <v>2.2999999999999998</v>
      </c>
      <c r="K34" s="713" t="s">
        <v>300</v>
      </c>
      <c r="L34" s="127">
        <v>1</v>
      </c>
      <c r="M34" s="126">
        <v>5</v>
      </c>
      <c r="N34" s="678" t="s">
        <v>324</v>
      </c>
      <c r="O34" s="161"/>
    </row>
    <row r="35" spans="1:15" ht="37.5" customHeight="1" x14ac:dyDescent="0.2">
      <c r="A35" s="601"/>
      <c r="B35" s="602"/>
      <c r="C35" s="624"/>
      <c r="D35" s="626"/>
      <c r="E35" s="608"/>
      <c r="F35" s="628"/>
      <c r="G35" s="165"/>
      <c r="H35" s="24"/>
      <c r="I35" s="24"/>
      <c r="J35" s="24"/>
      <c r="K35" s="714"/>
      <c r="L35" s="127"/>
      <c r="M35" s="126"/>
      <c r="N35" s="679"/>
      <c r="O35" s="161"/>
    </row>
    <row r="36" spans="1:15" ht="18" customHeight="1" x14ac:dyDescent="0.2">
      <c r="A36" s="601"/>
      <c r="B36" s="602"/>
      <c r="C36" s="604" t="s">
        <v>126</v>
      </c>
      <c r="D36" s="569" t="s">
        <v>135</v>
      </c>
      <c r="E36" s="608"/>
      <c r="F36" s="603"/>
      <c r="G36" s="164" t="s">
        <v>30</v>
      </c>
      <c r="H36" s="162">
        <v>2</v>
      </c>
      <c r="I36" s="162">
        <v>2</v>
      </c>
      <c r="J36" s="162">
        <v>2</v>
      </c>
      <c r="K36" s="229" t="s">
        <v>136</v>
      </c>
      <c r="L36" s="62">
        <v>2</v>
      </c>
      <c r="M36" s="10">
        <v>3</v>
      </c>
      <c r="N36" s="10"/>
      <c r="O36" s="160"/>
    </row>
    <row r="37" spans="1:15" ht="8.25" customHeight="1" x14ac:dyDescent="0.2">
      <c r="A37" s="601"/>
      <c r="B37" s="602"/>
      <c r="C37" s="605"/>
      <c r="D37" s="610"/>
      <c r="E37" s="609"/>
      <c r="F37" s="603"/>
      <c r="G37" s="166"/>
      <c r="H37" s="163"/>
      <c r="I37" s="163"/>
      <c r="J37" s="163"/>
      <c r="K37" s="231"/>
      <c r="L37" s="237"/>
      <c r="M37" s="247"/>
      <c r="N37" s="247"/>
      <c r="O37" s="167"/>
    </row>
    <row r="38" spans="1:15" ht="16.5" customHeight="1" x14ac:dyDescent="0.2">
      <c r="A38" s="601"/>
      <c r="B38" s="602"/>
      <c r="C38" s="604" t="s">
        <v>127</v>
      </c>
      <c r="D38" s="606" t="s">
        <v>137</v>
      </c>
      <c r="E38" s="608"/>
      <c r="F38" s="603"/>
      <c r="G38" s="164" t="s">
        <v>52</v>
      </c>
      <c r="H38" s="162">
        <v>2</v>
      </c>
      <c r="I38" s="162">
        <v>2</v>
      </c>
      <c r="J38" s="162">
        <v>0</v>
      </c>
      <c r="K38" s="615" t="s">
        <v>138</v>
      </c>
      <c r="L38" s="338">
        <v>1</v>
      </c>
      <c r="M38" s="339">
        <v>0</v>
      </c>
      <c r="N38" s="574"/>
      <c r="O38" s="576" t="s">
        <v>325</v>
      </c>
    </row>
    <row r="39" spans="1:15" ht="92.25" customHeight="1" x14ac:dyDescent="0.2">
      <c r="A39" s="601"/>
      <c r="B39" s="602"/>
      <c r="C39" s="605"/>
      <c r="D39" s="607"/>
      <c r="E39" s="609"/>
      <c r="F39" s="603"/>
      <c r="G39" s="166"/>
      <c r="H39" s="163"/>
      <c r="I39" s="163"/>
      <c r="J39" s="163"/>
      <c r="K39" s="616"/>
      <c r="L39" s="340"/>
      <c r="M39" s="341"/>
      <c r="N39" s="575"/>
      <c r="O39" s="577"/>
    </row>
    <row r="40" spans="1:15" ht="15" customHeight="1" thickBot="1" x14ac:dyDescent="0.25">
      <c r="A40" s="211"/>
      <c r="B40" s="212"/>
      <c r="C40" s="213"/>
      <c r="D40" s="214"/>
      <c r="E40" s="215"/>
      <c r="F40" s="21"/>
      <c r="G40" s="80" t="s">
        <v>5</v>
      </c>
      <c r="H40" s="83">
        <f>SUM(H18:H39)</f>
        <v>238.1</v>
      </c>
      <c r="I40" s="83">
        <f>SUM(I18:I39)</f>
        <v>186.6</v>
      </c>
      <c r="J40" s="83">
        <f t="shared" ref="J40" si="0">SUM(J18:J39)</f>
        <v>145.1</v>
      </c>
      <c r="K40" s="216"/>
      <c r="L40" s="238"/>
      <c r="M40" s="34"/>
      <c r="N40" s="34"/>
      <c r="O40" s="35"/>
    </row>
    <row r="41" spans="1:15" ht="14.25" customHeight="1" x14ac:dyDescent="0.2">
      <c r="A41" s="617" t="s">
        <v>4</v>
      </c>
      <c r="B41" s="618" t="s">
        <v>4</v>
      </c>
      <c r="C41" s="289"/>
      <c r="D41" s="169" t="s">
        <v>54</v>
      </c>
      <c r="E41" s="285"/>
      <c r="F41" s="286">
        <v>4</v>
      </c>
      <c r="G41" s="290"/>
      <c r="H41" s="291"/>
      <c r="I41" s="297"/>
      <c r="J41" s="291"/>
      <c r="K41" s="292"/>
      <c r="L41" s="293"/>
      <c r="M41" s="294"/>
      <c r="N41" s="294"/>
      <c r="O41" s="295"/>
    </row>
    <row r="42" spans="1:15" ht="16.5" customHeight="1" x14ac:dyDescent="0.2">
      <c r="A42" s="601"/>
      <c r="B42" s="602"/>
      <c r="C42" s="288"/>
      <c r="D42" s="284"/>
      <c r="E42" s="287"/>
      <c r="F42" s="82"/>
      <c r="G42" s="296"/>
      <c r="H42" s="26"/>
      <c r="I42" s="26"/>
      <c r="J42" s="26"/>
      <c r="K42" s="33"/>
      <c r="L42" s="238"/>
      <c r="M42" s="34"/>
      <c r="N42" s="34"/>
      <c r="O42" s="35"/>
    </row>
    <row r="43" spans="1:15" ht="19.5" customHeight="1" x14ac:dyDescent="0.2">
      <c r="A43" s="601"/>
      <c r="B43" s="602"/>
      <c r="C43" s="279" t="s">
        <v>4</v>
      </c>
      <c r="D43" s="590" t="s">
        <v>64</v>
      </c>
      <c r="E43" s="588" t="s">
        <v>47</v>
      </c>
      <c r="F43" s="82"/>
      <c r="G43" s="170" t="s">
        <v>30</v>
      </c>
      <c r="H43" s="24">
        <v>55</v>
      </c>
      <c r="I43" s="24">
        <v>55</v>
      </c>
      <c r="J43" s="24">
        <v>33.5</v>
      </c>
      <c r="K43" s="29" t="s">
        <v>38</v>
      </c>
      <c r="L43" s="30">
        <v>80</v>
      </c>
      <c r="M43" s="31">
        <v>86</v>
      </c>
      <c r="N43" s="590" t="s">
        <v>301</v>
      </c>
      <c r="O43" s="243"/>
    </row>
    <row r="44" spans="1:15" ht="19.5" customHeight="1" x14ac:dyDescent="0.2">
      <c r="A44" s="601"/>
      <c r="B44" s="602"/>
      <c r="C44" s="136"/>
      <c r="D44" s="591"/>
      <c r="E44" s="589"/>
      <c r="F44" s="82"/>
      <c r="G44" s="32" t="s">
        <v>52</v>
      </c>
      <c r="H44" s="26">
        <v>10</v>
      </c>
      <c r="I44" s="26">
        <v>10</v>
      </c>
      <c r="J44" s="26">
        <v>10</v>
      </c>
      <c r="K44" s="33"/>
      <c r="L44" s="238"/>
      <c r="M44" s="34"/>
      <c r="N44" s="591"/>
      <c r="O44" s="35"/>
    </row>
    <row r="45" spans="1:15" ht="13.5" customHeight="1" x14ac:dyDescent="0.2">
      <c r="A45" s="220"/>
      <c r="B45" s="221"/>
      <c r="C45" s="309" t="s">
        <v>6</v>
      </c>
      <c r="D45" s="611" t="s">
        <v>80</v>
      </c>
      <c r="E45" s="171"/>
      <c r="F45" s="82"/>
      <c r="G45" s="36"/>
      <c r="H45" s="23"/>
      <c r="I45" s="23"/>
      <c r="J45" s="23"/>
      <c r="K45" s="172"/>
      <c r="L45" s="239"/>
      <c r="M45" s="250"/>
      <c r="N45" s="250"/>
      <c r="O45" s="244"/>
    </row>
    <row r="46" spans="1:15" ht="24" customHeight="1" x14ac:dyDescent="0.2">
      <c r="A46" s="220"/>
      <c r="B46" s="221"/>
      <c r="C46" s="279"/>
      <c r="D46" s="612"/>
      <c r="E46" s="171"/>
      <c r="F46" s="82"/>
      <c r="G46" s="173"/>
      <c r="H46" s="130"/>
      <c r="I46" s="130"/>
      <c r="J46" s="130"/>
      <c r="K46" s="174"/>
      <c r="L46" s="240"/>
      <c r="M46" s="251"/>
      <c r="N46" s="251"/>
      <c r="O46" s="245"/>
    </row>
    <row r="47" spans="1:15" ht="114.75" customHeight="1" x14ac:dyDescent="0.2">
      <c r="A47" s="220"/>
      <c r="B47" s="221"/>
      <c r="C47" s="279"/>
      <c r="D47" s="175" t="s">
        <v>94</v>
      </c>
      <c r="E47" s="171"/>
      <c r="F47" s="82"/>
      <c r="G47" s="176" t="s">
        <v>30</v>
      </c>
      <c r="H47" s="177">
        <v>15</v>
      </c>
      <c r="I47" s="177">
        <v>15</v>
      </c>
      <c r="J47" s="177">
        <v>4.7</v>
      </c>
      <c r="K47" s="178" t="s">
        <v>39</v>
      </c>
      <c r="L47" s="241">
        <v>2</v>
      </c>
      <c r="M47" s="252">
        <v>2</v>
      </c>
      <c r="N47" s="486" t="s">
        <v>326</v>
      </c>
      <c r="O47" s="246"/>
    </row>
    <row r="48" spans="1:15" ht="23.25" customHeight="1" x14ac:dyDescent="0.2">
      <c r="A48" s="220"/>
      <c r="B48" s="221"/>
      <c r="C48" s="279"/>
      <c r="D48" s="613" t="s">
        <v>79</v>
      </c>
      <c r="E48" s="171"/>
      <c r="F48" s="82"/>
      <c r="G48" s="179" t="s">
        <v>30</v>
      </c>
      <c r="H48" s="24">
        <v>25</v>
      </c>
      <c r="I48" s="24">
        <v>25</v>
      </c>
      <c r="J48" s="24">
        <v>0</v>
      </c>
      <c r="K48" s="594" t="s">
        <v>139</v>
      </c>
      <c r="L48" s="492">
        <v>4</v>
      </c>
      <c r="M48" s="493">
        <v>2</v>
      </c>
      <c r="N48" s="592" t="s">
        <v>327</v>
      </c>
      <c r="O48" s="596" t="s">
        <v>303</v>
      </c>
    </row>
    <row r="49" spans="1:15" ht="18.75" customHeight="1" x14ac:dyDescent="0.2">
      <c r="A49" s="220"/>
      <c r="B49" s="221"/>
      <c r="C49" s="279"/>
      <c r="D49" s="614"/>
      <c r="E49" s="171"/>
      <c r="F49" s="82"/>
      <c r="G49" s="28" t="s">
        <v>52</v>
      </c>
      <c r="H49" s="24">
        <v>301.8</v>
      </c>
      <c r="I49" s="24">
        <v>301.8</v>
      </c>
      <c r="J49" s="24">
        <v>118.1</v>
      </c>
      <c r="K49" s="595"/>
      <c r="L49" s="492"/>
      <c r="M49" s="493"/>
      <c r="N49" s="593"/>
      <c r="O49" s="597"/>
    </row>
    <row r="50" spans="1:15" ht="15.75" customHeight="1" x14ac:dyDescent="0.2">
      <c r="A50" s="220"/>
      <c r="B50" s="221"/>
      <c r="C50" s="279"/>
      <c r="D50" s="488" t="s">
        <v>90</v>
      </c>
      <c r="E50" s="171"/>
      <c r="F50" s="82"/>
      <c r="G50" s="76"/>
      <c r="H50" s="24"/>
      <c r="I50" s="24"/>
      <c r="J50" s="24"/>
      <c r="K50" s="494"/>
      <c r="L50" s="492"/>
      <c r="M50" s="493"/>
      <c r="N50" s="495"/>
      <c r="O50" s="597"/>
    </row>
    <row r="51" spans="1:15" ht="15" customHeight="1" x14ac:dyDescent="0.2">
      <c r="A51" s="220"/>
      <c r="B51" s="221"/>
      <c r="C51" s="279"/>
      <c r="D51" s="489" t="s">
        <v>91</v>
      </c>
      <c r="E51" s="171"/>
      <c r="F51" s="82"/>
      <c r="G51" s="28"/>
      <c r="H51" s="24"/>
      <c r="I51" s="24"/>
      <c r="J51" s="24"/>
      <c r="K51" s="494"/>
      <c r="L51" s="492"/>
      <c r="M51" s="493"/>
      <c r="N51" s="495"/>
      <c r="O51" s="597"/>
    </row>
    <row r="52" spans="1:15" ht="23.25" customHeight="1" x14ac:dyDescent="0.2">
      <c r="A52" s="220"/>
      <c r="B52" s="221"/>
      <c r="C52" s="279"/>
      <c r="D52" s="490" t="s">
        <v>92</v>
      </c>
      <c r="E52" s="171"/>
      <c r="F52" s="82"/>
      <c r="G52" s="28"/>
      <c r="H52" s="24"/>
      <c r="I52" s="24"/>
      <c r="J52" s="24"/>
      <c r="K52" s="494"/>
      <c r="L52" s="492"/>
      <c r="M52" s="493"/>
      <c r="N52" s="495"/>
      <c r="O52" s="597"/>
    </row>
    <row r="53" spans="1:15" ht="27" customHeight="1" x14ac:dyDescent="0.2">
      <c r="A53" s="220"/>
      <c r="B53" s="221"/>
      <c r="C53" s="136"/>
      <c r="D53" s="491" t="s">
        <v>302</v>
      </c>
      <c r="E53" s="171"/>
      <c r="F53" s="82"/>
      <c r="G53" s="180"/>
      <c r="H53" s="26"/>
      <c r="I53" s="26"/>
      <c r="J53" s="26"/>
      <c r="K53" s="496"/>
      <c r="L53" s="497"/>
      <c r="M53" s="498"/>
      <c r="N53" s="498"/>
      <c r="O53" s="598"/>
    </row>
    <row r="54" spans="1:15" ht="15" customHeight="1" thickBot="1" x14ac:dyDescent="0.25">
      <c r="A54" s="211"/>
      <c r="B54" s="212"/>
      <c r="C54" s="213"/>
      <c r="D54" s="214"/>
      <c r="E54" s="215"/>
      <c r="F54" s="21"/>
      <c r="G54" s="80" t="s">
        <v>5</v>
      </c>
      <c r="H54" s="83">
        <f>SUM(H43:H53)</f>
        <v>406.8</v>
      </c>
      <c r="I54" s="83">
        <f>SUM(I43:I53)</f>
        <v>406.8</v>
      </c>
      <c r="J54" s="83">
        <f>SUM(J43:J53)</f>
        <v>166.3</v>
      </c>
      <c r="K54" s="216"/>
      <c r="L54" s="238"/>
      <c r="M54" s="34"/>
      <c r="N54" s="34"/>
      <c r="O54" s="35"/>
    </row>
    <row r="55" spans="1:15" ht="13.5" thickBot="1" x14ac:dyDescent="0.25">
      <c r="A55" s="63" t="s">
        <v>4</v>
      </c>
      <c r="B55" s="181" t="s">
        <v>4</v>
      </c>
      <c r="C55" s="527"/>
      <c r="D55" s="527"/>
      <c r="E55" s="527"/>
      <c r="F55" s="527"/>
      <c r="G55" s="527"/>
      <c r="H55" s="38">
        <f>H54+H40</f>
        <v>644.9</v>
      </c>
      <c r="I55" s="38">
        <f>I54+I40</f>
        <v>593.4</v>
      </c>
      <c r="J55" s="38">
        <f>J54+J40</f>
        <v>311.39999999999998</v>
      </c>
      <c r="K55" s="578"/>
      <c r="L55" s="579"/>
      <c r="M55" s="579"/>
      <c r="N55" s="579"/>
      <c r="O55" s="580"/>
    </row>
    <row r="56" spans="1:15" ht="17.25" customHeight="1" thickBot="1" x14ac:dyDescent="0.25">
      <c r="A56" s="39" t="s">
        <v>4</v>
      </c>
      <c r="B56" s="40" t="s">
        <v>6</v>
      </c>
      <c r="C56" s="583"/>
      <c r="D56" s="583"/>
      <c r="E56" s="583"/>
      <c r="F56" s="583"/>
      <c r="G56" s="583"/>
      <c r="H56" s="583"/>
      <c r="I56" s="583"/>
      <c r="J56" s="583"/>
      <c r="K56" s="583"/>
      <c r="L56" s="583"/>
      <c r="M56" s="583"/>
      <c r="N56" s="583"/>
      <c r="O56" s="584"/>
    </row>
    <row r="57" spans="1:15" ht="25.5" customHeight="1" x14ac:dyDescent="0.2">
      <c r="A57" s="220" t="s">
        <v>4</v>
      </c>
      <c r="B57" s="221" t="s">
        <v>6</v>
      </c>
      <c r="C57" s="182"/>
      <c r="D57" s="183" t="s">
        <v>49</v>
      </c>
      <c r="E57" s="184"/>
      <c r="F57" s="185" t="s">
        <v>35</v>
      </c>
      <c r="G57" s="77"/>
      <c r="H57" s="298"/>
      <c r="I57" s="298"/>
      <c r="J57" s="298"/>
      <c r="K57" s="41"/>
      <c r="L57" s="253"/>
      <c r="M57" s="42"/>
      <c r="N57" s="42"/>
      <c r="O57" s="43"/>
    </row>
    <row r="58" spans="1:15" ht="27" customHeight="1" x14ac:dyDescent="0.2">
      <c r="A58" s="601"/>
      <c r="B58" s="602"/>
      <c r="C58" s="604" t="s">
        <v>4</v>
      </c>
      <c r="D58" s="620" t="s">
        <v>40</v>
      </c>
      <c r="E58" s="571" t="s">
        <v>48</v>
      </c>
      <c r="F58" s="572"/>
      <c r="G58" s="85" t="s">
        <v>30</v>
      </c>
      <c r="H58" s="23">
        <v>34</v>
      </c>
      <c r="I58" s="23">
        <v>34</v>
      </c>
      <c r="J58" s="23">
        <v>33.9</v>
      </c>
      <c r="K58" s="125" t="s">
        <v>61</v>
      </c>
      <c r="L58" s="90">
        <v>80</v>
      </c>
      <c r="M58" s="44">
        <v>90</v>
      </c>
      <c r="N58" s="44"/>
      <c r="O58" s="45"/>
    </row>
    <row r="59" spans="1:15" ht="29.25" customHeight="1" x14ac:dyDescent="0.2">
      <c r="A59" s="601"/>
      <c r="B59" s="602"/>
      <c r="C59" s="605"/>
      <c r="D59" s="621"/>
      <c r="E59" s="571"/>
      <c r="F59" s="573"/>
      <c r="G59" s="78"/>
      <c r="H59" s="26"/>
      <c r="I59" s="26"/>
      <c r="J59" s="26"/>
      <c r="K59" s="124" t="s">
        <v>41</v>
      </c>
      <c r="L59" s="238">
        <v>5</v>
      </c>
      <c r="M59" s="34">
        <v>5</v>
      </c>
      <c r="N59" s="34"/>
      <c r="O59" s="35"/>
    </row>
    <row r="60" spans="1:15" ht="75.75" customHeight="1" x14ac:dyDescent="0.2">
      <c r="A60" s="220"/>
      <c r="B60" s="221"/>
      <c r="C60" s="136" t="s">
        <v>6</v>
      </c>
      <c r="D60" s="186" t="s">
        <v>60</v>
      </c>
      <c r="E60" s="228"/>
      <c r="F60" s="227"/>
      <c r="G60" s="78" t="s">
        <v>30</v>
      </c>
      <c r="H60" s="26">
        <v>8</v>
      </c>
      <c r="I60" s="26">
        <v>8</v>
      </c>
      <c r="J60" s="26">
        <v>7.5</v>
      </c>
      <c r="K60" s="9" t="s">
        <v>63</v>
      </c>
      <c r="L60" s="234">
        <v>2</v>
      </c>
      <c r="M60" s="6">
        <v>2</v>
      </c>
      <c r="N60" s="6"/>
      <c r="O60" s="242"/>
    </row>
    <row r="61" spans="1:15" ht="39.75" customHeight="1" x14ac:dyDescent="0.2">
      <c r="A61" s="220"/>
      <c r="B61" s="221"/>
      <c r="C61" s="308" t="s">
        <v>31</v>
      </c>
      <c r="D61" s="187" t="s">
        <v>65</v>
      </c>
      <c r="E61" s="188"/>
      <c r="F61" s="310"/>
      <c r="G61" s="189" t="s">
        <v>30</v>
      </c>
      <c r="H61" s="26">
        <v>29</v>
      </c>
      <c r="I61" s="26">
        <v>29</v>
      </c>
      <c r="J61" s="26">
        <v>29.5</v>
      </c>
      <c r="K61" s="128" t="s">
        <v>140</v>
      </c>
      <c r="L61" s="79">
        <v>100</v>
      </c>
      <c r="M61" s="8">
        <v>100</v>
      </c>
      <c r="N61" s="8"/>
      <c r="O61" s="258"/>
    </row>
    <row r="62" spans="1:15" ht="15" customHeight="1" thickBot="1" x14ac:dyDescent="0.25">
      <c r="A62" s="211"/>
      <c r="B62" s="212"/>
      <c r="C62" s="213"/>
      <c r="D62" s="214"/>
      <c r="E62" s="215"/>
      <c r="F62" s="21"/>
      <c r="G62" s="80" t="s">
        <v>5</v>
      </c>
      <c r="H62" s="83">
        <f>SUM(H57:H61)</f>
        <v>71</v>
      </c>
      <c r="I62" s="83">
        <f t="shared" ref="I62:J62" si="1">SUM(I57:I61)</f>
        <v>71</v>
      </c>
      <c r="J62" s="83">
        <f t="shared" si="1"/>
        <v>70.900000000000006</v>
      </c>
      <c r="K62" s="216"/>
      <c r="L62" s="238"/>
      <c r="M62" s="34"/>
      <c r="N62" s="34"/>
      <c r="O62" s="35"/>
    </row>
    <row r="63" spans="1:15" ht="13.5" thickBot="1" x14ac:dyDescent="0.25">
      <c r="A63" s="46" t="s">
        <v>4</v>
      </c>
      <c r="B63" s="40" t="s">
        <v>6</v>
      </c>
      <c r="C63" s="527"/>
      <c r="D63" s="527"/>
      <c r="E63" s="527"/>
      <c r="F63" s="527"/>
      <c r="G63" s="527"/>
      <c r="H63" s="47">
        <f>H62</f>
        <v>71</v>
      </c>
      <c r="I63" s="47">
        <f t="shared" ref="I63:J63" si="2">I62</f>
        <v>71</v>
      </c>
      <c r="J63" s="47">
        <f t="shared" si="2"/>
        <v>70.900000000000006</v>
      </c>
      <c r="K63" s="578"/>
      <c r="L63" s="579"/>
      <c r="M63" s="579"/>
      <c r="N63" s="579"/>
      <c r="O63" s="580"/>
    </row>
    <row r="64" spans="1:15" ht="17.25" customHeight="1" thickBot="1" x14ac:dyDescent="0.25">
      <c r="A64" s="39" t="s">
        <v>4</v>
      </c>
      <c r="B64" s="40" t="s">
        <v>31</v>
      </c>
      <c r="C64" s="581"/>
      <c r="D64" s="581"/>
      <c r="E64" s="581"/>
      <c r="F64" s="581"/>
      <c r="G64" s="581"/>
      <c r="H64" s="581"/>
      <c r="I64" s="581"/>
      <c r="J64" s="581"/>
      <c r="K64" s="581"/>
      <c r="L64" s="581"/>
      <c r="M64" s="581"/>
      <c r="N64" s="581"/>
      <c r="O64" s="582"/>
    </row>
    <row r="65" spans="1:15" ht="15" customHeight="1" x14ac:dyDescent="0.2">
      <c r="A65" s="222" t="s">
        <v>4</v>
      </c>
      <c r="B65" s="223" t="s">
        <v>31</v>
      </c>
      <c r="C65" s="301"/>
      <c r="D65" s="534" t="s">
        <v>51</v>
      </c>
      <c r="E65" s="302"/>
      <c r="F65" s="303" t="s">
        <v>35</v>
      </c>
      <c r="G65" s="304"/>
      <c r="H65" s="291"/>
      <c r="I65" s="291"/>
      <c r="J65" s="291"/>
      <c r="K65" s="305"/>
      <c r="L65" s="293"/>
      <c r="M65" s="294"/>
      <c r="N65" s="294"/>
      <c r="O65" s="300"/>
    </row>
    <row r="66" spans="1:15" ht="24.75" customHeight="1" x14ac:dyDescent="0.2">
      <c r="A66" s="220"/>
      <c r="B66" s="221"/>
      <c r="C66" s="155"/>
      <c r="D66" s="535"/>
      <c r="E66" s="200"/>
      <c r="F66" s="224"/>
      <c r="G66" s="37"/>
      <c r="H66" s="26"/>
      <c r="I66" s="26"/>
      <c r="J66" s="26"/>
      <c r="K66" s="124"/>
      <c r="L66" s="238"/>
      <c r="M66" s="34"/>
      <c r="N66" s="34"/>
      <c r="O66" s="299"/>
    </row>
    <row r="67" spans="1:15" ht="78.75" customHeight="1" x14ac:dyDescent="0.2">
      <c r="A67" s="220"/>
      <c r="B67" s="221"/>
      <c r="C67" s="306" t="s">
        <v>4</v>
      </c>
      <c r="D67" s="190" t="s">
        <v>42</v>
      </c>
      <c r="E67" s="191"/>
      <c r="F67" s="224"/>
      <c r="G67" s="48" t="s">
        <v>30</v>
      </c>
      <c r="H67" s="25">
        <v>6</v>
      </c>
      <c r="I67" s="25">
        <v>6</v>
      </c>
      <c r="J67" s="25">
        <v>6</v>
      </c>
      <c r="K67" s="128" t="s">
        <v>44</v>
      </c>
      <c r="L67" s="254">
        <v>3</v>
      </c>
      <c r="M67" s="261">
        <v>4</v>
      </c>
      <c r="N67" s="501" t="s">
        <v>328</v>
      </c>
      <c r="O67" s="129"/>
    </row>
    <row r="68" spans="1:15" ht="18.75" customHeight="1" x14ac:dyDescent="0.2">
      <c r="A68" s="220"/>
      <c r="B68" s="221"/>
      <c r="C68" s="282" t="s">
        <v>6</v>
      </c>
      <c r="D68" s="569" t="s">
        <v>141</v>
      </c>
      <c r="E68" s="192"/>
      <c r="F68" s="224"/>
      <c r="G68" s="193" t="s">
        <v>30</v>
      </c>
      <c r="H68" s="71">
        <v>15</v>
      </c>
      <c r="I68" s="71">
        <v>15</v>
      </c>
      <c r="J68" s="71">
        <v>15</v>
      </c>
      <c r="K68" s="229" t="s">
        <v>84</v>
      </c>
      <c r="L68" s="233">
        <v>1</v>
      </c>
      <c r="M68" s="7">
        <v>1</v>
      </c>
      <c r="N68" s="7"/>
      <c r="O68" s="146"/>
    </row>
    <row r="69" spans="1:15" ht="24.75" customHeight="1" x14ac:dyDescent="0.2">
      <c r="A69" s="220"/>
      <c r="B69" s="221"/>
      <c r="C69" s="283"/>
      <c r="D69" s="570"/>
      <c r="E69" s="192"/>
      <c r="F69" s="224"/>
      <c r="G69" s="11" t="s">
        <v>87</v>
      </c>
      <c r="H69" s="72">
        <v>2.5</v>
      </c>
      <c r="I69" s="72">
        <v>2.5</v>
      </c>
      <c r="J69" s="72">
        <v>2.2999999999999998</v>
      </c>
      <c r="K69" s="194"/>
      <c r="L69" s="255"/>
      <c r="M69" s="5"/>
      <c r="N69" s="5"/>
      <c r="O69" s="147"/>
    </row>
    <row r="70" spans="1:15" ht="41.25" customHeight="1" x14ac:dyDescent="0.2">
      <c r="A70" s="220"/>
      <c r="B70" s="221"/>
      <c r="C70" s="306" t="s">
        <v>31</v>
      </c>
      <c r="D70" s="12" t="s">
        <v>142</v>
      </c>
      <c r="E70" s="195"/>
      <c r="F70" s="135"/>
      <c r="G70" s="123" t="s">
        <v>30</v>
      </c>
      <c r="H70" s="26">
        <v>2.5</v>
      </c>
      <c r="I70" s="26">
        <v>2.5</v>
      </c>
      <c r="J70" s="26">
        <v>2.5</v>
      </c>
      <c r="K70" s="196" t="s">
        <v>143</v>
      </c>
      <c r="L70" s="256">
        <v>6</v>
      </c>
      <c r="M70" s="262">
        <v>6</v>
      </c>
      <c r="N70" s="262"/>
      <c r="O70" s="259"/>
    </row>
    <row r="71" spans="1:15" ht="12.75" customHeight="1" x14ac:dyDescent="0.2">
      <c r="A71" s="220"/>
      <c r="B71" s="221"/>
      <c r="C71" s="307" t="s">
        <v>120</v>
      </c>
      <c r="D71" s="197" t="s">
        <v>55</v>
      </c>
      <c r="E71" s="198"/>
      <c r="F71" s="224"/>
      <c r="G71" s="11"/>
      <c r="H71" s="24"/>
      <c r="I71" s="24"/>
      <c r="J71" s="24"/>
      <c r="K71" s="68"/>
      <c r="L71" s="30"/>
      <c r="M71" s="31"/>
      <c r="N71" s="31"/>
      <c r="O71" s="243"/>
    </row>
    <row r="72" spans="1:15" ht="25.5" customHeight="1" x14ac:dyDescent="0.2">
      <c r="A72" s="220"/>
      <c r="B72" s="221"/>
      <c r="C72" s="307"/>
      <c r="D72" s="197" t="s">
        <v>57</v>
      </c>
      <c r="E72" s="198"/>
      <c r="F72" s="224"/>
      <c r="G72" s="11" t="s">
        <v>30</v>
      </c>
      <c r="H72" s="24">
        <v>2</v>
      </c>
      <c r="I72" s="24">
        <v>2</v>
      </c>
      <c r="J72" s="24">
        <v>2</v>
      </c>
      <c r="K72" s="68" t="s">
        <v>56</v>
      </c>
      <c r="L72" s="30">
        <v>1</v>
      </c>
      <c r="M72" s="31">
        <v>1</v>
      </c>
      <c r="N72" s="31"/>
      <c r="O72" s="243"/>
    </row>
    <row r="73" spans="1:15" ht="13.5" customHeight="1" x14ac:dyDescent="0.2">
      <c r="A73" s="220"/>
      <c r="B73" s="221"/>
      <c r="C73" s="307"/>
      <c r="D73" s="197"/>
      <c r="E73" s="199"/>
      <c r="F73" s="224"/>
      <c r="G73" s="159"/>
      <c r="H73" s="4"/>
      <c r="I73" s="4"/>
      <c r="J73" s="4"/>
      <c r="K73" s="68"/>
      <c r="L73" s="255"/>
      <c r="M73" s="5"/>
      <c r="N73" s="5"/>
      <c r="O73" s="147"/>
    </row>
    <row r="74" spans="1:15" ht="39" customHeight="1" x14ac:dyDescent="0.2">
      <c r="A74" s="220"/>
      <c r="B74" s="221"/>
      <c r="C74" s="306" t="s">
        <v>121</v>
      </c>
      <c r="D74" s="195" t="s">
        <v>58</v>
      </c>
      <c r="E74" s="200"/>
      <c r="F74" s="224"/>
      <c r="G74" s="201" t="s">
        <v>30</v>
      </c>
      <c r="H74" s="120">
        <v>5</v>
      </c>
      <c r="I74" s="120">
        <v>5</v>
      </c>
      <c r="J74" s="120">
        <v>4.5</v>
      </c>
      <c r="K74" s="128" t="s">
        <v>62</v>
      </c>
      <c r="L74" s="79">
        <v>1</v>
      </c>
      <c r="M74" s="8">
        <v>1</v>
      </c>
      <c r="N74" s="500" t="s">
        <v>315</v>
      </c>
      <c r="O74" s="258"/>
    </row>
    <row r="75" spans="1:15" ht="15" customHeight="1" thickBot="1" x14ac:dyDescent="0.25">
      <c r="A75" s="211"/>
      <c r="B75" s="212"/>
      <c r="C75" s="213"/>
      <c r="D75" s="214"/>
      <c r="E75" s="215"/>
      <c r="F75" s="21"/>
      <c r="G75" s="80" t="s">
        <v>5</v>
      </c>
      <c r="H75" s="83">
        <f>SUM(H67:H74)</f>
        <v>33</v>
      </c>
      <c r="I75" s="83">
        <f>SUM(I67:I74)</f>
        <v>33</v>
      </c>
      <c r="J75" s="83">
        <f>SUM(J67:J74)</f>
        <v>32.299999999999997</v>
      </c>
      <c r="K75" s="216"/>
      <c r="L75" s="238"/>
      <c r="M75" s="34"/>
      <c r="N75" s="34"/>
      <c r="O75" s="35"/>
    </row>
    <row r="76" spans="1:15" ht="18.75" customHeight="1" x14ac:dyDescent="0.2">
      <c r="A76" s="222" t="s">
        <v>4</v>
      </c>
      <c r="B76" s="223" t="s">
        <v>31</v>
      </c>
      <c r="C76" s="202"/>
      <c r="D76" s="203" t="s">
        <v>78</v>
      </c>
      <c r="E76" s="204"/>
      <c r="F76" s="73"/>
      <c r="G76" s="205"/>
      <c r="H76" s="206"/>
      <c r="I76" s="206"/>
      <c r="J76" s="206"/>
      <c r="K76" s="207"/>
      <c r="L76" s="257"/>
      <c r="M76" s="74"/>
      <c r="N76" s="74"/>
      <c r="O76" s="260"/>
    </row>
    <row r="77" spans="1:15" ht="79.5" customHeight="1" x14ac:dyDescent="0.2">
      <c r="A77" s="133"/>
      <c r="B77" s="134"/>
      <c r="C77" s="306" t="s">
        <v>4</v>
      </c>
      <c r="D77" s="208" t="s">
        <v>69</v>
      </c>
      <c r="E77" s="209" t="s">
        <v>50</v>
      </c>
      <c r="F77" s="75" t="s">
        <v>35</v>
      </c>
      <c r="G77" s="210" t="s">
        <v>30</v>
      </c>
      <c r="H77" s="120">
        <v>100</v>
      </c>
      <c r="I77" s="120">
        <v>123.7</v>
      </c>
      <c r="J77" s="120">
        <v>120.6</v>
      </c>
      <c r="K77" s="314" t="s">
        <v>82</v>
      </c>
      <c r="L77" s="30">
        <v>3</v>
      </c>
      <c r="M77" s="31">
        <v>3</v>
      </c>
      <c r="N77" s="499" t="s">
        <v>316</v>
      </c>
      <c r="O77" s="243"/>
    </row>
    <row r="78" spans="1:15" ht="26.25" customHeight="1" x14ac:dyDescent="0.2">
      <c r="A78" s="220"/>
      <c r="B78" s="221"/>
      <c r="C78" s="487" t="s">
        <v>6</v>
      </c>
      <c r="D78" s="585" t="s">
        <v>88</v>
      </c>
      <c r="E78" s="586" t="s">
        <v>66</v>
      </c>
      <c r="F78" s="224" t="s">
        <v>35</v>
      </c>
      <c r="G78" s="11" t="s">
        <v>87</v>
      </c>
      <c r="H78" s="24">
        <v>5.0999999999999996</v>
      </c>
      <c r="I78" s="24">
        <v>5.0999999999999996</v>
      </c>
      <c r="J78" s="24">
        <v>5</v>
      </c>
      <c r="K78" s="315" t="s">
        <v>67</v>
      </c>
      <c r="L78" s="233">
        <v>2</v>
      </c>
      <c r="M78" s="7">
        <v>2</v>
      </c>
      <c r="N78" s="661" t="s">
        <v>317</v>
      </c>
      <c r="O78" s="146"/>
    </row>
    <row r="79" spans="1:15" ht="14.25" customHeight="1" x14ac:dyDescent="0.2">
      <c r="A79" s="133"/>
      <c r="B79" s="134"/>
      <c r="C79" s="155"/>
      <c r="D79" s="570"/>
      <c r="E79" s="587"/>
      <c r="F79" s="224"/>
      <c r="G79" s="78"/>
      <c r="H79" s="72"/>
      <c r="I79" s="72"/>
      <c r="J79" s="72"/>
      <c r="K79" s="316"/>
      <c r="L79" s="234"/>
      <c r="M79" s="6"/>
      <c r="N79" s="662"/>
      <c r="O79" s="242"/>
    </row>
    <row r="80" spans="1:15" ht="15" customHeight="1" x14ac:dyDescent="0.2">
      <c r="A80" s="211"/>
      <c r="B80" s="212"/>
      <c r="C80" s="213"/>
      <c r="D80" s="214"/>
      <c r="E80" s="215"/>
      <c r="F80" s="21"/>
      <c r="G80" s="80" t="s">
        <v>5</v>
      </c>
      <c r="H80" s="83">
        <f>SUM(H77:H79)</f>
        <v>105.1</v>
      </c>
      <c r="I80" s="83">
        <f t="shared" ref="I80:J80" si="3">SUM(I77:I79)</f>
        <v>128.80000000000001</v>
      </c>
      <c r="J80" s="83">
        <f t="shared" si="3"/>
        <v>125.6</v>
      </c>
      <c r="K80" s="216"/>
      <c r="L80" s="238"/>
      <c r="M80" s="34"/>
      <c r="N80" s="34"/>
      <c r="O80" s="35"/>
    </row>
    <row r="81" spans="1:17" ht="14.25" customHeight="1" thickBot="1" x14ac:dyDescent="0.25">
      <c r="A81" s="81" t="s">
        <v>4</v>
      </c>
      <c r="B81" s="168" t="s">
        <v>31</v>
      </c>
      <c r="C81" s="619"/>
      <c r="D81" s="619"/>
      <c r="E81" s="619"/>
      <c r="F81" s="619"/>
      <c r="G81" s="619"/>
      <c r="H81" s="38">
        <f>H80+H75</f>
        <v>138.1</v>
      </c>
      <c r="I81" s="38">
        <f t="shared" ref="I81:J81" si="4">I80+I75</f>
        <v>161.80000000000001</v>
      </c>
      <c r="J81" s="38">
        <f t="shared" si="4"/>
        <v>157.9</v>
      </c>
      <c r="K81" s="566"/>
      <c r="L81" s="567"/>
      <c r="M81" s="567"/>
      <c r="N81" s="567"/>
      <c r="O81" s="568"/>
    </row>
    <row r="82" spans="1:17" ht="14.25" customHeight="1" thickBot="1" x14ac:dyDescent="0.25">
      <c r="A82" s="39" t="s">
        <v>4</v>
      </c>
      <c r="B82" s="558" t="s">
        <v>7</v>
      </c>
      <c r="C82" s="559"/>
      <c r="D82" s="559"/>
      <c r="E82" s="559"/>
      <c r="F82" s="559"/>
      <c r="G82" s="559"/>
      <c r="H82" s="132">
        <f>H81+H63+H55</f>
        <v>854</v>
      </c>
      <c r="I82" s="132">
        <f>I81+I63+I55</f>
        <v>826.2</v>
      </c>
      <c r="J82" s="132">
        <f>J81+J63+J55</f>
        <v>540.20000000000005</v>
      </c>
      <c r="K82" s="599"/>
      <c r="L82" s="599"/>
      <c r="M82" s="599"/>
      <c r="N82" s="599"/>
      <c r="O82" s="600"/>
    </row>
    <row r="83" spans="1:17" ht="14.25" customHeight="1" thickBot="1" x14ac:dyDescent="0.25">
      <c r="A83" s="50" t="s">
        <v>4</v>
      </c>
      <c r="B83" s="560" t="s">
        <v>144</v>
      </c>
      <c r="C83" s="561"/>
      <c r="D83" s="561"/>
      <c r="E83" s="561"/>
      <c r="F83" s="561"/>
      <c r="G83" s="561"/>
      <c r="H83" s="51">
        <f>H82</f>
        <v>854</v>
      </c>
      <c r="I83" s="51">
        <f>I82</f>
        <v>826.2</v>
      </c>
      <c r="J83" s="51">
        <f>J82</f>
        <v>540.20000000000005</v>
      </c>
      <c r="K83" s="564"/>
      <c r="L83" s="564"/>
      <c r="M83" s="564"/>
      <c r="N83" s="564"/>
      <c r="O83" s="565"/>
    </row>
    <row r="84" spans="1:17" s="313" customFormat="1" ht="17.25" customHeight="1" x14ac:dyDescent="0.2">
      <c r="A84" s="562" t="s">
        <v>304</v>
      </c>
      <c r="B84" s="563"/>
      <c r="C84" s="563"/>
      <c r="D84" s="563"/>
      <c r="E84" s="563"/>
      <c r="F84" s="563"/>
      <c r="G84" s="563"/>
      <c r="H84" s="563"/>
      <c r="I84" s="563"/>
      <c r="J84" s="563"/>
      <c r="K84" s="563"/>
      <c r="L84" s="312"/>
      <c r="M84" s="312"/>
      <c r="N84" s="312"/>
      <c r="O84" s="312"/>
    </row>
    <row r="85" spans="1:17" s="313" customFormat="1" ht="17.25" customHeight="1" x14ac:dyDescent="0.2">
      <c r="A85" s="562" t="s">
        <v>305</v>
      </c>
      <c r="B85" s="563"/>
      <c r="C85" s="563"/>
      <c r="D85" s="563"/>
      <c r="E85" s="563"/>
      <c r="F85" s="563"/>
      <c r="G85" s="563"/>
      <c r="H85" s="563"/>
      <c r="I85" s="563"/>
      <c r="J85" s="563"/>
      <c r="K85" s="563"/>
      <c r="L85" s="312"/>
      <c r="M85" s="312"/>
      <c r="N85" s="312"/>
      <c r="O85" s="312"/>
    </row>
    <row r="86" spans="1:17" s="52" customFormat="1" ht="17.25" customHeight="1" x14ac:dyDescent="0.2">
      <c r="A86" s="225"/>
      <c r="B86" s="226"/>
      <c r="C86" s="226"/>
      <c r="D86" s="226"/>
      <c r="E86" s="226"/>
      <c r="F86" s="226"/>
      <c r="G86" s="226"/>
      <c r="H86" s="226"/>
      <c r="I86" s="226"/>
      <c r="J86" s="226"/>
      <c r="K86" s="226"/>
      <c r="L86" s="225"/>
      <c r="M86" s="225"/>
      <c r="N86" s="225"/>
      <c r="O86" s="225"/>
    </row>
    <row r="87" spans="1:17" s="53" customFormat="1" ht="14.25" customHeight="1" thickBot="1" x14ac:dyDescent="0.25">
      <c r="A87" s="545" t="s">
        <v>10</v>
      </c>
      <c r="B87" s="545"/>
      <c r="C87" s="545"/>
      <c r="D87" s="545"/>
      <c r="E87" s="545"/>
      <c r="F87" s="545"/>
      <c r="G87" s="545"/>
      <c r="H87" s="54"/>
      <c r="I87" s="54"/>
      <c r="J87" s="54"/>
      <c r="K87" s="55"/>
      <c r="L87" s="55"/>
      <c r="M87" s="55"/>
      <c r="N87" s="55"/>
      <c r="O87" s="55"/>
    </row>
    <row r="88" spans="1:17" ht="84" customHeight="1" thickBot="1" x14ac:dyDescent="0.25">
      <c r="A88" s="546" t="s">
        <v>8</v>
      </c>
      <c r="B88" s="547"/>
      <c r="C88" s="547"/>
      <c r="D88" s="547"/>
      <c r="E88" s="547"/>
      <c r="F88" s="547"/>
      <c r="G88" s="548"/>
      <c r="H88" s="217" t="s">
        <v>130</v>
      </c>
      <c r="I88" s="217" t="s">
        <v>329</v>
      </c>
      <c r="J88" s="217" t="s">
        <v>148</v>
      </c>
    </row>
    <row r="89" spans="1:17" ht="14.25" customHeight="1" x14ac:dyDescent="0.2">
      <c r="A89" s="549" t="s">
        <v>11</v>
      </c>
      <c r="B89" s="550"/>
      <c r="C89" s="550"/>
      <c r="D89" s="550"/>
      <c r="E89" s="550"/>
      <c r="F89" s="550"/>
      <c r="G89" s="551"/>
      <c r="H89" s="59">
        <f>H90+H94+H95</f>
        <v>854</v>
      </c>
      <c r="I89" s="59">
        <f>I90+I94+I95</f>
        <v>826.2</v>
      </c>
      <c r="J89" s="59">
        <f>J90+J94+J95</f>
        <v>540.20000000000005</v>
      </c>
    </row>
    <row r="90" spans="1:17" ht="14.25" customHeight="1" x14ac:dyDescent="0.2">
      <c r="A90" s="552" t="s">
        <v>81</v>
      </c>
      <c r="B90" s="553"/>
      <c r="C90" s="553"/>
      <c r="D90" s="553"/>
      <c r="E90" s="553"/>
      <c r="F90" s="553"/>
      <c r="G90" s="554"/>
      <c r="H90" s="64">
        <f>H91+H92+H93</f>
        <v>390.9</v>
      </c>
      <c r="I90" s="64">
        <f>I91+I92+I93</f>
        <v>363.1</v>
      </c>
      <c r="J90" s="64">
        <f>J91+J92+J93</f>
        <v>273.5</v>
      </c>
    </row>
    <row r="91" spans="1:17" ht="14.25" customHeight="1" x14ac:dyDescent="0.2">
      <c r="A91" s="555" t="s">
        <v>71</v>
      </c>
      <c r="B91" s="556"/>
      <c r="C91" s="556"/>
      <c r="D91" s="556"/>
      <c r="E91" s="556"/>
      <c r="F91" s="556"/>
      <c r="G91" s="557"/>
      <c r="H91" s="27">
        <f>SUMIF(G15:G83,"SB",H15:H83)</f>
        <v>390.9</v>
      </c>
      <c r="I91" s="27">
        <f>SUMIF(G13:G83,"SB",I13:I83)</f>
        <v>363.1</v>
      </c>
      <c r="J91" s="27">
        <f>SUMIF(G18:G83,"SB",J18:J83)</f>
        <v>273.5</v>
      </c>
      <c r="K91" s="56"/>
    </row>
    <row r="92" spans="1:17" ht="25.5" customHeight="1" x14ac:dyDescent="0.2">
      <c r="A92" s="536" t="s">
        <v>330</v>
      </c>
      <c r="B92" s="537"/>
      <c r="C92" s="537"/>
      <c r="D92" s="537"/>
      <c r="E92" s="537"/>
      <c r="F92" s="537"/>
      <c r="G92" s="538"/>
      <c r="H92" s="218">
        <f>SUMIF(G16:G80,"SB(ES)",H16:H80)</f>
        <v>0</v>
      </c>
      <c r="I92" s="218">
        <f>SUMIF(G16:G80,"SB(ES)",I16:I80)</f>
        <v>0</v>
      </c>
      <c r="J92" s="218">
        <f>SUMIF(G16:G80,"SB(ES)",J16:J80)</f>
        <v>0</v>
      </c>
      <c r="K92" s="56"/>
      <c r="Q92" s="70"/>
    </row>
    <row r="93" spans="1:17" ht="14.25" customHeight="1" x14ac:dyDescent="0.2">
      <c r="A93" s="536" t="s">
        <v>85</v>
      </c>
      <c r="B93" s="537"/>
      <c r="C93" s="537"/>
      <c r="D93" s="537"/>
      <c r="E93" s="537"/>
      <c r="F93" s="537"/>
      <c r="G93" s="538"/>
      <c r="H93" s="218">
        <f>SUMIF(G18:G83,"SB(VB)",H18:H83)</f>
        <v>0</v>
      </c>
      <c r="I93" s="218">
        <f>SUMIF(G18:G83,"SB(VB)",I18:I83)</f>
        <v>0</v>
      </c>
      <c r="J93" s="218">
        <f>SUMIF(G18:G83,"SB(VB)",J18:J83)</f>
        <v>0</v>
      </c>
      <c r="K93" s="56"/>
    </row>
    <row r="94" spans="1:17" ht="14.25" customHeight="1" x14ac:dyDescent="0.2">
      <c r="A94" s="539" t="s">
        <v>72</v>
      </c>
      <c r="B94" s="540"/>
      <c r="C94" s="540"/>
      <c r="D94" s="540"/>
      <c r="E94" s="540"/>
      <c r="F94" s="540"/>
      <c r="G94" s="541"/>
      <c r="H94" s="60">
        <f>SUMIF(G15:G83,"SB(L)",H15:H83)</f>
        <v>7.6</v>
      </c>
      <c r="I94" s="60">
        <f>SUMIF(G15:G83,"SB(L)",I15:I83)</f>
        <v>7.6</v>
      </c>
      <c r="J94" s="60">
        <f>SUMIF(G15:G83,"SB(L)",J15:J83)</f>
        <v>7.3</v>
      </c>
      <c r="K94" s="56"/>
    </row>
    <row r="95" spans="1:17" ht="14.25" customHeight="1" x14ac:dyDescent="0.2">
      <c r="A95" s="539" t="s">
        <v>74</v>
      </c>
      <c r="B95" s="540"/>
      <c r="C95" s="540"/>
      <c r="D95" s="540"/>
      <c r="E95" s="540"/>
      <c r="F95" s="540"/>
      <c r="G95" s="541"/>
      <c r="H95" s="60">
        <f>SUMIF(G15:G83,"SB(ŽPL)",H15:H83)</f>
        <v>455.5</v>
      </c>
      <c r="I95" s="60">
        <f>SUMIF(G15:G83,"SB(ŽPL)",I15:I83)</f>
        <v>455.5</v>
      </c>
      <c r="J95" s="60">
        <f>SUMIF(G15:G83,"SB(ŽPL)",J15:J83)</f>
        <v>259.39999999999998</v>
      </c>
      <c r="K95" s="57"/>
    </row>
    <row r="96" spans="1:17" ht="14.25" customHeight="1" x14ac:dyDescent="0.2">
      <c r="A96" s="542" t="s">
        <v>12</v>
      </c>
      <c r="B96" s="543"/>
      <c r="C96" s="543"/>
      <c r="D96" s="543"/>
      <c r="E96" s="543"/>
      <c r="F96" s="543"/>
      <c r="G96" s="544"/>
      <c r="H96" s="61">
        <f>SUM(H98:H100)</f>
        <v>0</v>
      </c>
      <c r="I96" s="61">
        <f>SUM(I98:I100)</f>
        <v>0</v>
      </c>
      <c r="J96" s="61">
        <f>SUM(J98:J100)</f>
        <v>0</v>
      </c>
    </row>
    <row r="97" spans="1:15" ht="14.25" customHeight="1" x14ac:dyDescent="0.2">
      <c r="A97" s="536" t="s">
        <v>73</v>
      </c>
      <c r="B97" s="537"/>
      <c r="C97" s="537"/>
      <c r="D97" s="537"/>
      <c r="E97" s="537"/>
      <c r="F97" s="537"/>
      <c r="G97" s="538"/>
      <c r="H97" s="27">
        <f>SUMIF(G15:G83,"ES",H15:H83)</f>
        <v>0</v>
      </c>
      <c r="I97" s="27">
        <f>SUMIF(G15:G83,"ES",I15:I83)</f>
        <v>0</v>
      </c>
      <c r="J97" s="27">
        <f>SUMIF(G15:G83,"ES",J15:J83)</f>
        <v>0</v>
      </c>
      <c r="K97" s="56"/>
    </row>
    <row r="98" spans="1:15" ht="14.25" customHeight="1" x14ac:dyDescent="0.2">
      <c r="A98" s="524" t="s">
        <v>75</v>
      </c>
      <c r="B98" s="525"/>
      <c r="C98" s="525"/>
      <c r="D98" s="525"/>
      <c r="E98" s="525"/>
      <c r="F98" s="525"/>
      <c r="G98" s="526"/>
      <c r="H98" s="27">
        <f>SUMIF(G15:G83,"KVJUD",H15:H83)</f>
        <v>0</v>
      </c>
      <c r="I98" s="27">
        <f>SUMIF(G15:G83,"KVJUD",I15:I83)</f>
        <v>0</v>
      </c>
      <c r="J98" s="27">
        <f>SUMIF(G15:G83,"KVJUD",J15:J83)</f>
        <v>0</v>
      </c>
    </row>
    <row r="99" spans="1:15" ht="14.25" customHeight="1" x14ac:dyDescent="0.2">
      <c r="A99" s="524" t="s">
        <v>76</v>
      </c>
      <c r="B99" s="525"/>
      <c r="C99" s="525"/>
      <c r="D99" s="525"/>
      <c r="E99" s="525"/>
      <c r="F99" s="525"/>
      <c r="G99" s="526"/>
      <c r="H99" s="27">
        <f>SUMIF(G15:G83,"Kt",H15:H83)</f>
        <v>0</v>
      </c>
      <c r="I99" s="27">
        <f>SUMIF(G15:G83,"Kt",I15:I83)</f>
        <v>0</v>
      </c>
      <c r="J99" s="27">
        <f>SUMIF(G15:G83,"Kt",J15:J83)</f>
        <v>0</v>
      </c>
    </row>
    <row r="100" spans="1:15" ht="14.25" customHeight="1" x14ac:dyDescent="0.2">
      <c r="A100" s="528" t="s">
        <v>77</v>
      </c>
      <c r="B100" s="529"/>
      <c r="C100" s="529"/>
      <c r="D100" s="529"/>
      <c r="E100" s="529"/>
      <c r="F100" s="529"/>
      <c r="G100" s="530"/>
      <c r="H100" s="27">
        <f>SUMIF(G15:G83,"LRVB",H15:H83)</f>
        <v>0</v>
      </c>
      <c r="I100" s="27">
        <f>SUMIF(G15:G83,"LRVB",I15:I83)</f>
        <v>0</v>
      </c>
      <c r="J100" s="27">
        <f>SUMIF(G15:G83,"LRVB",J15:J83)</f>
        <v>0</v>
      </c>
    </row>
    <row r="101" spans="1:15" ht="14.25" customHeight="1" thickBot="1" x14ac:dyDescent="0.25">
      <c r="A101" s="531" t="s">
        <v>13</v>
      </c>
      <c r="B101" s="532"/>
      <c r="C101" s="532"/>
      <c r="D101" s="532"/>
      <c r="E101" s="532"/>
      <c r="F101" s="532"/>
      <c r="G101" s="533"/>
      <c r="H101" s="49">
        <f>H96+H89</f>
        <v>854</v>
      </c>
      <c r="I101" s="49">
        <f>I96+I89</f>
        <v>826.2</v>
      </c>
      <c r="J101" s="49">
        <f>J96+J89</f>
        <v>540.20000000000005</v>
      </c>
      <c r="K101" s="14"/>
      <c r="L101" s="14"/>
      <c r="M101" s="14"/>
      <c r="N101" s="14"/>
      <c r="O101" s="14"/>
    </row>
    <row r="102" spans="1:15" s="140" customFormat="1" x14ac:dyDescent="0.2">
      <c r="A102" s="14"/>
      <c r="B102" s="14"/>
      <c r="C102" s="14"/>
      <c r="D102" s="14"/>
      <c r="E102" s="14"/>
      <c r="F102" s="14"/>
      <c r="H102" s="219"/>
      <c r="I102" s="219"/>
      <c r="J102" s="219"/>
      <c r="L102" s="14"/>
      <c r="M102" s="14"/>
      <c r="N102" s="14"/>
      <c r="O102" s="14"/>
    </row>
    <row r="103" spans="1:15" s="140" customFormat="1" x14ac:dyDescent="0.2">
      <c r="A103" s="13"/>
      <c r="B103" s="13"/>
      <c r="C103" s="13"/>
      <c r="D103" s="13"/>
      <c r="E103" s="15" t="s">
        <v>145</v>
      </c>
      <c r="F103" s="16"/>
      <c r="G103" s="65"/>
      <c r="H103" s="52"/>
      <c r="I103" s="52"/>
      <c r="J103" s="52"/>
      <c r="K103" s="67"/>
      <c r="L103" s="13"/>
      <c r="M103" s="13"/>
      <c r="N103" s="13"/>
      <c r="O103" s="13"/>
    </row>
    <row r="104" spans="1:15" s="140" customFormat="1" x14ac:dyDescent="0.2">
      <c r="A104" s="13"/>
      <c r="B104" s="13"/>
      <c r="C104" s="13"/>
      <c r="D104" s="13"/>
      <c r="E104" s="15"/>
      <c r="F104" s="16"/>
      <c r="G104" s="65"/>
      <c r="H104" s="66"/>
      <c r="I104" s="66"/>
      <c r="J104" s="66"/>
      <c r="K104" s="52"/>
      <c r="L104" s="13"/>
      <c r="M104" s="13"/>
      <c r="N104" s="13"/>
      <c r="O104" s="13"/>
    </row>
    <row r="105" spans="1:15" s="140" customFormat="1" x14ac:dyDescent="0.2">
      <c r="A105" s="13"/>
      <c r="B105" s="13"/>
      <c r="C105" s="13"/>
      <c r="D105" s="13"/>
      <c r="E105" s="15"/>
      <c r="F105" s="16"/>
      <c r="G105" s="65"/>
      <c r="H105" s="66"/>
      <c r="I105" s="66"/>
      <c r="J105" s="66"/>
      <c r="K105" s="52"/>
      <c r="L105" s="13"/>
      <c r="M105" s="13"/>
      <c r="N105" s="13"/>
      <c r="O105" s="13"/>
    </row>
    <row r="106" spans="1:15" s="140" customFormat="1" x14ac:dyDescent="0.2">
      <c r="A106" s="13"/>
      <c r="B106" s="13"/>
      <c r="C106" s="13"/>
      <c r="D106" s="13"/>
      <c r="E106" s="15"/>
      <c r="F106" s="16"/>
      <c r="G106" s="17"/>
      <c r="H106" s="58"/>
      <c r="I106" s="58"/>
      <c r="J106" s="58"/>
      <c r="K106" s="13"/>
      <c r="L106" s="13"/>
      <c r="M106" s="13"/>
      <c r="N106" s="13"/>
      <c r="O106" s="13"/>
    </row>
  </sheetData>
  <mergeCells count="135">
    <mergeCell ref="N34:N35"/>
    <mergeCell ref="N78:N79"/>
    <mergeCell ref="A2:O2"/>
    <mergeCell ref="A3:O3"/>
    <mergeCell ref="K4:O4"/>
    <mergeCell ref="A5:A7"/>
    <mergeCell ref="B5:B7"/>
    <mergeCell ref="C5:C7"/>
    <mergeCell ref="D5:D7"/>
    <mergeCell ref="E5:E7"/>
    <mergeCell ref="F5:F7"/>
    <mergeCell ref="M6:M7"/>
    <mergeCell ref="A8:O8"/>
    <mergeCell ref="A9:O9"/>
    <mergeCell ref="H10:J10"/>
    <mergeCell ref="N10:O10"/>
    <mergeCell ref="H11:J11"/>
    <mergeCell ref="N11:O11"/>
    <mergeCell ref="G5:G7"/>
    <mergeCell ref="K34:K35"/>
    <mergeCell ref="K5:M5"/>
    <mergeCell ref="N5:N7"/>
    <mergeCell ref="O5:O7"/>
    <mergeCell ref="H6:H7"/>
    <mergeCell ref="I6:I7"/>
    <mergeCell ref="J6:J7"/>
    <mergeCell ref="K6:K7"/>
    <mergeCell ref="L6:L7"/>
    <mergeCell ref="D18:D20"/>
    <mergeCell ref="K18:K20"/>
    <mergeCell ref="O18:O20"/>
    <mergeCell ref="C21:C22"/>
    <mergeCell ref="D21:D22"/>
    <mergeCell ref="E21:E22"/>
    <mergeCell ref="D24:D25"/>
    <mergeCell ref="H12:J12"/>
    <mergeCell ref="H13:J13"/>
    <mergeCell ref="N13:O13"/>
    <mergeCell ref="H14:J14"/>
    <mergeCell ref="N14:O14"/>
    <mergeCell ref="C15:O15"/>
    <mergeCell ref="N18:N20"/>
    <mergeCell ref="M28:M29"/>
    <mergeCell ref="O28:O29"/>
    <mergeCell ref="K28:K29"/>
    <mergeCell ref="L28:L29"/>
    <mergeCell ref="O21:O22"/>
    <mergeCell ref="N24:N25"/>
    <mergeCell ref="A30:A31"/>
    <mergeCell ref="B30:B31"/>
    <mergeCell ref="C30:C31"/>
    <mergeCell ref="D30:D31"/>
    <mergeCell ref="E30:E31"/>
    <mergeCell ref="F30:F31"/>
    <mergeCell ref="D26:D27"/>
    <mergeCell ref="C28:C29"/>
    <mergeCell ref="D28:D29"/>
    <mergeCell ref="E28:E29"/>
    <mergeCell ref="F32:F33"/>
    <mergeCell ref="A34:A35"/>
    <mergeCell ref="B34:B35"/>
    <mergeCell ref="C34:C35"/>
    <mergeCell ref="D34:D35"/>
    <mergeCell ref="E34:E35"/>
    <mergeCell ref="F34:F35"/>
    <mergeCell ref="A32:A33"/>
    <mergeCell ref="B32:B33"/>
    <mergeCell ref="C32:C33"/>
    <mergeCell ref="D32:D33"/>
    <mergeCell ref="E32:E33"/>
    <mergeCell ref="K82:O82"/>
    <mergeCell ref="A58:A59"/>
    <mergeCell ref="B58:B59"/>
    <mergeCell ref="F36:F37"/>
    <mergeCell ref="A38:A39"/>
    <mergeCell ref="B38:B39"/>
    <mergeCell ref="C38:C39"/>
    <mergeCell ref="D38:D39"/>
    <mergeCell ref="E38:E39"/>
    <mergeCell ref="F38:F39"/>
    <mergeCell ref="A36:A37"/>
    <mergeCell ref="B36:B37"/>
    <mergeCell ref="C36:C37"/>
    <mergeCell ref="D36:D37"/>
    <mergeCell ref="E36:E37"/>
    <mergeCell ref="D45:D46"/>
    <mergeCell ref="D48:D49"/>
    <mergeCell ref="K38:K39"/>
    <mergeCell ref="A41:A44"/>
    <mergeCell ref="B41:B44"/>
    <mergeCell ref="D43:D44"/>
    <mergeCell ref="C81:G81"/>
    <mergeCell ref="C58:C59"/>
    <mergeCell ref="D58:D59"/>
    <mergeCell ref="D68:D69"/>
    <mergeCell ref="E58:E59"/>
    <mergeCell ref="F58:F59"/>
    <mergeCell ref="N38:N39"/>
    <mergeCell ref="O38:O39"/>
    <mergeCell ref="K63:O63"/>
    <mergeCell ref="C64:O64"/>
    <mergeCell ref="C56:O56"/>
    <mergeCell ref="D78:D79"/>
    <mergeCell ref="E78:E79"/>
    <mergeCell ref="E43:E44"/>
    <mergeCell ref="C55:G55"/>
    <mergeCell ref="K55:O55"/>
    <mergeCell ref="N43:N44"/>
    <mergeCell ref="N48:N49"/>
    <mergeCell ref="K48:K49"/>
    <mergeCell ref="O48:O53"/>
    <mergeCell ref="H5:J5"/>
    <mergeCell ref="A99:G99"/>
    <mergeCell ref="C63:G63"/>
    <mergeCell ref="A100:G100"/>
    <mergeCell ref="A101:G101"/>
    <mergeCell ref="D65:D66"/>
    <mergeCell ref="A93:G93"/>
    <mergeCell ref="A94:G94"/>
    <mergeCell ref="A95:G95"/>
    <mergeCell ref="A96:G96"/>
    <mergeCell ref="A97:G97"/>
    <mergeCell ref="A98:G98"/>
    <mergeCell ref="A87:G87"/>
    <mergeCell ref="A88:G88"/>
    <mergeCell ref="A89:G89"/>
    <mergeCell ref="A90:G90"/>
    <mergeCell ref="A91:G91"/>
    <mergeCell ref="A92:G92"/>
    <mergeCell ref="B82:G82"/>
    <mergeCell ref="B83:G83"/>
    <mergeCell ref="A84:K84"/>
    <mergeCell ref="A85:K85"/>
    <mergeCell ref="K83:O83"/>
    <mergeCell ref="K81:O81"/>
  </mergeCells>
  <printOptions horizontalCentered="1"/>
  <pageMargins left="0.19685039370078741" right="0.19685039370078741" top="0.39370078740157483" bottom="0.19685039370078741" header="0.31496062992125984" footer="0.31496062992125984"/>
  <pageSetup paperSize="9" scale="75" orientation="landscape" r:id="rId1"/>
  <rowBreaks count="4" manualBreakCount="4">
    <brk id="25" max="14" man="1"/>
    <brk id="44" max="14" man="1"/>
    <brk id="64" max="14" man="1"/>
    <brk id="86" max="1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view="pageBreakPreview" topLeftCell="A22" zoomScaleNormal="100" zoomScaleSheetLayoutView="100" workbookViewId="0">
      <selection activeCell="L64" sqref="L64"/>
    </sheetView>
  </sheetViews>
  <sheetFormatPr defaultRowHeight="12" x14ac:dyDescent="0.2"/>
  <cols>
    <col min="1" max="1" width="12" style="342" customWidth="1"/>
    <col min="2" max="2" width="50.7109375" style="342" customWidth="1"/>
    <col min="3" max="3" width="19.42578125" style="342" customWidth="1"/>
    <col min="4" max="8" width="9.42578125" style="342" customWidth="1"/>
    <col min="9" max="9" width="28.28515625" style="342" customWidth="1"/>
    <col min="10" max="11" width="5.7109375" style="342" customWidth="1"/>
    <col min="12" max="12" width="6.85546875" style="342" customWidth="1"/>
    <col min="13" max="13" width="20" style="342" customWidth="1"/>
    <col min="14" max="14" width="50.7109375" style="342" customWidth="1"/>
    <col min="15" max="16384" width="9.140625" style="342"/>
  </cols>
  <sheetData>
    <row r="1" spans="1:14" ht="48" x14ac:dyDescent="0.2">
      <c r="A1" s="317" t="s">
        <v>152</v>
      </c>
      <c r="B1" s="318" t="s">
        <v>153</v>
      </c>
      <c r="C1" s="318" t="s">
        <v>154</v>
      </c>
      <c r="D1" s="318" t="s">
        <v>155</v>
      </c>
      <c r="E1" s="318" t="s">
        <v>156</v>
      </c>
      <c r="F1" s="318" t="s">
        <v>157</v>
      </c>
      <c r="G1" s="318" t="s">
        <v>158</v>
      </c>
      <c r="H1" s="318" t="s">
        <v>159</v>
      </c>
      <c r="I1" s="318" t="s">
        <v>160</v>
      </c>
      <c r="J1" s="319"/>
      <c r="K1" s="319"/>
      <c r="L1" s="319"/>
      <c r="M1" s="319"/>
      <c r="N1" s="320"/>
    </row>
    <row r="2" spans="1:14" ht="24" x14ac:dyDescent="0.2">
      <c r="A2" s="321"/>
      <c r="B2" s="322"/>
      <c r="C2" s="322"/>
      <c r="D2" s="322"/>
      <c r="E2" s="322"/>
      <c r="F2" s="322"/>
      <c r="G2" s="322"/>
      <c r="H2" s="322"/>
      <c r="I2" s="322" t="s">
        <v>161</v>
      </c>
      <c r="J2" s="322" t="s">
        <v>162</v>
      </c>
      <c r="K2" s="322" t="s">
        <v>163</v>
      </c>
      <c r="L2" s="323"/>
      <c r="M2" s="322" t="s">
        <v>164</v>
      </c>
      <c r="N2" s="324" t="s">
        <v>165</v>
      </c>
    </row>
    <row r="3" spans="1:14" ht="24.75" thickBot="1" x14ac:dyDescent="0.25">
      <c r="A3" s="325"/>
      <c r="B3" s="326"/>
      <c r="C3" s="326"/>
      <c r="D3" s="326"/>
      <c r="E3" s="326"/>
      <c r="F3" s="326"/>
      <c r="G3" s="326"/>
      <c r="H3" s="326"/>
      <c r="I3" s="326"/>
      <c r="J3" s="326"/>
      <c r="K3" s="326" t="s">
        <v>166</v>
      </c>
      <c r="L3" s="326" t="s">
        <v>167</v>
      </c>
      <c r="M3" s="326"/>
      <c r="N3" s="327"/>
    </row>
    <row r="4" spans="1:14" ht="24.75" thickBot="1" x14ac:dyDescent="0.25">
      <c r="A4" s="343" t="s">
        <v>4</v>
      </c>
      <c r="B4" s="344" t="s">
        <v>168</v>
      </c>
      <c r="C4" s="345" t="s">
        <v>169</v>
      </c>
      <c r="D4" s="345"/>
      <c r="E4" s="346">
        <f>SUM(E5:E5)</f>
        <v>854</v>
      </c>
      <c r="F4" s="346">
        <f>SUM(F5:F5)</f>
        <v>826.2</v>
      </c>
      <c r="G4" s="346">
        <f>SUM(G5:G5)</f>
        <v>540.29999999999995</v>
      </c>
      <c r="H4" s="346">
        <f>SUM(H5:H5)</f>
        <v>285.89999999999998</v>
      </c>
      <c r="I4" s="345"/>
      <c r="J4" s="347"/>
      <c r="K4" s="348"/>
      <c r="L4" s="348"/>
      <c r="M4" s="345"/>
      <c r="N4" s="349"/>
    </row>
    <row r="5" spans="1:14" ht="12.75" thickBot="1" x14ac:dyDescent="0.25">
      <c r="A5" s="350" t="s">
        <v>170</v>
      </c>
      <c r="B5" s="351" t="s">
        <v>34</v>
      </c>
      <c r="C5" s="352"/>
      <c r="D5" s="352"/>
      <c r="E5" s="353">
        <f>E6+E39+E45</f>
        <v>854</v>
      </c>
      <c r="F5" s="353">
        <f>F6+F39+F45</f>
        <v>826.2</v>
      </c>
      <c r="G5" s="353">
        <f>G6+G39+G45</f>
        <v>540.29999999999995</v>
      </c>
      <c r="H5" s="353">
        <f>H6+H39+H45</f>
        <v>285.89999999999998</v>
      </c>
      <c r="I5" s="352"/>
      <c r="J5" s="354"/>
      <c r="K5" s="355"/>
      <c r="L5" s="355"/>
      <c r="M5" s="352"/>
      <c r="N5" s="356"/>
    </row>
    <row r="6" spans="1:14" ht="24.75" thickBot="1" x14ac:dyDescent="0.25">
      <c r="A6" s="357" t="s">
        <v>171</v>
      </c>
      <c r="B6" s="358" t="s">
        <v>172</v>
      </c>
      <c r="C6" s="359"/>
      <c r="D6" s="359"/>
      <c r="E6" s="360">
        <f>E7+E30</f>
        <v>644.9</v>
      </c>
      <c r="F6" s="360">
        <f>F7+F30</f>
        <v>593.4</v>
      </c>
      <c r="G6" s="360">
        <f>G7+G30+0.1</f>
        <v>311.39999999999998</v>
      </c>
      <c r="H6" s="360">
        <f>H7+H30-0.1</f>
        <v>282</v>
      </c>
      <c r="I6" s="359"/>
      <c r="J6" s="361"/>
      <c r="K6" s="362"/>
      <c r="L6" s="362"/>
      <c r="M6" s="359"/>
      <c r="N6" s="363"/>
    </row>
    <row r="7" spans="1:14" ht="36.75" thickBot="1" x14ac:dyDescent="0.25">
      <c r="A7" s="478" t="s">
        <v>173</v>
      </c>
      <c r="B7" s="479" t="s">
        <v>174</v>
      </c>
      <c r="C7" s="480" t="s">
        <v>175</v>
      </c>
      <c r="D7" s="480"/>
      <c r="E7" s="481">
        <f>E8+E10+E11+E13+E14+E16+E18+E19+E22+E24+E28</f>
        <v>238.1</v>
      </c>
      <c r="F7" s="481">
        <f>F8+F10+F11+F13+F14+F16+F18+F19+F22+F24+F28</f>
        <v>186.6</v>
      </c>
      <c r="G7" s="485">
        <f>G8+G10+G11+G13+G14+G16+G18+G19+G22+G24+G28</f>
        <v>145.1</v>
      </c>
      <c r="H7" s="481">
        <f>H8+H10+H11+H13+H14+H16+H18+H19+H22+H24+H28</f>
        <v>41.5</v>
      </c>
      <c r="I7" s="480"/>
      <c r="J7" s="482"/>
      <c r="K7" s="483"/>
      <c r="L7" s="483"/>
      <c r="M7" s="480"/>
      <c r="N7" s="484"/>
    </row>
    <row r="8" spans="1:14" ht="156" x14ac:dyDescent="0.2">
      <c r="A8" s="364" t="s">
        <v>176</v>
      </c>
      <c r="B8" s="365" t="s">
        <v>46</v>
      </c>
      <c r="C8" s="366" t="s">
        <v>177</v>
      </c>
      <c r="D8" s="366"/>
      <c r="E8" s="367">
        <f>SUM(E9:E9)</f>
        <v>86.2</v>
      </c>
      <c r="F8" s="367">
        <f>SUM(F9:F9)</f>
        <v>86.2</v>
      </c>
      <c r="G8" s="367">
        <f>SUM(G9:G9)</f>
        <v>85.6</v>
      </c>
      <c r="H8" s="367">
        <f>SUM(H9:H9)</f>
        <v>0.6</v>
      </c>
      <c r="I8" s="366" t="s">
        <v>178</v>
      </c>
      <c r="J8" s="368" t="s">
        <v>179</v>
      </c>
      <c r="K8" s="369" t="s">
        <v>180</v>
      </c>
      <c r="L8" s="369" t="s">
        <v>181</v>
      </c>
      <c r="M8" s="366"/>
      <c r="N8" s="370" t="s">
        <v>182</v>
      </c>
    </row>
    <row r="9" spans="1:14" ht="12.75" thickBot="1" x14ac:dyDescent="0.25">
      <c r="A9" s="371"/>
      <c r="B9" s="372"/>
      <c r="C9" s="373"/>
      <c r="D9" s="373" t="s">
        <v>52</v>
      </c>
      <c r="E9" s="374">
        <v>86.2</v>
      </c>
      <c r="F9" s="374">
        <v>86.2</v>
      </c>
      <c r="G9" s="374">
        <v>85.6</v>
      </c>
      <c r="H9" s="374">
        <v>0.6</v>
      </c>
      <c r="I9" s="373"/>
      <c r="J9" s="375"/>
      <c r="K9" s="376"/>
      <c r="L9" s="376"/>
      <c r="M9" s="373"/>
      <c r="N9" s="377"/>
    </row>
    <row r="10" spans="1:14" ht="96.75" thickBot="1" x14ac:dyDescent="0.25">
      <c r="A10" s="364" t="s">
        <v>183</v>
      </c>
      <c r="B10" s="365" t="s">
        <v>135</v>
      </c>
      <c r="C10" s="366" t="s">
        <v>177</v>
      </c>
      <c r="D10" s="366" t="s">
        <v>30</v>
      </c>
      <c r="E10" s="378">
        <v>2</v>
      </c>
      <c r="F10" s="378">
        <v>2</v>
      </c>
      <c r="G10" s="378">
        <v>2</v>
      </c>
      <c r="H10" s="378">
        <v>0</v>
      </c>
      <c r="I10" s="366" t="s">
        <v>184</v>
      </c>
      <c r="J10" s="368" t="s">
        <v>179</v>
      </c>
      <c r="K10" s="369" t="s">
        <v>185</v>
      </c>
      <c r="L10" s="369" t="s">
        <v>186</v>
      </c>
      <c r="M10" s="366"/>
      <c r="N10" s="370" t="s">
        <v>187</v>
      </c>
    </row>
    <row r="11" spans="1:14" ht="36" x14ac:dyDescent="0.2">
      <c r="A11" s="364" t="s">
        <v>188</v>
      </c>
      <c r="B11" s="365" t="s">
        <v>189</v>
      </c>
      <c r="C11" s="366" t="s">
        <v>177</v>
      </c>
      <c r="D11" s="366"/>
      <c r="E11" s="367">
        <f>SUM(E12:E12)</f>
        <v>6.6</v>
      </c>
      <c r="F11" s="367">
        <f>SUM(F12:F12)</f>
        <v>6.6</v>
      </c>
      <c r="G11" s="367">
        <f>SUM(G12:G12)</f>
        <v>6.6</v>
      </c>
      <c r="H11" s="367">
        <f>SUM(H12:H12)</f>
        <v>0</v>
      </c>
      <c r="I11" s="366" t="s">
        <v>190</v>
      </c>
      <c r="J11" s="368" t="s">
        <v>179</v>
      </c>
      <c r="K11" s="369" t="s">
        <v>180</v>
      </c>
      <c r="L11" s="369" t="s">
        <v>180</v>
      </c>
      <c r="M11" s="366"/>
      <c r="N11" s="370" t="s">
        <v>191</v>
      </c>
    </row>
    <row r="12" spans="1:14" ht="12.75" thickBot="1" x14ac:dyDescent="0.25">
      <c r="A12" s="371"/>
      <c r="B12" s="372"/>
      <c r="C12" s="373"/>
      <c r="D12" s="373" t="s">
        <v>52</v>
      </c>
      <c r="E12" s="374">
        <v>6.6</v>
      </c>
      <c r="F12" s="374">
        <v>6.6</v>
      </c>
      <c r="G12" s="374">
        <v>6.6</v>
      </c>
      <c r="H12" s="374">
        <v>0</v>
      </c>
      <c r="I12" s="373"/>
      <c r="J12" s="375"/>
      <c r="K12" s="376"/>
      <c r="L12" s="376"/>
      <c r="M12" s="373"/>
      <c r="N12" s="377"/>
    </row>
    <row r="13" spans="1:14" ht="108" customHeight="1" thickBot="1" x14ac:dyDescent="0.25">
      <c r="A13" s="364" t="s">
        <v>192</v>
      </c>
      <c r="B13" s="365" t="s">
        <v>193</v>
      </c>
      <c r="C13" s="366" t="s">
        <v>177</v>
      </c>
      <c r="D13" s="366" t="s">
        <v>52</v>
      </c>
      <c r="E13" s="378">
        <v>2</v>
      </c>
      <c r="F13" s="378">
        <v>2</v>
      </c>
      <c r="G13" s="378">
        <v>0</v>
      </c>
      <c r="H13" s="378">
        <v>2</v>
      </c>
      <c r="I13" s="366" t="s">
        <v>194</v>
      </c>
      <c r="J13" s="368" t="s">
        <v>179</v>
      </c>
      <c r="K13" s="369" t="s">
        <v>180</v>
      </c>
      <c r="L13" s="369" t="s">
        <v>181</v>
      </c>
      <c r="M13" s="366"/>
      <c r="N13" s="370" t="s">
        <v>297</v>
      </c>
    </row>
    <row r="14" spans="1:14" ht="36" x14ac:dyDescent="0.2">
      <c r="A14" s="364" t="s">
        <v>195</v>
      </c>
      <c r="B14" s="365" t="s">
        <v>196</v>
      </c>
      <c r="C14" s="366" t="s">
        <v>177</v>
      </c>
      <c r="D14" s="366"/>
      <c r="E14" s="367">
        <f>SUM(E15:E15)</f>
        <v>10.7</v>
      </c>
      <c r="F14" s="367">
        <f>SUM(F15:F15)</f>
        <v>10.7</v>
      </c>
      <c r="G14" s="367">
        <f>SUM(G15:G15)</f>
        <v>10.6</v>
      </c>
      <c r="H14" s="367">
        <f>SUM(H15:H15)</f>
        <v>0.1</v>
      </c>
      <c r="I14" s="366" t="s">
        <v>190</v>
      </c>
      <c r="J14" s="368" t="s">
        <v>179</v>
      </c>
      <c r="K14" s="369" t="s">
        <v>180</v>
      </c>
      <c r="L14" s="369" t="s">
        <v>180</v>
      </c>
      <c r="M14" s="366"/>
      <c r="N14" s="370" t="s">
        <v>197</v>
      </c>
    </row>
    <row r="15" spans="1:14" ht="12.75" thickBot="1" x14ac:dyDescent="0.25">
      <c r="A15" s="371"/>
      <c r="B15" s="372"/>
      <c r="C15" s="373"/>
      <c r="D15" s="373" t="s">
        <v>52</v>
      </c>
      <c r="E15" s="374">
        <v>10.7</v>
      </c>
      <c r="F15" s="374">
        <v>10.7</v>
      </c>
      <c r="G15" s="374">
        <v>10.6</v>
      </c>
      <c r="H15" s="374">
        <v>0.1</v>
      </c>
      <c r="I15" s="373"/>
      <c r="J15" s="375"/>
      <c r="K15" s="376"/>
      <c r="L15" s="376"/>
      <c r="M15" s="373"/>
      <c r="N15" s="377"/>
    </row>
    <row r="16" spans="1:14" ht="120" x14ac:dyDescent="0.2">
      <c r="A16" s="364" t="s">
        <v>198</v>
      </c>
      <c r="B16" s="365" t="s">
        <v>68</v>
      </c>
      <c r="C16" s="366" t="s">
        <v>177</v>
      </c>
      <c r="D16" s="366"/>
      <c r="E16" s="367">
        <f>SUM(E17:E17)</f>
        <v>9.6999999999999993</v>
      </c>
      <c r="F16" s="367">
        <f>SUM(F17:F17)</f>
        <v>9.6999999999999993</v>
      </c>
      <c r="G16" s="367">
        <f>SUM(G17:G17)</f>
        <v>0</v>
      </c>
      <c r="H16" s="367">
        <f>SUM(H17:H17)</f>
        <v>9.6999999999999993</v>
      </c>
      <c r="I16" s="366" t="s">
        <v>199</v>
      </c>
      <c r="J16" s="368" t="s">
        <v>179</v>
      </c>
      <c r="K16" s="369" t="s">
        <v>180</v>
      </c>
      <c r="L16" s="369" t="s">
        <v>181</v>
      </c>
      <c r="M16" s="366"/>
      <c r="N16" s="370" t="s">
        <v>200</v>
      </c>
    </row>
    <row r="17" spans="1:14" ht="12.75" thickBot="1" x14ac:dyDescent="0.25">
      <c r="A17" s="371"/>
      <c r="B17" s="372"/>
      <c r="C17" s="373"/>
      <c r="D17" s="373" t="s">
        <v>52</v>
      </c>
      <c r="E17" s="374">
        <v>9.6999999999999993</v>
      </c>
      <c r="F17" s="374">
        <v>9.6999999999999993</v>
      </c>
      <c r="G17" s="374">
        <v>0</v>
      </c>
      <c r="H17" s="374">
        <v>9.6999999999999993</v>
      </c>
      <c r="I17" s="373"/>
      <c r="J17" s="375"/>
      <c r="K17" s="376"/>
      <c r="L17" s="376"/>
      <c r="M17" s="373"/>
      <c r="N17" s="377"/>
    </row>
    <row r="18" spans="1:14" ht="36.75" thickBot="1" x14ac:dyDescent="0.25">
      <c r="A18" s="364" t="s">
        <v>201</v>
      </c>
      <c r="B18" s="365" t="s">
        <v>202</v>
      </c>
      <c r="C18" s="366" t="s">
        <v>177</v>
      </c>
      <c r="D18" s="366" t="s">
        <v>203</v>
      </c>
      <c r="E18" s="378">
        <v>3</v>
      </c>
      <c r="F18" s="378">
        <v>3</v>
      </c>
      <c r="G18" s="378">
        <v>2.9</v>
      </c>
      <c r="H18" s="378">
        <v>0.1</v>
      </c>
      <c r="I18" s="366" t="s">
        <v>204</v>
      </c>
      <c r="J18" s="368" t="s">
        <v>179</v>
      </c>
      <c r="K18" s="369" t="s">
        <v>180</v>
      </c>
      <c r="L18" s="369" t="s">
        <v>180</v>
      </c>
      <c r="M18" s="366"/>
      <c r="N18" s="370" t="s">
        <v>205</v>
      </c>
    </row>
    <row r="19" spans="1:14" ht="132" x14ac:dyDescent="0.2">
      <c r="A19" s="364" t="s">
        <v>206</v>
      </c>
      <c r="B19" s="365" t="s">
        <v>207</v>
      </c>
      <c r="C19" s="366" t="s">
        <v>177</v>
      </c>
      <c r="D19" s="366"/>
      <c r="E19" s="367">
        <f>SUM(E20:E21)</f>
        <v>100</v>
      </c>
      <c r="F19" s="367">
        <f>SUM(F20:F21)</f>
        <v>48.5</v>
      </c>
      <c r="G19" s="367">
        <f>SUM(G20:G21)</f>
        <v>20</v>
      </c>
      <c r="H19" s="367">
        <f>SUM(H20:H21)</f>
        <v>28.5</v>
      </c>
      <c r="I19" s="366" t="s">
        <v>208</v>
      </c>
      <c r="J19" s="368" t="s">
        <v>179</v>
      </c>
      <c r="K19" s="369" t="s">
        <v>181</v>
      </c>
      <c r="L19" s="369" t="s">
        <v>181</v>
      </c>
      <c r="M19" s="366"/>
      <c r="N19" s="379" t="s">
        <v>209</v>
      </c>
    </row>
    <row r="20" spans="1:14" x14ac:dyDescent="0.2">
      <c r="A20" s="371"/>
      <c r="B20" s="372"/>
      <c r="C20" s="373"/>
      <c r="D20" s="373" t="s">
        <v>203</v>
      </c>
      <c r="E20" s="374">
        <v>80</v>
      </c>
      <c r="F20" s="374">
        <v>28.5</v>
      </c>
      <c r="G20" s="374">
        <v>0</v>
      </c>
      <c r="H20" s="374">
        <v>28.5</v>
      </c>
      <c r="I20" s="373"/>
      <c r="J20" s="375"/>
      <c r="K20" s="376"/>
      <c r="L20" s="376"/>
      <c r="M20" s="373"/>
      <c r="N20" s="377"/>
    </row>
    <row r="21" spans="1:14" ht="12.75" thickBot="1" x14ac:dyDescent="0.25">
      <c r="A21" s="371"/>
      <c r="B21" s="372"/>
      <c r="C21" s="373"/>
      <c r="D21" s="373" t="s">
        <v>52</v>
      </c>
      <c r="E21" s="374">
        <v>20</v>
      </c>
      <c r="F21" s="374">
        <v>20</v>
      </c>
      <c r="G21" s="374">
        <v>20</v>
      </c>
      <c r="H21" s="374">
        <v>0</v>
      </c>
      <c r="I21" s="373"/>
      <c r="J21" s="375"/>
      <c r="K21" s="376"/>
      <c r="L21" s="376"/>
      <c r="M21" s="373"/>
      <c r="N21" s="377"/>
    </row>
    <row r="22" spans="1:14" ht="24" x14ac:dyDescent="0.2">
      <c r="A22" s="364" t="s">
        <v>210</v>
      </c>
      <c r="B22" s="380" t="s">
        <v>211</v>
      </c>
      <c r="C22" s="381" t="s">
        <v>177</v>
      </c>
      <c r="D22" s="381" t="s">
        <v>30</v>
      </c>
      <c r="E22" s="382">
        <f>SUM(E23:E23)+7.1</f>
        <v>7.1</v>
      </c>
      <c r="F22" s="382">
        <f>SUM(F23:F23)+7.1</f>
        <v>7.1</v>
      </c>
      <c r="G22" s="382">
        <f>SUM(G23:G23)+6.6</f>
        <v>6.6</v>
      </c>
      <c r="H22" s="382">
        <f>SUM(H23:H23)+0.5</f>
        <v>0.5</v>
      </c>
      <c r="I22" s="381" t="s">
        <v>212</v>
      </c>
      <c r="J22" s="383" t="s">
        <v>179</v>
      </c>
      <c r="K22" s="384" t="s">
        <v>180</v>
      </c>
      <c r="L22" s="384" t="s">
        <v>180</v>
      </c>
      <c r="M22" s="366"/>
      <c r="N22" s="370" t="s">
        <v>213</v>
      </c>
    </row>
    <row r="23" spans="1:14" ht="24.75" thickBot="1" x14ac:dyDescent="0.25">
      <c r="A23" s="371"/>
      <c r="B23" s="385"/>
      <c r="C23" s="386"/>
      <c r="D23" s="386"/>
      <c r="E23" s="387">
        <v>0</v>
      </c>
      <c r="F23" s="387">
        <v>0</v>
      </c>
      <c r="G23" s="387">
        <v>0</v>
      </c>
      <c r="H23" s="387">
        <v>0</v>
      </c>
      <c r="I23" s="386" t="s">
        <v>214</v>
      </c>
      <c r="J23" s="388" t="s">
        <v>215</v>
      </c>
      <c r="K23" s="389" t="s">
        <v>216</v>
      </c>
      <c r="L23" s="389" t="s">
        <v>216</v>
      </c>
      <c r="M23" s="373"/>
      <c r="N23" s="377" t="s">
        <v>217</v>
      </c>
    </row>
    <row r="24" spans="1:14" ht="24" x14ac:dyDescent="0.2">
      <c r="A24" s="364" t="s">
        <v>218</v>
      </c>
      <c r="B24" s="365" t="s">
        <v>219</v>
      </c>
      <c r="C24" s="366" t="s">
        <v>177</v>
      </c>
      <c r="D24" s="366"/>
      <c r="E24" s="367">
        <f>SUM(E25:E27)</f>
        <v>2.2999999999999998</v>
      </c>
      <c r="F24" s="367">
        <f>SUM(F25:F27)</f>
        <v>2.2999999999999998</v>
      </c>
      <c r="G24" s="367">
        <f>SUM(G25:G27)</f>
        <v>2.2999999999999998</v>
      </c>
      <c r="H24" s="367">
        <f>SUM(H25:H27)</f>
        <v>0</v>
      </c>
      <c r="I24" s="366" t="s">
        <v>214</v>
      </c>
      <c r="J24" s="368" t="s">
        <v>215</v>
      </c>
      <c r="K24" s="369" t="s">
        <v>181</v>
      </c>
      <c r="L24" s="369" t="s">
        <v>181</v>
      </c>
      <c r="M24" s="366"/>
      <c r="N24" s="370"/>
    </row>
    <row r="25" spans="1:14" ht="156" x14ac:dyDescent="0.2">
      <c r="A25" s="371"/>
      <c r="B25" s="372"/>
      <c r="C25" s="373"/>
      <c r="D25" s="373"/>
      <c r="E25" s="374">
        <v>0</v>
      </c>
      <c r="F25" s="374">
        <v>0</v>
      </c>
      <c r="G25" s="374">
        <v>0</v>
      </c>
      <c r="H25" s="374">
        <v>0</v>
      </c>
      <c r="I25" s="373" t="s">
        <v>220</v>
      </c>
      <c r="J25" s="375" t="s">
        <v>179</v>
      </c>
      <c r="K25" s="376" t="s">
        <v>181</v>
      </c>
      <c r="L25" s="376" t="s">
        <v>181</v>
      </c>
      <c r="M25" s="373"/>
      <c r="N25" s="377" t="s">
        <v>221</v>
      </c>
    </row>
    <row r="26" spans="1:14" ht="60" x14ac:dyDescent="0.2">
      <c r="A26" s="371"/>
      <c r="B26" s="372"/>
      <c r="C26" s="373"/>
      <c r="D26" s="373"/>
      <c r="E26" s="374">
        <v>0</v>
      </c>
      <c r="F26" s="374">
        <v>0</v>
      </c>
      <c r="G26" s="374">
        <v>0</v>
      </c>
      <c r="H26" s="374">
        <v>0</v>
      </c>
      <c r="I26" s="373" t="s">
        <v>222</v>
      </c>
      <c r="J26" s="375" t="s">
        <v>179</v>
      </c>
      <c r="K26" s="376" t="s">
        <v>180</v>
      </c>
      <c r="L26" s="376" t="s">
        <v>223</v>
      </c>
      <c r="M26" s="373"/>
      <c r="N26" s="377" t="s">
        <v>224</v>
      </c>
    </row>
    <row r="27" spans="1:14" ht="12.75" thickBot="1" x14ac:dyDescent="0.25">
      <c r="A27" s="371"/>
      <c r="B27" s="372"/>
      <c r="C27" s="373"/>
      <c r="D27" s="373" t="s">
        <v>30</v>
      </c>
      <c r="E27" s="374">
        <v>2.2999999999999998</v>
      </c>
      <c r="F27" s="374">
        <v>2.2999999999999998</v>
      </c>
      <c r="G27" s="374">
        <v>2.2999999999999998</v>
      </c>
      <c r="H27" s="374">
        <v>0</v>
      </c>
      <c r="I27" s="373"/>
      <c r="J27" s="375"/>
      <c r="K27" s="376"/>
      <c r="L27" s="376"/>
      <c r="M27" s="373"/>
      <c r="N27" s="377"/>
    </row>
    <row r="28" spans="1:14" ht="48" x14ac:dyDescent="0.2">
      <c r="A28" s="364" t="s">
        <v>225</v>
      </c>
      <c r="B28" s="390" t="s">
        <v>226</v>
      </c>
      <c r="C28" s="366" t="s">
        <v>177</v>
      </c>
      <c r="D28" s="366"/>
      <c r="E28" s="367">
        <f>SUM(E29:E29)</f>
        <v>8.5</v>
      </c>
      <c r="F28" s="367">
        <f>SUM(F29:F29)</f>
        <v>8.5</v>
      </c>
      <c r="G28" s="367">
        <f>SUM(G29:G29)</f>
        <v>8.5</v>
      </c>
      <c r="H28" s="367">
        <f>SUM(H29:H29)</f>
        <v>0</v>
      </c>
      <c r="I28" s="366" t="s">
        <v>208</v>
      </c>
      <c r="J28" s="368" t="s">
        <v>179</v>
      </c>
      <c r="K28" s="369" t="s">
        <v>180</v>
      </c>
      <c r="L28" s="369" t="s">
        <v>180</v>
      </c>
      <c r="M28" s="366"/>
      <c r="N28" s="370" t="s">
        <v>227</v>
      </c>
    </row>
    <row r="29" spans="1:14" ht="12.75" thickBot="1" x14ac:dyDescent="0.25">
      <c r="A29" s="371"/>
      <c r="B29" s="372"/>
      <c r="C29" s="373"/>
      <c r="D29" s="373" t="s">
        <v>52</v>
      </c>
      <c r="E29" s="374">
        <v>8.5</v>
      </c>
      <c r="F29" s="374">
        <v>8.5</v>
      </c>
      <c r="G29" s="374">
        <v>8.5</v>
      </c>
      <c r="H29" s="374">
        <v>0</v>
      </c>
      <c r="I29" s="373"/>
      <c r="J29" s="375"/>
      <c r="K29" s="376"/>
      <c r="L29" s="376"/>
      <c r="M29" s="373"/>
      <c r="N29" s="377"/>
    </row>
    <row r="30" spans="1:14" ht="25.5" customHeight="1" thickBot="1" x14ac:dyDescent="0.25">
      <c r="A30" s="478" t="s">
        <v>228</v>
      </c>
      <c r="B30" s="479" t="s">
        <v>229</v>
      </c>
      <c r="C30" s="480" t="s">
        <v>230</v>
      </c>
      <c r="D30" s="480"/>
      <c r="E30" s="481">
        <f>E31+E34</f>
        <v>406.8</v>
      </c>
      <c r="F30" s="481">
        <f>F31+F34</f>
        <v>406.8</v>
      </c>
      <c r="G30" s="485">
        <f>G31+G34</f>
        <v>166.2</v>
      </c>
      <c r="H30" s="481">
        <f>H31+H34</f>
        <v>240.6</v>
      </c>
      <c r="I30" s="480"/>
      <c r="J30" s="482"/>
      <c r="K30" s="483"/>
      <c r="L30" s="483"/>
      <c r="M30" s="480"/>
      <c r="N30" s="484"/>
    </row>
    <row r="31" spans="1:14" ht="150" customHeight="1" x14ac:dyDescent="0.2">
      <c r="A31" s="364" t="s">
        <v>231</v>
      </c>
      <c r="B31" s="365" t="s">
        <v>232</v>
      </c>
      <c r="C31" s="366" t="s">
        <v>233</v>
      </c>
      <c r="D31" s="366"/>
      <c r="E31" s="367">
        <f>SUM(E32:E33)</f>
        <v>65</v>
      </c>
      <c r="F31" s="367">
        <f>SUM(F32:F33)</f>
        <v>65</v>
      </c>
      <c r="G31" s="367">
        <f>SUM(G32:G33)</f>
        <v>43.5</v>
      </c>
      <c r="H31" s="367">
        <f>SUM(H32:H33)</f>
        <v>21.5</v>
      </c>
      <c r="I31" s="366" t="s">
        <v>234</v>
      </c>
      <c r="J31" s="368" t="s">
        <v>179</v>
      </c>
      <c r="K31" s="369" t="s">
        <v>235</v>
      </c>
      <c r="L31" s="369" t="s">
        <v>236</v>
      </c>
      <c r="M31" s="366"/>
      <c r="N31" s="370" t="s">
        <v>237</v>
      </c>
    </row>
    <row r="32" spans="1:14" x14ac:dyDescent="0.2">
      <c r="A32" s="371"/>
      <c r="B32" s="372"/>
      <c r="C32" s="373"/>
      <c r="D32" s="373" t="s">
        <v>203</v>
      </c>
      <c r="E32" s="374">
        <v>55</v>
      </c>
      <c r="F32" s="374">
        <v>55</v>
      </c>
      <c r="G32" s="374">
        <v>33.5</v>
      </c>
      <c r="H32" s="374">
        <v>21.5</v>
      </c>
      <c r="I32" s="373"/>
      <c r="J32" s="375"/>
      <c r="K32" s="376"/>
      <c r="L32" s="376"/>
      <c r="M32" s="373"/>
      <c r="N32" s="377"/>
    </row>
    <row r="33" spans="1:14" ht="12.75" thickBot="1" x14ac:dyDescent="0.25">
      <c r="A33" s="371"/>
      <c r="B33" s="372"/>
      <c r="C33" s="373"/>
      <c r="D33" s="373" t="s">
        <v>52</v>
      </c>
      <c r="E33" s="374">
        <v>10</v>
      </c>
      <c r="F33" s="374">
        <v>10</v>
      </c>
      <c r="G33" s="374">
        <v>10</v>
      </c>
      <c r="H33" s="374">
        <v>0</v>
      </c>
      <c r="I33" s="373"/>
      <c r="J33" s="375"/>
      <c r="K33" s="376"/>
      <c r="L33" s="376"/>
      <c r="M33" s="373"/>
      <c r="N33" s="377"/>
    </row>
    <row r="34" spans="1:14" ht="204" x14ac:dyDescent="0.2">
      <c r="A34" s="364" t="s">
        <v>238</v>
      </c>
      <c r="B34" s="365" t="s">
        <v>239</v>
      </c>
      <c r="C34" s="366" t="s">
        <v>240</v>
      </c>
      <c r="D34" s="366"/>
      <c r="E34" s="367">
        <f>SUM(E35:E38)</f>
        <v>341.8</v>
      </c>
      <c r="F34" s="367">
        <f>SUM(F35:F38)</f>
        <v>341.8</v>
      </c>
      <c r="G34" s="367">
        <f>SUM(G35:G38)-0.1</f>
        <v>122.7</v>
      </c>
      <c r="H34" s="367">
        <f>SUM(H35:H38)+0.1</f>
        <v>219.1</v>
      </c>
      <c r="I34" s="366" t="s">
        <v>241</v>
      </c>
      <c r="J34" s="368" t="s">
        <v>179</v>
      </c>
      <c r="K34" s="369" t="s">
        <v>242</v>
      </c>
      <c r="L34" s="369" t="s">
        <v>185</v>
      </c>
      <c r="M34" s="366" t="s">
        <v>243</v>
      </c>
      <c r="N34" s="370" t="s">
        <v>244</v>
      </c>
    </row>
    <row r="35" spans="1:14" ht="96" x14ac:dyDescent="0.2">
      <c r="A35" s="371"/>
      <c r="B35" s="372"/>
      <c r="C35" s="373"/>
      <c r="D35" s="373"/>
      <c r="E35" s="374">
        <v>0</v>
      </c>
      <c r="F35" s="374">
        <v>0</v>
      </c>
      <c r="G35" s="374">
        <v>0</v>
      </c>
      <c r="H35" s="374">
        <v>0</v>
      </c>
      <c r="I35" s="373" t="s">
        <v>245</v>
      </c>
      <c r="J35" s="375" t="s">
        <v>179</v>
      </c>
      <c r="K35" s="376" t="s">
        <v>185</v>
      </c>
      <c r="L35" s="376" t="s">
        <v>185</v>
      </c>
      <c r="M35" s="373"/>
      <c r="N35" s="377" t="s">
        <v>246</v>
      </c>
    </row>
    <row r="36" spans="1:14" x14ac:dyDescent="0.2">
      <c r="A36" s="371"/>
      <c r="B36" s="372"/>
      <c r="C36" s="373"/>
      <c r="D36" s="373" t="s">
        <v>30</v>
      </c>
      <c r="E36" s="374">
        <v>15</v>
      </c>
      <c r="F36" s="374">
        <v>15</v>
      </c>
      <c r="G36" s="374">
        <v>4.7</v>
      </c>
      <c r="H36" s="374">
        <v>10.3</v>
      </c>
      <c r="I36" s="373"/>
      <c r="J36" s="375"/>
      <c r="K36" s="376"/>
      <c r="L36" s="376"/>
      <c r="M36" s="373"/>
      <c r="N36" s="377"/>
    </row>
    <row r="37" spans="1:14" x14ac:dyDescent="0.2">
      <c r="A37" s="371"/>
      <c r="B37" s="372"/>
      <c r="C37" s="373"/>
      <c r="D37" s="373" t="s">
        <v>203</v>
      </c>
      <c r="E37" s="374">
        <v>25</v>
      </c>
      <c r="F37" s="374">
        <v>25</v>
      </c>
      <c r="G37" s="374">
        <v>0</v>
      </c>
      <c r="H37" s="374">
        <v>25</v>
      </c>
      <c r="I37" s="373"/>
      <c r="J37" s="375"/>
      <c r="K37" s="376"/>
      <c r="L37" s="376"/>
      <c r="M37" s="373"/>
      <c r="N37" s="377"/>
    </row>
    <row r="38" spans="1:14" ht="12.75" thickBot="1" x14ac:dyDescent="0.25">
      <c r="A38" s="391"/>
      <c r="B38" s="392"/>
      <c r="C38" s="393"/>
      <c r="D38" s="393" t="s">
        <v>52</v>
      </c>
      <c r="E38" s="394">
        <v>301.8</v>
      </c>
      <c r="F38" s="394">
        <v>301.8</v>
      </c>
      <c r="G38" s="394">
        <v>118.1</v>
      </c>
      <c r="H38" s="394">
        <v>183.7</v>
      </c>
      <c r="I38" s="393"/>
      <c r="J38" s="395"/>
      <c r="K38" s="396"/>
      <c r="L38" s="396"/>
      <c r="M38" s="393"/>
      <c r="N38" s="397"/>
    </row>
    <row r="39" spans="1:14" ht="24.75" thickBot="1" x14ac:dyDescent="0.25">
      <c r="A39" s="398" t="s">
        <v>247</v>
      </c>
      <c r="B39" s="399" t="s">
        <v>248</v>
      </c>
      <c r="C39" s="400" t="s">
        <v>249</v>
      </c>
      <c r="D39" s="400"/>
      <c r="E39" s="401">
        <f>SUM(E40:E40)</f>
        <v>71</v>
      </c>
      <c r="F39" s="402">
        <f>SUM(F40:F40)</f>
        <v>71</v>
      </c>
      <c r="G39" s="454">
        <v>70.900000000000006</v>
      </c>
      <c r="H39" s="454">
        <v>0.1</v>
      </c>
      <c r="I39" s="455"/>
      <c r="J39" s="456"/>
      <c r="K39" s="454"/>
      <c r="L39" s="454"/>
      <c r="M39" s="455"/>
      <c r="N39" s="457"/>
    </row>
    <row r="40" spans="1:14" ht="12.75" thickBot="1" x14ac:dyDescent="0.25">
      <c r="A40" s="403" t="s">
        <v>250</v>
      </c>
      <c r="B40" s="404" t="s">
        <v>251</v>
      </c>
      <c r="C40" s="405"/>
      <c r="D40" s="405"/>
      <c r="E40" s="406">
        <f>E41+E43+E44</f>
        <v>71</v>
      </c>
      <c r="F40" s="407">
        <f>F41+F43+F44</f>
        <v>71</v>
      </c>
      <c r="G40" s="458">
        <v>70.900000000000006</v>
      </c>
      <c r="H40" s="458">
        <v>0.1</v>
      </c>
      <c r="I40" s="459"/>
      <c r="J40" s="460"/>
      <c r="K40" s="458"/>
      <c r="L40" s="458"/>
      <c r="M40" s="459"/>
      <c r="N40" s="461"/>
    </row>
    <row r="41" spans="1:14" ht="36" x14ac:dyDescent="0.2">
      <c r="A41" s="408" t="s">
        <v>252</v>
      </c>
      <c r="B41" s="409" t="s">
        <v>40</v>
      </c>
      <c r="C41" s="410" t="s">
        <v>253</v>
      </c>
      <c r="D41" s="410" t="s">
        <v>30</v>
      </c>
      <c r="E41" s="411">
        <f>SUM(E42:E42)+34</f>
        <v>34</v>
      </c>
      <c r="F41" s="412">
        <f>SUM(F42:F42)+34</f>
        <v>34</v>
      </c>
      <c r="G41" s="462">
        <v>33.9</v>
      </c>
      <c r="H41" s="462">
        <v>0.1</v>
      </c>
      <c r="I41" s="463" t="s">
        <v>254</v>
      </c>
      <c r="J41" s="464" t="s">
        <v>179</v>
      </c>
      <c r="K41" s="462">
        <v>80</v>
      </c>
      <c r="L41" s="462">
        <v>90</v>
      </c>
      <c r="M41" s="463"/>
      <c r="N41" s="465" t="s">
        <v>296</v>
      </c>
    </row>
    <row r="42" spans="1:14" ht="12.75" thickBot="1" x14ac:dyDescent="0.25">
      <c r="A42" s="413"/>
      <c r="B42" s="414"/>
      <c r="C42" s="415"/>
      <c r="D42" s="415"/>
      <c r="E42" s="416">
        <v>0</v>
      </c>
      <c r="F42" s="417">
        <v>0</v>
      </c>
      <c r="G42" s="466"/>
      <c r="H42" s="466"/>
      <c r="I42" s="467" t="s">
        <v>255</v>
      </c>
      <c r="J42" s="468" t="s">
        <v>179</v>
      </c>
      <c r="K42" s="466">
        <v>5</v>
      </c>
      <c r="L42" s="466">
        <v>5</v>
      </c>
      <c r="M42" s="467"/>
      <c r="N42" s="469" t="s">
        <v>296</v>
      </c>
    </row>
    <row r="43" spans="1:14" ht="48.75" thickBot="1" x14ac:dyDescent="0.25">
      <c r="A43" s="418" t="s">
        <v>256</v>
      </c>
      <c r="B43" s="419" t="s">
        <v>60</v>
      </c>
      <c r="C43" s="420" t="s">
        <v>253</v>
      </c>
      <c r="D43" s="420" t="s">
        <v>30</v>
      </c>
      <c r="E43" s="421">
        <v>8</v>
      </c>
      <c r="F43" s="422">
        <v>7.5</v>
      </c>
      <c r="G43" s="470">
        <v>7.5</v>
      </c>
      <c r="H43" s="470"/>
      <c r="I43" s="471" t="s">
        <v>257</v>
      </c>
      <c r="J43" s="472" t="s">
        <v>179</v>
      </c>
      <c r="K43" s="470">
        <v>2</v>
      </c>
      <c r="L43" s="470">
        <v>2</v>
      </c>
      <c r="M43" s="471"/>
      <c r="N43" s="473" t="s">
        <v>296</v>
      </c>
    </row>
    <row r="44" spans="1:14" ht="24.75" thickBot="1" x14ac:dyDescent="0.25">
      <c r="A44" s="423" t="s">
        <v>258</v>
      </c>
      <c r="B44" s="365" t="s">
        <v>65</v>
      </c>
      <c r="C44" s="366" t="s">
        <v>253</v>
      </c>
      <c r="D44" s="366" t="s">
        <v>30</v>
      </c>
      <c r="E44" s="378">
        <v>29</v>
      </c>
      <c r="F44" s="424">
        <v>29.5</v>
      </c>
      <c r="G44" s="474">
        <v>29.5</v>
      </c>
      <c r="H44" s="474"/>
      <c r="I44" s="475" t="s">
        <v>259</v>
      </c>
      <c r="J44" s="476" t="s">
        <v>260</v>
      </c>
      <c r="K44" s="474">
        <v>100</v>
      </c>
      <c r="L44" s="474">
        <v>100</v>
      </c>
      <c r="M44" s="475"/>
      <c r="N44" s="477" t="s">
        <v>296</v>
      </c>
    </row>
    <row r="45" spans="1:14" ht="24.75" thickBot="1" x14ac:dyDescent="0.25">
      <c r="A45" s="425" t="s">
        <v>261</v>
      </c>
      <c r="B45" s="426" t="s">
        <v>262</v>
      </c>
      <c r="C45" s="427" t="s">
        <v>263</v>
      </c>
      <c r="D45" s="427"/>
      <c r="E45" s="428">
        <f>E46+E55+E57</f>
        <v>138.1</v>
      </c>
      <c r="F45" s="428">
        <f>F46+F55+F57</f>
        <v>161.80000000000001</v>
      </c>
      <c r="G45" s="429">
        <f>G46+G55+G57+0.1</f>
        <v>158</v>
      </c>
      <c r="H45" s="429">
        <f>H46+H55+H57-0.1</f>
        <v>3.8</v>
      </c>
      <c r="I45" s="430"/>
      <c r="J45" s="431"/>
      <c r="K45" s="432"/>
      <c r="L45" s="432"/>
      <c r="M45" s="430"/>
      <c r="N45" s="433"/>
    </row>
    <row r="46" spans="1:14" ht="72.75" thickBot="1" x14ac:dyDescent="0.25">
      <c r="A46" s="434" t="s">
        <v>264</v>
      </c>
      <c r="B46" s="419" t="s">
        <v>265</v>
      </c>
      <c r="C46" s="420"/>
      <c r="D46" s="420"/>
      <c r="E46" s="435">
        <f>E47+E48+E51+E52+E54</f>
        <v>33</v>
      </c>
      <c r="F46" s="435">
        <f>F47+F48+F51+F52+F54</f>
        <v>33</v>
      </c>
      <c r="G46" s="435">
        <f>G47+G48+G51+G52+G54</f>
        <v>32.299999999999997</v>
      </c>
      <c r="H46" s="435">
        <f>H47+H48+H51+H52+H54</f>
        <v>0.7</v>
      </c>
      <c r="I46" s="420" t="s">
        <v>266</v>
      </c>
      <c r="J46" s="436" t="s">
        <v>179</v>
      </c>
      <c r="K46" s="437" t="s">
        <v>181</v>
      </c>
      <c r="L46" s="437" t="s">
        <v>181</v>
      </c>
      <c r="M46" s="420" t="s">
        <v>266</v>
      </c>
      <c r="N46" s="438"/>
    </row>
    <row r="47" spans="1:14" ht="24.75" thickBot="1" x14ac:dyDescent="0.25">
      <c r="A47" s="364" t="s">
        <v>267</v>
      </c>
      <c r="B47" s="365" t="s">
        <v>42</v>
      </c>
      <c r="C47" s="366" t="s">
        <v>268</v>
      </c>
      <c r="D47" s="366" t="s">
        <v>30</v>
      </c>
      <c r="E47" s="378">
        <v>6</v>
      </c>
      <c r="F47" s="378">
        <v>6</v>
      </c>
      <c r="G47" s="378">
        <v>6</v>
      </c>
      <c r="H47" s="378">
        <v>0</v>
      </c>
      <c r="I47" s="366" t="s">
        <v>269</v>
      </c>
      <c r="J47" s="368" t="s">
        <v>179</v>
      </c>
      <c r="K47" s="369" t="s">
        <v>186</v>
      </c>
      <c r="L47" s="369" t="s">
        <v>242</v>
      </c>
      <c r="M47" s="366"/>
      <c r="N47" s="370" t="s">
        <v>293</v>
      </c>
    </row>
    <row r="48" spans="1:14" ht="24" x14ac:dyDescent="0.2">
      <c r="A48" s="364" t="s">
        <v>270</v>
      </c>
      <c r="B48" s="365" t="s">
        <v>271</v>
      </c>
      <c r="C48" s="366" t="s">
        <v>268</v>
      </c>
      <c r="D48" s="366"/>
      <c r="E48" s="367">
        <f>SUM(E49:E50)</f>
        <v>17.5</v>
      </c>
      <c r="F48" s="367">
        <f>SUM(F49:F50)</f>
        <v>17.5</v>
      </c>
      <c r="G48" s="367">
        <f>SUM(G49:G50)</f>
        <v>17.3</v>
      </c>
      <c r="H48" s="367">
        <f>SUM(H49:H50)</f>
        <v>0.2</v>
      </c>
      <c r="I48" s="366" t="s">
        <v>272</v>
      </c>
      <c r="J48" s="368" t="s">
        <v>179</v>
      </c>
      <c r="K48" s="369" t="s">
        <v>180</v>
      </c>
      <c r="L48" s="369" t="s">
        <v>180</v>
      </c>
      <c r="M48" s="366"/>
      <c r="N48" s="370" t="s">
        <v>293</v>
      </c>
    </row>
    <row r="49" spans="1:14" x14ac:dyDescent="0.2">
      <c r="A49" s="371"/>
      <c r="B49" s="372"/>
      <c r="C49" s="373"/>
      <c r="D49" s="373" t="s">
        <v>87</v>
      </c>
      <c r="E49" s="374">
        <v>2.5</v>
      </c>
      <c r="F49" s="374">
        <v>2.5</v>
      </c>
      <c r="G49" s="374">
        <v>2.2999999999999998</v>
      </c>
      <c r="H49" s="374">
        <v>0.2</v>
      </c>
      <c r="I49" s="373"/>
      <c r="J49" s="375"/>
      <c r="K49" s="376"/>
      <c r="L49" s="376"/>
      <c r="M49" s="373"/>
      <c r="N49" s="377"/>
    </row>
    <row r="50" spans="1:14" ht="12.75" thickBot="1" x14ac:dyDescent="0.25">
      <c r="A50" s="371"/>
      <c r="B50" s="372"/>
      <c r="C50" s="373"/>
      <c r="D50" s="373" t="s">
        <v>30</v>
      </c>
      <c r="E50" s="374">
        <v>15</v>
      </c>
      <c r="F50" s="374">
        <v>15</v>
      </c>
      <c r="G50" s="374">
        <v>15</v>
      </c>
      <c r="H50" s="374">
        <v>0</v>
      </c>
      <c r="I50" s="373"/>
      <c r="J50" s="375"/>
      <c r="K50" s="376"/>
      <c r="L50" s="376"/>
      <c r="M50" s="373"/>
      <c r="N50" s="377"/>
    </row>
    <row r="51" spans="1:14" ht="24.75" thickBot="1" x14ac:dyDescent="0.25">
      <c r="A51" s="364" t="s">
        <v>273</v>
      </c>
      <c r="B51" s="365" t="s">
        <v>142</v>
      </c>
      <c r="C51" s="366" t="s">
        <v>268</v>
      </c>
      <c r="D51" s="366" t="s">
        <v>30</v>
      </c>
      <c r="E51" s="378">
        <v>2.5</v>
      </c>
      <c r="F51" s="378">
        <v>2.5</v>
      </c>
      <c r="G51" s="378">
        <v>2.5</v>
      </c>
      <c r="H51" s="378">
        <v>0</v>
      </c>
      <c r="I51" s="366" t="s">
        <v>274</v>
      </c>
      <c r="J51" s="368" t="s">
        <v>179</v>
      </c>
      <c r="K51" s="369" t="s">
        <v>275</v>
      </c>
      <c r="L51" s="369" t="s">
        <v>275</v>
      </c>
      <c r="M51" s="366"/>
      <c r="N51" s="370" t="s">
        <v>293</v>
      </c>
    </row>
    <row r="52" spans="1:14" ht="24" x14ac:dyDescent="0.2">
      <c r="A52" s="364" t="s">
        <v>276</v>
      </c>
      <c r="B52" s="365" t="s">
        <v>277</v>
      </c>
      <c r="C52" s="366" t="s">
        <v>268</v>
      </c>
      <c r="D52" s="366" t="s">
        <v>30</v>
      </c>
      <c r="E52" s="367">
        <f>SUM(E53:E53)+2</f>
        <v>2</v>
      </c>
      <c r="F52" s="367">
        <f>SUM(F53:F53)+2</f>
        <v>2</v>
      </c>
      <c r="G52" s="367">
        <f>SUM(G53:G53)+2</f>
        <v>2</v>
      </c>
      <c r="H52" s="367">
        <f>SUM(H53:H53)</f>
        <v>0</v>
      </c>
      <c r="I52" s="366" t="s">
        <v>214</v>
      </c>
      <c r="J52" s="368" t="s">
        <v>215</v>
      </c>
      <c r="K52" s="369" t="s">
        <v>181</v>
      </c>
      <c r="L52" s="369" t="s">
        <v>181</v>
      </c>
      <c r="M52" s="366"/>
      <c r="N52" s="370"/>
    </row>
    <row r="53" spans="1:14" ht="12.75" thickBot="1" x14ac:dyDescent="0.25">
      <c r="A53" s="371"/>
      <c r="B53" s="372"/>
      <c r="C53" s="373"/>
      <c r="D53" s="373"/>
      <c r="E53" s="374">
        <v>0</v>
      </c>
      <c r="F53" s="374">
        <v>0</v>
      </c>
      <c r="G53" s="374">
        <v>0</v>
      </c>
      <c r="H53" s="374">
        <v>0</v>
      </c>
      <c r="I53" s="373" t="s">
        <v>222</v>
      </c>
      <c r="J53" s="375" t="s">
        <v>179</v>
      </c>
      <c r="K53" s="376" t="s">
        <v>180</v>
      </c>
      <c r="L53" s="376" t="s">
        <v>180</v>
      </c>
      <c r="M53" s="373"/>
      <c r="N53" s="377" t="s">
        <v>293</v>
      </c>
    </row>
    <row r="54" spans="1:14" ht="24.75" thickBot="1" x14ac:dyDescent="0.25">
      <c r="A54" s="364" t="s">
        <v>278</v>
      </c>
      <c r="B54" s="365" t="s">
        <v>58</v>
      </c>
      <c r="C54" s="366" t="s">
        <v>268</v>
      </c>
      <c r="D54" s="366" t="s">
        <v>30</v>
      </c>
      <c r="E54" s="378">
        <v>5</v>
      </c>
      <c r="F54" s="378">
        <v>5</v>
      </c>
      <c r="G54" s="378">
        <v>4.5</v>
      </c>
      <c r="H54" s="378">
        <v>0.5</v>
      </c>
      <c r="I54" s="366" t="s">
        <v>279</v>
      </c>
      <c r="J54" s="368" t="s">
        <v>179</v>
      </c>
      <c r="K54" s="369" t="s">
        <v>180</v>
      </c>
      <c r="L54" s="369" t="s">
        <v>180</v>
      </c>
      <c r="M54" s="366"/>
      <c r="N54" s="370" t="s">
        <v>293</v>
      </c>
    </row>
    <row r="55" spans="1:14" ht="36.75" thickBot="1" x14ac:dyDescent="0.25">
      <c r="A55" s="364" t="s">
        <v>280</v>
      </c>
      <c r="B55" s="365" t="s">
        <v>281</v>
      </c>
      <c r="C55" s="366"/>
      <c r="D55" s="366"/>
      <c r="E55" s="367">
        <f>SUM(E56:E56)</f>
        <v>100</v>
      </c>
      <c r="F55" s="367">
        <f>SUM(F56:F56)</f>
        <v>123.7</v>
      </c>
      <c r="G55" s="367">
        <f>SUM(G56:G56)</f>
        <v>120.6</v>
      </c>
      <c r="H55" s="367">
        <f>SUM(H56:H56)</f>
        <v>3.1</v>
      </c>
      <c r="I55" s="366" t="s">
        <v>282</v>
      </c>
      <c r="J55" s="368" t="s">
        <v>260</v>
      </c>
      <c r="K55" s="369" t="s">
        <v>181</v>
      </c>
      <c r="L55" s="369" t="s">
        <v>181</v>
      </c>
      <c r="M55" s="366"/>
      <c r="N55" s="370"/>
    </row>
    <row r="56" spans="1:14" ht="36.75" thickBot="1" x14ac:dyDescent="0.25">
      <c r="A56" s="364" t="s">
        <v>283</v>
      </c>
      <c r="B56" s="365" t="s">
        <v>69</v>
      </c>
      <c r="C56" s="366" t="s">
        <v>268</v>
      </c>
      <c r="D56" s="366" t="s">
        <v>30</v>
      </c>
      <c r="E56" s="378">
        <v>100</v>
      </c>
      <c r="F56" s="378">
        <v>123.7</v>
      </c>
      <c r="G56" s="378">
        <v>120.6</v>
      </c>
      <c r="H56" s="378">
        <v>3.1</v>
      </c>
      <c r="I56" s="366" t="s">
        <v>284</v>
      </c>
      <c r="J56" s="368" t="s">
        <v>179</v>
      </c>
      <c r="K56" s="369" t="s">
        <v>186</v>
      </c>
      <c r="L56" s="369" t="s">
        <v>186</v>
      </c>
      <c r="M56" s="366"/>
      <c r="N56" s="370" t="s">
        <v>294</v>
      </c>
    </row>
    <row r="57" spans="1:14" ht="12.75" thickBot="1" x14ac:dyDescent="0.25">
      <c r="A57" s="364" t="s">
        <v>285</v>
      </c>
      <c r="B57" s="365" t="s">
        <v>88</v>
      </c>
      <c r="C57" s="366" t="s">
        <v>268</v>
      </c>
      <c r="D57" s="366"/>
      <c r="E57" s="367">
        <f>SUM(E58:E58)</f>
        <v>5.0999999999999996</v>
      </c>
      <c r="F57" s="367">
        <f>SUM(F58:F58)</f>
        <v>5.0999999999999996</v>
      </c>
      <c r="G57" s="367">
        <f>SUM(G58:G58)</f>
        <v>5</v>
      </c>
      <c r="H57" s="367">
        <f>SUM(H58:H58)</f>
        <v>0.1</v>
      </c>
      <c r="I57" s="366"/>
      <c r="J57" s="368"/>
      <c r="K57" s="369"/>
      <c r="L57" s="369"/>
      <c r="M57" s="366"/>
      <c r="N57" s="370"/>
    </row>
    <row r="58" spans="1:14" ht="24" x14ac:dyDescent="0.2">
      <c r="A58" s="364" t="s">
        <v>286</v>
      </c>
      <c r="B58" s="365" t="s">
        <v>88</v>
      </c>
      <c r="C58" s="366" t="s">
        <v>268</v>
      </c>
      <c r="D58" s="366"/>
      <c r="E58" s="367">
        <f>SUM(E59:E60)</f>
        <v>5.0999999999999996</v>
      </c>
      <c r="F58" s="367">
        <f>SUM(F59:F60)</f>
        <v>5.0999999999999996</v>
      </c>
      <c r="G58" s="367">
        <f>SUM(G59:G60)</f>
        <v>5</v>
      </c>
      <c r="H58" s="367">
        <f>SUM(H59:H60)</f>
        <v>0.1</v>
      </c>
      <c r="I58" s="366" t="s">
        <v>287</v>
      </c>
      <c r="J58" s="368" t="s">
        <v>179</v>
      </c>
      <c r="K58" s="369">
        <v>2</v>
      </c>
      <c r="L58" s="369">
        <v>2</v>
      </c>
      <c r="M58" s="366"/>
      <c r="N58" s="370" t="s">
        <v>293</v>
      </c>
    </row>
    <row r="59" spans="1:14" ht="24" x14ac:dyDescent="0.2">
      <c r="A59" s="371"/>
      <c r="B59" s="372"/>
      <c r="C59" s="373"/>
      <c r="D59" s="373"/>
      <c r="E59" s="374">
        <v>0</v>
      </c>
      <c r="F59" s="374">
        <v>0</v>
      </c>
      <c r="G59" s="374">
        <v>0</v>
      </c>
      <c r="H59" s="374">
        <v>0</v>
      </c>
      <c r="I59" s="373" t="s">
        <v>288</v>
      </c>
      <c r="J59" s="375" t="s">
        <v>179</v>
      </c>
      <c r="K59" s="376" t="s">
        <v>181</v>
      </c>
      <c r="L59" s="376" t="s">
        <v>181</v>
      </c>
      <c r="M59" s="373"/>
      <c r="N59" s="377"/>
    </row>
    <row r="60" spans="1:14" ht="12.75" thickBot="1" x14ac:dyDescent="0.25">
      <c r="A60" s="439"/>
      <c r="B60" s="440"/>
      <c r="C60" s="441"/>
      <c r="D60" s="441" t="s">
        <v>87</v>
      </c>
      <c r="E60" s="442">
        <v>5.0999999999999996</v>
      </c>
      <c r="F60" s="442">
        <v>5.0999999999999996</v>
      </c>
      <c r="G60" s="442">
        <v>5</v>
      </c>
      <c r="H60" s="442">
        <v>0.1</v>
      </c>
      <c r="I60" s="441"/>
      <c r="J60" s="443"/>
      <c r="K60" s="444"/>
      <c r="L60" s="444"/>
      <c r="M60" s="441"/>
      <c r="N60" s="445"/>
    </row>
    <row r="61" spans="1:14" x14ac:dyDescent="0.2">
      <c r="A61" s="446"/>
      <c r="B61" s="446"/>
      <c r="C61" s="447"/>
      <c r="D61" s="447"/>
      <c r="E61" s="448"/>
      <c r="F61" s="448"/>
      <c r="G61" s="448"/>
      <c r="H61" s="448"/>
      <c r="I61" s="447"/>
      <c r="J61" s="449"/>
      <c r="K61" s="450"/>
      <c r="L61" s="450"/>
      <c r="M61" s="447"/>
      <c r="N61" s="447"/>
    </row>
    <row r="62" spans="1:14" x14ac:dyDescent="0.2">
      <c r="A62" s="446"/>
      <c r="B62" s="446"/>
      <c r="C62" s="447"/>
      <c r="D62" s="447"/>
      <c r="E62" s="448"/>
      <c r="F62" s="448"/>
      <c r="G62" s="448"/>
      <c r="H62" s="448"/>
      <c r="I62" s="447"/>
      <c r="J62" s="449"/>
      <c r="K62" s="450"/>
      <c r="L62" s="450"/>
      <c r="M62" s="447"/>
      <c r="N62" s="447"/>
    </row>
    <row r="63" spans="1:14" x14ac:dyDescent="0.2">
      <c r="A63" s="446"/>
      <c r="B63" s="446"/>
      <c r="C63" s="447"/>
      <c r="D63" s="447"/>
      <c r="E63" s="448"/>
      <c r="F63" s="448"/>
      <c r="G63" s="448"/>
      <c r="H63" s="448"/>
      <c r="I63" s="447"/>
      <c r="J63" s="449"/>
      <c r="K63" s="450"/>
      <c r="L63" s="450"/>
      <c r="M63" s="447"/>
      <c r="N63" s="447"/>
    </row>
    <row r="64" spans="1:14" x14ac:dyDescent="0.2">
      <c r="A64" s="446"/>
      <c r="B64" s="446"/>
      <c r="C64" s="447"/>
      <c r="D64" s="447"/>
      <c r="E64" s="448"/>
      <c r="F64" s="448"/>
      <c r="G64" s="448"/>
      <c r="H64" s="448"/>
      <c r="I64" s="447"/>
      <c r="J64" s="449"/>
      <c r="K64" s="450"/>
      <c r="L64" s="450"/>
      <c r="M64" s="447"/>
      <c r="N64" s="447"/>
    </row>
    <row r="65" spans="1:14" x14ac:dyDescent="0.2">
      <c r="A65" s="446"/>
      <c r="B65" s="446"/>
      <c r="C65" s="447"/>
      <c r="D65" s="447"/>
      <c r="E65" s="448"/>
      <c r="F65" s="448"/>
      <c r="G65" s="448"/>
      <c r="H65" s="448"/>
      <c r="I65" s="447"/>
      <c r="J65" s="449"/>
      <c r="K65" s="450"/>
      <c r="L65" s="450"/>
      <c r="M65" s="447"/>
      <c r="N65" s="447"/>
    </row>
    <row r="66" spans="1:14" ht="48" x14ac:dyDescent="0.2">
      <c r="A66" s="322" t="s">
        <v>152</v>
      </c>
      <c r="B66" s="322" t="s">
        <v>153</v>
      </c>
      <c r="C66" s="322" t="s">
        <v>156</v>
      </c>
      <c r="D66" s="322" t="s">
        <v>157</v>
      </c>
      <c r="E66" s="322" t="s">
        <v>158</v>
      </c>
      <c r="F66" s="322" t="s">
        <v>159</v>
      </c>
    </row>
    <row r="67" spans="1:14" ht="24" x14ac:dyDescent="0.2">
      <c r="A67" s="372" t="s">
        <v>87</v>
      </c>
      <c r="B67" s="372" t="s">
        <v>289</v>
      </c>
      <c r="C67" s="374">
        <v>7.6</v>
      </c>
      <c r="D67" s="374">
        <v>7.6</v>
      </c>
      <c r="E67" s="374">
        <v>7.4</v>
      </c>
      <c r="F67" s="374">
        <v>0.2</v>
      </c>
    </row>
    <row r="68" spans="1:14" x14ac:dyDescent="0.2">
      <c r="A68" s="372" t="s">
        <v>203</v>
      </c>
      <c r="B68" s="372" t="s">
        <v>290</v>
      </c>
      <c r="C68" s="374">
        <v>163</v>
      </c>
      <c r="D68" s="374">
        <v>111.5</v>
      </c>
      <c r="E68" s="374">
        <v>36.4</v>
      </c>
      <c r="F68" s="374">
        <v>75.099999999999994</v>
      </c>
    </row>
    <row r="69" spans="1:14" x14ac:dyDescent="0.2">
      <c r="A69" s="372" t="s">
        <v>52</v>
      </c>
      <c r="B69" s="372" t="s">
        <v>291</v>
      </c>
      <c r="C69" s="374">
        <v>455.5</v>
      </c>
      <c r="D69" s="374">
        <v>455.5</v>
      </c>
      <c r="E69" s="374">
        <v>259.39999999999998</v>
      </c>
      <c r="F69" s="374">
        <v>196.1</v>
      </c>
    </row>
    <row r="70" spans="1:14" x14ac:dyDescent="0.2">
      <c r="A70" s="372" t="s">
        <v>30</v>
      </c>
      <c r="B70" s="372" t="s">
        <v>292</v>
      </c>
      <c r="C70" s="374">
        <v>227.9</v>
      </c>
      <c r="D70" s="374">
        <v>251.6</v>
      </c>
      <c r="E70" s="374">
        <v>237.1</v>
      </c>
      <c r="F70" s="374">
        <v>14.5</v>
      </c>
    </row>
    <row r="71" spans="1:14" x14ac:dyDescent="0.2">
      <c r="A71" s="451"/>
      <c r="B71" s="452" t="s">
        <v>13</v>
      </c>
      <c r="C71" s="453">
        <f>SUM(C67:C70)</f>
        <v>854</v>
      </c>
      <c r="D71" s="453">
        <f>SUM(D67:D70)</f>
        <v>826.2</v>
      </c>
      <c r="E71" s="453">
        <f>SUM(E67:E70)</f>
        <v>540.29999999999995</v>
      </c>
      <c r="F71" s="453">
        <f>SUM(F67:F70)</f>
        <v>285.89999999999998</v>
      </c>
    </row>
  </sheetData>
  <pageMargins left="0" right="0" top="0.31496062992125984" bottom="0.19685039370078741"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29" sqref="B29"/>
    </sheetView>
  </sheetViews>
  <sheetFormatPr defaultColWidth="9.140625" defaultRowHeight="15.75" x14ac:dyDescent="0.25"/>
  <cols>
    <col min="1" max="1" width="22.7109375" style="3" customWidth="1"/>
    <col min="2" max="2" width="60.7109375" style="3" customWidth="1"/>
    <col min="3" max="16384" width="9.140625" style="3"/>
  </cols>
  <sheetData>
    <row r="1" spans="1:2" ht="27" customHeight="1" x14ac:dyDescent="0.25">
      <c r="A1" s="723" t="s">
        <v>15</v>
      </c>
      <c r="B1" s="723"/>
    </row>
    <row r="2" spans="1:2" ht="31.5" x14ac:dyDescent="0.25">
      <c r="A2" s="2" t="s">
        <v>2</v>
      </c>
      <c r="B2" s="1" t="s">
        <v>14</v>
      </c>
    </row>
    <row r="3" spans="1:2" ht="15.75" customHeight="1" x14ac:dyDescent="0.25">
      <c r="A3" s="2" t="s">
        <v>16</v>
      </c>
      <c r="B3" s="1" t="s">
        <v>17</v>
      </c>
    </row>
    <row r="4" spans="1:2" ht="15.75" customHeight="1" x14ac:dyDescent="0.25">
      <c r="A4" s="2" t="s">
        <v>18</v>
      </c>
      <c r="B4" s="1" t="s">
        <v>19</v>
      </c>
    </row>
    <row r="5" spans="1:2" ht="15.75" customHeight="1" x14ac:dyDescent="0.25">
      <c r="A5" s="2" t="s">
        <v>20</v>
      </c>
      <c r="B5" s="1" t="s">
        <v>21</v>
      </c>
    </row>
    <row r="6" spans="1:2" ht="15.75" customHeight="1" x14ac:dyDescent="0.25">
      <c r="A6" s="2" t="s">
        <v>22</v>
      </c>
      <c r="B6" s="1" t="s">
        <v>23</v>
      </c>
    </row>
    <row r="7" spans="1:2" ht="15.75" customHeight="1" x14ac:dyDescent="0.25">
      <c r="A7" s="2" t="s">
        <v>24</v>
      </c>
      <c r="B7" s="1" t="s">
        <v>25</v>
      </c>
    </row>
    <row r="8" spans="1:2" ht="15.75" customHeight="1" x14ac:dyDescent="0.25">
      <c r="A8" s="2" t="s">
        <v>26</v>
      </c>
      <c r="B8" s="1" t="s">
        <v>27</v>
      </c>
    </row>
    <row r="9" spans="1:2" ht="15.75" customHeight="1" x14ac:dyDescent="0.25"/>
    <row r="10" spans="1:2" ht="15.75" customHeight="1" x14ac:dyDescent="0.25">
      <c r="A10" s="724" t="s">
        <v>29</v>
      </c>
      <c r="B10" s="724"/>
    </row>
  </sheetData>
  <mergeCells count="2">
    <mergeCell ref="A1:B1"/>
    <mergeCell ref="A10:B10"/>
  </mergeCells>
  <phoneticPr fontId="1" type="noConversion"/>
  <printOptions horizontalCentered="1"/>
  <pageMargins left="0" right="0" top="0.78740157480314965" bottom="0" header="0" footer="0"/>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3</vt:i4>
      </vt:variant>
    </vt:vector>
  </HeadingPairs>
  <TitlesOfParts>
    <vt:vector size="7" baseType="lpstr">
      <vt:lpstr>Ataskaita</vt:lpstr>
      <vt:lpstr>Priemonių suvestinė</vt:lpstr>
      <vt:lpstr>SPIS</vt:lpstr>
      <vt:lpstr>Asignavimų valdytojų kodai</vt:lpstr>
      <vt:lpstr>Ataskaita!Print_Area</vt:lpstr>
      <vt:lpstr>'Priemonių suvestinė'!Print_Area</vt:lpstr>
      <vt:lpstr>'Priemonių suvestinė'!Print_Titles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Audra Cepiene</cp:lastModifiedBy>
  <cp:lastPrinted>2020-02-28T07:34:34Z</cp:lastPrinted>
  <dcterms:created xsi:type="dcterms:W3CDTF">2007-07-27T10:32:34Z</dcterms:created>
  <dcterms:modified xsi:type="dcterms:W3CDTF">2020-03-02T06:38:57Z</dcterms:modified>
</cp:coreProperties>
</file>