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20-2022 SVP\SPRENDIMAS\"/>
    </mc:Choice>
  </mc:AlternateContent>
  <bookViews>
    <workbookView xWindow="-120" yWindow="-120" windowWidth="24240" windowHeight="13140"/>
  </bookViews>
  <sheets>
    <sheet name="1 programa" sheetId="16" r:id="rId1"/>
    <sheet name="Aiškinamoji lentelė" sheetId="13" state="hidden" r:id="rId2"/>
  </sheets>
  <definedNames>
    <definedName name="_xlnm.Print_Area" localSheetId="0">'1 programa'!$A$1:$M$119</definedName>
    <definedName name="_xlnm.Print_Area" localSheetId="1">'Aiškinamoji lentelė'!$A$1:$Q$126</definedName>
    <definedName name="_xlnm.Print_Titles" localSheetId="0">'1 programa'!$9:$11</definedName>
    <definedName name="_xlnm.Print_Titles" localSheetId="1">'Aiškinamoji lentelė'!$6:$8</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7" i="16" l="1"/>
  <c r="I113" i="16" l="1"/>
  <c r="H113" i="16"/>
  <c r="G113" i="16"/>
  <c r="I112" i="16"/>
  <c r="H112" i="16"/>
  <c r="G112" i="16"/>
  <c r="G111" i="16"/>
  <c r="I108" i="16"/>
  <c r="H108" i="16"/>
  <c r="G108" i="16"/>
  <c r="I107" i="16"/>
  <c r="H107" i="16"/>
  <c r="G107" i="16"/>
  <c r="G106" i="16"/>
  <c r="H105" i="16"/>
  <c r="G105" i="16"/>
  <c r="I104" i="16"/>
  <c r="H104" i="16"/>
  <c r="G104" i="16"/>
  <c r="G95" i="16"/>
  <c r="G94" i="16"/>
  <c r="H94" i="16"/>
  <c r="H95" i="16" s="1"/>
  <c r="I94" i="16"/>
  <c r="I95" i="16" s="1"/>
  <c r="H85" i="16"/>
  <c r="I85" i="16"/>
  <c r="G85" i="16"/>
  <c r="H73" i="16"/>
  <c r="I73" i="16"/>
  <c r="G73" i="16"/>
  <c r="G74" i="16" s="1"/>
  <c r="H64" i="16"/>
  <c r="I64" i="16"/>
  <c r="G64" i="16"/>
  <c r="H43" i="16"/>
  <c r="I43" i="16"/>
  <c r="G43" i="16"/>
  <c r="G65" i="16" s="1"/>
  <c r="I111" i="16" l="1"/>
  <c r="H111" i="16"/>
  <c r="I110" i="16"/>
  <c r="H110" i="16"/>
  <c r="G110" i="16"/>
  <c r="I106" i="16"/>
  <c r="H106" i="16"/>
  <c r="I105" i="16"/>
  <c r="I74" i="16"/>
  <c r="H74" i="16"/>
  <c r="H109" i="16" l="1"/>
  <c r="G109" i="16"/>
  <c r="I109" i="16"/>
  <c r="I103" i="16"/>
  <c r="H65" i="16"/>
  <c r="G103" i="16"/>
  <c r="G102" i="16" s="1"/>
  <c r="I65" i="16"/>
  <c r="H103" i="16"/>
  <c r="H102" i="16" s="1"/>
  <c r="H114" i="16" l="1"/>
  <c r="G114" i="16"/>
  <c r="G96" i="16"/>
  <c r="G97" i="16" s="1"/>
  <c r="H96" i="16"/>
  <c r="H97" i="16" s="1"/>
  <c r="I96" i="16"/>
  <c r="I97" i="16" s="1"/>
  <c r="I102" i="16"/>
  <c r="I114" i="16" s="1"/>
  <c r="K62" i="13" l="1"/>
  <c r="K23" i="13" l="1"/>
  <c r="K47" i="13" s="1"/>
  <c r="J115" i="13" l="1"/>
  <c r="J114" i="13"/>
  <c r="J111" i="13"/>
  <c r="J67" i="13"/>
  <c r="K67" i="13"/>
  <c r="L67" i="13"/>
  <c r="I76" i="13"/>
  <c r="I77" i="13" s="1"/>
  <c r="J76" i="13"/>
  <c r="J77" i="13" s="1"/>
  <c r="J47" i="13"/>
  <c r="L47" i="13"/>
  <c r="K76" i="13"/>
  <c r="K77" i="13" s="1"/>
  <c r="K90" i="13"/>
  <c r="L76" i="13"/>
  <c r="L77" i="13" s="1"/>
  <c r="J90" i="13"/>
  <c r="I90" i="13"/>
  <c r="J101" i="13"/>
  <c r="J102" i="13" l="1"/>
  <c r="K101" i="13"/>
  <c r="L101" i="13"/>
  <c r="L90" i="13" l="1"/>
  <c r="L102" i="13" s="1"/>
  <c r="K102" i="13"/>
  <c r="L68" i="13" l="1"/>
  <c r="L103" i="13" s="1"/>
  <c r="L104" i="13" l="1"/>
  <c r="L111" i="13" l="1"/>
  <c r="L118" i="13" l="1"/>
  <c r="L120" i="13"/>
  <c r="L119" i="13"/>
  <c r="L117" i="13"/>
  <c r="L115" i="13"/>
  <c r="L113" i="13"/>
  <c r="L112" i="13"/>
  <c r="L116" i="13" l="1"/>
  <c r="L110" i="13"/>
  <c r="I19" i="13" l="1"/>
  <c r="I111" i="13" l="1"/>
  <c r="I47" i="13"/>
  <c r="I93" i="13"/>
  <c r="I101" i="13" s="1"/>
  <c r="I102" i="13" s="1"/>
  <c r="I59" i="13" l="1"/>
  <c r="I115" i="13" l="1"/>
  <c r="I67" i="13"/>
  <c r="K113" i="13"/>
  <c r="J113" i="13"/>
  <c r="I113" i="13"/>
  <c r="J68" i="13" l="1"/>
  <c r="J103" i="13" s="1"/>
  <c r="I114" i="13" l="1"/>
  <c r="I120" i="13"/>
  <c r="I119" i="13"/>
  <c r="K112" i="13"/>
  <c r="J112" i="13"/>
  <c r="I112" i="13"/>
  <c r="K111" i="13"/>
  <c r="K120" i="13"/>
  <c r="J120" i="13"/>
  <c r="J104" i="13" l="1"/>
  <c r="K119" i="13"/>
  <c r="J119" i="13"/>
  <c r="K118" i="13"/>
  <c r="J118" i="13"/>
  <c r="I118" i="13"/>
  <c r="I116" i="13" s="1"/>
  <c r="K117" i="13"/>
  <c r="J117" i="13"/>
  <c r="I117" i="13"/>
  <c r="K115" i="13"/>
  <c r="K114" i="13"/>
  <c r="I68" i="13" l="1"/>
  <c r="I103" i="13" s="1"/>
  <c r="I104" i="13" s="1"/>
  <c r="K116" i="13"/>
  <c r="J116" i="13"/>
  <c r="K110" i="13"/>
  <c r="K109" i="13" s="1"/>
  <c r="I110" i="13"/>
  <c r="K68" i="13"/>
  <c r="K103" i="13" s="1"/>
  <c r="J110" i="13"/>
  <c r="J109" i="13" s="1"/>
  <c r="J121" i="13" l="1"/>
  <c r="K121" i="13"/>
  <c r="I109" i="13"/>
  <c r="I121" i="13" s="1"/>
  <c r="L114" i="13"/>
  <c r="L109" i="13" s="1"/>
  <c r="L121" i="13" s="1"/>
  <c r="K104" i="13" l="1"/>
</calcChain>
</file>

<file path=xl/comments1.xml><?xml version="1.0" encoding="utf-8"?>
<comments xmlns="http://schemas.openxmlformats.org/spreadsheetml/2006/main">
  <authors>
    <author>Audra Cepiene</author>
    <author>Indrė Butenienė</author>
  </authors>
  <commentList>
    <comment ref="F16" authorId="0" shapeId="0">
      <text>
        <r>
          <rPr>
            <b/>
            <sz val="9"/>
            <color indexed="81"/>
            <rFont val="Tahoma"/>
            <family val="2"/>
            <charset val="186"/>
          </rPr>
          <t>ŽP</t>
        </r>
        <r>
          <rPr>
            <sz val="9"/>
            <color indexed="81"/>
            <rFont val="Tahoma"/>
            <family val="2"/>
            <charset val="186"/>
          </rPr>
          <t xml:space="preserve">
</t>
        </r>
      </text>
    </comment>
    <comment ref="E19" authorId="0" shapeId="0">
      <text>
        <r>
          <rPr>
            <b/>
            <sz val="9"/>
            <color indexed="81"/>
            <rFont val="Tahoma"/>
            <family val="2"/>
            <charset val="186"/>
          </rPr>
          <t xml:space="preserve">P1, </t>
        </r>
        <r>
          <rPr>
            <sz val="9"/>
            <color indexed="81"/>
            <rFont val="Tahoma"/>
            <family val="2"/>
            <charset val="186"/>
          </rPr>
          <t>8.1.2. Patvirtintas ir įgyvendinamas Klaipėdos miesto bendrasis planas ir sprendinių įgyvendinimo programa, vnt.</t>
        </r>
      </text>
    </comment>
    <comment ref="E20" authorId="1" shapeId="0">
      <text>
        <r>
          <rPr>
            <b/>
            <sz val="9"/>
            <color indexed="81"/>
            <rFont val="Tahoma"/>
            <family val="2"/>
            <charset val="186"/>
          </rPr>
          <t>KEPS 3.1.1.</t>
        </r>
        <r>
          <rPr>
            <sz val="9"/>
            <color indexed="81"/>
            <rFont val="Tahoma"/>
            <family val="2"/>
            <charset val="186"/>
          </rPr>
          <t xml:space="preserve"> Atnaujinti miesto planavimo dokumentus, atsižvelgiant į miesto vystymo zonų prioritetus, kuriant policentrinę miesto urbanistinę struktūrą. Stiprinti miesto istorinį centrą ir pacentrius, sudarant galimybes panaudoti teritoriją įvairioms funkcijoms </t>
        </r>
      </text>
    </comment>
    <comment ref="E21"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31" authorId="0" shapeId="0">
      <text>
        <r>
          <rPr>
            <b/>
            <sz val="9"/>
            <color indexed="81"/>
            <rFont val="Tahoma"/>
            <family val="2"/>
            <charset val="186"/>
          </rPr>
          <t>P2.1.1.3.</t>
        </r>
        <r>
          <rPr>
            <sz val="9"/>
            <color indexed="81"/>
            <rFont val="Tahoma"/>
            <family val="2"/>
            <charset val="186"/>
          </rPr>
          <t xml:space="preserve"> Vykdant miesto urbanistinę plėtrą rengti atskirų teritorijų perspektyvinio vystymo galimybių studijas ir koncepcijas, apimančias teritorijos vystymą urbanistiniu erdviniu, paveldosauginiu, gamtosauginiu, ekonominiu bei socialiniu požiūriais.</t>
        </r>
        <r>
          <rPr>
            <b/>
            <sz val="9"/>
            <color indexed="81"/>
            <rFont val="Tahoma"/>
            <family val="2"/>
            <charset val="186"/>
          </rPr>
          <t xml:space="preserve">                                                               Rodiklis P</t>
        </r>
        <r>
          <rPr>
            <sz val="9"/>
            <color indexed="81"/>
            <rFont val="Tahoma"/>
            <family val="2"/>
            <charset val="186"/>
          </rPr>
          <t xml:space="preserve">arengtų galimybių studijų skaičius
Parengtų koncepcijų skaičius
</t>
        </r>
      </text>
    </comment>
    <comment ref="E32" authorId="1" shapeId="0">
      <text>
        <r>
          <rPr>
            <sz val="9"/>
            <color indexed="81"/>
            <rFont val="Tahoma"/>
            <family val="2"/>
            <charset val="186"/>
          </rPr>
          <t xml:space="preserve">KEPS 3.1.8.Paversti Smiltynę kurortine teritorija: sukurti infrastruktūrą, reikalingą kurortinės teritorijos statusui įgyti, traukos objektų, didinti Smiltynės pasiekiamumą ir
 3.1.9. Paversti Girulius kurortine teritorija: plėtoti turistinę infrastruktūrą ir įkurti rekreacinių centrų (pvz., pastatyti SPA centrų, išnaudojančių geoterminius vandenis) </t>
        </r>
      </text>
    </comment>
    <comment ref="J33" authorId="0" shapeId="0">
      <text>
        <r>
          <rPr>
            <sz val="9"/>
            <color indexed="81"/>
            <rFont val="Tahoma"/>
            <family val="2"/>
            <charset val="186"/>
          </rPr>
          <t>Planuojama tęsti bendradarbiavimą su Lietuvos architektų sąjunga ir pirkti leidinį apie Klaipėdos miesto architektūrą ir urbanistiką.</t>
        </r>
      </text>
    </comment>
    <comment ref="J35" authorId="0" shapeId="0">
      <text>
        <r>
          <rPr>
            <sz val="9"/>
            <color indexed="81"/>
            <rFont val="Tahoma"/>
            <family val="2"/>
            <charset val="186"/>
          </rPr>
          <t xml:space="preserve">Bendrojo plano pristatymo visuomenei renginys   </t>
        </r>
      </text>
    </comment>
    <comment ref="J36" authorId="0" shapeId="0">
      <text>
        <r>
          <rPr>
            <sz val="9"/>
            <color indexed="81"/>
            <rFont val="Tahoma"/>
            <family val="2"/>
            <charset val="186"/>
          </rPr>
          <t>Lėšos reikalingos Bendrojo plano leidiniui</t>
        </r>
      </text>
    </comment>
    <comment ref="J39" authorId="0" shapeId="0">
      <text>
        <r>
          <rPr>
            <sz val="9"/>
            <color indexed="81"/>
            <rFont val="Tahoma"/>
            <family val="2"/>
            <charset val="186"/>
          </rPr>
          <t>Numatomos lėšos Architektūros rūmų ekspertizių paslaugoms, kadangi atlikti svarbių teritorijų planavimo dokumentų ekspertizę numato Architektūros įstatymas.</t>
        </r>
      </text>
    </comment>
    <comment ref="E48" authorId="0" shapeId="0">
      <text>
        <r>
          <rPr>
            <b/>
            <sz val="9"/>
            <color indexed="81"/>
            <rFont val="Tahoma"/>
            <family val="2"/>
            <charset val="186"/>
          </rPr>
          <t>P2.2.2.4 (KSP)</t>
        </r>
        <r>
          <rPr>
            <sz val="9"/>
            <color indexed="81"/>
            <rFont val="Tahoma"/>
            <family val="2"/>
            <charset val="186"/>
          </rPr>
          <t xml:space="preserve">
Parengti esamų daugiabučių gyvenamųjų namų kvartalų ir teritorijų detaliuosius planus, priskirti ir suformuoti žemės sklypus</t>
        </r>
      </text>
    </comment>
    <comment ref="D55" authorId="0" shapeId="0">
      <text>
        <r>
          <rPr>
            <sz val="9"/>
            <color indexed="81"/>
            <rFont val="Tahoma"/>
            <family val="2"/>
            <charset val="186"/>
          </rPr>
          <t>Planuojama įsigyt</t>
        </r>
        <r>
          <rPr>
            <b/>
            <sz val="9"/>
            <color indexed="81"/>
            <rFont val="Tahoma"/>
            <family val="2"/>
            <charset val="186"/>
          </rPr>
          <t>i 15 vnt. garažų,</t>
        </r>
        <r>
          <rPr>
            <sz val="9"/>
            <color indexed="81"/>
            <rFont val="Tahoma"/>
            <family val="2"/>
            <charset val="186"/>
          </rPr>
          <t xml:space="preserve"> kurie trukdo Pylimo gatvės tiesimui. 
2019 m. pagal įvykusius 6 garažų pirkimo sandorius 1garažas nupirktas už ~11000 Eur. Už  likusius 9 garažų paėmimą reikalinga suma kompensacijoms 110 000 Eur. 
Didžioji Vandens g. 28B (9 garažai), Didžioji Vandens g. 28B (6 garažai) 10 arų.
</t>
        </r>
      </text>
    </comment>
    <comment ref="D56" authorId="0" shapeId="0">
      <text>
        <r>
          <rPr>
            <sz val="9"/>
            <color indexed="81"/>
            <rFont val="Tahoma"/>
            <family val="2"/>
            <charset val="186"/>
          </rPr>
          <t xml:space="preserve">Planuojama įsigyti 2 garažus, kurie nuosavybės teise priklauso 2 fiziniams asmenims. </t>
        </r>
      </text>
    </comment>
    <comment ref="D57" authorId="0" shapeId="0">
      <text>
        <r>
          <rPr>
            <sz val="9"/>
            <color indexed="81"/>
            <rFont val="Tahoma"/>
            <family val="2"/>
            <charset val="186"/>
          </rPr>
          <t>Danės gatvės rekonstrukcijai paimama 0,0253 ha dalis valstybinės žemės sklypo Danės g. 6</t>
        </r>
      </text>
    </comment>
    <comment ref="D58" authorId="0" shapeId="0">
      <text>
        <r>
          <rPr>
            <sz val="9"/>
            <color indexed="81"/>
            <rFont val="Tahoma"/>
            <family val="2"/>
            <charset val="186"/>
          </rPr>
          <t>Planuojama paimti žemės sklypą naujos gatvės tiesimui tarp Klemiškės ir Tilžės g. (1,44 ha)</t>
        </r>
      </text>
    </comment>
    <comment ref="D59" authorId="0" shapeId="0">
      <text>
        <r>
          <rPr>
            <sz val="9"/>
            <color indexed="81"/>
            <rFont val="Tahoma"/>
            <family val="2"/>
            <charset val="186"/>
          </rPr>
          <t>planuojama paimti 4 sklypus LEZ plėtrai</t>
        </r>
      </text>
    </comment>
    <comment ref="L59" authorId="0" shapeId="0">
      <text>
        <r>
          <rPr>
            <sz val="9"/>
            <color indexed="81"/>
            <rFont val="Tahoma"/>
            <family val="2"/>
            <charset val="186"/>
          </rPr>
          <t xml:space="preserve">LEZ teritorijoje esantys 4 sklypai Laisvosios ekonominės zonos (LEZ) teritorijai atlaisvinti, unikalūs :
Nr. 4400-0771-5455 (0,65 ha); 
Nr. 4400-0771-7328 ( 0,15 ha); 
Nr. 4400-0771-8603 (1,00 ha);
Nr. 4400-0307-5508 (0,38 ha) , viso – 2,18 ha.
Kompensacija LEZ teritorijoje už 1a ~ 660Eur. (pagal 0,38 ha sklypo vertinimo ataskaitą). 
Bendra kompensacijos suma : 218a x 660 ~ 144000 Eur 
</t>
        </r>
      </text>
    </comment>
    <comment ref="D60" authorId="0" shapeId="0">
      <text>
        <r>
          <rPr>
            <sz val="9"/>
            <color indexed="81"/>
            <rFont val="Tahoma"/>
            <family val="2"/>
            <charset val="186"/>
          </rPr>
          <t>Panuojama įsigyti gyvenamąjį namą su negyvenamosiomis patalpomis Naujojo Uosto g. 5</t>
        </r>
      </text>
    </comment>
    <comment ref="J62" authorId="0" shapeId="0">
      <text>
        <r>
          <rPr>
            <sz val="9"/>
            <color indexed="81"/>
            <rFont val="Tahoma"/>
            <family val="2"/>
            <charset val="186"/>
          </rPr>
          <t xml:space="preserve">Savanorių g. sankryžai, Martyno Jankaus g. sankryžai įrengti (0,4 ha). Pagal analogą planuojama suma ~15000 ( 3,11 Eur/m2) ir  E. Galvanausko g. sankryžoms įrengti </t>
        </r>
      </text>
    </comment>
    <comment ref="J63" authorId="0" shapeId="0">
      <text>
        <r>
          <rPr>
            <sz val="9"/>
            <color indexed="81"/>
            <rFont val="Tahoma"/>
            <family val="2"/>
            <charset val="186"/>
          </rPr>
          <t>Smiltynėje dviračių – pėsčiųjų takų rekonstrukcijai numatoma pakeisti miško žemę kitomis naudmenomis (~ 1,0 ha) . Pagal analogą preliminariai ~100 000 Eur suma planuojama 2021 m.</t>
        </r>
      </text>
    </comment>
    <comment ref="E68" authorId="0" shapeId="0">
      <text>
        <r>
          <rPr>
            <sz val="9"/>
            <color indexed="81"/>
            <rFont val="Tahoma"/>
            <family val="2"/>
            <charset val="186"/>
          </rPr>
          <t>P(KSP) 2.1.3.2</t>
        </r>
      </text>
    </comment>
    <comment ref="D78" authorId="0" shapeId="0">
      <text>
        <r>
          <rPr>
            <sz val="9"/>
            <color indexed="81"/>
            <rFont val="Tahoma"/>
            <family val="2"/>
            <charset val="186"/>
          </rPr>
          <t xml:space="preserve">Siekiant tinkamai saugoti miesto kultūros paveldą ir remiantis paveldo apsaugos įstatymais, savivaldybėje įkurta ir veikia Klaipėdos m. savivaldybės nekilnojamojo kultūros paveldo vertinimo taryba, kurią sudaro 8 nariai – ekspertai. Ši taryba užtikrina tam tikrą savivaldybės savarankiškumą, sprendžiant kultūros paveldo apsaugos klausimus. Tarybos veikla naudinga tiek kultūros paveldo objektų valdytojams, tiek savivaldybės administracijai, nes nemaža dalis klausimų išsprendžiama vietoje, nevykstant į Kultūros paveldo departamento nekilnojamojo kultūros paveldo vertinimo tarybą. Per metus numatoma surengti 6 vertinimo tarybos posėdžius. </t>
        </r>
      </text>
    </comment>
    <comment ref="D83" authorId="0" shapeId="0">
      <text>
        <r>
          <rPr>
            <sz val="9"/>
            <color indexed="81"/>
            <rFont val="Tahoma"/>
            <family val="2"/>
            <charset val="186"/>
          </rPr>
          <t>2020 metais planuojama paženklinti lentelėmis Klaipėdos miesto karinio paveldo objektus (XX amžiaus pasaulinių karų laikotarpio ir senesnius)</t>
        </r>
      </text>
    </comment>
    <comment ref="K83" authorId="0" shapeId="0">
      <text>
        <r>
          <rPr>
            <sz val="9"/>
            <color indexed="81"/>
            <rFont val="Tahoma"/>
            <family val="2"/>
            <charset val="186"/>
          </rPr>
          <t>objektų, jų tikslus skaičius paaiškės nupirkus paslaugą, atlikus analizę</t>
        </r>
      </text>
    </comment>
    <comment ref="D88" authorId="0" shapeId="0">
      <text>
        <r>
          <rPr>
            <sz val="9"/>
            <color indexed="81"/>
            <rFont val="Tahoma"/>
            <family val="2"/>
            <charset val="186"/>
          </rPr>
          <t>2017 metais patvirtinus Saugomų kultūros paveldo objektų tvarkybos darbų finansavimo tvarkos aprašą, 2018 m. buvo paskelbtas kvietimas teikti paraiškas daliniam finansavimui gauti, savivaldybė prisideda prie dviejų objektų tvarkybos darbų. Padidinus finansavimą, 2019 metais planuojama prisidėti prie mažiausiai 5 pastatų fasadų atnaujinimo darbų Senamiestyje ir Naujamiestyje</t>
        </r>
      </text>
    </comment>
    <comment ref="E88" authorId="0" shapeId="0">
      <text>
        <r>
          <rPr>
            <b/>
            <sz val="9"/>
            <color indexed="81"/>
            <rFont val="Tahoma"/>
            <family val="2"/>
            <charset val="186"/>
          </rPr>
          <t xml:space="preserve">P.2.4.3.2. KSP </t>
        </r>
        <r>
          <rPr>
            <sz val="9"/>
            <color indexed="81"/>
            <rFont val="Tahoma"/>
            <family val="2"/>
            <charset val="186"/>
          </rPr>
          <t xml:space="preserve">Vykdant kultūros paveldo prevencinę apsaugą tvarkyti savivaldybės kultūros paveldo objektus, skatinti kultūros paveldo objektų valdytojus ir naudotojus tinkamai prižiūrėti ir naudoti kultūros paveldo objektus;
</t>
        </r>
        <r>
          <rPr>
            <b/>
            <sz val="9"/>
            <color indexed="81"/>
            <rFont val="Tahoma"/>
            <family val="2"/>
            <charset val="186"/>
          </rPr>
          <t xml:space="preserve">
P1 (prioritetai)</t>
        </r>
        <r>
          <rPr>
            <sz val="9"/>
            <color indexed="81"/>
            <rFont val="Tahoma"/>
            <family val="2"/>
            <charset val="186"/>
          </rPr>
          <t xml:space="preserve"> 4.1.3. Parengtas ir įgyvendinamas Savivaldybės dalinio finansavimo aprašas dėl senamiestyje ir istorinėje miesto dalyje esančių namų (kurie nėra paveldo objektai) fasadų sutvarkymo 
</t>
        </r>
      </text>
    </comment>
    <comment ref="E89"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90" authorId="0" shapeId="0">
      <text>
        <r>
          <rPr>
            <b/>
            <sz val="9"/>
            <color indexed="81"/>
            <rFont val="Tahoma"/>
            <family val="2"/>
            <charset val="186"/>
          </rPr>
          <t>P1, 4.1.7.</t>
        </r>
        <r>
          <rPr>
            <sz val="9"/>
            <color indexed="81"/>
            <rFont val="Tahoma"/>
            <family val="2"/>
            <charset val="186"/>
          </rPr>
          <t xml:space="preserve"> Parengta Šv. Jono bažnyčios atstatymo techninė dokumentacija
</t>
        </r>
      </text>
    </comment>
    <comment ref="E91"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92" authorId="1" shapeId="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 ref="E93" authorId="0" shapeId="0">
      <text>
        <r>
          <rPr>
            <b/>
            <sz val="9"/>
            <color indexed="81"/>
            <rFont val="Tahoma"/>
            <family val="2"/>
            <charset val="186"/>
          </rPr>
          <t>P2.4.3.3. (KSP)</t>
        </r>
        <r>
          <rPr>
            <sz val="9"/>
            <color indexed="81"/>
            <rFont val="Tahoma"/>
            <family val="2"/>
            <charset val="186"/>
          </rPr>
          <t xml:space="preserve">
Pagal parengtus techninius projektus sutvarkyti miesto teritorijoje esančius piliakalnius ir istorines miesto kapines
</t>
        </r>
      </text>
    </comment>
    <comment ref="G103" authorId="0" shapeId="0">
      <text>
        <r>
          <rPr>
            <b/>
            <sz val="9"/>
            <color indexed="81"/>
            <rFont val="Tahoma"/>
            <family val="2"/>
            <charset val="186"/>
          </rPr>
          <t xml:space="preserve">biudžetas 396,7
</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Indrė Butenienė</author>
  </authors>
  <commentList>
    <comment ref="H14" authorId="0" shapeId="0">
      <text>
        <r>
          <rPr>
            <b/>
            <sz val="9"/>
            <color indexed="81"/>
            <rFont val="Tahoma"/>
            <family val="2"/>
            <charset val="186"/>
          </rPr>
          <t>ŽP</t>
        </r>
        <r>
          <rPr>
            <sz val="9"/>
            <color indexed="81"/>
            <rFont val="Tahoma"/>
            <family val="2"/>
            <charset val="186"/>
          </rPr>
          <t xml:space="preserve">
</t>
        </r>
      </text>
    </comment>
    <comment ref="F15" authorId="0" shapeId="0">
      <text>
        <r>
          <rPr>
            <b/>
            <sz val="9"/>
            <color indexed="81"/>
            <rFont val="Tahoma"/>
            <family val="2"/>
            <charset val="186"/>
          </rPr>
          <t xml:space="preserve">P1, </t>
        </r>
        <r>
          <rPr>
            <sz val="9"/>
            <color indexed="81"/>
            <rFont val="Tahoma"/>
            <family val="2"/>
            <charset val="186"/>
          </rPr>
          <t>8.1.2. Patvirtintas ir įgyvendinamas Klaipėdos miesto bendrasis planas ir sprendinių įgyvendinimo programa, vnt.</t>
        </r>
      </text>
    </comment>
    <comment ref="F16" authorId="1" shapeId="0">
      <text>
        <r>
          <rPr>
            <b/>
            <sz val="9"/>
            <color indexed="81"/>
            <rFont val="Tahoma"/>
            <family val="2"/>
            <charset val="186"/>
          </rPr>
          <t>KEPS 3.1.1.</t>
        </r>
        <r>
          <rPr>
            <sz val="9"/>
            <color indexed="81"/>
            <rFont val="Tahoma"/>
            <family val="2"/>
            <charset val="186"/>
          </rPr>
          <t xml:space="preserve"> Atnaujinti miesto planavimo dokumentus, atsižvelgiant į miesto vystymo zonų prioritetus, kuriant policentrinę miesto urbanistinę struktūrą. Stiprinti miesto istorinį centrą ir pacentrius, sudarant galimybes panaudoti teritoriją įvairioms funkcijoms </t>
        </r>
      </text>
    </comment>
    <comment ref="F17"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H19" authorId="0" shapeId="0">
      <text>
        <r>
          <rPr>
            <b/>
            <sz val="9"/>
            <color indexed="81"/>
            <rFont val="Tahoma"/>
            <family val="2"/>
            <charset val="186"/>
          </rPr>
          <t>ŽP</t>
        </r>
        <r>
          <rPr>
            <sz val="9"/>
            <color indexed="81"/>
            <rFont val="Tahoma"/>
            <family val="2"/>
            <charset val="186"/>
          </rPr>
          <t xml:space="preserve">
</t>
        </r>
      </text>
    </comment>
    <comment ref="H21" authorId="0" shapeId="0">
      <text>
        <r>
          <rPr>
            <b/>
            <sz val="9"/>
            <color indexed="81"/>
            <rFont val="Tahoma"/>
            <family val="2"/>
            <charset val="186"/>
          </rPr>
          <t>ŽP</t>
        </r>
        <r>
          <rPr>
            <sz val="9"/>
            <color indexed="81"/>
            <rFont val="Tahoma"/>
            <family val="2"/>
            <charset val="186"/>
          </rPr>
          <t xml:space="preserve">
</t>
        </r>
      </text>
    </comment>
    <comment ref="H23" authorId="0" shapeId="0">
      <text>
        <r>
          <rPr>
            <b/>
            <sz val="9"/>
            <color indexed="81"/>
            <rFont val="Tahoma"/>
            <family val="2"/>
            <charset val="186"/>
          </rPr>
          <t>ŽP</t>
        </r>
        <r>
          <rPr>
            <sz val="9"/>
            <color indexed="81"/>
            <rFont val="Tahoma"/>
            <family val="2"/>
            <charset val="186"/>
          </rPr>
          <t xml:space="preserve">
</t>
        </r>
      </text>
    </comment>
    <comment ref="H25" authorId="0" shapeId="0">
      <text>
        <r>
          <rPr>
            <b/>
            <sz val="9"/>
            <color indexed="81"/>
            <rFont val="Tahoma"/>
            <family val="2"/>
            <charset val="186"/>
          </rPr>
          <t>ŽP</t>
        </r>
        <r>
          <rPr>
            <sz val="9"/>
            <color indexed="81"/>
            <rFont val="Tahoma"/>
            <family val="2"/>
            <charset val="186"/>
          </rPr>
          <t xml:space="preserve">
</t>
        </r>
      </text>
    </comment>
    <comment ref="E27" authorId="0" shapeId="0">
      <text>
        <r>
          <rPr>
            <sz val="9"/>
            <color indexed="81"/>
            <rFont val="Tahoma"/>
            <family val="2"/>
            <charset val="186"/>
          </rPr>
          <t>savivaldybės dalies bendrojo plano parengimas</t>
        </r>
      </text>
    </comment>
    <comment ref="F27" authorId="0" shapeId="0">
      <text>
        <r>
          <rPr>
            <b/>
            <sz val="9"/>
            <color indexed="81"/>
            <rFont val="Tahoma"/>
            <family val="2"/>
            <charset val="186"/>
          </rPr>
          <t>P2.1.1.3.</t>
        </r>
        <r>
          <rPr>
            <sz val="9"/>
            <color indexed="81"/>
            <rFont val="Tahoma"/>
            <family val="2"/>
            <charset val="186"/>
          </rPr>
          <t xml:space="preserve"> Vykdant miesto urbanistinę plėtrą rengti atskirų teritorijų perspektyvinio vystymo galimybių studijas ir koncepcijas, apimančias teritorijos vystymą urbanistiniu erdviniu, paveldosauginiu, gamtosauginiu, ekonominiu bei socialiniu požiūriais.</t>
        </r>
        <r>
          <rPr>
            <b/>
            <sz val="9"/>
            <color indexed="81"/>
            <rFont val="Tahoma"/>
            <family val="2"/>
            <charset val="186"/>
          </rPr>
          <t xml:space="preserve">                                                               Rodiklis P</t>
        </r>
        <r>
          <rPr>
            <sz val="9"/>
            <color indexed="81"/>
            <rFont val="Tahoma"/>
            <family val="2"/>
            <charset val="186"/>
          </rPr>
          <t xml:space="preserve">arengtų galimybių studijų skaičius
Parengtų koncepcijų skaičius
</t>
        </r>
      </text>
    </comment>
    <comment ref="F28" authorId="1" shapeId="0">
      <text>
        <r>
          <rPr>
            <sz val="9"/>
            <color indexed="81"/>
            <rFont val="Tahoma"/>
            <family val="2"/>
            <charset val="186"/>
          </rPr>
          <t xml:space="preserve">
KEPS 3.1.8.Paversti Smiltynę kurortine teritorija: sukurti infrastruktūrą, reikalingą kurortinės teritorijos statusui įgyti, traukos objektų, didinti Smiltynės pasiekiamumą ir 3.1.9. Paversti Girulius kurortine teritorija: plėtoti turistinę infrastruktūrą ir įkurti rekreacinių centrų (pvz., pastatyti SPA centrų, išnaudojančių geoterminius vandenis) </t>
        </r>
      </text>
    </comment>
    <comment ref="M29" authorId="0" shapeId="0">
      <text>
        <r>
          <rPr>
            <sz val="9"/>
            <color indexed="81"/>
            <rFont val="Tahoma"/>
            <family val="2"/>
            <charset val="186"/>
          </rPr>
          <t>Planuojama tęsti bendradarbiavimą su Lietuvos architektų sąjunga ir pirkti leidinį apie Klaipėdos miesto architektūrą ir urbanistiką.</t>
        </r>
      </text>
    </comment>
    <comment ref="M31" authorId="0" shapeId="0">
      <text>
        <r>
          <rPr>
            <sz val="9"/>
            <color indexed="81"/>
            <rFont val="Tahoma"/>
            <family val="2"/>
            <charset val="186"/>
          </rPr>
          <t xml:space="preserve">Bendrojo plano pristatymo visuomenei renginys   </t>
        </r>
      </text>
    </comment>
    <comment ref="N31" authorId="0" shapeId="0">
      <text>
        <r>
          <rPr>
            <b/>
            <sz val="9"/>
            <color indexed="81"/>
            <rFont val="Tahoma"/>
            <family val="2"/>
            <charset val="186"/>
          </rPr>
          <t>nebuvo</t>
        </r>
        <r>
          <rPr>
            <sz val="9"/>
            <color indexed="81"/>
            <rFont val="Tahoma"/>
            <family val="2"/>
            <charset val="186"/>
          </rPr>
          <t xml:space="preserve">
</t>
        </r>
      </text>
    </comment>
    <comment ref="M32" authorId="0" shapeId="0">
      <text>
        <r>
          <rPr>
            <sz val="9"/>
            <color indexed="81"/>
            <rFont val="Tahoma"/>
            <family val="2"/>
            <charset val="186"/>
          </rPr>
          <t>Lėšos reikalingos Bendrojo plano leidiniui</t>
        </r>
      </text>
    </comment>
    <comment ref="M35" authorId="0" shapeId="0">
      <text>
        <r>
          <rPr>
            <sz val="9"/>
            <color indexed="81"/>
            <rFont val="Tahoma"/>
            <family val="2"/>
            <charset val="186"/>
          </rPr>
          <t>Numatomos lėšos Architektūros rūmų ekspertizių paslaugoms, kadangi atlikti svarbių teritorijų planavimo dokumentų ekspertizę numato Architektūros įstatymas.</t>
        </r>
      </text>
    </comment>
    <comment ref="E37" authorId="0" shapeId="0">
      <text>
        <r>
          <rPr>
            <b/>
            <sz val="9"/>
            <color indexed="81"/>
            <rFont val="Tahoma"/>
            <family val="2"/>
            <charset val="186"/>
          </rPr>
          <t xml:space="preserve">Detaliųjų ar specialiųjų planų koregavimas ar keitimas pagal savivaldybės poreikį </t>
        </r>
        <r>
          <rPr>
            <sz val="9"/>
            <color indexed="81"/>
            <rFont val="Tahoma"/>
            <family val="2"/>
            <charset val="186"/>
          </rPr>
          <t xml:space="preserve">
2019 m. pagal Žemėtvarkos skyriaus poreikį planuojama pradėti rengti dviejų detaliųjų planų korektūras (2019 m. pradėti viešųjų pirkimų procedūras, 2020 -2021 metais juos parengti), t. y. teritorijos tarp J. Janonio, I. Kanto, Kalvos ir Karklų gatvių detaliojo plano koregavimą sklypui Kalvos g. 4 ir teritorijos tarp Liepų, K. Donelaičio, S. Daukanto gatvių ir Skulptūrų parko detaliojo plano koregavimą žemės sklypui K. Donelaičio g. 6B.
Tokia priemonė yra numatyta Savivaldybės plėtros plane iki 2020 metų. Mes ją eilę metų įsitraukiame į planus. Bet Mantė sakė, kad galėsime pradėti tik pakeitus bendrąjį planą. Mintis buvo – pinigus nusimatyti nuo 2020, o jei BP bus patvirtintas 2019 metais, tai iki metų pabaigos pasidaryti pradinius etapus – pasirinkti teritorijas, kurioms reikia tokių vystymo studijų (gal bus BP sprendiniuose nurodyta), tartis su visuomene, architektais, gal kūrybines dirbtuves organizuoti...
</t>
        </r>
      </text>
    </comment>
    <comment ref="M39" authorId="0" shapeId="0">
      <text>
        <r>
          <rPr>
            <sz val="9"/>
            <color indexed="81"/>
            <rFont val="Tahoma"/>
            <family val="2"/>
            <charset val="186"/>
          </rPr>
          <t>Klaipėdos miesto rytinės dalies A teritorijos susisiekimo infrastruktūros vystymo specialusis planas patvirtintas 2015 m. spalio mėn. Kadangi Klaipėdos rajono savivaldybė suplanavo jungtį su  miesto Vėjo gatve kitoje vietoje, būtina parengti specialiojo plano korektūrą. Viešojo pirkimo procedūros baigtos 2018 m. rugsėjo mėn. Planuojama specialiojo plano koregavimą baigti 2019 metais.</t>
        </r>
      </text>
    </comment>
    <comment ref="H45" authorId="0" shapeId="0">
      <text>
        <r>
          <rPr>
            <b/>
            <sz val="9"/>
            <color indexed="81"/>
            <rFont val="Tahoma"/>
            <family val="2"/>
            <charset val="186"/>
          </rPr>
          <t>ŽP</t>
        </r>
        <r>
          <rPr>
            <sz val="9"/>
            <color indexed="81"/>
            <rFont val="Tahoma"/>
            <family val="2"/>
            <charset val="186"/>
          </rPr>
          <t xml:space="preserve">
</t>
        </r>
      </text>
    </comment>
    <comment ref="H49" authorId="0" shapeId="0">
      <text>
        <r>
          <rPr>
            <b/>
            <sz val="9"/>
            <color indexed="81"/>
            <rFont val="Tahoma"/>
            <family val="2"/>
            <charset val="186"/>
          </rPr>
          <t>ŽP</t>
        </r>
        <r>
          <rPr>
            <sz val="9"/>
            <color indexed="81"/>
            <rFont val="Tahoma"/>
            <family val="2"/>
            <charset val="186"/>
          </rPr>
          <t xml:space="preserve">
</t>
        </r>
      </text>
    </comment>
    <comment ref="H54" authorId="0" shapeId="0">
      <text>
        <r>
          <rPr>
            <b/>
            <sz val="9"/>
            <color indexed="81"/>
            <rFont val="Tahoma"/>
            <family val="2"/>
            <charset val="186"/>
          </rPr>
          <t>ŽP</t>
        </r>
        <r>
          <rPr>
            <sz val="9"/>
            <color indexed="81"/>
            <rFont val="Tahoma"/>
            <family val="2"/>
            <charset val="186"/>
          </rPr>
          <t xml:space="preserve">
</t>
        </r>
      </text>
    </comment>
    <comment ref="E56" authorId="0" shapeId="0">
      <text>
        <r>
          <rPr>
            <sz val="9"/>
            <color indexed="81"/>
            <rFont val="Tahoma"/>
            <family val="2"/>
            <charset val="186"/>
          </rPr>
          <t>Planuojama įsigyt</t>
        </r>
        <r>
          <rPr>
            <b/>
            <sz val="9"/>
            <color indexed="81"/>
            <rFont val="Tahoma"/>
            <family val="2"/>
            <charset val="186"/>
          </rPr>
          <t>i 15 vnt. garažų,</t>
        </r>
        <r>
          <rPr>
            <sz val="9"/>
            <color indexed="81"/>
            <rFont val="Tahoma"/>
            <family val="2"/>
            <charset val="186"/>
          </rPr>
          <t xml:space="preserve"> kurie trukdo Pylimo gatvės tiesimui. 2019 m. 6 garažai įsigyti. Liko nupirkti 9 garažus. Įsigijimo vertė paskaičiuota pagal Nekilnojamojo turto registro pateikiamas vidutines rinkos vertes 2018-01-01 dienai.
</t>
        </r>
      </text>
    </comment>
    <comment ref="O56" authorId="0" shapeId="0">
      <text>
        <r>
          <rPr>
            <sz val="9"/>
            <color indexed="81"/>
            <rFont val="Tahoma"/>
            <family val="2"/>
            <charset val="186"/>
          </rPr>
          <t xml:space="preserve">2019 m. pagal įvykusius </t>
        </r>
        <r>
          <rPr>
            <b/>
            <sz val="9"/>
            <color indexed="81"/>
            <rFont val="Tahoma"/>
            <family val="2"/>
            <charset val="186"/>
          </rPr>
          <t xml:space="preserve">6 </t>
        </r>
        <r>
          <rPr>
            <sz val="9"/>
            <color indexed="81"/>
            <rFont val="Tahoma"/>
            <family val="2"/>
            <charset val="186"/>
          </rPr>
          <t xml:space="preserve">garažų pirkimo sandorius 1garažas nupirktas už ~11000 Eur. Už  likusius </t>
        </r>
        <r>
          <rPr>
            <b/>
            <sz val="9"/>
            <color indexed="81"/>
            <rFont val="Tahoma"/>
            <family val="2"/>
            <charset val="186"/>
          </rPr>
          <t>9</t>
        </r>
        <r>
          <rPr>
            <sz val="9"/>
            <color indexed="81"/>
            <rFont val="Tahoma"/>
            <family val="2"/>
            <charset val="186"/>
          </rPr>
          <t xml:space="preserve"> garažų paėmimą reikalinga suma kompensacijoms 110 000 Eur. 
Didžioji Vandens g. 28B (9 garažai), Didžioji Vandens g. 28B (6 garažai) 10 arų.</t>
        </r>
      </text>
    </comment>
    <comment ref="O57" authorId="0" shapeId="0">
      <text>
        <r>
          <rPr>
            <b/>
            <sz val="9"/>
            <color indexed="81"/>
            <rFont val="Tahoma"/>
            <family val="2"/>
            <charset val="186"/>
          </rPr>
          <t xml:space="preserve">2019 m. </t>
        </r>
        <r>
          <rPr>
            <sz val="9"/>
            <color indexed="81"/>
            <rFont val="Tahoma"/>
            <family val="2"/>
            <charset val="186"/>
          </rPr>
          <t xml:space="preserve"> Kūlių Vartų g. 5A - Rengiamas žemės visuomenės poreikiams projektas, sutartys dėl kompensacijų dar nepasirašytos. Kompensacijos bus išmokėtos, jeigu nebus teisminių ginčų. Nepasirašius sutarčių dėl kompensacijų už paimamą turtą atlyginimo dydžio ir prasidėjus teisminiams ginčams, kompensacijos bus numatytos kitų metų biudžete. 
Kūlių Vartų g. 5A (0,011 ha)– Bastionų komplekso (Jono kalnelio) apsaugai - 25000 Eur. (paimtas analogas iš RC duomenų bazės vidutinė rinkos vertė, suma bus tikslinama, atlikus turto vertinimą). 
</t>
        </r>
      </text>
    </comment>
    <comment ref="E59" authorId="0" shapeId="0">
      <text>
        <r>
          <rPr>
            <sz val="9"/>
            <color indexed="81"/>
            <rFont val="Tahoma"/>
            <family val="2"/>
            <charset val="186"/>
          </rPr>
          <t>Danės gatvės rekonstrukcijai paimama 0,0253 ha dalis valstybinės žemės sklypo Danės g. 6</t>
        </r>
      </text>
    </comment>
    <comment ref="E60" authorId="0" shapeId="0">
      <text>
        <r>
          <rPr>
            <sz val="9"/>
            <color indexed="81"/>
            <rFont val="Tahoma"/>
            <family val="2"/>
            <charset val="186"/>
          </rPr>
          <t>Planuojama paimti žemės sklypą naujos gatvės tiesimui tarp Klemiškės ir Tilžės g. (1,44 ha)</t>
        </r>
      </text>
    </comment>
    <comment ref="O60" authorId="0" shapeId="0">
      <text>
        <r>
          <rPr>
            <sz val="9"/>
            <color indexed="81"/>
            <rFont val="Tahoma"/>
            <family val="2"/>
            <charset val="186"/>
          </rPr>
          <t xml:space="preserve">Vyksta sklypų vertinimas. Nesant teisminių ginčų kompensacijos gali būti išmokėtos (bent jau dalis numatytos sumos pasirašiusiems sutartis asmenims).
2020 m. Planuojama paimti žemės sklypą naujos gatvės tiesimui tarp Klemiškės ir Tilžės g. (1,44 ha). Nauja gatvė reikalinga besivystančiam gyvenamųjų namų kvartalui aptarnauti, privažiuoti prie detaliuoju planu suplanuoto naujo sporto komplekso su regioniniu stadionu.  </t>
        </r>
      </text>
    </comment>
    <comment ref="E61" authorId="0" shapeId="0">
      <text>
        <r>
          <rPr>
            <sz val="9"/>
            <color indexed="81"/>
            <rFont val="Tahoma"/>
            <family val="2"/>
            <charset val="186"/>
          </rPr>
          <t>planuojama paimti 4 sklypus LEZ plėtrai</t>
        </r>
      </text>
    </comment>
    <comment ref="P61" authorId="0" shapeId="0">
      <text>
        <r>
          <rPr>
            <sz val="9"/>
            <color indexed="81"/>
            <rFont val="Tahoma"/>
            <family val="2"/>
            <charset val="186"/>
          </rPr>
          <t xml:space="preserve">LEZ teritorijoje esantys 4 sklypai Laisvosios ekonominės zonos (LEZ) teritorijai atlaisvinti, unikalūs :
Nr. 4400-0771-5455 (0,65 ha); 
Nr. 4400-0771-7328 ( 0,15 ha); 
Nr. 4400-0771-8603 (1,00 ha);
Nr. 4400-0307-5508 (0,38 ha) , viso – 2,18 ha.
Kompensacija LEZ teritorijoje už 1a ~ 660Eur. (pagal 0,38 ha sklypo vertinimo ataskaitą). 
Bendra kompensacijos suma : 218a x 660 ~ 144000 Eur 
</t>
        </r>
      </text>
    </comment>
    <comment ref="E63" authorId="0" shapeId="0">
      <text>
        <r>
          <rPr>
            <sz val="9"/>
            <color indexed="81"/>
            <rFont val="Tahoma"/>
            <family val="2"/>
            <charset val="186"/>
          </rPr>
          <t>Panuojama įsigyti gyvenamąjį namą su negyvenamosiomis patalpomis Naujojo Uosto g. 5</t>
        </r>
      </text>
    </comment>
    <comment ref="M65" authorId="0" shapeId="0">
      <text>
        <r>
          <rPr>
            <sz val="9"/>
            <color indexed="81"/>
            <rFont val="Tahoma"/>
            <family val="2"/>
            <charset val="186"/>
          </rPr>
          <t xml:space="preserve">Savanorių g. sankryžai, Martyno Jankaus g. sankryžai įrengti (0,4 ha). Pagal analogą planuojama suma ~15000 ( 3,11 Eur/m2)  Eur  2020 m. </t>
        </r>
      </text>
    </comment>
    <comment ref="M66" authorId="0" shapeId="0">
      <text>
        <r>
          <rPr>
            <sz val="9"/>
            <color indexed="81"/>
            <rFont val="Tahoma"/>
            <family val="2"/>
            <charset val="186"/>
          </rPr>
          <t>Smiltynėje dviračių – pėsčiųjų takų rekonstrukcijai numatoma pakeisti miško žemę kitomis naudmenomis (~ 1,0 ha) . Pagal analogą preliminariai ~100 000 Eur suma planuojama 2021 m.</t>
        </r>
      </text>
    </comment>
    <comment ref="P66" authorId="0" shapeId="0">
      <text>
        <r>
          <rPr>
            <sz val="9"/>
            <color indexed="81"/>
            <rFont val="Tahoma"/>
            <family val="2"/>
            <charset val="186"/>
          </rPr>
          <t>Smiltynėje dviračių – pėsčiųjų takų rekonstrukcijai numatoma pakeisti miško žemę kitomis naudmenomis (~ 1,0 ha) . Pagal analogą preliminariai ~100 000 Eur suma planuojama 2020 m.</t>
        </r>
      </text>
    </comment>
    <comment ref="E81" authorId="0" shapeId="0">
      <text>
        <r>
          <rPr>
            <sz val="9"/>
            <color indexed="81"/>
            <rFont val="Tahoma"/>
            <family val="2"/>
            <charset val="186"/>
          </rPr>
          <t xml:space="preserve">Siekiant tinkamai saugoti miesto kultūros paveldą ir remiantis paveldo apsaugos įstatymais, savivaldybėje įkurta ir veikia Klaipėdos m. savivaldybės nekilnojamojo kultūros paveldo vertinimo taryba, kurią sudaro 8 nariai – ekspertai. Ši taryba užtikrina tam tikrą savivaldybės savarankiškumą, sprendžiant kultūros paveldo apsaugos klausimus. Tarybos veikla naudinga tiek kultūros paveldo objektų valdytojams, tiek savivaldybės administracijai, nes nemaža dalis klausimų išsprendžiama vietoje, nevykstant į Kultūros paveldo departamento nekilnojamojo kultūros paveldo vertinimo tarybą. Per metus numatoma surengti 6 vertinimo tarybos posėdžius. </t>
        </r>
      </text>
    </comment>
    <comment ref="E86" authorId="0" shapeId="0">
      <text>
        <r>
          <rPr>
            <sz val="9"/>
            <color indexed="81"/>
            <rFont val="Tahoma"/>
            <family val="2"/>
            <charset val="186"/>
          </rPr>
          <t>2020 metais planuojama paženklinti lentelėmis Klaipėdos miesto karinio paveldo objektus (XX amžiaus pasaulinių karų laikotarpio ir senesnius)</t>
        </r>
      </text>
    </comment>
    <comment ref="O86" authorId="0" shapeId="0">
      <text>
        <r>
          <rPr>
            <sz val="9"/>
            <color indexed="81"/>
            <rFont val="Tahoma"/>
            <family val="2"/>
            <charset val="186"/>
          </rPr>
          <t>Tikslus objektų skaičius paaiškės nupirkus paslaugą, atlikus analizę</t>
        </r>
      </text>
    </comment>
    <comment ref="I89" authorId="0" shapeId="0">
      <text>
        <r>
          <rPr>
            <b/>
            <sz val="9"/>
            <color indexed="81"/>
            <rFont val="Tahoma"/>
            <family val="2"/>
            <charset val="186"/>
          </rPr>
          <t>persikelia likutis, info 11-06</t>
        </r>
        <r>
          <rPr>
            <sz val="9"/>
            <color indexed="81"/>
            <rFont val="Tahoma"/>
            <family val="2"/>
            <charset val="186"/>
          </rPr>
          <t xml:space="preserve">
</t>
        </r>
      </text>
    </comment>
    <comment ref="E93" authorId="0" shapeId="0">
      <text>
        <r>
          <rPr>
            <sz val="9"/>
            <color indexed="81"/>
            <rFont val="Tahoma"/>
            <family val="2"/>
            <charset val="186"/>
          </rPr>
          <t>2017 metais patvirtinus Saugomų kultūros paveldo objektų tvarkybos darbų finansavimo tvarkos aprašą, 2018 m. buvo paskelbtas kvietimas teikti paraiškas daliniam finansavimui gauti, savivaldybė prisideda prie dviejų objektų tvarkybos darbų. Padidinus finansavimą, 2019 metais planuojama prisidėti prie mažiausiai 5 pastatų fasadų atnaujinimo darbų Senamiestyje ir Naujamiestyje</t>
        </r>
      </text>
    </comment>
    <comment ref="F93" authorId="0" shapeId="0">
      <text>
        <r>
          <rPr>
            <b/>
            <sz val="9"/>
            <color indexed="81"/>
            <rFont val="Tahoma"/>
            <family val="2"/>
            <charset val="186"/>
          </rPr>
          <t xml:space="preserve">P.2.4.3.2. </t>
        </r>
        <r>
          <rPr>
            <sz val="9"/>
            <color indexed="81"/>
            <rFont val="Tahoma"/>
            <family val="2"/>
            <charset val="186"/>
          </rPr>
          <t xml:space="preserve">Vykdant kultūros paveldo prevencinę apsaugą tvarkyti savivaldybės kultūros paveldo objektus, skatinti kultūros paveldo objektų valdytojus ir naudotojus tinkamai prižiūrėti ir naudoti kultūros paveldo objektus;
</t>
        </r>
        <r>
          <rPr>
            <b/>
            <sz val="9"/>
            <color indexed="81"/>
            <rFont val="Tahoma"/>
            <family val="2"/>
            <charset val="186"/>
          </rPr>
          <t xml:space="preserve">
P1</t>
        </r>
        <r>
          <rPr>
            <sz val="9"/>
            <color indexed="81"/>
            <rFont val="Tahoma"/>
            <family val="2"/>
            <charset val="186"/>
          </rPr>
          <t xml:space="preserve">, 4.1.3. Parengtas ir įgyvendinamas Savivaldybės dalinio finansavimo aprašas dėl senamiestyje ir istorinėje miesto dalyje esančių namų (kurie nėra paveldo objektai) fasadų sutvarkymo 
</t>
        </r>
      </text>
    </comment>
    <comment ref="F94"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F95" authorId="0" shapeId="0">
      <text>
        <r>
          <rPr>
            <b/>
            <sz val="9"/>
            <color indexed="81"/>
            <rFont val="Tahoma"/>
            <family val="2"/>
            <charset val="186"/>
          </rPr>
          <t>P1, 4.1.7.</t>
        </r>
        <r>
          <rPr>
            <sz val="9"/>
            <color indexed="81"/>
            <rFont val="Tahoma"/>
            <family val="2"/>
            <charset val="186"/>
          </rPr>
          <t xml:space="preserve"> Parengta Šv. Jono bažnyčios atstatymo techninė dokumentacija
</t>
        </r>
      </text>
    </comment>
    <comment ref="F96"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F97" authorId="1" shapeId="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 ref="F98"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
</t>
        </r>
      </text>
    </comment>
    <comment ref="F99"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I110" authorId="0" shapeId="0">
      <text>
        <r>
          <rPr>
            <b/>
            <sz val="9"/>
            <color indexed="81"/>
            <rFont val="Tahoma"/>
            <family val="2"/>
            <charset val="186"/>
          </rPr>
          <t xml:space="preserve">363,1
</t>
        </r>
        <r>
          <rPr>
            <sz val="9"/>
            <color indexed="81"/>
            <rFont val="Tahoma"/>
            <family val="2"/>
            <charset val="186"/>
          </rPr>
          <t xml:space="preserve">
</t>
        </r>
      </text>
    </comment>
    <comment ref="J110" authorId="0" shapeId="0">
      <text>
        <r>
          <rPr>
            <b/>
            <sz val="9"/>
            <color indexed="81"/>
            <rFont val="Tahoma"/>
            <family val="2"/>
            <charset val="186"/>
          </rPr>
          <t>396,7 biudžetas</t>
        </r>
        <r>
          <rPr>
            <sz val="9"/>
            <color indexed="81"/>
            <rFont val="Tahoma"/>
            <family val="2"/>
            <charset val="186"/>
          </rPr>
          <t xml:space="preserve">
</t>
        </r>
      </text>
    </comment>
  </commentList>
</comments>
</file>

<file path=xl/sharedStrings.xml><?xml version="1.0" encoding="utf-8"?>
<sst xmlns="http://schemas.openxmlformats.org/spreadsheetml/2006/main" count="490" uniqueCount="177">
  <si>
    <t>Uždavinio kodas</t>
  </si>
  <si>
    <t>Priemonės kodas</t>
  </si>
  <si>
    <t>Priemonės požymis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</si>
  <si>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</si>
  <si>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</si>
  <si>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</si>
  <si>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</si>
  <si>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</si>
  <si>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</si>
  <si>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</si>
  <si>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</si>
  <si>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</si>
  <si>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</si>
  <si>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</si>
  <si>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</si>
  <si>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</si>
  <si>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</si>
  <si>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</si>
  <si>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t>Vykdytojas (skyrius / asmuo)</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</si>
  <si>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</si>
  <si>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</si>
  <si>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</si>
  <si>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</si>
  <si>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</si>
  <si>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</si>
  <si>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</si>
  <si>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</si>
  <si>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</si>
  <si>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</si>
  <si>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 xml:space="preserve">B </t>
  </si>
  <si>
    <t>Parengtas detalusis planas, vnt.</t>
  </si>
  <si>
    <t>Parengta planų, vnt.</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</si>
  <si>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</si>
  <si>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</si>
  <si>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</si>
  <si>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</si>
  <si>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</si>
  <si>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</si>
  <si>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</si>
  <si>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</si>
  <si>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Strateginis tikslas 01. Didinti miesto konkurencingumą, kryptingai vystant infrastruktūrą ir sudarant palankias sąlygas verslui</t>
  </si>
  <si>
    <t>07</t>
  </si>
  <si>
    <t>Bendrojo plano parengimas</t>
  </si>
  <si>
    <t>P2.2.2.4</t>
  </si>
  <si>
    <t>P2.1.3.2</t>
  </si>
  <si>
    <t>1</t>
  </si>
  <si>
    <t>Suorganizuota paroda, vnt.</t>
  </si>
  <si>
    <t>Geoinformacinių sistemų (GIS) administravimas ir kontrolė:</t>
  </si>
  <si>
    <t>Paversta kitomis naudmenomis miško žemės, ha</t>
  </si>
  <si>
    <t>Kultūros paveldo objektų apskaitos, tvarkybos ir sklaidos dokumentacijos parengimas:</t>
  </si>
  <si>
    <t>Planas</t>
  </si>
  <si>
    <t>SB(ŽPL)</t>
  </si>
  <si>
    <t>09</t>
  </si>
  <si>
    <t>Detaliųjų ir kitų planų rengimas:</t>
  </si>
  <si>
    <t>Žemės sklypų planų rengimas:</t>
  </si>
  <si>
    <t>Kultūros paveldo sklaida:</t>
  </si>
  <si>
    <t>Suorganizuotas renginys, vnt.</t>
  </si>
  <si>
    <t>Europos kultūros paveldo dienų renginio organizavimas</t>
  </si>
  <si>
    <t>10</t>
  </si>
  <si>
    <t>Archeologinių tyrimų vykdymas Klaipėdos miesto teritorijoje</t>
  </si>
  <si>
    <t xml:space="preserve">Miško žemės keitimas kitomis naudmenomis inžinerinės infrastruktūros plėtrai:  </t>
  </si>
  <si>
    <t>tūkst. Eur</t>
  </si>
  <si>
    <t>Parengtas naujas Bendrasis planas, vnt.</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</si>
  <si>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</si>
  <si>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</si>
  <si>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Atlikta archeologinių tyrimų, vnt.</t>
  </si>
  <si>
    <t>Atnaujintų topografinių-inžinerinių nuotraukų kokybės tikrinimo programų, vnt.</t>
  </si>
  <si>
    <t>Atskirų žemės sklypų planų ir susijusių dokumentų parengimas</t>
  </si>
  <si>
    <t>2019-ieji metai</t>
  </si>
  <si>
    <t>WebGIS programų sukūrimas ir teminių žemėlapių viešinimas</t>
  </si>
  <si>
    <t>P2.4.3.3</t>
  </si>
  <si>
    <t>Koreguota techninių projektų, vnt.</t>
  </si>
  <si>
    <t>Aiškinamojo rašto priedas Nr.3</t>
  </si>
  <si>
    <t>Žemės sklypo Turgaus g. 24 detaliojo plano keitimas (Šv. Jono bažnyčios detalusis planas)</t>
  </si>
  <si>
    <t>Kultūros paveldo objektų tvarkybos darbų vykdymas</t>
  </si>
  <si>
    <t>Pakeistas detalusis planas, vnt.</t>
  </si>
  <si>
    <t>Kultūros paveldo objektų tvarkyba:</t>
  </si>
  <si>
    <t>Kompensacijų išmokėjimas už visuomenės poreikiams paimtą turtą ir turto įsigijimas infrastruktūros plėtrai:</t>
  </si>
  <si>
    <t>Teritorijos prie Labrenciškių g. ir Medelyno g. detaliojo plano, patvirtinto Klaipėdos miesto savivaldybės tarybos 2005 m. gruodžio 22 d. sprendimu Nr. T2-417, koregavimas</t>
  </si>
  <si>
    <t>Žemės visuomenės poreikiams paėmimas ir turto įsigijimas inžinerinės infrastruktūros plėtrai:</t>
  </si>
  <si>
    <t>Savivaldybės biudžetas, iš jo:</t>
  </si>
  <si>
    <t xml:space="preserve">Sutvarkyta kultūros paveldo objektų, vnt. </t>
  </si>
  <si>
    <t>2020-ieji metai</t>
  </si>
  <si>
    <t>Išmokėta kompensacijų projektams, vnt.</t>
  </si>
  <si>
    <t>Parengtas specialusis planas, vnt.</t>
  </si>
  <si>
    <t>Parengta schema, vnt.</t>
  </si>
  <si>
    <t xml:space="preserve">Leidinio apie Klaipėdos miesto architektūrą ir urbanistiką išleidimas ir architektūrinės parodos organizavimas </t>
  </si>
  <si>
    <t xml:space="preserve">Klaipėdos Senamiesčio ir Naujamiesčio erdvių ir pastatų fasadų dekoratyvinio apšvietimo schemos parengimas </t>
  </si>
  <si>
    <t>SB(L)</t>
  </si>
  <si>
    <t>Vykdyti paveldo objektų išsaugojimo priemones</t>
  </si>
  <si>
    <t>Klaipėdos miesto piliakalnių sutvarkymas</t>
  </si>
  <si>
    <t>Parengta detaliojo plano korektūra, vnt.</t>
  </si>
  <si>
    <t xml:space="preserve">Rytinės dalies B teritorijos (tarp Pajūrio g., kelio A13, Liepų g. ir Danės g.) susisiekimo infrastruktūros vystymo specialiojo plano parengimas </t>
  </si>
  <si>
    <t>Sąnaudų ir naudos analizės rengimas ir paimamo turto vertės nustatymas, žemės paėmimo visuomenės poreikiams projektų rengimas: 1. Pylimo g. rekonstruoti; 2. Bastionų komplekso (Jono kalnelio) apsaugai; 3. Bastionų g. tiesti; 4. Laisvosios ekonominės zonos (LEZ) teritorijai atlaisvinti; 5. Naujajai Uosto g. rekonstruoti; 6. Pilies g. rekonstruoti</t>
  </si>
  <si>
    <t>Kvartalo prie Kosmonautų g. tęsinio (Šiaurės prospekto) iki Pievų g. ir Rokiškio g. detaliojo plano, patvirtinto Klaipėdos miesto tarybos 1999-04-01 sprendimu, Nr. 54, koregavimas</t>
  </si>
  <si>
    <t>Klaipėdos miesto rytinės dalies A teritorijos susisiekimo infrastruktūros vystymo specialiojo plano, patvirtinto Klaipėdos miesto savivaldybės administracijos direktoriaus 2015 m. spalio 12 d. įsakymu Nr. AD1-2997, koregavimas</t>
  </si>
  <si>
    <t>2021-ųjų metų lėšų projektas</t>
  </si>
  <si>
    <t>2021-ieji metai</t>
  </si>
  <si>
    <t>Suorganizuota kitų renginių, vnt.</t>
  </si>
  <si>
    <t>Parengtas ir išleistas leidinys, egz.</t>
  </si>
  <si>
    <t>Atlikta ekspertizių, vnt.</t>
  </si>
  <si>
    <t>Pakoreguota teritorijų planavimo dokumentų, vnt</t>
  </si>
  <si>
    <t>P2.1.1.3</t>
  </si>
  <si>
    <t>Smiltynėje dviračių ir pėsčiųjų tako rekonstrukcijai</t>
  </si>
  <si>
    <t>Surengta posėdžių, vnt.</t>
  </si>
  <si>
    <t>Parengtas techninis projektas, vnt.</t>
  </si>
  <si>
    <t>Karinių paveldo objektų ženklinimas Klaipėdos miesto teritorijoje</t>
  </si>
  <si>
    <t xml:space="preserve">Detaliųjų ar specialiųjų planų koregavimas ar keitimas </t>
  </si>
  <si>
    <t xml:space="preserve">Iš viso programai: </t>
  </si>
  <si>
    <t>11</t>
  </si>
  <si>
    <t>LRVB</t>
  </si>
  <si>
    <t>Viešinama programų ir teminių žemėlapių pagal poreikį, proc.</t>
  </si>
  <si>
    <t>priedas</t>
  </si>
  <si>
    <t xml:space="preserve">Klaipėdos miesto savivaldybės miesto urbanistinio planavimo programos (Nr. 01) aprašymo    </t>
  </si>
  <si>
    <t>Pakoreguota teritorijų planavimo dokumentų, vnt.</t>
  </si>
  <si>
    <t>Pagaminta ir pakabinta Bendrojo plano stendų, vnt.</t>
  </si>
  <si>
    <t>Šilumos ūkio specialiojo plano parengimas</t>
  </si>
  <si>
    <r>
      <t xml:space="preserve">Savivaldybės biudžeto lėšos </t>
    </r>
    <r>
      <rPr>
        <b/>
        <sz val="10"/>
        <rFont val="Times New Roman"/>
        <family val="1"/>
        <charset val="186"/>
      </rPr>
      <t>SB</t>
    </r>
  </si>
  <si>
    <r>
      <t xml:space="preserve">Europos Sąjungos paramos lėšos, kurios įtrauktos į savivaldybės biudžetą </t>
    </r>
    <r>
      <rPr>
        <b/>
        <sz val="10"/>
        <rFont val="Times New Roman"/>
        <family val="1"/>
        <charset val="186"/>
      </rPr>
      <t>SB(ES)</t>
    </r>
  </si>
  <si>
    <r>
      <t xml:space="preserve">Valstybės biudžeto specialiosios tikslinės dotacijos lėšos </t>
    </r>
    <r>
      <rPr>
        <b/>
        <sz val="10"/>
        <rFont val="Times New Roman"/>
        <family val="1"/>
        <charset val="186"/>
      </rPr>
      <t>SB(VB)</t>
    </r>
  </si>
  <si>
    <r>
      <t xml:space="preserve">Programų lėšų likučių laikinai laisvos lėšos </t>
    </r>
    <r>
      <rPr>
        <b/>
        <sz val="10"/>
        <rFont val="Times New Roman"/>
        <family val="1"/>
        <charset val="186"/>
      </rPr>
      <t>SB(L)</t>
    </r>
  </si>
  <si>
    <t>2020-ųjų metų asignavimų planas</t>
  </si>
  <si>
    <t>2022-ųjų metų lėšų projektas</t>
  </si>
  <si>
    <t>2022-ieji metai</t>
  </si>
  <si>
    <r>
      <t xml:space="preserve">2019–2022 M. KLAIPĖDOS MIESTO SAVIVALDYBĖS     </t>
    </r>
    <r>
      <rPr>
        <b/>
        <sz val="11"/>
        <rFont val="Times New Roman"/>
        <family val="1"/>
        <charset val="186"/>
      </rPr>
      <t xml:space="preserve">           </t>
    </r>
  </si>
  <si>
    <r>
      <t xml:space="preserve">Žemės pardavimų likučio lėšos </t>
    </r>
    <r>
      <rPr>
        <b/>
        <sz val="10"/>
        <rFont val="Times New Roman"/>
        <family val="1"/>
        <charset val="186"/>
      </rPr>
      <t>SB(ŽPL)</t>
    </r>
  </si>
  <si>
    <r>
      <t xml:space="preserve">Europos Sąjungos paramos lėšos </t>
    </r>
    <r>
      <rPr>
        <b/>
        <sz val="10"/>
        <rFont val="Times New Roman"/>
        <family val="1"/>
        <charset val="186"/>
      </rPr>
      <t>ES</t>
    </r>
  </si>
  <si>
    <r>
      <t xml:space="preserve">Klaipėdos valstybinio jūrų uosto lėšos </t>
    </r>
    <r>
      <rPr>
        <b/>
        <sz val="10"/>
        <rFont val="Times New Roman"/>
        <family val="1"/>
        <charset val="186"/>
      </rPr>
      <t>KVJUD</t>
    </r>
  </si>
  <si>
    <r>
      <t xml:space="preserve">Kiti finansavimo šaltiniai </t>
    </r>
    <r>
      <rPr>
        <b/>
        <sz val="10"/>
        <rFont val="Times New Roman"/>
        <family val="1"/>
        <charset val="186"/>
      </rPr>
      <t>Kt</t>
    </r>
  </si>
  <si>
    <r>
      <t xml:space="preserve">Valstybės biudžeto lėšos </t>
    </r>
    <r>
      <rPr>
        <b/>
        <sz val="10"/>
        <rFont val="Times New Roman"/>
        <family val="1"/>
        <charset val="186"/>
      </rPr>
      <t>LRVB</t>
    </r>
  </si>
  <si>
    <r>
      <t xml:space="preserve">Klaipėdos miesto </t>
    </r>
    <r>
      <rPr>
        <i/>
        <sz val="10"/>
        <rFont val="Times New Roman"/>
        <family val="1"/>
        <charset val="186"/>
      </rPr>
      <t>vandens</t>
    </r>
    <r>
      <rPr>
        <sz val="10"/>
        <rFont val="Times New Roman"/>
        <family val="1"/>
        <charset val="186"/>
      </rPr>
      <t xml:space="preserve"> tiekimo ir nuotekų tvarkymo infrastruktūros plėtros specialiojo plano parengimas</t>
    </r>
  </si>
  <si>
    <r>
      <t xml:space="preserve">Klaipėdos miesto </t>
    </r>
    <r>
      <rPr>
        <i/>
        <sz val="10"/>
        <rFont val="Times New Roman"/>
        <family val="1"/>
        <charset val="186"/>
      </rPr>
      <t>lietaus</t>
    </r>
    <r>
      <rPr>
        <sz val="10"/>
        <rFont val="Times New Roman"/>
        <family val="1"/>
        <charset val="186"/>
      </rPr>
      <t xml:space="preserve"> nuotekų tvarkymo infrastruktūros plėtros specialiojo plano parengimas</t>
    </r>
  </si>
  <si>
    <t>08</t>
  </si>
  <si>
    <t>Rengiamų planavimo dokumentų ekspertinis vertinimas</t>
  </si>
  <si>
    <t>0,4</t>
  </si>
  <si>
    <t>Parengtas projektas, vnt.</t>
  </si>
  <si>
    <t>Klaipėdos Smeltės istorinių kapinių sutvarkymo projekto parengimas</t>
  </si>
  <si>
    <t xml:space="preserve">Šv. Jono bažnyčios atstatymas Klaipėdoje </t>
  </si>
  <si>
    <t>P1</t>
  </si>
  <si>
    <r>
      <rPr>
        <b/>
        <sz val="10"/>
        <rFont val="Times New Roman"/>
        <family val="1"/>
        <charset val="186"/>
      </rPr>
      <t xml:space="preserve">P1, </t>
    </r>
    <r>
      <rPr>
        <sz val="10"/>
        <rFont val="Times New Roman"/>
        <family val="1"/>
        <charset val="186"/>
      </rPr>
      <t>P2.4.3.2</t>
    </r>
  </si>
  <si>
    <t>2019-ųjų metų asignavimų planas*</t>
  </si>
  <si>
    <t xml:space="preserve">4. Žemės sklypas tarp Klemiškės ir Tilžės g. </t>
  </si>
  <si>
    <t>Planavimo dokumentų viešinimas ir sklaida            (2020 m. numatoma įgyvendinti rinkodaros priemones, skirtas Bendrojo plano viešinimui)</t>
  </si>
  <si>
    <t>Parengtas projektinis pasiūlymas ir suorganizuotas pristatymas, vnt.</t>
  </si>
  <si>
    <t>Suorganizuota konferencija, vnt.</t>
  </si>
  <si>
    <t>Objektų, kurie paženklinti, skaičius</t>
  </si>
  <si>
    <t xml:space="preserve">Smiltynės ir Girulių bendrųjų planų parengimas    </t>
  </si>
  <si>
    <t>P6</t>
  </si>
  <si>
    <t>Antrojo pasaulinio karo pakrantės, priešlėktuvinės gynybos baterijų sutvarkymo techninio projekto parengimas</t>
  </si>
  <si>
    <t>Parengtas Smiltynės bendrasis planas,vnt.</t>
  </si>
  <si>
    <t>Parengtas Girulių bendrasis planas, vnt.</t>
  </si>
  <si>
    <t>5. LEZ teritorijoje esantys 4 sklypai</t>
  </si>
  <si>
    <t>Išpirktų sklypų, esančių  LEZ teritorijoje, skaičius</t>
  </si>
  <si>
    <t xml:space="preserve">Urbanistikos skyrius </t>
  </si>
  <si>
    <t>Žemėtvarkos sk.</t>
  </si>
  <si>
    <t>Geodezijos ir GIS sk.</t>
  </si>
  <si>
    <t>Paveldo-saugos sk.</t>
  </si>
  <si>
    <t xml:space="preserve"> Paveldo-saugos sk.</t>
  </si>
  <si>
    <t xml:space="preserve"> Projektų  sk.</t>
  </si>
  <si>
    <r>
      <t xml:space="preserve">2020–2022 M. KLAIPĖDOS MIESTO SAVIVALDYBĖS     </t>
    </r>
    <r>
      <rPr>
        <b/>
        <sz val="11"/>
        <rFont val="Times New Roman"/>
        <family val="1"/>
        <charset val="186"/>
      </rPr>
      <t xml:space="preserve">           </t>
    </r>
  </si>
  <si>
    <t>P</t>
  </si>
  <si>
    <t>Parengtas Smiltynės bendrasis planas, vnt.</t>
  </si>
  <si>
    <t>P, P1</t>
  </si>
  <si>
    <t>3. Danės g. 6</t>
  </si>
  <si>
    <t>2. Kūlių Vartų g. 5A</t>
  </si>
  <si>
    <t>1. Didžioji Vandens g. 28 B</t>
  </si>
  <si>
    <t>6. Naujoji Uosto g. 5</t>
  </si>
  <si>
    <t xml:space="preserve">Savanorių g. ir Martyno Jankaus g. bei Savanorių g. ir Ernesto Galvanausko g. sankryžoms įrengti </t>
  </si>
  <si>
    <t>Klaipėdos miesto realistinio modelio, ortofotografinio žemėlapio ir programos viešinimui sukūrimas</t>
  </si>
  <si>
    <t>Sukurtas žemėlapis ir programa duomenų viešinimui, vnt.</t>
  </si>
  <si>
    <t>Klaipėdos miesto savivaldybės nekilnojamojo kultūros paveldo vertinimo tarybos darbo organizavimas (ekspertų paslaugų įsigijimas)</t>
  </si>
  <si>
    <t>Mokslinės studijos „Klaipėdos tarpukario modernizmas“ parengimas ir konferencijos organizavimas</t>
  </si>
  <si>
    <t>__________________________________</t>
  </si>
  <si>
    <t xml:space="preserve">*Pagal Klaipėdos miesto savivaldybės tarybos 2019-10-24 sprendimą Nr. T2-293
</t>
  </si>
  <si>
    <t xml:space="preserve">Žemės sklypo Taikos pr. 54 detaliojo plano, patvirtinto Klaipėdos miesto savivaldybės tarybos 2007 m. rugpjūčio 2 d. sprendimu Nr. T2-252 koregavimas </t>
  </si>
  <si>
    <t xml:space="preserve">Savanorių g. ir Martyno Jankaus g.  bei Savanorių g. ir Ernesto Galvanausko g. sankryžoms įrengti </t>
  </si>
  <si>
    <t>Atlikti archeologiniai tyrimai,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</si>
</sst>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0"/>
      <name val="Arial"/>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11"/>
      <name val="Times New Roman"/>
      <family val="1"/>
      <charset val="186"/>
    </font>
    <font>
      <b/>
      <sz val="11"/>
      <name val="Times New Roman"/>
      <family val="1"/>
      <charset val="186"/>
    </font>
    <font>
      <i/>
      <sz val="10"/>
      <name val="Times New Roman"/>
      <family val="1"/>
      <charset val="186"/>
    </font>
    <font>
      <sz val="12"/>
      <name val="Arial"/>
      <family val="2"/>
      <charset val="186"/>
    </font>
    <font>
      <sz val="11"/>
      <name val="Calibri"/>
      <family val="2"/>
      <charset val="186"/>
      <scheme val="minor"/>
    </font>
    <font>
      <b/>
      <sz val="10"/>
      <name val="Times New Roman"/>
      <family val="1"/>
      <charset val="204"/>
    </font>
    <font>
      <b/>
      <sz val="9"/>
      <name val="Times New Roman"/>
      <family val="1"/>
      <charset val="186"/>
    </font>
    <font>
      <b/>
      <sz val="10"/>
      <name val="Arial"/>
      <family val="2"/>
      <charset val="186"/>
    </font>
    <font>
      <sz val="9"/>
      <name val="Times New Roman"/>
      <family val="1"/>
      <charset val="186"/>
    </font>
    <font>
      <sz val="7"/>
      <name val="Times New Roman"/>
      <family val="1"/>
      <charset val="186"/>
    </font>
    <font>
      <i/>
      <sz val="10"/>
      <name val="Arial"/>
      <family val="2"/>
      <charset val="186"/>
    </font>
    <font>
      <i/>
      <sz val="10"/>
      <color theme="1"/>
      <name val="Arial"/>
      <family val="2"/>
      <charset val="186"/>
    </font>
    <font>
      <i/>
      <sz val="9"/>
      <name val="Times New Roman"/>
      <family val="1"/>
      <charset val="186"/>
    </font>
    <font>
      <sz val="10"/>
      <name val="Calibri"/>
      <family val="2"/>
      <charset val="186"/>
      <scheme val="minor"/>
    </font>
    <font>
      <b/>
      <i/>
      <sz val="8"/>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
      <patternFill patternType="solid">
        <fgColor rgb="FF92D05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diagonal/>
    </border>
    <border>
      <left/>
      <right style="thin">
        <color indexed="64"/>
      </right>
      <top style="thin">
        <color indexed="64"/>
      </top>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thin">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4" fillId="0" borderId="0"/>
  </cellStyleXfs>
  <cellXfs count="810">
    <xf numFmtId="0" fontId="0" fillId="0" borderId="0" xfId="0"/>
    <xf numFmtId="0" fontId="2" fillId="0" borderId="0" xfId="0" applyFont="1"/>
    <xf numFmtId="165" fontId="1" fillId="6" borderId="4" xfId="0" applyNumberFormat="1" applyFont="1" applyFill="1" applyBorder="1" applyAlignment="1">
      <alignment horizontal="center" vertical="top"/>
    </xf>
    <xf numFmtId="3" fontId="1" fillId="6" borderId="7" xfId="0" applyNumberFormat="1" applyFont="1" applyFill="1" applyBorder="1" applyAlignment="1">
      <alignment vertical="top" wrapText="1"/>
    </xf>
    <xf numFmtId="165" fontId="1" fillId="6" borderId="32" xfId="0" applyNumberFormat="1" applyFont="1" applyFill="1" applyBorder="1" applyAlignment="1">
      <alignment horizontal="center" vertical="top"/>
    </xf>
    <xf numFmtId="1" fontId="1" fillId="3" borderId="38"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xf>
    <xf numFmtId="3" fontId="1" fillId="6" borderId="28" xfId="0" applyNumberFormat="1" applyFont="1" applyFill="1" applyBorder="1" applyAlignment="1">
      <alignment horizontal="center" vertical="top"/>
    </xf>
    <xf numFmtId="3" fontId="1" fillId="6" borderId="1" xfId="0" applyNumberFormat="1" applyFont="1" applyFill="1" applyBorder="1" applyAlignment="1">
      <alignment horizontal="center" vertical="top"/>
    </xf>
    <xf numFmtId="0" fontId="1" fillId="6" borderId="29" xfId="0" applyFont="1" applyFill="1" applyBorder="1" applyAlignment="1">
      <alignment horizontal="left" vertical="top" wrapText="1"/>
    </xf>
    <xf numFmtId="1" fontId="1" fillId="3" borderId="36" xfId="0" applyNumberFormat="1" applyFont="1" applyFill="1" applyBorder="1" applyAlignment="1">
      <alignment horizontal="center" vertical="top" wrapText="1"/>
    </xf>
    <xf numFmtId="1" fontId="1" fillId="6" borderId="28" xfId="0" applyNumberFormat="1" applyFont="1" applyFill="1" applyBorder="1" applyAlignment="1">
      <alignment horizontal="center" vertical="top" wrapText="1"/>
    </xf>
    <xf numFmtId="1" fontId="1" fillId="6" borderId="16" xfId="0" applyNumberFormat="1" applyFont="1" applyFill="1" applyBorder="1" applyAlignment="1">
      <alignment horizontal="center" vertical="top" wrapText="1"/>
    </xf>
    <xf numFmtId="0" fontId="1" fillId="6" borderId="37" xfId="0" applyFont="1" applyFill="1" applyBorder="1" applyAlignment="1">
      <alignment horizontal="left" vertical="top" wrapText="1"/>
    </xf>
    <xf numFmtId="0" fontId="8" fillId="0" borderId="0" xfId="0" applyFont="1" applyBorder="1" applyAlignment="1">
      <alignment vertical="top"/>
    </xf>
    <xf numFmtId="3" fontId="1" fillId="6" borderId="0" xfId="0" applyNumberFormat="1" applyFont="1" applyFill="1" applyBorder="1" applyAlignment="1">
      <alignment horizontal="center" vertical="top"/>
    </xf>
    <xf numFmtId="1" fontId="1" fillId="3" borderId="33" xfId="0" applyNumberFormat="1" applyFont="1" applyFill="1" applyBorder="1" applyAlignment="1">
      <alignment horizontal="center" vertical="top" wrapText="1"/>
    </xf>
    <xf numFmtId="1" fontId="1" fillId="6" borderId="50" xfId="0" applyNumberFormat="1" applyFont="1" applyFill="1" applyBorder="1" applyAlignment="1">
      <alignment horizontal="center" vertical="top" wrapText="1"/>
    </xf>
    <xf numFmtId="1" fontId="1" fillId="0" borderId="58" xfId="0" applyNumberFormat="1" applyFont="1" applyFill="1" applyBorder="1" applyAlignment="1">
      <alignment horizontal="center" vertical="top" wrapText="1"/>
    </xf>
    <xf numFmtId="0" fontId="1" fillId="3" borderId="0" xfId="0" applyFont="1" applyFill="1" applyAlignment="1">
      <alignment vertical="top"/>
    </xf>
    <xf numFmtId="0" fontId="1" fillId="6" borderId="7" xfId="0" applyFont="1" applyFill="1" applyBorder="1" applyAlignment="1">
      <alignment horizontal="left" vertical="top" wrapText="1"/>
    </xf>
    <xf numFmtId="0" fontId="1" fillId="0" borderId="0" xfId="0" applyFont="1" applyAlignment="1">
      <alignment vertical="top"/>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1" fillId="0" borderId="0" xfId="0" applyFont="1" applyBorder="1" applyAlignment="1">
      <alignment vertical="top"/>
    </xf>
    <xf numFmtId="165" fontId="1" fillId="6" borderId="18" xfId="0" applyNumberFormat="1" applyFont="1" applyFill="1" applyBorder="1" applyAlignment="1">
      <alignment horizontal="center" vertical="top"/>
    </xf>
    <xf numFmtId="165" fontId="1" fillId="6" borderId="41" xfId="0" applyNumberFormat="1" applyFont="1" applyFill="1" applyBorder="1" applyAlignment="1">
      <alignment horizontal="center" vertical="top"/>
    </xf>
    <xf numFmtId="165" fontId="1" fillId="6" borderId="57"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0" fontId="1" fillId="6" borderId="4" xfId="0" applyFont="1" applyFill="1" applyBorder="1" applyAlignment="1">
      <alignment horizontal="center" vertical="top"/>
    </xf>
    <xf numFmtId="0" fontId="1" fillId="6" borderId="32" xfId="0" applyFont="1" applyFill="1" applyBorder="1" applyAlignment="1">
      <alignment horizontal="center" vertical="top"/>
    </xf>
    <xf numFmtId="3" fontId="1" fillId="6" borderId="15" xfId="0" applyNumberFormat="1" applyFont="1" applyFill="1" applyBorder="1" applyAlignment="1">
      <alignment horizontal="center" vertical="top"/>
    </xf>
    <xf numFmtId="3" fontId="1" fillId="8" borderId="26" xfId="0" applyNumberFormat="1" applyFont="1" applyFill="1" applyBorder="1" applyAlignment="1">
      <alignment horizontal="left" vertical="top" wrapText="1"/>
    </xf>
    <xf numFmtId="0" fontId="1" fillId="6" borderId="12" xfId="0" applyFont="1" applyFill="1" applyBorder="1" applyAlignment="1">
      <alignment horizontal="left" vertical="top" wrapText="1"/>
    </xf>
    <xf numFmtId="3" fontId="1" fillId="6" borderId="17" xfId="0" applyNumberFormat="1" applyFont="1" applyFill="1" applyBorder="1" applyAlignment="1">
      <alignment horizontal="center" vertical="top"/>
    </xf>
    <xf numFmtId="1" fontId="13" fillId="6" borderId="28"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xf>
    <xf numFmtId="3" fontId="1" fillId="6" borderId="37" xfId="0" applyNumberFormat="1" applyFont="1" applyFill="1" applyBorder="1" applyAlignment="1">
      <alignment horizontal="center" vertical="top"/>
    </xf>
    <xf numFmtId="3" fontId="1" fillId="6" borderId="67" xfId="0" applyNumberFormat="1" applyFont="1" applyFill="1" applyBorder="1" applyAlignment="1">
      <alignment vertical="top" wrapText="1"/>
    </xf>
    <xf numFmtId="0" fontId="1" fillId="6" borderId="4" xfId="0" applyFont="1" applyFill="1" applyBorder="1" applyAlignment="1">
      <alignment horizontal="center" vertical="top" wrapText="1"/>
    </xf>
    <xf numFmtId="3" fontId="1" fillId="6" borderId="77" xfId="0" applyNumberFormat="1" applyFont="1" applyFill="1" applyBorder="1" applyAlignment="1">
      <alignment vertical="top" wrapText="1"/>
    </xf>
    <xf numFmtId="165" fontId="1" fillId="6" borderId="0" xfId="0" applyNumberFormat="1" applyFont="1" applyFill="1" applyBorder="1" applyAlignment="1">
      <alignment horizontal="center" vertical="top"/>
    </xf>
    <xf numFmtId="165" fontId="1" fillId="6" borderId="58" xfId="0" applyNumberFormat="1" applyFont="1" applyFill="1" applyBorder="1" applyAlignment="1">
      <alignment horizontal="center" vertical="top"/>
    </xf>
    <xf numFmtId="3" fontId="1" fillId="6" borderId="38" xfId="0" applyNumberFormat="1" applyFont="1" applyFill="1" applyBorder="1" applyAlignment="1">
      <alignment horizontal="center" vertical="top"/>
    </xf>
    <xf numFmtId="165" fontId="1" fillId="6" borderId="49" xfId="0" applyNumberFormat="1" applyFont="1" applyFill="1" applyBorder="1" applyAlignment="1">
      <alignment horizontal="center" vertical="top"/>
    </xf>
    <xf numFmtId="1" fontId="1" fillId="6" borderId="38" xfId="0" applyNumberFormat="1" applyFont="1" applyFill="1" applyBorder="1" applyAlignment="1">
      <alignment horizontal="center" vertical="top" wrapText="1"/>
    </xf>
    <xf numFmtId="1" fontId="1" fillId="0" borderId="36"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1" fillId="6" borderId="36" xfId="0" applyNumberFormat="1" applyFont="1" applyFill="1" applyBorder="1" applyAlignment="1">
      <alignment horizontal="center" vertical="top"/>
    </xf>
    <xf numFmtId="1" fontId="1" fillId="6" borderId="15" xfId="0" applyNumberFormat="1" applyFont="1" applyFill="1" applyBorder="1" applyAlignment="1">
      <alignment horizontal="center" vertical="top" wrapText="1"/>
    </xf>
    <xf numFmtId="165" fontId="1" fillId="0" borderId="28" xfId="0" applyNumberFormat="1" applyFont="1" applyFill="1" applyBorder="1" applyAlignment="1">
      <alignment vertical="top" wrapText="1"/>
    </xf>
    <xf numFmtId="0" fontId="1" fillId="6" borderId="1" xfId="0" applyFont="1" applyFill="1" applyBorder="1" applyAlignment="1">
      <alignment horizontal="left" vertical="top" wrapText="1"/>
    </xf>
    <xf numFmtId="165" fontId="10" fillId="6" borderId="20" xfId="0" applyNumberFormat="1" applyFont="1" applyFill="1" applyBorder="1" applyAlignment="1">
      <alignment horizontal="center" vertical="top"/>
    </xf>
    <xf numFmtId="165" fontId="1" fillId="6" borderId="47" xfId="0" applyNumberFormat="1" applyFont="1" applyFill="1" applyBorder="1" applyAlignment="1">
      <alignment horizontal="center" vertical="top"/>
    </xf>
    <xf numFmtId="165" fontId="1" fillId="6" borderId="19" xfId="0" applyNumberFormat="1" applyFont="1" applyFill="1" applyBorder="1" applyAlignment="1">
      <alignment horizontal="center" vertical="top"/>
    </xf>
    <xf numFmtId="1" fontId="1" fillId="6" borderId="17" xfId="0" applyNumberFormat="1" applyFont="1" applyFill="1" applyBorder="1" applyAlignment="1">
      <alignment horizontal="center" vertical="top" wrapText="1"/>
    </xf>
    <xf numFmtId="1" fontId="1" fillId="6" borderId="58" xfId="0" applyNumberFormat="1" applyFont="1" applyFill="1" applyBorder="1" applyAlignment="1">
      <alignment horizontal="center" vertical="top" wrapText="1"/>
    </xf>
    <xf numFmtId="1" fontId="1" fillId="6" borderId="33" xfId="0" applyNumberFormat="1" applyFont="1" applyFill="1" applyBorder="1" applyAlignment="1">
      <alignment horizontal="center" vertical="top" wrapText="1"/>
    </xf>
    <xf numFmtId="1" fontId="1" fillId="6" borderId="27" xfId="0" applyNumberFormat="1" applyFont="1" applyFill="1" applyBorder="1" applyAlignment="1">
      <alignment horizontal="center" vertical="top" wrapText="1"/>
    </xf>
    <xf numFmtId="165" fontId="1" fillId="6" borderId="28" xfId="0" applyNumberFormat="1" applyFont="1" applyFill="1" applyBorder="1" applyAlignment="1">
      <alignment vertical="top" wrapText="1"/>
    </xf>
    <xf numFmtId="0" fontId="1" fillId="6" borderId="47" xfId="0" applyFont="1" applyFill="1" applyBorder="1" applyAlignment="1">
      <alignment horizontal="left" vertical="top" wrapText="1"/>
    </xf>
    <xf numFmtId="164" fontId="1" fillId="6" borderId="19" xfId="0" applyNumberFormat="1" applyFont="1" applyFill="1" applyBorder="1" applyAlignment="1">
      <alignment horizontal="center" vertical="top" wrapText="1"/>
    </xf>
    <xf numFmtId="0" fontId="1" fillId="6" borderId="19" xfId="0" applyFont="1" applyFill="1" applyBorder="1" applyAlignment="1">
      <alignment horizontal="center" vertical="top" wrapText="1"/>
    </xf>
    <xf numFmtId="165" fontId="1" fillId="6" borderId="20" xfId="0" applyNumberFormat="1" applyFont="1" applyFill="1" applyBorder="1" applyAlignment="1">
      <alignment horizontal="center" vertical="top" wrapText="1"/>
    </xf>
    <xf numFmtId="0" fontId="1" fillId="6" borderId="37" xfId="0" applyFont="1" applyFill="1" applyBorder="1" applyAlignment="1">
      <alignment horizontal="center" vertical="top" wrapText="1"/>
    </xf>
    <xf numFmtId="0" fontId="1" fillId="6" borderId="14" xfId="0" applyFont="1" applyFill="1" applyBorder="1" applyAlignment="1">
      <alignment horizontal="center" vertical="top" wrapText="1"/>
    </xf>
    <xf numFmtId="0" fontId="1" fillId="6" borderId="19" xfId="0" applyFont="1" applyFill="1" applyBorder="1" applyAlignment="1">
      <alignment horizontal="center" vertical="top"/>
    </xf>
    <xf numFmtId="165" fontId="1" fillId="6" borderId="57" xfId="0" applyNumberFormat="1" applyFont="1" applyFill="1" applyBorder="1" applyAlignment="1">
      <alignment horizontal="center" vertical="top" wrapText="1"/>
    </xf>
    <xf numFmtId="3" fontId="1" fillId="6" borderId="40" xfId="0" applyNumberFormat="1" applyFont="1" applyFill="1" applyBorder="1" applyAlignment="1">
      <alignment horizontal="center" vertical="top"/>
    </xf>
    <xf numFmtId="3" fontId="1" fillId="6" borderId="24" xfId="0" applyNumberFormat="1" applyFont="1" applyFill="1" applyBorder="1" applyAlignment="1">
      <alignment horizontal="center" vertical="top"/>
    </xf>
    <xf numFmtId="3" fontId="1" fillId="6" borderId="29" xfId="0" applyNumberFormat="1" applyFont="1" applyFill="1" applyBorder="1" applyAlignment="1">
      <alignment vertical="top" wrapText="1"/>
    </xf>
    <xf numFmtId="3" fontId="1" fillId="6" borderId="33" xfId="0" applyNumberFormat="1" applyFont="1" applyFill="1" applyBorder="1" applyAlignment="1">
      <alignment horizontal="center" vertical="top"/>
    </xf>
    <xf numFmtId="3" fontId="1" fillId="6" borderId="27" xfId="0" applyNumberFormat="1" applyFont="1" applyFill="1" applyBorder="1" applyAlignment="1">
      <alignment horizontal="center" vertical="top"/>
    </xf>
    <xf numFmtId="165" fontId="13" fillId="6" borderId="18" xfId="0" applyNumberFormat="1" applyFont="1" applyFill="1" applyBorder="1" applyAlignment="1">
      <alignment horizontal="center" vertical="top"/>
    </xf>
    <xf numFmtId="165" fontId="13" fillId="6" borderId="20" xfId="0" applyNumberFormat="1" applyFont="1" applyFill="1" applyBorder="1" applyAlignment="1">
      <alignment horizontal="center" vertical="top"/>
    </xf>
    <xf numFmtId="1" fontId="13" fillId="6" borderId="33" xfId="0" applyNumberFormat="1" applyFont="1" applyFill="1" applyBorder="1" applyAlignment="1">
      <alignment horizontal="center" vertical="top" wrapText="1"/>
    </xf>
    <xf numFmtId="165" fontId="13" fillId="6" borderId="50" xfId="0" applyNumberFormat="1" applyFont="1" applyFill="1" applyBorder="1" applyAlignment="1">
      <alignment horizontal="center" vertical="top"/>
    </xf>
    <xf numFmtId="1" fontId="13" fillId="6" borderId="38" xfId="0" applyNumberFormat="1" applyFont="1" applyFill="1" applyBorder="1" applyAlignment="1">
      <alignment horizontal="center" vertical="top" wrapText="1"/>
    </xf>
    <xf numFmtId="165" fontId="1" fillId="6" borderId="29" xfId="0" applyNumberFormat="1" applyFont="1" applyFill="1" applyBorder="1" applyAlignment="1">
      <alignment horizontal="left" vertical="top" wrapText="1"/>
    </xf>
    <xf numFmtId="0" fontId="1" fillId="6" borderId="1" xfId="0" applyFont="1" applyFill="1" applyBorder="1" applyAlignment="1">
      <alignment horizontal="center" vertical="top" wrapText="1"/>
    </xf>
    <xf numFmtId="1" fontId="1" fillId="6" borderId="36" xfId="0" applyNumberFormat="1" applyFont="1" applyFill="1" applyBorder="1" applyAlignment="1">
      <alignment horizontal="center" vertical="top" wrapText="1"/>
    </xf>
    <xf numFmtId="0" fontId="1" fillId="6" borderId="20" xfId="0" applyFont="1" applyFill="1" applyBorder="1" applyAlignment="1">
      <alignment horizontal="center" vertical="top" wrapText="1"/>
    </xf>
    <xf numFmtId="165" fontId="3" fillId="6" borderId="24" xfId="0" applyNumberFormat="1" applyFont="1" applyFill="1" applyBorder="1" applyAlignment="1">
      <alignment horizontal="left" vertical="top" wrapText="1"/>
    </xf>
    <xf numFmtId="165" fontId="1" fillId="6" borderId="6" xfId="0" applyNumberFormat="1" applyFont="1" applyFill="1" applyBorder="1" applyAlignment="1">
      <alignment horizontal="left" vertical="top" wrapText="1"/>
    </xf>
    <xf numFmtId="0" fontId="14" fillId="6" borderId="0" xfId="0" applyFont="1" applyFill="1" applyAlignment="1">
      <alignment vertical="top"/>
    </xf>
    <xf numFmtId="0" fontId="1" fillId="0" borderId="0" xfId="0" applyFont="1" applyFill="1" applyAlignment="1">
      <alignment vertical="top" wrapText="1"/>
    </xf>
    <xf numFmtId="0" fontId="4" fillId="0" borderId="0" xfId="0" applyFont="1" applyFill="1" applyAlignment="1">
      <alignment vertical="top"/>
    </xf>
    <xf numFmtId="0" fontId="1" fillId="6" borderId="15" xfId="0" applyFont="1" applyFill="1" applyBorder="1" applyAlignment="1">
      <alignment horizontal="left" vertical="top" wrapText="1"/>
    </xf>
    <xf numFmtId="0" fontId="1" fillId="6" borderId="13" xfId="0" applyFont="1" applyFill="1" applyBorder="1" applyAlignment="1">
      <alignment horizontal="left" vertical="top" wrapText="1"/>
    </xf>
    <xf numFmtId="165" fontId="1" fillId="6" borderId="28" xfId="0" applyNumberFormat="1" applyFont="1" applyFill="1" applyBorder="1" applyAlignment="1">
      <alignment horizontal="left" vertical="top" wrapText="1"/>
    </xf>
    <xf numFmtId="49" fontId="3" fillId="9" borderId="56" xfId="0" applyNumberFormat="1" applyFont="1" applyFill="1" applyBorder="1" applyAlignment="1">
      <alignment horizontal="center" vertical="top"/>
    </xf>
    <xf numFmtId="49" fontId="3" fillId="2" borderId="22" xfId="0" applyNumberFormat="1" applyFont="1" applyFill="1" applyBorder="1" applyAlignment="1">
      <alignment horizontal="center" vertical="top"/>
    </xf>
    <xf numFmtId="49" fontId="3" fillId="9" borderId="34" xfId="0" applyNumberFormat="1" applyFont="1" applyFill="1" applyBorder="1" applyAlignment="1">
      <alignment horizontal="center" vertical="top"/>
    </xf>
    <xf numFmtId="49" fontId="3" fillId="4" borderId="34" xfId="0" applyNumberFormat="1" applyFont="1" applyFill="1" applyBorder="1" applyAlignment="1">
      <alignment horizontal="center" vertical="top"/>
    </xf>
    <xf numFmtId="49" fontId="3"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xf>
    <xf numFmtId="164" fontId="1" fillId="0" borderId="0" xfId="0" applyNumberFormat="1" applyFont="1" applyAlignment="1">
      <alignment vertical="top"/>
    </xf>
    <xf numFmtId="165" fontId="1" fillId="0" borderId="47" xfId="0" applyNumberFormat="1" applyFont="1" applyBorder="1" applyAlignment="1">
      <alignment horizontal="center" vertical="top" wrapText="1"/>
    </xf>
    <xf numFmtId="3" fontId="1" fillId="0" borderId="0" xfId="0" applyNumberFormat="1" applyFont="1" applyBorder="1" applyAlignment="1">
      <alignment vertical="top"/>
    </xf>
    <xf numFmtId="0" fontId="1" fillId="0" borderId="70" xfId="0" applyFont="1" applyBorder="1" applyAlignment="1">
      <alignment horizontal="center" vertical="center" textRotation="90"/>
    </xf>
    <xf numFmtId="0" fontId="1" fillId="0" borderId="2" xfId="0" applyFont="1" applyBorder="1" applyAlignment="1">
      <alignment horizontal="center" vertical="center" textRotation="90"/>
    </xf>
    <xf numFmtId="0" fontId="1" fillId="6" borderId="57" xfId="0" applyFont="1" applyFill="1" applyBorder="1" applyAlignment="1">
      <alignment horizontal="left" vertical="top" wrapText="1"/>
    </xf>
    <xf numFmtId="0" fontId="11" fillId="0" borderId="0" xfId="0" applyFont="1" applyAlignment="1">
      <alignment horizontal="center" vertical="top" wrapText="1"/>
    </xf>
    <xf numFmtId="0" fontId="15" fillId="0" borderId="0" xfId="0" applyFont="1"/>
    <xf numFmtId="0" fontId="1" fillId="0" borderId="0" xfId="0" applyFont="1" applyFill="1" applyAlignment="1">
      <alignment vertical="top"/>
    </xf>
    <xf numFmtId="0" fontId="1" fillId="0" borderId="0" xfId="0" applyFont="1" applyFill="1" applyBorder="1" applyAlignment="1">
      <alignment vertical="top"/>
    </xf>
    <xf numFmtId="0" fontId="1" fillId="0" borderId="0" xfId="0" applyFont="1" applyFill="1" applyAlignment="1">
      <alignment horizontal="left" vertical="top"/>
    </xf>
    <xf numFmtId="0" fontId="4" fillId="0" borderId="0" xfId="0" applyFont="1"/>
    <xf numFmtId="49" fontId="3" fillId="9" borderId="12" xfId="0" applyNumberFormat="1" applyFont="1" applyFill="1" applyBorder="1" applyAlignment="1">
      <alignment horizontal="center" vertical="top" wrapText="1"/>
    </xf>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3" fontId="3" fillId="8" borderId="13" xfId="0" applyNumberFormat="1" applyFont="1" applyFill="1" applyBorder="1" applyAlignment="1">
      <alignment horizontal="center" vertical="top"/>
    </xf>
    <xf numFmtId="1" fontId="1" fillId="3" borderId="17"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xf>
    <xf numFmtId="1" fontId="1" fillId="3" borderId="15" xfId="0" applyNumberFormat="1" applyFont="1" applyFill="1" applyBorder="1" applyAlignment="1">
      <alignment horizontal="center" vertical="top" wrapText="1"/>
    </xf>
    <xf numFmtId="164" fontId="1" fillId="0" borderId="0" xfId="0" applyNumberFormat="1" applyFont="1" applyFill="1" applyBorder="1" applyAlignment="1">
      <alignment vertical="top"/>
    </xf>
    <xf numFmtId="49" fontId="3" fillId="8" borderId="36" xfId="0" applyNumberFormat="1" applyFont="1" applyFill="1" applyBorder="1" applyAlignment="1">
      <alignment horizontal="center" vertical="top"/>
    </xf>
    <xf numFmtId="49" fontId="3" fillId="6" borderId="28" xfId="0" applyNumberFormat="1" applyFont="1" applyFill="1" applyBorder="1" applyAlignment="1">
      <alignment vertical="top"/>
    </xf>
    <xf numFmtId="49" fontId="3" fillId="6" borderId="16" xfId="0" applyNumberFormat="1" applyFont="1" applyFill="1" applyBorder="1" applyAlignment="1">
      <alignment vertical="top"/>
    </xf>
    <xf numFmtId="1" fontId="13" fillId="6" borderId="17" xfId="0" applyNumberFormat="1" applyFont="1" applyFill="1" applyBorder="1" applyAlignment="1">
      <alignment horizontal="center" vertical="top" wrapText="1"/>
    </xf>
    <xf numFmtId="0" fontId="4" fillId="0" borderId="0" xfId="0" applyFont="1" applyAlignment="1">
      <alignment vertical="top" wrapText="1"/>
    </xf>
    <xf numFmtId="1" fontId="13" fillId="6" borderId="27" xfId="0" applyNumberFormat="1" applyFont="1" applyFill="1" applyBorder="1" applyAlignment="1">
      <alignment horizontal="center" vertical="top" wrapText="1"/>
    </xf>
    <xf numFmtId="165" fontId="1" fillId="0" borderId="0" xfId="0" applyNumberFormat="1" applyFont="1" applyFill="1" applyBorder="1" applyAlignment="1">
      <alignment vertical="top"/>
    </xf>
    <xf numFmtId="1" fontId="1" fillId="6" borderId="13" xfId="0" applyNumberFormat="1" applyFont="1" applyFill="1" applyBorder="1" applyAlignment="1">
      <alignment horizontal="center" vertical="top" wrapText="1"/>
    </xf>
    <xf numFmtId="1" fontId="1" fillId="0" borderId="15" xfId="0" applyNumberFormat="1" applyFont="1" applyFill="1" applyBorder="1" applyAlignment="1">
      <alignment horizontal="center" vertical="top" wrapText="1"/>
    </xf>
    <xf numFmtId="1" fontId="1" fillId="0" borderId="72" xfId="0" applyNumberFormat="1" applyFont="1" applyFill="1" applyBorder="1" applyAlignment="1">
      <alignment horizontal="center" vertical="top" wrapText="1"/>
    </xf>
    <xf numFmtId="1" fontId="1" fillId="0" borderId="61" xfId="0" applyNumberFormat="1" applyFont="1" applyFill="1" applyBorder="1" applyAlignment="1">
      <alignment horizontal="center" vertical="top" wrapText="1"/>
    </xf>
    <xf numFmtId="49" fontId="3" fillId="9" borderId="8" xfId="0" applyNumberFormat="1" applyFont="1" applyFill="1" applyBorder="1" applyAlignment="1">
      <alignment horizontal="center" vertical="top"/>
    </xf>
    <xf numFmtId="3" fontId="3" fillId="8" borderId="48" xfId="0" applyNumberFormat="1" applyFont="1" applyFill="1" applyBorder="1" applyAlignment="1">
      <alignment horizontal="center" vertical="top"/>
    </xf>
    <xf numFmtId="49" fontId="3" fillId="8" borderId="26" xfId="0" applyNumberFormat="1" applyFont="1" applyFill="1" applyBorder="1" applyAlignment="1">
      <alignment horizontal="center" vertical="top" wrapText="1"/>
    </xf>
    <xf numFmtId="3" fontId="3" fillId="8" borderId="26" xfId="0" applyNumberFormat="1" applyFont="1" applyFill="1" applyBorder="1" applyAlignment="1">
      <alignment horizontal="right" vertical="top"/>
    </xf>
    <xf numFmtId="49" fontId="1" fillId="8" borderId="30" xfId="0" applyNumberFormat="1" applyFont="1" applyFill="1" applyBorder="1" applyAlignment="1">
      <alignment horizontal="center" vertical="top" wrapText="1"/>
    </xf>
    <xf numFmtId="0" fontId="17" fillId="8" borderId="26" xfId="0" applyFont="1" applyFill="1" applyBorder="1" applyAlignment="1">
      <alignment horizontal="center" vertical="top"/>
    </xf>
    <xf numFmtId="165" fontId="3" fillId="8" borderId="39" xfId="0" applyNumberFormat="1" applyFont="1" applyFill="1" applyBorder="1" applyAlignment="1">
      <alignment horizontal="center" vertical="top"/>
    </xf>
    <xf numFmtId="0" fontId="1" fillId="8" borderId="56" xfId="0" applyFont="1" applyFill="1" applyBorder="1" applyAlignment="1">
      <alignment vertical="top" wrapText="1"/>
    </xf>
    <xf numFmtId="3" fontId="1" fillId="8" borderId="26" xfId="0" applyNumberFormat="1" applyFont="1" applyFill="1" applyBorder="1" applyAlignment="1">
      <alignment horizontal="center" vertical="top"/>
    </xf>
    <xf numFmtId="3" fontId="3" fillId="6" borderId="10"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165" fontId="1" fillId="0" borderId="5" xfId="0" applyNumberFormat="1" applyFont="1" applyFill="1" applyBorder="1" applyAlignment="1">
      <alignment horizontal="center" vertical="top"/>
    </xf>
    <xf numFmtId="165" fontId="1" fillId="0" borderId="46" xfId="0" applyNumberFormat="1" applyFont="1" applyFill="1" applyBorder="1" applyAlignment="1">
      <alignment horizontal="center" vertical="top"/>
    </xf>
    <xf numFmtId="3" fontId="1" fillId="0" borderId="9" xfId="0" applyNumberFormat="1" applyFont="1" applyFill="1" applyBorder="1" applyAlignment="1">
      <alignment vertical="top" wrapText="1"/>
    </xf>
    <xf numFmtId="3" fontId="1" fillId="0" borderId="10"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3" fontId="1" fillId="0" borderId="87"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0" fontId="1" fillId="0" borderId="0" xfId="0" applyFont="1" applyFill="1" applyBorder="1" applyAlignment="1">
      <alignment horizontal="left" vertical="top"/>
    </xf>
    <xf numFmtId="3" fontId="1" fillId="0" borderId="18" xfId="0" applyNumberFormat="1" applyFont="1" applyFill="1" applyBorder="1" applyAlignment="1">
      <alignment horizontal="center" vertical="top" wrapText="1"/>
    </xf>
    <xf numFmtId="3" fontId="1" fillId="6" borderId="57" xfId="0" applyNumberFormat="1" applyFont="1" applyFill="1" applyBorder="1" applyAlignment="1">
      <alignment horizontal="center" vertical="top"/>
    </xf>
    <xf numFmtId="3" fontId="1" fillId="6" borderId="58" xfId="0" applyNumberFormat="1" applyFont="1" applyFill="1" applyBorder="1" applyAlignment="1">
      <alignment horizontal="center" vertical="top"/>
    </xf>
    <xf numFmtId="0" fontId="1" fillId="0" borderId="0" xfId="0" applyFont="1" applyFill="1" applyBorder="1" applyAlignment="1">
      <alignment horizontal="right" vertical="top"/>
    </xf>
    <xf numFmtId="3" fontId="1" fillId="6" borderId="49" xfId="0" applyNumberFormat="1" applyFont="1" applyFill="1" applyBorder="1" applyAlignment="1">
      <alignment horizontal="center" vertical="top"/>
    </xf>
    <xf numFmtId="3" fontId="1" fillId="3" borderId="16" xfId="0" applyNumberFormat="1" applyFont="1" applyFill="1" applyBorder="1" applyAlignment="1">
      <alignment horizontal="center" vertical="top"/>
    </xf>
    <xf numFmtId="3" fontId="1" fillId="3" borderId="50" xfId="0" applyNumberFormat="1" applyFont="1" applyFill="1" applyBorder="1" applyAlignment="1">
      <alignment horizontal="center" vertical="top"/>
    </xf>
    <xf numFmtId="3" fontId="1" fillId="3" borderId="38" xfId="0" applyNumberFormat="1" applyFont="1" applyFill="1" applyBorder="1" applyAlignment="1">
      <alignment horizontal="center" vertical="top"/>
    </xf>
    <xf numFmtId="3" fontId="1" fillId="3" borderId="17" xfId="0" applyNumberFormat="1" applyFont="1" applyFill="1" applyBorder="1" applyAlignment="1">
      <alignment horizontal="center" vertical="top"/>
    </xf>
    <xf numFmtId="3" fontId="1" fillId="6" borderId="62" xfId="0" applyNumberFormat="1" applyFont="1" applyFill="1" applyBorder="1" applyAlignment="1">
      <alignment horizontal="center" vertical="top"/>
    </xf>
    <xf numFmtId="165" fontId="1" fillId="6" borderId="59" xfId="0" applyNumberFormat="1" applyFont="1" applyFill="1" applyBorder="1" applyAlignment="1">
      <alignment horizontal="center" vertical="top"/>
    </xf>
    <xf numFmtId="165" fontId="1" fillId="6" borderId="62" xfId="0" applyNumberFormat="1" applyFont="1" applyFill="1" applyBorder="1" applyAlignment="1">
      <alignment horizontal="center" vertical="top"/>
    </xf>
    <xf numFmtId="3" fontId="1" fillId="3" borderId="67" xfId="0" applyNumberFormat="1" applyFont="1" applyFill="1" applyBorder="1" applyAlignment="1">
      <alignment horizontal="left" vertical="top" wrapText="1"/>
    </xf>
    <xf numFmtId="3" fontId="1" fillId="3" borderId="60" xfId="0" applyNumberFormat="1" applyFont="1" applyFill="1" applyBorder="1" applyAlignment="1">
      <alignment horizontal="center" vertical="top"/>
    </xf>
    <xf numFmtId="3" fontId="1" fillId="3" borderId="80" xfId="0" applyNumberFormat="1" applyFont="1" applyFill="1" applyBorder="1" applyAlignment="1">
      <alignment horizontal="center" vertical="top"/>
    </xf>
    <xf numFmtId="3" fontId="1" fillId="3" borderId="72" xfId="0" applyNumberFormat="1" applyFont="1" applyFill="1" applyBorder="1" applyAlignment="1">
      <alignment horizontal="center" vertical="top"/>
    </xf>
    <xf numFmtId="3" fontId="1" fillId="3" borderId="61" xfId="0" applyNumberFormat="1" applyFont="1" applyFill="1" applyBorder="1" applyAlignment="1">
      <alignment horizontal="center" vertical="top"/>
    </xf>
    <xf numFmtId="3" fontId="1" fillId="6" borderId="66" xfId="0" applyNumberFormat="1" applyFont="1" applyFill="1" applyBorder="1" applyAlignment="1">
      <alignment horizontal="center" vertical="top"/>
    </xf>
    <xf numFmtId="165" fontId="1" fillId="6" borderId="66" xfId="0" applyNumberFormat="1" applyFont="1" applyFill="1" applyBorder="1" applyAlignment="1">
      <alignment horizontal="center" vertical="top"/>
    </xf>
    <xf numFmtId="3" fontId="1" fillId="0" borderId="0" xfId="0" applyNumberFormat="1" applyFont="1" applyFill="1" applyBorder="1" applyAlignment="1">
      <alignment horizontal="left" vertical="top"/>
    </xf>
    <xf numFmtId="3" fontId="1" fillId="6" borderId="82" xfId="0" applyNumberFormat="1" applyFont="1" applyFill="1" applyBorder="1" applyAlignment="1">
      <alignment horizontal="center" vertical="top"/>
    </xf>
    <xf numFmtId="165" fontId="1" fillId="6" borderId="82" xfId="0" applyNumberFormat="1" applyFont="1" applyFill="1" applyBorder="1" applyAlignment="1">
      <alignment horizontal="center" vertical="top"/>
    </xf>
    <xf numFmtId="165" fontId="1" fillId="6" borderId="84" xfId="0" applyNumberFormat="1" applyFont="1" applyFill="1" applyBorder="1" applyAlignment="1">
      <alignment horizontal="center" vertical="top"/>
    </xf>
    <xf numFmtId="0" fontId="4" fillId="6" borderId="77" xfId="0" applyFont="1" applyFill="1" applyBorder="1" applyAlignment="1">
      <alignment horizontal="left" vertical="top" wrapText="1"/>
    </xf>
    <xf numFmtId="165" fontId="1" fillId="6" borderId="65" xfId="0" applyNumberFormat="1" applyFont="1" applyFill="1" applyBorder="1" applyAlignment="1">
      <alignment horizontal="center" vertical="top"/>
    </xf>
    <xf numFmtId="3" fontId="1" fillId="6" borderId="69" xfId="0" applyNumberFormat="1" applyFont="1" applyFill="1" applyBorder="1" applyAlignment="1">
      <alignment horizontal="center" vertical="top"/>
    </xf>
    <xf numFmtId="3" fontId="1" fillId="6" borderId="76" xfId="0" applyNumberFormat="1" applyFont="1" applyFill="1" applyBorder="1" applyAlignment="1">
      <alignment horizontal="center" vertical="top"/>
    </xf>
    <xf numFmtId="3" fontId="1" fillId="6" borderId="81" xfId="0" applyNumberFormat="1" applyFont="1" applyFill="1" applyBorder="1" applyAlignment="1">
      <alignment horizontal="center" vertical="top"/>
    </xf>
    <xf numFmtId="49" fontId="1" fillId="6" borderId="28" xfId="0" applyNumberFormat="1" applyFont="1" applyFill="1" applyBorder="1" applyAlignment="1">
      <alignment horizontal="center" vertical="top"/>
    </xf>
    <xf numFmtId="49" fontId="1" fillId="6" borderId="71"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3" fontId="1" fillId="8" borderId="89" xfId="0" applyNumberFormat="1" applyFont="1" applyFill="1" applyBorder="1" applyAlignment="1">
      <alignment horizontal="center" vertical="top"/>
    </xf>
    <xf numFmtId="49" fontId="3" fillId="2" borderId="43" xfId="0" applyNumberFormat="1" applyFont="1" applyFill="1" applyBorder="1" applyAlignment="1">
      <alignment horizontal="center" vertical="top"/>
    </xf>
    <xf numFmtId="165" fontId="3" fillId="2" borderId="39" xfId="0" applyNumberFormat="1" applyFont="1" applyFill="1" applyBorder="1" applyAlignment="1">
      <alignment horizontal="center" vertical="top"/>
    </xf>
    <xf numFmtId="49" fontId="3" fillId="2" borderId="3" xfId="0" applyNumberFormat="1" applyFont="1" applyFill="1" applyBorder="1" applyAlignment="1">
      <alignment horizontal="center" vertical="top"/>
    </xf>
    <xf numFmtId="49" fontId="3" fillId="8" borderId="40" xfId="0" applyNumberFormat="1" applyFont="1" applyFill="1" applyBorder="1" applyAlignment="1">
      <alignment horizontal="left" vertical="top"/>
    </xf>
    <xf numFmtId="49" fontId="3" fillId="0" borderId="24" xfId="0" applyNumberFormat="1" applyFont="1" applyBorder="1" applyAlignment="1">
      <alignment horizontal="center" vertical="top"/>
    </xf>
    <xf numFmtId="0" fontId="3" fillId="3" borderId="24" xfId="0" applyFont="1" applyFill="1" applyBorder="1" applyAlignment="1">
      <alignment horizontal="left" vertical="top" wrapText="1"/>
    </xf>
    <xf numFmtId="0" fontId="1" fillId="0" borderId="5" xfId="0" applyFont="1" applyFill="1" applyBorder="1" applyAlignment="1">
      <alignment horizontal="center" vertical="top" wrapText="1"/>
    </xf>
    <xf numFmtId="3" fontId="1" fillId="0" borderId="45" xfId="0" applyNumberFormat="1" applyFont="1" applyBorder="1" applyAlignment="1">
      <alignment horizontal="center" vertical="top"/>
    </xf>
    <xf numFmtId="3" fontId="1" fillId="0" borderId="63" xfId="0" applyNumberFormat="1" applyFont="1" applyBorder="1" applyAlignment="1">
      <alignment horizontal="center" vertical="top"/>
    </xf>
    <xf numFmtId="0" fontId="3" fillId="3" borderId="6" xfId="0" applyFont="1" applyFill="1" applyBorder="1" applyAlignment="1">
      <alignment horizontal="left" vertical="top" wrapText="1"/>
    </xf>
    <xf numFmtId="3" fontId="3" fillId="3" borderId="24" xfId="0" applyNumberFormat="1" applyFont="1" applyFill="1" applyBorder="1" applyAlignment="1">
      <alignment horizontal="center" vertical="top" wrapText="1"/>
    </xf>
    <xf numFmtId="3" fontId="3" fillId="3" borderId="78" xfId="0" applyNumberFormat="1" applyFont="1" applyFill="1" applyBorder="1" applyAlignment="1">
      <alignment horizontal="center" vertical="top" wrapText="1"/>
    </xf>
    <xf numFmtId="3" fontId="3" fillId="3" borderId="40" xfId="0" applyNumberFormat="1" applyFont="1" applyFill="1" applyBorder="1" applyAlignment="1">
      <alignment horizontal="center" vertical="top" wrapText="1"/>
    </xf>
    <xf numFmtId="3" fontId="3" fillId="3" borderId="25" xfId="0" applyNumberFormat="1" applyFont="1" applyFill="1" applyBorder="1" applyAlignment="1">
      <alignment horizontal="center" vertical="top" wrapText="1"/>
    </xf>
    <xf numFmtId="0" fontId="1" fillId="0" borderId="4" xfId="0" applyFont="1" applyFill="1" applyBorder="1" applyAlignment="1">
      <alignment horizontal="center" vertical="top"/>
    </xf>
    <xf numFmtId="0" fontId="1" fillId="6" borderId="31" xfId="0" applyFont="1" applyFill="1" applyBorder="1" applyAlignment="1">
      <alignment horizontal="left" vertical="top" wrapText="1"/>
    </xf>
    <xf numFmtId="3" fontId="1" fillId="6" borderId="16" xfId="0" applyNumberFormat="1" applyFont="1" applyFill="1" applyBorder="1" applyAlignment="1">
      <alignment horizontal="center" vertical="top"/>
    </xf>
    <xf numFmtId="0" fontId="1" fillId="0" borderId="20" xfId="0" applyFont="1" applyFill="1" applyBorder="1" applyAlignment="1">
      <alignment horizontal="center" vertical="top"/>
    </xf>
    <xf numFmtId="49" fontId="3" fillId="6" borderId="1" xfId="0" applyNumberFormat="1" applyFont="1" applyFill="1" applyBorder="1" applyAlignment="1">
      <alignment horizontal="center" vertical="top"/>
    </xf>
    <xf numFmtId="0" fontId="1" fillId="3" borderId="1" xfId="0" applyFont="1" applyFill="1" applyBorder="1" applyAlignment="1">
      <alignment vertical="top" wrapText="1"/>
    </xf>
    <xf numFmtId="3" fontId="1" fillId="6" borderId="52"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49" fontId="3" fillId="9" borderId="35" xfId="0" applyNumberFormat="1" applyFont="1" applyFill="1" applyBorder="1" applyAlignment="1">
      <alignment horizontal="center" vertical="top"/>
    </xf>
    <xf numFmtId="165" fontId="3" fillId="2" borderId="21"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2" borderId="24" xfId="0" applyNumberFormat="1" applyFont="1" applyFill="1" applyBorder="1" applyAlignment="1">
      <alignment horizontal="center" vertical="top"/>
    </xf>
    <xf numFmtId="49" fontId="3" fillId="8" borderId="24" xfId="0" applyNumberFormat="1" applyFont="1" applyFill="1" applyBorder="1" applyAlignment="1">
      <alignment horizontal="center" vertical="top" wrapText="1"/>
    </xf>
    <xf numFmtId="49" fontId="3" fillId="0" borderId="10" xfId="0" applyNumberFormat="1" applyFont="1" applyBorder="1" applyAlignment="1">
      <alignment horizontal="center" vertical="top" wrapText="1"/>
    </xf>
    <xf numFmtId="0" fontId="3" fillId="3" borderId="10" xfId="0" applyFont="1" applyFill="1" applyBorder="1" applyAlignment="1">
      <alignment horizontal="left" vertical="top" wrapText="1"/>
    </xf>
    <xf numFmtId="0" fontId="1" fillId="0" borderId="46" xfId="0" applyFont="1" applyFill="1" applyBorder="1" applyAlignment="1">
      <alignment horizontal="center" vertical="top"/>
    </xf>
    <xf numFmtId="3" fontId="1" fillId="0" borderId="5" xfId="0" applyNumberFormat="1" applyFont="1" applyBorder="1" applyAlignment="1">
      <alignment horizontal="right" vertical="top"/>
    </xf>
    <xf numFmtId="3" fontId="1" fillId="0" borderId="46" xfId="0" applyNumberFormat="1" applyFont="1" applyBorder="1" applyAlignment="1">
      <alignment horizontal="right" vertical="top"/>
    </xf>
    <xf numFmtId="0" fontId="1" fillId="0" borderId="9" xfId="0" applyFont="1" applyFill="1" applyBorder="1" applyAlignment="1">
      <alignment horizontal="left" vertical="top" wrapText="1"/>
    </xf>
    <xf numFmtId="3" fontId="1" fillId="3" borderId="10" xfId="0" applyNumberFormat="1" applyFont="1" applyFill="1" applyBorder="1" applyAlignment="1">
      <alignment horizontal="center" vertical="top"/>
    </xf>
    <xf numFmtId="3" fontId="1" fillId="3" borderId="53" xfId="0" applyNumberFormat="1" applyFont="1" applyFill="1" applyBorder="1" applyAlignment="1">
      <alignment horizontal="center" vertical="top"/>
    </xf>
    <xf numFmtId="3" fontId="1" fillId="3" borderId="87" xfId="0" applyNumberFormat="1" applyFont="1" applyFill="1" applyBorder="1" applyAlignment="1">
      <alignment horizontal="center" vertical="top"/>
    </xf>
    <xf numFmtId="3" fontId="1" fillId="3" borderId="11" xfId="0" applyNumberFormat="1" applyFont="1" applyFill="1" applyBorder="1" applyAlignment="1">
      <alignment horizontal="center" vertical="top"/>
    </xf>
    <xf numFmtId="49" fontId="3" fillId="8" borderId="13" xfId="0" applyNumberFormat="1" applyFont="1" applyFill="1" applyBorder="1" applyAlignment="1">
      <alignment horizontal="center" vertical="top" wrapText="1"/>
    </xf>
    <xf numFmtId="49" fontId="3" fillId="6" borderId="1" xfId="0" applyNumberFormat="1" applyFont="1" applyFill="1" applyBorder="1" applyAlignment="1">
      <alignment horizontal="center" vertical="top" wrapText="1"/>
    </xf>
    <xf numFmtId="0" fontId="1" fillId="0" borderId="47" xfId="0" applyFont="1" applyFill="1" applyBorder="1" applyAlignment="1">
      <alignment horizontal="center" vertical="top"/>
    </xf>
    <xf numFmtId="49" fontId="3" fillId="8" borderId="36"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wrapText="1"/>
    </xf>
    <xf numFmtId="165" fontId="3" fillId="6" borderId="24" xfId="0" applyNumberFormat="1" applyFont="1" applyFill="1" applyBorder="1" applyAlignment="1">
      <alignment horizontal="center" vertical="top" wrapText="1"/>
    </xf>
    <xf numFmtId="49" fontId="3" fillId="9" borderId="32" xfId="0" applyNumberFormat="1" applyFont="1" applyFill="1" applyBorder="1" applyAlignment="1">
      <alignment horizontal="center" vertical="top"/>
    </xf>
    <xf numFmtId="49" fontId="3" fillId="2" borderId="36" xfId="0" applyNumberFormat="1" applyFont="1" applyFill="1" applyBorder="1" applyAlignment="1">
      <alignment horizontal="center" vertical="top"/>
    </xf>
    <xf numFmtId="0" fontId="1" fillId="0" borderId="19" xfId="0" applyFont="1" applyFill="1" applyBorder="1" applyAlignment="1">
      <alignment horizontal="center" vertical="top"/>
    </xf>
    <xf numFmtId="49" fontId="3" fillId="10" borderId="48" xfId="0" applyNumberFormat="1" applyFont="1" applyFill="1" applyBorder="1" applyAlignment="1">
      <alignment horizontal="center" vertical="top"/>
    </xf>
    <xf numFmtId="49" fontId="3" fillId="8" borderId="48" xfId="0" applyNumberFormat="1" applyFont="1" applyFill="1" applyBorder="1" applyAlignment="1">
      <alignment horizontal="center" vertical="top" wrapText="1"/>
    </xf>
    <xf numFmtId="165" fontId="3" fillId="8" borderId="26" xfId="0" applyNumberFormat="1" applyFont="1" applyFill="1" applyBorder="1" applyAlignment="1">
      <alignment horizontal="center" vertical="top" wrapText="1"/>
    </xf>
    <xf numFmtId="0" fontId="1" fillId="8" borderId="26" xfId="0" applyFont="1" applyFill="1" applyBorder="1" applyAlignment="1">
      <alignment horizontal="left" vertical="top" wrapText="1"/>
    </xf>
    <xf numFmtId="165" fontId="19" fillId="8" borderId="26" xfId="0" applyNumberFormat="1" applyFont="1" applyFill="1" applyBorder="1" applyAlignment="1">
      <alignment horizontal="center" vertical="center" textRotation="90" wrapText="1"/>
    </xf>
    <xf numFmtId="3" fontId="1" fillId="6" borderId="25" xfId="0" applyNumberFormat="1" applyFont="1" applyFill="1" applyBorder="1" applyAlignment="1">
      <alignment horizontal="center" vertical="top"/>
    </xf>
    <xf numFmtId="0" fontId="1" fillId="6" borderId="20" xfId="0" applyFont="1" applyFill="1" applyBorder="1" applyAlignment="1">
      <alignment horizontal="center" vertical="top"/>
    </xf>
    <xf numFmtId="165" fontId="3" fillId="8" borderId="20" xfId="0" applyNumberFormat="1" applyFont="1" applyFill="1" applyBorder="1" applyAlignment="1">
      <alignment horizontal="center" vertical="top"/>
    </xf>
    <xf numFmtId="165" fontId="3" fillId="9" borderId="21" xfId="0" applyNumberFormat="1" applyFont="1" applyFill="1" applyBorder="1" applyAlignment="1">
      <alignment horizontal="center" vertical="top"/>
    </xf>
    <xf numFmtId="165" fontId="3" fillId="4" borderId="39" xfId="0" applyNumberFormat="1" applyFont="1" applyFill="1" applyBorder="1" applyAlignment="1">
      <alignment horizontal="center" vertical="top"/>
    </xf>
    <xf numFmtId="165" fontId="3" fillId="4" borderId="5" xfId="0" applyNumberFormat="1" applyFont="1" applyFill="1" applyBorder="1" applyAlignment="1">
      <alignment horizontal="center" vertical="top"/>
    </xf>
    <xf numFmtId="165" fontId="1" fillId="0" borderId="20" xfId="0" applyNumberFormat="1" applyFont="1" applyBorder="1" applyAlignment="1">
      <alignment horizontal="center" vertical="top"/>
    </xf>
    <xf numFmtId="165" fontId="1" fillId="0" borderId="19" xfId="0" applyNumberFormat="1" applyFont="1" applyBorder="1" applyAlignment="1">
      <alignment horizontal="center" vertical="top" wrapText="1"/>
    </xf>
    <xf numFmtId="165" fontId="1" fillId="8" borderId="20" xfId="0" applyNumberFormat="1" applyFont="1" applyFill="1" applyBorder="1" applyAlignment="1">
      <alignment horizontal="center" vertical="top"/>
    </xf>
    <xf numFmtId="165" fontId="1" fillId="0" borderId="0" xfId="0" applyNumberFormat="1" applyFont="1" applyAlignment="1">
      <alignment vertical="top"/>
    </xf>
    <xf numFmtId="165" fontId="3" fillId="4" borderId="20" xfId="0" applyNumberFormat="1" applyFont="1" applyFill="1" applyBorder="1" applyAlignment="1">
      <alignment horizontal="center" vertical="top"/>
    </xf>
    <xf numFmtId="165" fontId="3" fillId="0" borderId="0" xfId="0" applyNumberFormat="1" applyFont="1" applyFill="1" applyAlignment="1">
      <alignment vertical="top"/>
    </xf>
    <xf numFmtId="0" fontId="1" fillId="0" borderId="0" xfId="0" applyFont="1" applyFill="1" applyAlignment="1">
      <alignment horizontal="center" vertical="top"/>
    </xf>
    <xf numFmtId="165" fontId="1" fillId="0" borderId="0" xfId="0" applyNumberFormat="1" applyFont="1" applyFill="1" applyAlignment="1">
      <alignment vertical="top"/>
    </xf>
    <xf numFmtId="164" fontId="1" fillId="0" borderId="0" xfId="0" applyNumberFormat="1" applyFont="1" applyFill="1" applyAlignment="1">
      <alignment vertical="top"/>
    </xf>
    <xf numFmtId="3" fontId="1" fillId="0" borderId="0" xfId="0" applyNumberFormat="1" applyFont="1" applyAlignment="1">
      <alignment vertical="top"/>
    </xf>
    <xf numFmtId="0" fontId="1" fillId="0" borderId="0" xfId="0" applyFont="1" applyAlignment="1">
      <alignment horizontal="center" vertical="top" wrapText="1"/>
    </xf>
    <xf numFmtId="49" fontId="9" fillId="8" borderId="13" xfId="0" applyNumberFormat="1" applyFont="1" applyFill="1" applyBorder="1" applyAlignment="1">
      <alignment horizontal="center" vertical="top"/>
    </xf>
    <xf numFmtId="165" fontId="10" fillId="6" borderId="18" xfId="0" applyNumberFormat="1" applyFont="1" applyFill="1" applyBorder="1" applyAlignment="1">
      <alignment horizontal="center" vertical="top"/>
    </xf>
    <xf numFmtId="165" fontId="10" fillId="6" borderId="20" xfId="0" applyNumberFormat="1" applyFont="1" applyFill="1" applyBorder="1" applyAlignment="1">
      <alignment horizontal="center" vertical="center"/>
    </xf>
    <xf numFmtId="0" fontId="13" fillId="6" borderId="49" xfId="0" applyFont="1" applyFill="1" applyBorder="1" applyAlignment="1">
      <alignment horizontal="center" vertical="top"/>
    </xf>
    <xf numFmtId="165" fontId="13" fillId="6" borderId="18" xfId="0" applyNumberFormat="1" applyFont="1" applyFill="1" applyBorder="1" applyAlignment="1">
      <alignment horizontal="center" vertical="center"/>
    </xf>
    <xf numFmtId="1" fontId="13" fillId="6" borderId="16" xfId="0" applyNumberFormat="1" applyFont="1" applyFill="1" applyBorder="1" applyAlignment="1">
      <alignment horizontal="center" vertical="top" wrapText="1"/>
    </xf>
    <xf numFmtId="0" fontId="1" fillId="0" borderId="0" xfId="0" applyFont="1" applyFill="1"/>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6" borderId="16" xfId="0" applyNumberFormat="1" applyFont="1" applyFill="1" applyBorder="1" applyAlignment="1">
      <alignment horizontal="center" vertical="top" wrapText="1"/>
    </xf>
    <xf numFmtId="49" fontId="3" fillId="6" borderId="28" xfId="0" applyNumberFormat="1" applyFont="1" applyFill="1" applyBorder="1" applyAlignment="1">
      <alignment horizontal="center" vertical="top" wrapText="1"/>
    </xf>
    <xf numFmtId="1" fontId="1" fillId="6" borderId="83" xfId="0" applyNumberFormat="1" applyFont="1" applyFill="1" applyBorder="1" applyAlignment="1">
      <alignment horizontal="center" vertical="top" wrapText="1"/>
    </xf>
    <xf numFmtId="1" fontId="1" fillId="6" borderId="88" xfId="0" applyNumberFormat="1" applyFont="1" applyFill="1" applyBorder="1" applyAlignment="1">
      <alignment horizontal="center" vertical="top" wrapText="1"/>
    </xf>
    <xf numFmtId="1" fontId="1" fillId="6" borderId="64" xfId="0" applyNumberFormat="1" applyFont="1" applyFill="1" applyBorder="1" applyAlignment="1">
      <alignment horizontal="center" vertical="top" wrapText="1"/>
    </xf>
    <xf numFmtId="1" fontId="1" fillId="6" borderId="72" xfId="0" applyNumberFormat="1" applyFont="1" applyFill="1" applyBorder="1" applyAlignment="1">
      <alignment horizontal="center" vertical="top" wrapText="1"/>
    </xf>
    <xf numFmtId="1" fontId="1" fillId="6" borderId="61" xfId="0" applyNumberFormat="1" applyFont="1" applyFill="1" applyBorder="1" applyAlignment="1">
      <alignment horizontal="center" vertical="top" wrapText="1"/>
    </xf>
    <xf numFmtId="1" fontId="13" fillId="0" borderId="0" xfId="0" applyNumberFormat="1" applyFont="1" applyFill="1" applyBorder="1" applyAlignment="1">
      <alignment horizontal="center" vertical="top" wrapText="1"/>
    </xf>
    <xf numFmtId="0" fontId="1" fillId="6" borderId="58" xfId="0" applyFont="1" applyFill="1" applyBorder="1" applyAlignment="1">
      <alignment horizontal="center" vertical="top"/>
    </xf>
    <xf numFmtId="165" fontId="1" fillId="6" borderId="90" xfId="0" applyNumberFormat="1" applyFont="1" applyFill="1" applyBorder="1" applyAlignment="1">
      <alignment horizontal="center" vertical="top"/>
    </xf>
    <xf numFmtId="3" fontId="1" fillId="6" borderId="4" xfId="0" applyNumberFormat="1" applyFont="1" applyFill="1" applyBorder="1" applyAlignment="1">
      <alignment horizontal="center" vertical="top"/>
    </xf>
    <xf numFmtId="165" fontId="1" fillId="6" borderId="86" xfId="0" applyNumberFormat="1" applyFont="1" applyFill="1" applyBorder="1" applyAlignment="1">
      <alignment horizontal="center" vertical="top"/>
    </xf>
    <xf numFmtId="3" fontId="13" fillId="6" borderId="69" xfId="0" applyNumberFormat="1" applyFont="1" applyFill="1" applyBorder="1" applyAlignment="1">
      <alignment horizontal="center" vertical="top"/>
    </xf>
    <xf numFmtId="3" fontId="13" fillId="6" borderId="13" xfId="0" applyNumberFormat="1" applyFont="1" applyFill="1" applyBorder="1" applyAlignment="1">
      <alignment horizontal="center" vertical="top"/>
    </xf>
    <xf numFmtId="0" fontId="1" fillId="6" borderId="65" xfId="0" applyFont="1" applyFill="1" applyBorder="1" applyAlignment="1">
      <alignment horizontal="center" vertical="top"/>
    </xf>
    <xf numFmtId="0" fontId="1" fillId="6" borderId="77" xfId="0" applyFont="1" applyFill="1" applyBorder="1" applyAlignment="1">
      <alignment horizontal="left" vertical="top" wrapText="1"/>
    </xf>
    <xf numFmtId="49" fontId="1" fillId="6" borderId="69" xfId="0" applyNumberFormat="1" applyFont="1" applyFill="1" applyBorder="1" applyAlignment="1">
      <alignment horizontal="center" vertical="top"/>
    </xf>
    <xf numFmtId="49" fontId="1" fillId="6" borderId="91" xfId="0" applyNumberFormat="1" applyFont="1" applyFill="1" applyBorder="1" applyAlignment="1">
      <alignment horizontal="center" vertical="top"/>
    </xf>
    <xf numFmtId="49" fontId="1" fillId="6" borderId="76" xfId="0" applyNumberFormat="1" applyFont="1" applyFill="1" applyBorder="1" applyAlignment="1">
      <alignment horizontal="center" vertical="top"/>
    </xf>
    <xf numFmtId="49" fontId="1" fillId="6" borderId="81" xfId="0" applyNumberFormat="1" applyFont="1" applyFill="1" applyBorder="1" applyAlignment="1">
      <alignment horizontal="center" vertical="top"/>
    </xf>
    <xf numFmtId="165" fontId="13" fillId="6" borderId="31" xfId="0" applyNumberFormat="1" applyFont="1" applyFill="1" applyBorder="1" applyAlignment="1">
      <alignment horizontal="left" vertical="top" wrapText="1"/>
    </xf>
    <xf numFmtId="3" fontId="13" fillId="6" borderId="38" xfId="0" applyNumberFormat="1" applyFont="1" applyFill="1" applyBorder="1" applyAlignment="1">
      <alignment horizontal="center" vertical="top"/>
    </xf>
    <xf numFmtId="3" fontId="13" fillId="6" borderId="16" xfId="0" applyNumberFormat="1" applyFont="1" applyFill="1" applyBorder="1" applyAlignment="1">
      <alignment horizontal="center" vertical="top"/>
    </xf>
    <xf numFmtId="3" fontId="13" fillId="6" borderId="17" xfId="0" applyNumberFormat="1" applyFont="1" applyFill="1" applyBorder="1" applyAlignment="1">
      <alignment horizontal="center" vertical="top"/>
    </xf>
    <xf numFmtId="165" fontId="13" fillId="6" borderId="57" xfId="0" applyNumberFormat="1" applyFont="1" applyFill="1" applyBorder="1" applyAlignment="1">
      <alignment horizontal="left" vertical="top" wrapText="1"/>
    </xf>
    <xf numFmtId="3" fontId="13" fillId="6" borderId="33" xfId="0" applyNumberFormat="1" applyFont="1" applyFill="1" applyBorder="1" applyAlignment="1">
      <alignment horizontal="center" vertical="top"/>
    </xf>
    <xf numFmtId="3" fontId="13" fillId="6" borderId="28" xfId="0" applyNumberFormat="1" applyFont="1" applyFill="1" applyBorder="1" applyAlignment="1">
      <alignment horizontal="center" vertical="top"/>
    </xf>
    <xf numFmtId="3" fontId="13" fillId="6" borderId="27" xfId="0" applyNumberFormat="1" applyFont="1" applyFill="1" applyBorder="1" applyAlignment="1">
      <alignment horizontal="center" vertical="top"/>
    </xf>
    <xf numFmtId="0" fontId="1" fillId="3" borderId="28" xfId="0" applyFont="1" applyFill="1" applyBorder="1" applyAlignment="1">
      <alignment horizontal="left" vertical="top" wrapText="1"/>
    </xf>
    <xf numFmtId="3" fontId="1" fillId="8" borderId="92" xfId="0" applyNumberFormat="1" applyFont="1" applyFill="1" applyBorder="1" applyAlignment="1">
      <alignment horizontal="center" vertical="top"/>
    </xf>
    <xf numFmtId="3" fontId="1" fillId="6" borderId="59" xfId="0" applyNumberFormat="1" applyFont="1" applyFill="1" applyBorder="1" applyAlignment="1">
      <alignment horizontal="center" vertical="top"/>
    </xf>
    <xf numFmtId="165" fontId="1" fillId="6" borderId="85" xfId="0" applyNumberFormat="1" applyFont="1" applyFill="1" applyBorder="1" applyAlignment="1">
      <alignment horizontal="center" vertical="top"/>
    </xf>
    <xf numFmtId="3" fontId="1" fillId="6" borderId="75" xfId="0" applyNumberFormat="1" applyFont="1" applyFill="1" applyBorder="1" applyAlignment="1">
      <alignment vertical="top" wrapText="1"/>
    </xf>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6" borderId="16" xfId="0" applyNumberFormat="1" applyFont="1" applyFill="1" applyBorder="1" applyAlignment="1">
      <alignment horizontal="center" vertical="top" wrapText="1"/>
    </xf>
    <xf numFmtId="49" fontId="3" fillId="6" borderId="28" xfId="0" applyNumberFormat="1" applyFont="1" applyFill="1" applyBorder="1" applyAlignment="1">
      <alignment horizontal="center" vertical="top" wrapText="1"/>
    </xf>
    <xf numFmtId="3" fontId="1" fillId="8" borderId="30" xfId="0" applyNumberFormat="1" applyFont="1" applyFill="1" applyBorder="1" applyAlignment="1">
      <alignment horizontal="center" vertical="top"/>
    </xf>
    <xf numFmtId="165" fontId="3" fillId="6" borderId="13" xfId="0" applyNumberFormat="1" applyFont="1" applyFill="1" applyBorder="1" applyAlignment="1">
      <alignment horizontal="center" vertical="top" wrapText="1"/>
    </xf>
    <xf numFmtId="165" fontId="3" fillId="6" borderId="28" xfId="0" applyNumberFormat="1" applyFont="1" applyFill="1" applyBorder="1" applyAlignment="1">
      <alignment horizontal="left" vertical="top" wrapText="1"/>
    </xf>
    <xf numFmtId="0" fontId="7" fillId="0" borderId="0" xfId="0" applyFont="1" applyFill="1" applyBorder="1" applyAlignment="1">
      <alignment horizontal="left" vertical="top"/>
    </xf>
    <xf numFmtId="165" fontId="1" fillId="6" borderId="19" xfId="0" applyNumberFormat="1" applyFont="1" applyFill="1" applyBorder="1" applyAlignment="1">
      <alignment horizontal="center" vertical="top" wrapText="1"/>
    </xf>
    <xf numFmtId="0" fontId="1" fillId="0" borderId="0" xfId="0" applyFont="1" applyFill="1" applyBorder="1" applyAlignment="1">
      <alignment vertical="top" wrapText="1"/>
    </xf>
    <xf numFmtId="164" fontId="1" fillId="6" borderId="13" xfId="0" applyNumberFormat="1" applyFont="1" applyFill="1" applyBorder="1" applyAlignment="1">
      <alignment horizontal="center" vertical="top"/>
    </xf>
    <xf numFmtId="49" fontId="1" fillId="6" borderId="13"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15" xfId="0" applyNumberFormat="1" applyFont="1" applyFill="1" applyBorder="1" applyAlignment="1">
      <alignment horizontal="center" vertical="top"/>
    </xf>
    <xf numFmtId="3" fontId="1" fillId="6" borderId="67" xfId="0" applyNumberFormat="1" applyFont="1" applyFill="1" applyBorder="1" applyAlignment="1">
      <alignment horizontal="left" vertical="top" wrapText="1"/>
    </xf>
    <xf numFmtId="3" fontId="1" fillId="6" borderId="60" xfId="0" applyNumberFormat="1" applyFont="1" applyFill="1" applyBorder="1" applyAlignment="1">
      <alignment horizontal="center" vertical="top"/>
    </xf>
    <xf numFmtId="3" fontId="1" fillId="6" borderId="80" xfId="0" applyNumberFormat="1" applyFont="1" applyFill="1" applyBorder="1" applyAlignment="1">
      <alignment horizontal="center" vertical="top"/>
    </xf>
    <xf numFmtId="3" fontId="1" fillId="6" borderId="72" xfId="0" applyNumberFormat="1" applyFont="1" applyFill="1" applyBorder="1" applyAlignment="1">
      <alignment horizontal="center" vertical="top"/>
    </xf>
    <xf numFmtId="3" fontId="1" fillId="6" borderId="61" xfId="0" applyNumberFormat="1" applyFont="1" applyFill="1" applyBorder="1" applyAlignment="1">
      <alignment horizontal="center" vertical="top"/>
    </xf>
    <xf numFmtId="3" fontId="1" fillId="6" borderId="7" xfId="0" applyNumberFormat="1" applyFont="1" applyFill="1" applyBorder="1" applyAlignment="1">
      <alignment horizontal="left" vertical="top" wrapText="1"/>
    </xf>
    <xf numFmtId="3" fontId="13" fillId="6" borderId="74" xfId="0" applyNumberFormat="1" applyFont="1" applyFill="1" applyBorder="1" applyAlignment="1">
      <alignment horizontal="center" vertical="top"/>
    </xf>
    <xf numFmtId="3" fontId="1" fillId="6" borderId="74" xfId="0" applyNumberFormat="1" applyFont="1" applyFill="1" applyBorder="1" applyAlignment="1">
      <alignment horizontal="center" vertical="top"/>
    </xf>
    <xf numFmtId="3" fontId="1" fillId="6" borderId="88" xfId="0" applyNumberFormat="1" applyFont="1" applyFill="1" applyBorder="1" applyAlignment="1">
      <alignment horizontal="center" vertical="top"/>
    </xf>
    <xf numFmtId="3" fontId="1" fillId="6" borderId="64" xfId="0" applyNumberFormat="1" applyFont="1" applyFill="1" applyBorder="1" applyAlignment="1">
      <alignment horizontal="center" vertical="top"/>
    </xf>
    <xf numFmtId="3" fontId="13" fillId="6" borderId="60" xfId="0" applyNumberFormat="1" applyFont="1" applyFill="1" applyBorder="1" applyAlignment="1">
      <alignment horizontal="center" vertical="top"/>
    </xf>
    <xf numFmtId="3" fontId="1" fillId="6" borderId="31" xfId="0" applyNumberFormat="1" applyFont="1" applyFill="1" applyBorder="1" applyAlignment="1">
      <alignment horizontal="left" vertical="top" wrapText="1"/>
    </xf>
    <xf numFmtId="165" fontId="1" fillId="6" borderId="47" xfId="0" applyNumberFormat="1" applyFont="1" applyFill="1" applyBorder="1" applyAlignment="1">
      <alignment horizontal="center" vertical="top" wrapText="1"/>
    </xf>
    <xf numFmtId="165" fontId="13" fillId="6" borderId="31" xfId="0" applyNumberFormat="1" applyFont="1" applyFill="1" applyBorder="1" applyAlignment="1">
      <alignment vertical="top" wrapText="1"/>
    </xf>
    <xf numFmtId="49" fontId="3" fillId="6" borderId="13" xfId="0" applyNumberFormat="1" applyFont="1" applyFill="1" applyBorder="1" applyAlignment="1">
      <alignment horizontal="center" vertical="top" wrapText="1"/>
    </xf>
    <xf numFmtId="165" fontId="1" fillId="3" borderId="28" xfId="0" applyNumberFormat="1" applyFont="1" applyFill="1" applyBorder="1" applyAlignment="1">
      <alignment horizontal="left" vertical="top" wrapText="1"/>
    </xf>
    <xf numFmtId="165" fontId="1" fillId="0" borderId="29" xfId="0" applyNumberFormat="1" applyFont="1" applyFill="1" applyBorder="1" applyAlignment="1">
      <alignment vertical="top" wrapText="1"/>
    </xf>
    <xf numFmtId="165" fontId="1" fillId="6" borderId="31" xfId="0" applyNumberFormat="1" applyFont="1" applyFill="1" applyBorder="1" applyAlignment="1">
      <alignment horizontal="left" vertical="top" wrapText="1"/>
    </xf>
    <xf numFmtId="49" fontId="3" fillId="6" borderId="28" xfId="0" applyNumberFormat="1" applyFont="1" applyFill="1" applyBorder="1" applyAlignment="1">
      <alignment horizontal="center" vertical="top" wrapText="1"/>
    </xf>
    <xf numFmtId="0" fontId="1" fillId="6" borderId="18" xfId="0" applyFont="1" applyFill="1" applyBorder="1" applyAlignment="1">
      <alignment horizontal="center" vertical="top" wrapText="1"/>
    </xf>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165" fontId="7" fillId="6" borderId="29" xfId="0" applyNumberFormat="1" applyFont="1" applyFill="1" applyBorder="1" applyAlignment="1">
      <alignment vertical="top" wrapText="1"/>
    </xf>
    <xf numFmtId="3" fontId="7" fillId="6" borderId="28" xfId="0" applyNumberFormat="1" applyFont="1" applyFill="1" applyBorder="1" applyAlignment="1">
      <alignment horizontal="center" vertical="top"/>
    </xf>
    <xf numFmtId="165" fontId="1" fillId="6" borderId="31" xfId="0" applyNumberFormat="1" applyFont="1" applyFill="1" applyBorder="1" applyAlignment="1">
      <alignment vertical="top" wrapText="1"/>
    </xf>
    <xf numFmtId="165" fontId="1" fillId="6" borderId="58" xfId="0" applyNumberFormat="1" applyFont="1" applyFill="1" applyBorder="1" applyAlignment="1">
      <alignment horizontal="center"/>
    </xf>
    <xf numFmtId="165" fontId="1" fillId="6" borderId="20" xfId="0" applyNumberFormat="1" applyFont="1" applyFill="1" applyBorder="1" applyAlignment="1">
      <alignment horizontal="center"/>
    </xf>
    <xf numFmtId="165" fontId="1" fillId="6" borderId="18"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3" fontId="1" fillId="6" borderId="79" xfId="0" applyNumberFormat="1" applyFont="1" applyFill="1" applyBorder="1" applyAlignment="1">
      <alignment vertical="top" wrapText="1"/>
    </xf>
    <xf numFmtId="3" fontId="1" fillId="6" borderId="73" xfId="0" applyNumberFormat="1" applyFont="1" applyFill="1" applyBorder="1" applyAlignment="1">
      <alignment vertical="top" wrapText="1"/>
    </xf>
    <xf numFmtId="3" fontId="1" fillId="6" borderId="71" xfId="0" applyNumberFormat="1" applyFont="1" applyFill="1" applyBorder="1" applyAlignment="1">
      <alignment vertical="top" wrapText="1"/>
    </xf>
    <xf numFmtId="165" fontId="1" fillId="6" borderId="50" xfId="0" applyNumberFormat="1" applyFont="1" applyFill="1" applyBorder="1" applyAlignment="1">
      <alignment vertical="top" wrapText="1"/>
    </xf>
    <xf numFmtId="165" fontId="1" fillId="0" borderId="58" xfId="0" applyNumberFormat="1" applyFont="1" applyFill="1" applyBorder="1" applyAlignment="1">
      <alignment vertical="top" wrapText="1"/>
    </xf>
    <xf numFmtId="165" fontId="1" fillId="0" borderId="73" xfId="0" applyNumberFormat="1" applyFont="1" applyFill="1" applyBorder="1" applyAlignment="1">
      <alignment horizontal="left" vertical="top" wrapText="1"/>
    </xf>
    <xf numFmtId="165" fontId="1" fillId="6" borderId="93" xfId="0" applyNumberFormat="1" applyFont="1" applyFill="1" applyBorder="1" applyAlignment="1">
      <alignment horizontal="left" vertical="top" wrapText="1"/>
    </xf>
    <xf numFmtId="165" fontId="1" fillId="6" borderId="94" xfId="0" applyNumberFormat="1" applyFont="1" applyFill="1" applyBorder="1" applyAlignment="1">
      <alignment horizontal="left" vertical="top" wrapText="1"/>
    </xf>
    <xf numFmtId="0" fontId="1" fillId="0" borderId="71" xfId="0" applyFont="1" applyBorder="1" applyAlignment="1">
      <alignment vertical="top" wrapText="1"/>
    </xf>
    <xf numFmtId="165" fontId="1" fillId="6" borderId="79" xfId="0" applyNumberFormat="1" applyFont="1" applyFill="1" applyBorder="1" applyAlignment="1">
      <alignment horizontal="left" vertical="top" wrapText="1"/>
    </xf>
    <xf numFmtId="165" fontId="1" fillId="6" borderId="71" xfId="0" applyNumberFormat="1" applyFont="1" applyFill="1" applyBorder="1" applyAlignment="1">
      <alignment vertical="top" wrapText="1"/>
    </xf>
    <xf numFmtId="0" fontId="13" fillId="6" borderId="79" xfId="0" applyFont="1" applyFill="1" applyBorder="1" applyAlignment="1">
      <alignment vertical="top" wrapText="1"/>
    </xf>
    <xf numFmtId="0" fontId="13" fillId="6" borderId="58" xfId="0" applyFont="1" applyFill="1" applyBorder="1" applyAlignment="1">
      <alignment vertical="top" wrapText="1"/>
    </xf>
    <xf numFmtId="0" fontId="1" fillId="8" borderId="26" xfId="0" applyFont="1" applyFill="1" applyBorder="1" applyAlignment="1">
      <alignment vertical="top" wrapText="1"/>
    </xf>
    <xf numFmtId="0" fontId="17" fillId="8" borderId="39" xfId="0" applyFont="1" applyFill="1" applyBorder="1" applyAlignment="1">
      <alignment horizontal="center" vertical="top"/>
    </xf>
    <xf numFmtId="164" fontId="1" fillId="0" borderId="0" xfId="0" applyNumberFormat="1" applyFont="1" applyFill="1" applyBorder="1" applyAlignment="1">
      <alignment vertical="top" wrapText="1"/>
    </xf>
    <xf numFmtId="165" fontId="1" fillId="6" borderId="31" xfId="0" applyNumberFormat="1" applyFont="1" applyFill="1" applyBorder="1" applyAlignment="1">
      <alignment horizontal="left" vertical="top" wrapText="1"/>
    </xf>
    <xf numFmtId="165" fontId="13" fillId="6" borderId="58" xfId="0" applyNumberFormat="1" applyFont="1" applyFill="1" applyBorder="1" applyAlignment="1">
      <alignment horizontal="center" vertical="top"/>
    </xf>
    <xf numFmtId="165" fontId="1" fillId="6" borderId="71" xfId="0" applyNumberFormat="1" applyFont="1" applyFill="1" applyBorder="1" applyAlignment="1">
      <alignment horizontal="left" vertical="top" wrapText="1"/>
    </xf>
    <xf numFmtId="3" fontId="1" fillId="6" borderId="28" xfId="0" applyNumberFormat="1" applyFont="1" applyFill="1" applyBorder="1" applyAlignment="1">
      <alignment horizontal="center" vertical="top" wrapText="1"/>
    </xf>
    <xf numFmtId="3" fontId="1" fillId="6" borderId="27" xfId="0" applyNumberFormat="1" applyFont="1" applyFill="1" applyBorder="1" applyAlignment="1">
      <alignment horizontal="center" vertical="top" wrapText="1"/>
    </xf>
    <xf numFmtId="165" fontId="1" fillId="6" borderId="50" xfId="0" applyNumberFormat="1" applyFont="1" applyFill="1" applyBorder="1" applyAlignment="1">
      <alignment horizontal="left" vertical="top" wrapText="1"/>
    </xf>
    <xf numFmtId="165" fontId="1" fillId="6" borderId="58" xfId="0" applyNumberFormat="1" applyFont="1" applyFill="1" applyBorder="1" applyAlignment="1">
      <alignment vertical="top" wrapText="1"/>
    </xf>
    <xf numFmtId="165" fontId="1" fillId="6" borderId="18"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49" fontId="1" fillId="6" borderId="15" xfId="0" applyNumberFormat="1" applyFont="1" applyFill="1" applyBorder="1" applyAlignment="1">
      <alignment horizontal="center" vertical="top"/>
    </xf>
    <xf numFmtId="165" fontId="1" fillId="0" borderId="0" xfId="0" applyNumberFormat="1" applyFont="1" applyBorder="1" applyAlignment="1">
      <alignment vertical="top"/>
    </xf>
    <xf numFmtId="0" fontId="3" fillId="0" borderId="5" xfId="0" applyFont="1" applyBorder="1" applyAlignment="1">
      <alignment horizontal="center" vertical="center" wrapText="1"/>
    </xf>
    <xf numFmtId="164" fontId="1" fillId="6" borderId="85" xfId="0" applyNumberFormat="1" applyFont="1" applyFill="1" applyBorder="1" applyAlignment="1">
      <alignment horizontal="center" vertical="top"/>
    </xf>
    <xf numFmtId="0" fontId="1" fillId="6" borderId="59" xfId="0" applyFont="1" applyFill="1" applyBorder="1" applyAlignment="1">
      <alignment horizontal="center" vertical="top"/>
    </xf>
    <xf numFmtId="164" fontId="1" fillId="6" borderId="86" xfId="0" applyNumberFormat="1" applyFont="1" applyFill="1" applyBorder="1" applyAlignment="1">
      <alignment horizontal="center" vertical="top"/>
    </xf>
    <xf numFmtId="0" fontId="19" fillId="0" borderId="53" xfId="0" applyFont="1" applyFill="1" applyBorder="1" applyAlignment="1">
      <alignment horizontal="center" vertical="center" textRotation="90" wrapText="1"/>
    </xf>
    <xf numFmtId="0" fontId="19" fillId="0" borderId="36" xfId="0" applyFont="1" applyFill="1" applyBorder="1" applyAlignment="1">
      <alignment horizontal="center" vertical="center" textRotation="90" wrapText="1"/>
    </xf>
    <xf numFmtId="0" fontId="1" fillId="6" borderId="36" xfId="0" applyFont="1" applyFill="1" applyBorder="1" applyAlignment="1">
      <alignment horizontal="left" vertical="top" wrapText="1"/>
    </xf>
    <xf numFmtId="0" fontId="19" fillId="6" borderId="36" xfId="0" applyFont="1" applyFill="1" applyBorder="1" applyAlignment="1">
      <alignment horizontal="center" vertical="center" textRotation="90" wrapText="1"/>
    </xf>
    <xf numFmtId="0" fontId="1" fillId="6" borderId="33" xfId="0" applyFont="1" applyFill="1" applyBorder="1" applyAlignment="1">
      <alignment horizontal="left" vertical="top" wrapText="1"/>
    </xf>
    <xf numFmtId="0" fontId="23" fillId="6" borderId="38" xfId="0" applyFont="1" applyFill="1" applyBorder="1" applyAlignment="1">
      <alignment horizontal="center" vertical="center" textRotation="90" wrapText="1"/>
    </xf>
    <xf numFmtId="0" fontId="23" fillId="6" borderId="33" xfId="0" applyFont="1" applyFill="1" applyBorder="1" applyAlignment="1">
      <alignment horizontal="center" vertical="center" textRotation="90" wrapText="1"/>
    </xf>
    <xf numFmtId="165" fontId="1" fillId="0" borderId="20" xfId="0" applyNumberFormat="1" applyFont="1" applyBorder="1" applyAlignment="1">
      <alignment horizontal="right" vertical="top"/>
    </xf>
    <xf numFmtId="0" fontId="3" fillId="0" borderId="71" xfId="0" applyFont="1" applyFill="1" applyBorder="1" applyAlignment="1">
      <alignment vertical="top" wrapText="1"/>
    </xf>
    <xf numFmtId="3" fontId="3" fillId="0" borderId="33"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49" fontId="9" fillId="9" borderId="7" xfId="0" applyNumberFormat="1" applyFont="1" applyFill="1" applyBorder="1" applyAlignment="1">
      <alignment horizontal="center" vertical="top"/>
    </xf>
    <xf numFmtId="49" fontId="9" fillId="2" borderId="13" xfId="0" applyNumberFormat="1" applyFont="1" applyFill="1" applyBorder="1" applyAlignment="1">
      <alignment horizontal="center" vertical="top"/>
    </xf>
    <xf numFmtId="49" fontId="3" fillId="8" borderId="13"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49" fontId="3" fillId="6" borderId="28" xfId="0" applyNumberFormat="1" applyFont="1" applyFill="1" applyBorder="1" applyAlignment="1">
      <alignment horizontal="center" vertical="top"/>
    </xf>
    <xf numFmtId="49" fontId="3" fillId="6" borderId="16" xfId="0" applyNumberFormat="1" applyFont="1" applyFill="1" applyBorder="1" applyAlignment="1">
      <alignment horizontal="center" vertical="top" wrapText="1"/>
    </xf>
    <xf numFmtId="49" fontId="3" fillId="6" borderId="28" xfId="0" applyNumberFormat="1" applyFont="1" applyFill="1" applyBorder="1" applyAlignment="1">
      <alignment horizontal="center" vertical="top" wrapText="1"/>
    </xf>
    <xf numFmtId="49" fontId="3" fillId="2" borderId="24"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165" fontId="1" fillId="6" borderId="18"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3" fontId="1" fillId="6" borderId="4" xfId="0" applyNumberFormat="1" applyFont="1" applyFill="1" applyBorder="1" applyAlignment="1">
      <alignment horizontal="center" vertical="top" wrapText="1"/>
    </xf>
    <xf numFmtId="165" fontId="13" fillId="6" borderId="79" xfId="0" applyNumberFormat="1" applyFont="1" applyFill="1" applyBorder="1" applyAlignment="1">
      <alignment vertical="top" wrapText="1"/>
    </xf>
    <xf numFmtId="49" fontId="3" fillId="8" borderId="13"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165" fontId="1" fillId="6" borderId="0" xfId="0" applyNumberFormat="1" applyFont="1" applyFill="1" applyBorder="1" applyAlignment="1">
      <alignment horizontal="center"/>
    </xf>
    <xf numFmtId="165" fontId="1" fillId="6" borderId="4" xfId="0" applyNumberFormat="1" applyFont="1" applyFill="1" applyBorder="1" applyAlignment="1">
      <alignment horizontal="center"/>
    </xf>
    <xf numFmtId="0" fontId="1" fillId="0" borderId="42" xfId="0" applyFont="1" applyFill="1" applyBorder="1" applyAlignment="1">
      <alignment horizontal="center" vertical="top" wrapText="1"/>
    </xf>
    <xf numFmtId="3" fontId="1" fillId="6" borderId="68" xfId="0" applyNumberFormat="1" applyFont="1" applyFill="1" applyBorder="1" applyAlignment="1">
      <alignment horizontal="center" vertical="top" wrapText="1"/>
    </xf>
    <xf numFmtId="3" fontId="1" fillId="6" borderId="41"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0" fontId="1" fillId="6" borderId="41" xfId="0" applyFont="1" applyFill="1" applyBorder="1" applyAlignment="1">
      <alignment horizontal="center" vertical="top" wrapText="1"/>
    </xf>
    <xf numFmtId="0" fontId="1" fillId="6" borderId="42" xfId="0" applyFont="1" applyFill="1" applyBorder="1" applyAlignment="1">
      <alignment horizontal="center" vertical="top" wrapText="1"/>
    </xf>
    <xf numFmtId="0" fontId="1" fillId="6" borderId="68" xfId="0" applyFont="1" applyFill="1" applyBorder="1" applyAlignment="1">
      <alignment horizontal="center" vertical="top" wrapText="1"/>
    </xf>
    <xf numFmtId="0" fontId="1" fillId="6" borderId="85" xfId="0" applyFont="1" applyFill="1" applyBorder="1" applyAlignment="1">
      <alignment horizontal="center" vertical="top" wrapText="1"/>
    </xf>
    <xf numFmtId="3" fontId="13" fillId="6" borderId="68" xfId="0" applyNumberFormat="1" applyFont="1" applyFill="1" applyBorder="1" applyAlignment="1">
      <alignment horizontal="center" vertical="top" wrapText="1"/>
    </xf>
    <xf numFmtId="3" fontId="13" fillId="6" borderId="42" xfId="0" applyNumberFormat="1" applyFont="1" applyFill="1" applyBorder="1" applyAlignment="1">
      <alignment horizontal="center" vertical="top" wrapText="1"/>
    </xf>
    <xf numFmtId="3" fontId="10" fillId="6" borderId="68" xfId="0" applyNumberFormat="1" applyFont="1" applyFill="1" applyBorder="1" applyAlignment="1">
      <alignment horizontal="center" vertical="top" wrapText="1"/>
    </xf>
    <xf numFmtId="0" fontId="10" fillId="6" borderId="42" xfId="0" applyFont="1" applyFill="1" applyBorder="1" applyAlignment="1">
      <alignment horizontal="center" vertical="top"/>
    </xf>
    <xf numFmtId="0" fontId="13" fillId="6" borderId="68" xfId="0" applyFont="1" applyFill="1" applyBorder="1" applyAlignment="1">
      <alignment horizontal="center" vertical="top"/>
    </xf>
    <xf numFmtId="0" fontId="13" fillId="6" borderId="42" xfId="0" applyFont="1" applyFill="1" applyBorder="1" applyAlignment="1">
      <alignment horizontal="center" vertical="top" wrapText="1"/>
    </xf>
    <xf numFmtId="3" fontId="3" fillId="6" borderId="40" xfId="0" applyNumberFormat="1" applyFont="1" applyFill="1" applyBorder="1" applyAlignment="1">
      <alignment horizontal="left" vertical="top" wrapText="1"/>
    </xf>
    <xf numFmtId="165" fontId="1" fillId="6" borderId="33" xfId="0" applyNumberFormat="1" applyFont="1" applyFill="1" applyBorder="1" applyAlignment="1">
      <alignment vertical="top" wrapText="1"/>
    </xf>
    <xf numFmtId="165" fontId="1" fillId="6" borderId="88" xfId="0" applyNumberFormat="1" applyFont="1" applyFill="1" applyBorder="1" applyAlignment="1">
      <alignment vertical="top" wrapText="1"/>
    </xf>
    <xf numFmtId="164" fontId="1" fillId="6" borderId="88" xfId="0" applyNumberFormat="1" applyFont="1" applyFill="1" applyBorder="1" applyAlignment="1">
      <alignment vertical="top" wrapText="1"/>
    </xf>
    <xf numFmtId="164" fontId="1" fillId="6" borderId="72" xfId="0" applyNumberFormat="1" applyFont="1" applyFill="1" applyBorder="1" applyAlignment="1">
      <alignment vertical="top" wrapText="1"/>
    </xf>
    <xf numFmtId="0" fontId="1" fillId="6" borderId="76" xfId="0" applyFont="1" applyFill="1" applyBorder="1" applyAlignment="1">
      <alignment vertical="top" wrapText="1"/>
    </xf>
    <xf numFmtId="165" fontId="1" fillId="6" borderId="76" xfId="0" applyNumberFormat="1" applyFont="1" applyFill="1" applyBorder="1" applyAlignment="1">
      <alignment vertical="top" wrapText="1"/>
    </xf>
    <xf numFmtId="0" fontId="3" fillId="6" borderId="36" xfId="0" applyFont="1" applyFill="1" applyBorder="1" applyAlignment="1">
      <alignment vertical="top" wrapText="1"/>
    </xf>
    <xf numFmtId="0" fontId="1" fillId="6" borderId="33" xfId="0" applyFont="1" applyFill="1" applyBorder="1" applyAlignment="1">
      <alignment vertical="top" wrapText="1"/>
    </xf>
    <xf numFmtId="3" fontId="1" fillId="6" borderId="87" xfId="0" applyNumberFormat="1" applyFont="1" applyFill="1" applyBorder="1" applyAlignment="1">
      <alignment horizontal="center" vertical="center" textRotation="90" wrapText="1"/>
    </xf>
    <xf numFmtId="3" fontId="1" fillId="6" borderId="36" xfId="0" applyNumberFormat="1" applyFont="1" applyFill="1" applyBorder="1" applyAlignment="1">
      <alignment horizontal="center" vertical="center" textRotation="90" wrapText="1"/>
    </xf>
    <xf numFmtId="3" fontId="3" fillId="8" borderId="48" xfId="0" applyNumberFormat="1" applyFont="1" applyFill="1" applyBorder="1" applyAlignment="1">
      <alignment horizontal="right" vertical="top"/>
    </xf>
    <xf numFmtId="49" fontId="3" fillId="3" borderId="28" xfId="0" applyNumberFormat="1" applyFont="1" applyFill="1" applyBorder="1" applyAlignment="1">
      <alignment vertical="top"/>
    </xf>
    <xf numFmtId="49" fontId="3" fillId="9" borderId="12" xfId="0" applyNumberFormat="1" applyFont="1" applyFill="1" applyBorder="1" applyAlignment="1">
      <alignment horizontal="center" vertical="top"/>
    </xf>
    <xf numFmtId="49" fontId="3" fillId="2" borderId="1" xfId="0" applyNumberFormat="1" applyFont="1" applyFill="1" applyBorder="1" applyAlignment="1">
      <alignment horizontal="center" vertical="top"/>
    </xf>
    <xf numFmtId="0" fontId="3" fillId="0" borderId="33" xfId="0" applyFont="1" applyFill="1" applyBorder="1" applyAlignment="1">
      <alignment vertical="top" wrapText="1"/>
    </xf>
    <xf numFmtId="0" fontId="13" fillId="6" borderId="41" xfId="0" applyFont="1" applyFill="1" applyBorder="1" applyAlignment="1">
      <alignment horizontal="center" vertical="top"/>
    </xf>
    <xf numFmtId="165" fontId="13" fillId="6" borderId="4" xfId="0" applyNumberFormat="1" applyFont="1" applyFill="1" applyBorder="1" applyAlignment="1">
      <alignment horizontal="center" vertical="center"/>
    </xf>
    <xf numFmtId="165" fontId="13" fillId="0" borderId="71" xfId="0" applyNumberFormat="1" applyFont="1" applyFill="1" applyBorder="1" applyAlignment="1">
      <alignment vertical="top" wrapText="1"/>
    </xf>
    <xf numFmtId="0" fontId="3" fillId="0" borderId="37"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1" fillId="6" borderId="36" xfId="0" applyFont="1" applyFill="1" applyBorder="1" applyAlignment="1">
      <alignment vertical="center" textRotation="90" wrapText="1"/>
    </xf>
    <xf numFmtId="0" fontId="3" fillId="6" borderId="37" xfId="0" applyFont="1" applyFill="1" applyBorder="1" applyAlignment="1">
      <alignment vertical="center" textRotation="90" wrapText="1"/>
    </xf>
    <xf numFmtId="0" fontId="3" fillId="11" borderId="37" xfId="0" applyFont="1" applyFill="1" applyBorder="1" applyAlignment="1">
      <alignment horizontal="center" vertical="center" wrapText="1"/>
    </xf>
    <xf numFmtId="0" fontId="13" fillId="6" borderId="36" xfId="0" applyFont="1" applyFill="1" applyBorder="1" applyAlignment="1">
      <alignment horizontal="center" vertical="center" textRotation="90" wrapText="1"/>
    </xf>
    <xf numFmtId="0" fontId="13" fillId="0" borderId="36" xfId="0" applyFont="1" applyFill="1" applyBorder="1" applyAlignment="1">
      <alignment horizontal="center" vertical="center" textRotation="90" wrapText="1"/>
    </xf>
    <xf numFmtId="49" fontId="1" fillId="3" borderId="17" xfId="0" applyNumberFormat="1" applyFont="1" applyFill="1" applyBorder="1" applyAlignment="1">
      <alignment horizontal="center" vertical="center"/>
    </xf>
    <xf numFmtId="49" fontId="1" fillId="6" borderId="15" xfId="0" applyNumberFormat="1" applyFont="1" applyFill="1" applyBorder="1" applyAlignment="1">
      <alignment horizontal="center" wrapText="1"/>
    </xf>
    <xf numFmtId="49" fontId="1" fillId="6" borderId="15" xfId="0" applyNumberFormat="1" applyFont="1" applyFill="1" applyBorder="1" applyAlignment="1">
      <alignment horizontal="center" vertical="top" wrapText="1"/>
    </xf>
    <xf numFmtId="0" fontId="4" fillId="6" borderId="15" xfId="0" applyFont="1" applyFill="1" applyBorder="1" applyAlignment="1">
      <alignment horizontal="center" vertical="center" wrapText="1"/>
    </xf>
    <xf numFmtId="0" fontId="21" fillId="6" borderId="15" xfId="0" applyFont="1" applyFill="1" applyBorder="1" applyAlignment="1">
      <alignment wrapText="1"/>
    </xf>
    <xf numFmtId="0" fontId="22" fillId="6" borderId="15" xfId="0" applyFont="1" applyFill="1" applyBorder="1" applyAlignment="1">
      <alignment wrapText="1"/>
    </xf>
    <xf numFmtId="0" fontId="21" fillId="6" borderId="15" xfId="0" applyFont="1" applyFill="1" applyBorder="1" applyAlignment="1">
      <alignment horizontal="center" vertical="top" wrapText="1"/>
    </xf>
    <xf numFmtId="0" fontId="3" fillId="0" borderId="87" xfId="0" applyFont="1" applyBorder="1" applyAlignment="1">
      <alignment vertical="top"/>
    </xf>
    <xf numFmtId="0" fontId="1" fillId="6" borderId="36" xfId="0" applyFont="1" applyFill="1" applyBorder="1" applyAlignment="1">
      <alignment horizontal="center" vertical="center" textRotation="90" wrapText="1"/>
    </xf>
    <xf numFmtId="0" fontId="1" fillId="6" borderId="33" xfId="0" applyFont="1" applyFill="1" applyBorder="1" applyAlignment="1">
      <alignment horizontal="center" vertical="center" textRotation="90" wrapText="1"/>
    </xf>
    <xf numFmtId="49" fontId="19" fillId="6" borderId="11" xfId="0" applyNumberFormat="1" applyFont="1" applyFill="1" applyBorder="1" applyAlignment="1">
      <alignment horizontal="center" vertical="top" wrapText="1"/>
    </xf>
    <xf numFmtId="49" fontId="1" fillId="6" borderId="27" xfId="0" applyNumberFormat="1" applyFont="1" applyFill="1" applyBorder="1" applyAlignment="1">
      <alignment horizontal="center" vertical="top" wrapText="1"/>
    </xf>
    <xf numFmtId="3" fontId="1" fillId="6" borderId="88" xfId="0" applyNumberFormat="1" applyFont="1" applyFill="1" applyBorder="1" applyAlignment="1">
      <alignment horizontal="center" vertical="center" textRotation="90" wrapText="1"/>
    </xf>
    <xf numFmtId="3" fontId="1" fillId="6" borderId="72" xfId="0" applyNumberFormat="1" applyFont="1" applyFill="1" applyBorder="1" applyAlignment="1">
      <alignment horizontal="center" vertical="center" textRotation="90" wrapText="1"/>
    </xf>
    <xf numFmtId="3" fontId="1" fillId="6" borderId="76" xfId="0" applyNumberFormat="1" applyFont="1" applyFill="1" applyBorder="1" applyAlignment="1">
      <alignment horizontal="center" vertical="center" textRotation="90" wrapText="1"/>
    </xf>
    <xf numFmtId="0" fontId="4" fillId="6" borderId="15" xfId="0" applyFont="1" applyFill="1" applyBorder="1" applyAlignment="1">
      <alignment horizontal="center" wrapText="1"/>
    </xf>
    <xf numFmtId="0" fontId="1" fillId="6" borderId="64" xfId="0" applyFont="1" applyFill="1" applyBorder="1" applyAlignment="1">
      <alignment horizontal="center" vertical="top" wrapText="1"/>
    </xf>
    <xf numFmtId="0" fontId="1" fillId="6" borderId="61" xfId="0" applyFont="1" applyFill="1" applyBorder="1" applyAlignment="1">
      <alignment horizontal="center" vertical="top" wrapText="1"/>
    </xf>
    <xf numFmtId="0" fontId="1" fillId="6" borderId="81" xfId="0" applyFont="1" applyFill="1" applyBorder="1" applyAlignment="1">
      <alignment horizontal="center" vertical="top" wrapText="1"/>
    </xf>
    <xf numFmtId="0" fontId="4" fillId="6" borderId="81" xfId="0" applyFont="1" applyFill="1" applyBorder="1" applyAlignment="1">
      <alignment horizontal="center" wrapText="1"/>
    </xf>
    <xf numFmtId="0" fontId="4" fillId="6" borderId="64" xfId="0" applyFont="1" applyFill="1" applyBorder="1" applyAlignment="1">
      <alignment horizontal="center" wrapText="1"/>
    </xf>
    <xf numFmtId="0" fontId="4" fillId="6" borderId="61" xfId="0" applyFont="1" applyFill="1" applyBorder="1" applyAlignment="1">
      <alignment horizontal="center" wrapText="1"/>
    </xf>
    <xf numFmtId="3" fontId="1" fillId="6" borderId="11" xfId="0" applyNumberFormat="1" applyFont="1" applyFill="1" applyBorder="1" applyAlignment="1">
      <alignment horizontal="center" vertical="top" wrapText="1"/>
    </xf>
    <xf numFmtId="49" fontId="1" fillId="8" borderId="92" xfId="0" applyNumberFormat="1" applyFont="1" applyFill="1" applyBorder="1" applyAlignment="1">
      <alignment horizontal="center" vertical="top" wrapText="1"/>
    </xf>
    <xf numFmtId="0" fontId="17" fillId="8" borderId="56" xfId="0" applyFont="1" applyFill="1" applyBorder="1" applyAlignment="1">
      <alignment horizontal="center" vertical="top"/>
    </xf>
    <xf numFmtId="165" fontId="3" fillId="8" borderId="56" xfId="0" applyNumberFormat="1" applyFont="1" applyFill="1" applyBorder="1" applyAlignment="1">
      <alignment horizontal="center" vertical="top"/>
    </xf>
    <xf numFmtId="0" fontId="13" fillId="6" borderId="57" xfId="0" applyFont="1" applyFill="1" applyBorder="1" applyAlignment="1">
      <alignment horizontal="center" vertical="top"/>
    </xf>
    <xf numFmtId="165" fontId="3" fillId="6" borderId="40" xfId="0" applyNumberFormat="1" applyFont="1" applyFill="1" applyBorder="1" applyAlignment="1">
      <alignment horizontal="center" vertical="center" wrapText="1"/>
    </xf>
    <xf numFmtId="165" fontId="20" fillId="0" borderId="36" xfId="0" applyNumberFormat="1" applyFont="1" applyFill="1" applyBorder="1" applyAlignment="1">
      <alignment horizontal="center" vertical="center" textRotation="90" wrapText="1"/>
    </xf>
    <xf numFmtId="165" fontId="1" fillId="6" borderId="37" xfId="0" applyNumberFormat="1" applyFont="1" applyFill="1" applyBorder="1" applyAlignment="1">
      <alignment horizontal="center" vertical="center" textRotation="90" wrapText="1"/>
    </xf>
    <xf numFmtId="165" fontId="3" fillId="11" borderId="37" xfId="0" applyNumberFormat="1" applyFont="1" applyFill="1" applyBorder="1" applyAlignment="1">
      <alignment horizontal="center" vertical="center" wrapText="1"/>
    </xf>
    <xf numFmtId="165" fontId="17" fillId="6" borderId="37" xfId="0" applyNumberFormat="1" applyFont="1" applyFill="1" applyBorder="1" applyAlignment="1">
      <alignment horizontal="center" vertical="center" wrapText="1"/>
    </xf>
    <xf numFmtId="165" fontId="17" fillId="11" borderId="37" xfId="0" applyNumberFormat="1" applyFont="1" applyFill="1" applyBorder="1" applyAlignment="1">
      <alignment horizontal="center" vertical="center" wrapText="1"/>
    </xf>
    <xf numFmtId="0" fontId="3" fillId="11" borderId="37" xfId="0" applyFont="1" applyFill="1" applyBorder="1" applyAlignment="1">
      <alignment horizontal="center" vertical="top" wrapText="1"/>
    </xf>
    <xf numFmtId="0" fontId="19" fillId="0" borderId="33" xfId="0" applyFont="1" applyBorder="1" applyAlignment="1">
      <alignment horizontal="center" vertical="center" textRotation="90" wrapText="1"/>
    </xf>
    <xf numFmtId="49" fontId="1" fillId="6" borderId="25" xfId="0" applyNumberFormat="1" applyFont="1" applyFill="1" applyBorder="1" applyAlignment="1">
      <alignment horizontal="center" vertical="top" wrapText="1"/>
    </xf>
    <xf numFmtId="0" fontId="1" fillId="6" borderId="28" xfId="0" applyFont="1" applyFill="1" applyBorder="1" applyAlignment="1">
      <alignment horizontal="left" vertical="top" wrapText="1"/>
    </xf>
    <xf numFmtId="165" fontId="1" fillId="6" borderId="31" xfId="0" applyNumberFormat="1" applyFont="1" applyFill="1" applyBorder="1" applyAlignment="1">
      <alignment horizontal="left" vertical="top" wrapText="1"/>
    </xf>
    <xf numFmtId="0" fontId="11" fillId="0" borderId="0" xfId="0" applyFont="1" applyAlignment="1">
      <alignment horizontal="center" vertical="top" wrapText="1"/>
    </xf>
    <xf numFmtId="165" fontId="1" fillId="6" borderId="19" xfId="0" applyNumberFormat="1" applyFont="1" applyFill="1" applyBorder="1" applyAlignment="1">
      <alignment horizontal="center" vertical="top"/>
    </xf>
    <xf numFmtId="165" fontId="1" fillId="6" borderId="18"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0" fontId="3" fillId="6" borderId="36" xfId="0" applyFont="1" applyFill="1" applyBorder="1" applyAlignment="1">
      <alignment vertical="top" wrapText="1"/>
    </xf>
    <xf numFmtId="0" fontId="1" fillId="6" borderId="36" xfId="0" applyFont="1" applyFill="1" applyBorder="1" applyAlignment="1">
      <alignment horizontal="center" vertical="center" textRotation="90" wrapText="1"/>
    </xf>
    <xf numFmtId="165" fontId="1" fillId="6" borderId="79" xfId="0" applyNumberFormat="1" applyFont="1" applyFill="1" applyBorder="1" applyAlignment="1">
      <alignment horizontal="left" vertical="top" wrapText="1"/>
    </xf>
    <xf numFmtId="0" fontId="1" fillId="6" borderId="33" xfId="0" applyFont="1" applyFill="1" applyBorder="1" applyAlignment="1">
      <alignment horizontal="left" vertical="top" wrapText="1"/>
    </xf>
    <xf numFmtId="0" fontId="1" fillId="6" borderId="33" xfId="0" applyFont="1" applyFill="1" applyBorder="1" applyAlignment="1">
      <alignment vertical="top" wrapText="1"/>
    </xf>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6" borderId="13" xfId="0" applyNumberFormat="1" applyFont="1" applyFill="1" applyBorder="1" applyAlignment="1">
      <alignment horizontal="center" vertical="top" wrapText="1"/>
    </xf>
    <xf numFmtId="0" fontId="1" fillId="6" borderId="33" xfId="0" applyFont="1" applyFill="1" applyBorder="1" applyAlignment="1">
      <alignment horizontal="center" vertical="center" textRotation="90" wrapText="1"/>
    </xf>
    <xf numFmtId="0" fontId="1" fillId="6" borderId="19" xfId="0" applyFont="1" applyFill="1" applyBorder="1" applyAlignment="1">
      <alignment horizontal="center" vertical="top"/>
    </xf>
    <xf numFmtId="49" fontId="3" fillId="2" borderId="24"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0" fontId="1" fillId="0" borderId="0" xfId="0" applyFont="1" applyFill="1" applyBorder="1" applyAlignment="1">
      <alignment horizontal="left" vertical="top" wrapText="1"/>
    </xf>
    <xf numFmtId="0" fontId="2" fillId="0" borderId="0" xfId="0" applyFont="1" applyFill="1" applyAlignment="1">
      <alignment vertical="top" wrapText="1"/>
    </xf>
    <xf numFmtId="3" fontId="1" fillId="6" borderId="18"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0" fontId="3" fillId="0" borderId="73" xfId="0" applyFont="1" applyFill="1" applyBorder="1" applyAlignment="1">
      <alignment vertical="top" wrapText="1"/>
    </xf>
    <xf numFmtId="3" fontId="3" fillId="0" borderId="36"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0" fontId="3" fillId="6" borderId="38" xfId="0" applyFont="1" applyFill="1" applyBorder="1" applyAlignment="1">
      <alignment vertical="top" wrapText="1"/>
    </xf>
    <xf numFmtId="0" fontId="3" fillId="6" borderId="38" xfId="0" applyFont="1" applyFill="1" applyBorder="1" applyAlignment="1">
      <alignment horizontal="center" vertical="center" wrapText="1"/>
    </xf>
    <xf numFmtId="0" fontId="3" fillId="6" borderId="79" xfId="0" applyFont="1" applyFill="1" applyBorder="1" applyAlignment="1">
      <alignment vertical="top" wrapText="1"/>
    </xf>
    <xf numFmtId="3" fontId="3" fillId="6" borderId="38" xfId="0" applyNumberFormat="1" applyFont="1" applyFill="1" applyBorder="1" applyAlignment="1">
      <alignment horizontal="center" vertical="top" wrapText="1"/>
    </xf>
    <xf numFmtId="3" fontId="3" fillId="6" borderId="17" xfId="0" applyNumberFormat="1" applyFont="1" applyFill="1" applyBorder="1" applyAlignment="1">
      <alignment horizontal="center" vertical="top" wrapText="1"/>
    </xf>
    <xf numFmtId="3" fontId="3" fillId="6" borderId="13" xfId="0" applyNumberFormat="1" applyFont="1" applyFill="1" applyBorder="1" applyAlignment="1">
      <alignment horizontal="center" vertical="top"/>
    </xf>
    <xf numFmtId="49" fontId="3" fillId="6" borderId="36" xfId="0" applyNumberFormat="1" applyFont="1" applyFill="1" applyBorder="1" applyAlignment="1">
      <alignment horizontal="center" vertical="top"/>
    </xf>
    <xf numFmtId="0" fontId="3" fillId="6" borderId="36"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7" xfId="0" applyFont="1" applyFill="1" applyBorder="1" applyAlignment="1">
      <alignment horizontal="center" vertical="center" wrapText="1"/>
    </xf>
    <xf numFmtId="49" fontId="3" fillId="9" borderId="8" xfId="0" applyNumberFormat="1" applyFont="1" applyFill="1" applyBorder="1" applyAlignment="1">
      <alignment vertical="top"/>
    </xf>
    <xf numFmtId="49" fontId="3" fillId="2" borderId="48" xfId="0" applyNumberFormat="1" applyFont="1" applyFill="1" applyBorder="1" applyAlignment="1">
      <alignment vertical="top"/>
    </xf>
    <xf numFmtId="49" fontId="3" fillId="6" borderId="22" xfId="0" applyNumberFormat="1" applyFont="1" applyFill="1" applyBorder="1" applyAlignment="1">
      <alignment vertical="top"/>
    </xf>
    <xf numFmtId="165" fontId="13" fillId="6" borderId="22" xfId="0" applyNumberFormat="1" applyFont="1" applyFill="1" applyBorder="1" applyAlignment="1">
      <alignment vertical="top" wrapText="1"/>
    </xf>
    <xf numFmtId="165" fontId="25" fillId="6" borderId="22" xfId="0" applyNumberFormat="1" applyFont="1" applyFill="1" applyBorder="1" applyAlignment="1">
      <alignment horizontal="center" vertical="top" wrapText="1"/>
    </xf>
    <xf numFmtId="165" fontId="3" fillId="8" borderId="96" xfId="0" applyNumberFormat="1" applyFont="1" applyFill="1" applyBorder="1" applyAlignment="1">
      <alignment horizontal="center" vertical="top"/>
    </xf>
    <xf numFmtId="165" fontId="3" fillId="8" borderId="95" xfId="0" applyNumberFormat="1" applyFont="1" applyFill="1" applyBorder="1" applyAlignment="1">
      <alignment horizontal="center" vertical="top"/>
    </xf>
    <xf numFmtId="165" fontId="13" fillId="6" borderId="97" xfId="0" applyNumberFormat="1" applyFont="1" applyFill="1" applyBorder="1" applyAlignment="1">
      <alignment vertical="top" wrapText="1"/>
    </xf>
    <xf numFmtId="165" fontId="1" fillId="6" borderId="26" xfId="0" applyNumberFormat="1" applyFont="1" applyFill="1" applyBorder="1" applyAlignment="1">
      <alignment horizontal="center" vertical="top"/>
    </xf>
    <xf numFmtId="165" fontId="1" fillId="6" borderId="48" xfId="0" applyNumberFormat="1" applyFont="1" applyFill="1" applyBorder="1" applyAlignment="1">
      <alignment horizontal="center" vertical="top"/>
    </xf>
    <xf numFmtId="165" fontId="1" fillId="6" borderId="23" xfId="0" applyNumberFormat="1" applyFont="1" applyFill="1" applyBorder="1" applyAlignment="1">
      <alignment horizontal="center" vertical="top"/>
    </xf>
    <xf numFmtId="3" fontId="3" fillId="6" borderId="36" xfId="0" applyNumberFormat="1" applyFont="1" applyFill="1" applyBorder="1" applyAlignment="1">
      <alignment horizontal="left" vertical="top" wrapText="1"/>
    </xf>
    <xf numFmtId="3" fontId="1" fillId="6" borderId="40" xfId="0" applyNumberFormat="1" applyFont="1" applyFill="1" applyBorder="1" applyAlignment="1">
      <alignment horizontal="center" vertical="center" textRotation="90" wrapText="1"/>
    </xf>
    <xf numFmtId="3" fontId="1" fillId="0" borderId="4" xfId="0" applyNumberFormat="1" applyFont="1" applyFill="1" applyBorder="1" applyAlignment="1">
      <alignment horizontal="center" vertical="top" wrapText="1"/>
    </xf>
    <xf numFmtId="3" fontId="1" fillId="6" borderId="45" xfId="0" applyNumberFormat="1" applyFont="1" applyFill="1" applyBorder="1" applyAlignment="1">
      <alignment horizontal="center" vertical="top"/>
    </xf>
    <xf numFmtId="165" fontId="1" fillId="6" borderId="45" xfId="0" applyNumberFormat="1" applyFont="1" applyFill="1" applyBorder="1" applyAlignment="1">
      <alignment horizontal="center" vertical="top"/>
    </xf>
    <xf numFmtId="3" fontId="1" fillId="6" borderId="6" xfId="0" applyNumberFormat="1" applyFont="1" applyFill="1" applyBorder="1" applyAlignment="1">
      <alignment vertical="top" wrapText="1"/>
    </xf>
    <xf numFmtId="3" fontId="1" fillId="6" borderId="78" xfId="0" applyNumberFormat="1" applyFont="1" applyFill="1" applyBorder="1" applyAlignment="1">
      <alignment horizontal="center" vertical="top"/>
    </xf>
    <xf numFmtId="3" fontId="1" fillId="6" borderId="20" xfId="0" applyNumberFormat="1" applyFont="1" applyFill="1" applyBorder="1" applyAlignment="1">
      <alignment horizontal="center" vertical="top"/>
    </xf>
    <xf numFmtId="0" fontId="1" fillId="6" borderId="99" xfId="0" applyFont="1" applyFill="1" applyBorder="1" applyAlignment="1">
      <alignment horizontal="left" vertical="top" wrapText="1"/>
    </xf>
    <xf numFmtId="49" fontId="1" fillId="6" borderId="100" xfId="0" applyNumberFormat="1" applyFont="1" applyFill="1" applyBorder="1" applyAlignment="1">
      <alignment horizontal="center" vertical="top"/>
    </xf>
    <xf numFmtId="49" fontId="1" fillId="6" borderId="101" xfId="0" applyNumberFormat="1" applyFont="1" applyFill="1" applyBorder="1" applyAlignment="1">
      <alignment horizontal="center" vertical="top"/>
    </xf>
    <xf numFmtId="49" fontId="1" fillId="6" borderId="102" xfId="0" applyNumberFormat="1" applyFont="1" applyFill="1" applyBorder="1" applyAlignment="1">
      <alignment horizontal="center" vertical="top"/>
    </xf>
    <xf numFmtId="0" fontId="4" fillId="6" borderId="67" xfId="0" applyFont="1" applyFill="1" applyBorder="1" applyAlignment="1">
      <alignment horizontal="left" vertical="top" wrapText="1"/>
    </xf>
    <xf numFmtId="49" fontId="3" fillId="6" borderId="40" xfId="0" applyNumberFormat="1" applyFont="1" applyFill="1" applyBorder="1" applyAlignment="1">
      <alignment horizontal="left" vertical="top"/>
    </xf>
    <xf numFmtId="0" fontId="3" fillId="6" borderId="24" xfId="0" applyFont="1" applyFill="1" applyBorder="1" applyAlignment="1">
      <alignment horizontal="left" vertical="top" wrapText="1"/>
    </xf>
    <xf numFmtId="0" fontId="1" fillId="6" borderId="1" xfId="0" applyFont="1" applyFill="1" applyBorder="1" applyAlignment="1">
      <alignment vertical="top" wrapText="1"/>
    </xf>
    <xf numFmtId="165" fontId="1" fillId="0" borderId="45" xfId="0" applyNumberFormat="1" applyFont="1" applyBorder="1" applyAlignment="1">
      <alignment horizontal="center" vertical="top"/>
    </xf>
    <xf numFmtId="165" fontId="1" fillId="0" borderId="63" xfId="0" applyNumberFormat="1" applyFont="1" applyBorder="1" applyAlignment="1">
      <alignment horizontal="center" vertical="top"/>
    </xf>
    <xf numFmtId="165" fontId="1" fillId="0" borderId="5" xfId="0" applyNumberFormat="1" applyFont="1" applyBorder="1" applyAlignment="1">
      <alignment horizontal="center" vertical="top"/>
    </xf>
    <xf numFmtId="165" fontId="1" fillId="0" borderId="46" xfId="0" applyNumberFormat="1" applyFont="1" applyBorder="1" applyAlignment="1">
      <alignment horizontal="center" vertical="top"/>
    </xf>
    <xf numFmtId="0" fontId="1" fillId="6" borderId="47" xfId="0" applyFont="1" applyFill="1" applyBorder="1" applyAlignment="1">
      <alignment horizontal="center" vertical="top" wrapText="1"/>
    </xf>
    <xf numFmtId="0" fontId="1" fillId="6" borderId="47" xfId="0" applyFont="1" applyFill="1" applyBorder="1" applyAlignment="1">
      <alignment horizontal="center" vertical="top"/>
    </xf>
    <xf numFmtId="49" fontId="3" fillId="6" borderId="24" xfId="0" applyNumberFormat="1" applyFont="1" applyFill="1" applyBorder="1" applyAlignment="1">
      <alignment horizontal="center" vertical="top" wrapText="1"/>
    </xf>
    <xf numFmtId="0" fontId="3" fillId="6" borderId="10" xfId="0" applyFont="1" applyFill="1" applyBorder="1" applyAlignment="1">
      <alignment horizontal="left" vertical="top" wrapText="1"/>
    </xf>
    <xf numFmtId="49" fontId="3" fillId="6" borderId="36" xfId="0" applyNumberFormat="1" applyFont="1" applyFill="1" applyBorder="1" applyAlignment="1">
      <alignment horizontal="center" vertical="top" wrapText="1"/>
    </xf>
    <xf numFmtId="0" fontId="19" fillId="0" borderId="78"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19" fillId="6" borderId="15" xfId="0" applyFont="1" applyFill="1" applyBorder="1" applyAlignment="1">
      <alignment horizontal="center" vertical="center" textRotation="90" wrapText="1"/>
    </xf>
    <xf numFmtId="3" fontId="1" fillId="6" borderId="98" xfId="0" applyNumberFormat="1" applyFont="1" applyFill="1" applyBorder="1" applyAlignment="1">
      <alignment horizontal="center" vertical="top"/>
    </xf>
    <xf numFmtId="165" fontId="1" fillId="6" borderId="98" xfId="0" applyNumberFormat="1" applyFont="1" applyFill="1" applyBorder="1" applyAlignment="1">
      <alignment horizontal="center" vertical="top"/>
    </xf>
    <xf numFmtId="165" fontId="1" fillId="6" borderId="103" xfId="0" applyNumberFormat="1" applyFont="1" applyFill="1" applyBorder="1" applyAlignment="1">
      <alignment horizontal="center" vertical="top"/>
    </xf>
    <xf numFmtId="3" fontId="1" fillId="6" borderId="99" xfId="0" applyNumberFormat="1" applyFont="1" applyFill="1" applyBorder="1" applyAlignment="1">
      <alignment horizontal="left" vertical="top" wrapText="1"/>
    </xf>
    <xf numFmtId="3" fontId="1" fillId="6" borderId="104" xfId="0" applyNumberFormat="1" applyFont="1" applyFill="1" applyBorder="1" applyAlignment="1">
      <alignment horizontal="center" vertical="top"/>
    </xf>
    <xf numFmtId="3" fontId="1" fillId="6" borderId="101" xfId="0" applyNumberFormat="1" applyFont="1" applyFill="1" applyBorder="1" applyAlignment="1">
      <alignment horizontal="center" vertical="top"/>
    </xf>
    <xf numFmtId="3" fontId="1" fillId="6" borderId="102" xfId="0" applyNumberFormat="1" applyFont="1" applyFill="1" applyBorder="1" applyAlignment="1">
      <alignment horizontal="center" vertical="top"/>
    </xf>
    <xf numFmtId="165" fontId="20" fillId="6" borderId="36" xfId="0" applyNumberFormat="1" applyFont="1" applyFill="1" applyBorder="1" applyAlignment="1">
      <alignment horizontal="center" vertical="center" textRotation="90" wrapText="1"/>
    </xf>
    <xf numFmtId="0" fontId="3" fillId="6" borderId="37" xfId="0" applyFont="1" applyFill="1" applyBorder="1" applyAlignment="1">
      <alignment horizontal="center" vertical="top" wrapText="1"/>
    </xf>
    <xf numFmtId="165" fontId="3" fillId="6" borderId="33" xfId="0" applyNumberFormat="1" applyFont="1" applyFill="1" applyBorder="1" applyAlignment="1">
      <alignment horizontal="center" vertical="center" wrapText="1"/>
    </xf>
    <xf numFmtId="165" fontId="3" fillId="6" borderId="17" xfId="0" applyNumberFormat="1" applyFont="1" applyFill="1" applyBorder="1" applyAlignment="1">
      <alignment horizontal="center" vertical="center" wrapText="1"/>
    </xf>
    <xf numFmtId="165" fontId="17" fillId="6" borderId="33" xfId="0" applyNumberFormat="1" applyFont="1" applyFill="1" applyBorder="1" applyAlignment="1">
      <alignment horizontal="center" vertical="center" wrapText="1"/>
    </xf>
    <xf numFmtId="165" fontId="17" fillId="6" borderId="17" xfId="0" applyNumberFormat="1" applyFont="1" applyFill="1" applyBorder="1" applyAlignment="1">
      <alignment horizontal="center" vertical="center" wrapText="1"/>
    </xf>
    <xf numFmtId="0" fontId="17" fillId="6" borderId="33" xfId="0" applyFont="1" applyFill="1" applyBorder="1" applyAlignment="1">
      <alignment horizontal="center" vertical="top" wrapText="1"/>
    </xf>
    <xf numFmtId="0" fontId="1" fillId="0" borderId="0" xfId="0" applyNumberFormat="1" applyFont="1" applyFill="1" applyBorder="1" applyAlignment="1">
      <alignment vertical="top" wrapText="1"/>
    </xf>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49" fontId="3" fillId="6" borderId="28" xfId="0" applyNumberFormat="1" applyFont="1" applyFill="1" applyBorder="1" applyAlignment="1">
      <alignment horizontal="center" vertical="top"/>
    </xf>
    <xf numFmtId="165" fontId="1" fillId="6" borderId="88" xfId="0" applyNumberFormat="1" applyFont="1" applyFill="1" applyBorder="1" applyAlignment="1">
      <alignment horizontal="left" vertical="top" wrapText="1"/>
    </xf>
    <xf numFmtId="0" fontId="1" fillId="6" borderId="75" xfId="0" applyFont="1" applyFill="1" applyBorder="1" applyAlignment="1">
      <alignment horizontal="left" vertical="top" wrapText="1"/>
    </xf>
    <xf numFmtId="165" fontId="1" fillId="6" borderId="18"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165" fontId="1" fillId="6" borderId="105" xfId="0" applyNumberFormat="1" applyFont="1" applyFill="1" applyBorder="1" applyAlignment="1">
      <alignment horizontal="center" vertical="top"/>
    </xf>
    <xf numFmtId="0" fontId="4" fillId="6" borderId="99" xfId="0" applyFont="1" applyFill="1" applyBorder="1" applyAlignment="1">
      <alignment horizontal="left" vertical="top" wrapText="1"/>
    </xf>
    <xf numFmtId="3" fontId="1" fillId="6" borderId="106" xfId="0" applyNumberFormat="1" applyFont="1" applyFill="1" applyBorder="1" applyAlignment="1">
      <alignment horizontal="center" vertical="top"/>
    </xf>
    <xf numFmtId="165" fontId="1" fillId="6" borderId="106" xfId="0" applyNumberFormat="1" applyFont="1" applyFill="1" applyBorder="1" applyAlignment="1">
      <alignment vertical="top" wrapText="1"/>
    </xf>
    <xf numFmtId="165" fontId="1" fillId="6" borderId="101" xfId="0" applyNumberFormat="1" applyFont="1" applyFill="1" applyBorder="1" applyAlignment="1">
      <alignment vertical="top" wrapText="1"/>
    </xf>
    <xf numFmtId="165" fontId="1" fillId="0" borderId="5"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xf>
    <xf numFmtId="165" fontId="1" fillId="0" borderId="20" xfId="0" applyNumberFormat="1" applyFont="1" applyFill="1" applyBorder="1" applyAlignment="1">
      <alignment horizontal="center" vertical="top"/>
    </xf>
    <xf numFmtId="165" fontId="13" fillId="6" borderId="29" xfId="0" applyNumberFormat="1" applyFont="1" applyFill="1" applyBorder="1" applyAlignment="1">
      <alignment vertical="top" wrapText="1"/>
    </xf>
    <xf numFmtId="1" fontId="8" fillId="6" borderId="38" xfId="0" applyNumberFormat="1" applyFont="1" applyFill="1" applyBorder="1" applyAlignment="1">
      <alignment horizontal="center" vertical="top"/>
    </xf>
    <xf numFmtId="1" fontId="8" fillId="6" borderId="33" xfId="0" applyNumberFormat="1" applyFont="1" applyFill="1" applyBorder="1" applyAlignment="1">
      <alignment horizontal="center" vertical="top"/>
    </xf>
    <xf numFmtId="0" fontId="3" fillId="0" borderId="46" xfId="0" applyFont="1" applyBorder="1" applyAlignment="1">
      <alignment horizontal="center" vertical="center"/>
    </xf>
    <xf numFmtId="0" fontId="3" fillId="0" borderId="53" xfId="0" applyFont="1" applyBorder="1" applyAlignment="1">
      <alignment horizontal="center" vertical="center"/>
    </xf>
    <xf numFmtId="0" fontId="1" fillId="0" borderId="52" xfId="0" applyFont="1" applyBorder="1" applyAlignment="1">
      <alignment horizontal="center" vertical="center"/>
    </xf>
    <xf numFmtId="0" fontId="1" fillId="0" borderId="0" xfId="0" applyNumberFormat="1" applyFont="1" applyFill="1" applyBorder="1" applyAlignment="1">
      <alignment horizontal="left" vertical="top" wrapText="1"/>
    </xf>
    <xf numFmtId="49" fontId="3" fillId="0" borderId="26" xfId="0" applyNumberFormat="1" applyFont="1" applyFill="1" applyBorder="1" applyAlignment="1">
      <alignment horizontal="center" vertical="top" wrapText="1"/>
    </xf>
    <xf numFmtId="0" fontId="3" fillId="0" borderId="3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4" xfId="0" applyFont="1" applyBorder="1" applyAlignment="1">
      <alignment horizontal="center" vertical="center" wrapText="1"/>
    </xf>
    <xf numFmtId="0" fontId="3" fillId="4" borderId="46" xfId="0" applyFont="1" applyFill="1" applyBorder="1" applyAlignment="1">
      <alignment horizontal="right" vertical="top" wrapText="1"/>
    </xf>
    <xf numFmtId="0" fontId="3" fillId="4" borderId="53" xfId="0" applyFont="1" applyFill="1" applyBorder="1" applyAlignment="1">
      <alignment horizontal="right" vertical="top" wrapText="1"/>
    </xf>
    <xf numFmtId="0" fontId="3" fillId="4" borderId="55" xfId="0" applyFont="1" applyFill="1" applyBorder="1" applyAlignment="1">
      <alignment horizontal="right" vertical="top" wrapText="1"/>
    </xf>
    <xf numFmtId="0" fontId="3" fillId="8" borderId="57" xfId="0" applyFont="1" applyFill="1" applyBorder="1" applyAlignment="1">
      <alignment horizontal="right" vertical="top" wrapText="1"/>
    </xf>
    <xf numFmtId="0" fontId="3" fillId="8" borderId="58" xfId="0" applyFont="1" applyFill="1" applyBorder="1" applyAlignment="1">
      <alignment horizontal="right" vertical="top" wrapText="1"/>
    </xf>
    <xf numFmtId="0" fontId="3" fillId="8" borderId="42" xfId="0" applyFont="1" applyFill="1" applyBorder="1" applyAlignment="1">
      <alignment horizontal="right" vertical="top" wrapText="1"/>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 fillId="0" borderId="42" xfId="0" applyFont="1" applyBorder="1" applyAlignment="1">
      <alignment horizontal="left" vertical="top" wrapText="1"/>
    </xf>
    <xf numFmtId="49" fontId="3" fillId="2" borderId="26" xfId="0" applyNumberFormat="1" applyFont="1" applyFill="1" applyBorder="1" applyAlignment="1">
      <alignment horizontal="right" vertical="top"/>
    </xf>
    <xf numFmtId="0" fontId="1" fillId="2" borderId="56" xfId="0" applyFont="1" applyFill="1" applyBorder="1" applyAlignment="1">
      <alignment horizontal="center" vertical="top" wrapText="1"/>
    </xf>
    <xf numFmtId="0" fontId="1" fillId="2" borderId="26" xfId="0" applyFont="1" applyFill="1" applyBorder="1" applyAlignment="1">
      <alignment horizontal="center" vertical="top" wrapText="1"/>
    </xf>
    <xf numFmtId="0" fontId="1" fillId="2" borderId="30" xfId="0" applyFont="1" applyFill="1" applyBorder="1" applyAlignment="1">
      <alignment horizontal="center" vertical="top" wrapText="1"/>
    </xf>
    <xf numFmtId="49" fontId="3" fillId="9" borderId="43" xfId="0" applyNumberFormat="1" applyFont="1" applyFill="1" applyBorder="1" applyAlignment="1">
      <alignment horizontal="right" vertical="top"/>
    </xf>
    <xf numFmtId="49" fontId="3" fillId="9" borderId="44" xfId="0" applyNumberFormat="1" applyFont="1" applyFill="1" applyBorder="1" applyAlignment="1">
      <alignment horizontal="right" vertical="top"/>
    </xf>
    <xf numFmtId="0" fontId="1" fillId="9" borderId="44" xfId="0" applyFont="1" applyFill="1" applyBorder="1" applyAlignment="1">
      <alignment horizontal="center" vertical="top"/>
    </xf>
    <xf numFmtId="0" fontId="1" fillId="9" borderId="54" xfId="0" applyFont="1" applyFill="1" applyBorder="1" applyAlignment="1">
      <alignment horizontal="center" vertical="top"/>
    </xf>
    <xf numFmtId="49" fontId="3" fillId="4" borderId="43" xfId="0" applyNumberFormat="1" applyFont="1" applyFill="1" applyBorder="1" applyAlignment="1">
      <alignment horizontal="right" vertical="top"/>
    </xf>
    <xf numFmtId="49" fontId="3" fillId="4" borderId="44" xfId="0" applyNumberFormat="1" applyFont="1" applyFill="1" applyBorder="1" applyAlignment="1">
      <alignment horizontal="right" vertical="top"/>
    </xf>
    <xf numFmtId="0" fontId="1" fillId="4" borderId="44" xfId="0" applyFont="1" applyFill="1" applyBorder="1" applyAlignment="1">
      <alignment horizontal="center" vertical="top"/>
    </xf>
    <xf numFmtId="0" fontId="1" fillId="4" borderId="54" xfId="0" applyFont="1" applyFill="1" applyBorder="1" applyAlignment="1">
      <alignment horizontal="center" vertical="top"/>
    </xf>
    <xf numFmtId="0" fontId="1" fillId="3" borderId="57" xfId="0" applyFont="1" applyFill="1" applyBorder="1" applyAlignment="1">
      <alignment horizontal="left" vertical="top" wrapText="1"/>
    </xf>
    <xf numFmtId="0" fontId="1" fillId="3" borderId="58" xfId="0" applyFont="1" applyFill="1" applyBorder="1" applyAlignment="1">
      <alignment horizontal="left" vertical="top" wrapText="1"/>
    </xf>
    <xf numFmtId="0" fontId="1" fillId="3" borderId="42" xfId="0" applyFont="1" applyFill="1" applyBorder="1" applyAlignment="1">
      <alignment horizontal="left" vertical="top" wrapText="1"/>
    </xf>
    <xf numFmtId="0" fontId="1" fillId="8" borderId="47" xfId="0" applyFont="1" applyFill="1" applyBorder="1" applyAlignment="1">
      <alignment horizontal="left" vertical="top" wrapText="1"/>
    </xf>
    <xf numFmtId="0" fontId="1" fillId="8" borderId="52" xfId="0" applyFont="1" applyFill="1" applyBorder="1" applyAlignment="1">
      <alignment horizontal="left" vertical="top" wrapText="1"/>
    </xf>
    <xf numFmtId="0" fontId="1" fillId="8" borderId="51" xfId="0" applyFont="1" applyFill="1" applyBorder="1" applyAlignment="1">
      <alignment horizontal="left" vertical="top" wrapText="1"/>
    </xf>
    <xf numFmtId="0" fontId="1" fillId="6" borderId="16" xfId="0" applyFont="1" applyFill="1" applyBorder="1" applyAlignment="1">
      <alignment vertical="top" wrapText="1"/>
    </xf>
    <xf numFmtId="0" fontId="1" fillId="6" borderId="28" xfId="0" applyFont="1" applyFill="1" applyBorder="1" applyAlignment="1">
      <alignment vertical="top"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11" fillId="0" borderId="0" xfId="0" applyFont="1" applyAlignment="1">
      <alignment horizontal="center" vertical="top"/>
    </xf>
    <xf numFmtId="0" fontId="1" fillId="0" borderId="31" xfId="0" applyFont="1" applyBorder="1" applyAlignment="1">
      <alignment horizontal="center" vertical="center" wrapText="1"/>
    </xf>
    <xf numFmtId="0" fontId="1" fillId="0" borderId="8" xfId="0" applyFont="1" applyBorder="1" applyAlignment="1">
      <alignment horizontal="center" vertical="center" wrapText="1"/>
    </xf>
    <xf numFmtId="0" fontId="1" fillId="3" borderId="47" xfId="0" applyFont="1" applyFill="1" applyBorder="1" applyAlignment="1">
      <alignment horizontal="left" vertical="top" wrapText="1"/>
    </xf>
    <xf numFmtId="0" fontId="4" fillId="0" borderId="52" xfId="0" applyFont="1" applyBorder="1" applyAlignment="1">
      <alignment horizontal="left" vertical="top" wrapText="1"/>
    </xf>
    <xf numFmtId="0" fontId="4" fillId="0" borderId="51" xfId="0" applyFont="1" applyBorder="1" applyAlignment="1">
      <alignment horizontal="left" vertical="top" wrapText="1"/>
    </xf>
    <xf numFmtId="0" fontId="1" fillId="0" borderId="47" xfId="0" applyFont="1" applyBorder="1" applyAlignment="1">
      <alignment horizontal="left" vertical="top" wrapText="1"/>
    </xf>
    <xf numFmtId="0" fontId="1" fillId="0" borderId="52" xfId="0" applyFont="1" applyBorder="1" applyAlignment="1">
      <alignment horizontal="left" vertical="top" wrapText="1"/>
    </xf>
    <xf numFmtId="0" fontId="1" fillId="0" borderId="51" xfId="0" applyFont="1" applyBorder="1" applyAlignment="1">
      <alignment horizontal="left" vertical="top" wrapText="1"/>
    </xf>
    <xf numFmtId="0" fontId="3" fillId="8" borderId="56" xfId="0" applyFont="1" applyFill="1" applyBorder="1" applyAlignment="1">
      <alignment horizontal="right" vertical="top" wrapText="1"/>
    </xf>
    <xf numFmtId="0" fontId="3" fillId="8" borderId="26" xfId="0" applyFont="1" applyFill="1" applyBorder="1" applyAlignment="1">
      <alignment horizontal="right" vertical="top" wrapText="1"/>
    </xf>
    <xf numFmtId="0" fontId="3" fillId="8" borderId="30" xfId="0" applyFont="1" applyFill="1" applyBorder="1" applyAlignment="1">
      <alignment horizontal="right" vertical="top" wrapText="1"/>
    </xf>
    <xf numFmtId="0" fontId="3" fillId="4" borderId="47" xfId="0" applyFont="1" applyFill="1" applyBorder="1" applyAlignment="1">
      <alignment horizontal="right" vertical="top" wrapText="1"/>
    </xf>
    <xf numFmtId="0" fontId="3" fillId="4" borderId="52" xfId="0" applyFont="1" applyFill="1" applyBorder="1" applyAlignment="1">
      <alignment horizontal="right" vertical="top" wrapText="1"/>
    </xf>
    <xf numFmtId="0" fontId="3" fillId="4" borderId="51" xfId="0" applyFont="1" applyFill="1" applyBorder="1" applyAlignment="1">
      <alignment horizontal="right" vertical="top" wrapText="1"/>
    </xf>
    <xf numFmtId="165" fontId="1" fillId="6" borderId="1" xfId="0" applyNumberFormat="1" applyFont="1" applyFill="1" applyBorder="1" applyAlignment="1">
      <alignment horizontal="left" vertical="top" wrapText="1"/>
    </xf>
    <xf numFmtId="0" fontId="1" fillId="6" borderId="19" xfId="0" applyFont="1" applyFill="1" applyBorder="1" applyAlignment="1">
      <alignment horizontal="center" vertical="top"/>
    </xf>
    <xf numFmtId="165" fontId="1" fillId="6" borderId="18"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49" fontId="3" fillId="2" borderId="44" xfId="0" applyNumberFormat="1" applyFont="1" applyFill="1" applyBorder="1" applyAlignment="1">
      <alignment horizontal="right" vertical="top"/>
    </xf>
    <xf numFmtId="0" fontId="2" fillId="6" borderId="0" xfId="0" applyFont="1" applyFill="1" applyAlignment="1">
      <alignment vertical="top" wrapText="1"/>
    </xf>
    <xf numFmtId="0" fontId="0" fillId="6" borderId="0" xfId="0" applyFill="1" applyAlignment="1">
      <alignment vertical="top"/>
    </xf>
    <xf numFmtId="0" fontId="1" fillId="9" borderId="35" xfId="0" applyFont="1" applyFill="1" applyBorder="1" applyAlignment="1">
      <alignment horizontal="center" vertical="top"/>
    </xf>
    <xf numFmtId="0" fontId="1" fillId="4" borderId="35" xfId="0" applyFont="1" applyFill="1" applyBorder="1" applyAlignment="1">
      <alignment horizontal="center" vertical="top"/>
    </xf>
    <xf numFmtId="3" fontId="1" fillId="0" borderId="78" xfId="0" applyNumberFormat="1" applyFont="1" applyFill="1" applyBorder="1" applyAlignment="1">
      <alignment horizontal="left" vertical="top" wrapText="1"/>
    </xf>
    <xf numFmtId="0" fontId="24" fillId="0" borderId="78" xfId="0" applyFont="1" applyFill="1" applyBorder="1" applyAlignment="1">
      <alignment horizontal="left" vertical="top" wrapText="1"/>
    </xf>
    <xf numFmtId="49" fontId="3" fillId="2" borderId="48" xfId="0" applyNumberFormat="1" applyFont="1" applyFill="1" applyBorder="1" applyAlignment="1">
      <alignment horizontal="right" vertical="top"/>
    </xf>
    <xf numFmtId="0" fontId="1" fillId="2" borderId="35" xfId="0" applyFont="1" applyFill="1" applyBorder="1" applyAlignment="1">
      <alignment horizontal="center" vertical="top" wrapText="1"/>
    </xf>
    <xf numFmtId="0" fontId="1" fillId="2" borderId="44" xfId="0" applyFont="1" applyFill="1" applyBorder="1" applyAlignment="1">
      <alignment horizontal="center" vertical="top" wrapText="1"/>
    </xf>
    <xf numFmtId="0" fontId="1" fillId="2" borderId="54" xfId="0" applyFont="1" applyFill="1" applyBorder="1" applyAlignment="1">
      <alignment horizontal="center" vertical="top" wrapText="1"/>
    </xf>
    <xf numFmtId="0" fontId="3"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54" xfId="0" applyFont="1" applyFill="1" applyBorder="1" applyAlignment="1">
      <alignment horizontal="left" vertical="top" wrapText="1"/>
    </xf>
    <xf numFmtId="165" fontId="1" fillId="6" borderId="16" xfId="0" applyNumberFormat="1" applyFont="1" applyFill="1" applyBorder="1" applyAlignment="1">
      <alignment horizontal="left" vertical="top" wrapText="1"/>
    </xf>
    <xf numFmtId="165" fontId="1" fillId="6" borderId="28" xfId="0" applyNumberFormat="1" applyFont="1" applyFill="1" applyBorder="1" applyAlignment="1">
      <alignment horizontal="left" vertical="top" wrapText="1"/>
    </xf>
    <xf numFmtId="49" fontId="3" fillId="2" borderId="43" xfId="0" applyNumberFormat="1" applyFont="1" applyFill="1" applyBorder="1" applyAlignment="1">
      <alignment horizontal="left" vertical="top"/>
    </xf>
    <xf numFmtId="49" fontId="3" fillId="2" borderId="44" xfId="0" applyNumberFormat="1" applyFont="1" applyFill="1" applyBorder="1" applyAlignment="1">
      <alignment horizontal="left" vertical="top"/>
    </xf>
    <xf numFmtId="49" fontId="3" fillId="2" borderId="54" xfId="0" applyNumberFormat="1" applyFont="1" applyFill="1" applyBorder="1" applyAlignment="1">
      <alignment horizontal="left" vertical="top"/>
    </xf>
    <xf numFmtId="49" fontId="3" fillId="9" borderId="7"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0" fontId="1" fillId="6" borderId="36" xfId="0" applyFont="1" applyFill="1" applyBorder="1" applyAlignment="1">
      <alignment horizontal="center" vertical="top" wrapText="1"/>
    </xf>
    <xf numFmtId="165" fontId="1" fillId="6" borderId="19" xfId="0" applyNumberFormat="1" applyFont="1" applyFill="1" applyBorder="1" applyAlignment="1">
      <alignment horizontal="center" vertical="top"/>
    </xf>
    <xf numFmtId="0" fontId="3" fillId="6" borderId="36" xfId="0" applyFont="1" applyFill="1" applyBorder="1" applyAlignment="1">
      <alignment vertical="top" wrapText="1"/>
    </xf>
    <xf numFmtId="0" fontId="0" fillId="6" borderId="36" xfId="0" applyFont="1" applyFill="1" applyBorder="1" applyAlignment="1">
      <alignment vertical="top" wrapText="1"/>
    </xf>
    <xf numFmtId="0" fontId="1" fillId="6" borderId="36" xfId="0" applyFont="1" applyFill="1" applyBorder="1" applyAlignment="1">
      <alignment horizontal="center" vertical="center" textRotation="90" wrapText="1"/>
    </xf>
    <xf numFmtId="0" fontId="1" fillId="6" borderId="33" xfId="0" applyFont="1" applyFill="1" applyBorder="1" applyAlignment="1">
      <alignment horizontal="center" vertical="center" textRotation="90" wrapText="1"/>
    </xf>
    <xf numFmtId="49" fontId="3" fillId="9" borderId="6" xfId="0" applyNumberFormat="1" applyFont="1" applyFill="1" applyBorder="1" applyAlignment="1">
      <alignment horizontal="center" vertical="top"/>
    </xf>
    <xf numFmtId="49" fontId="3" fillId="2" borderId="24" xfId="0" applyNumberFormat="1" applyFont="1" applyFill="1" applyBorder="1" applyAlignment="1">
      <alignment horizontal="center" vertical="top"/>
    </xf>
    <xf numFmtId="49" fontId="3" fillId="6" borderId="24" xfId="0" applyNumberFormat="1" applyFont="1" applyFill="1" applyBorder="1" applyAlignment="1">
      <alignment horizontal="center" vertical="top"/>
    </xf>
    <xf numFmtId="3" fontId="1" fillId="6" borderId="38" xfId="0" applyNumberFormat="1" applyFont="1" applyFill="1" applyBorder="1" applyAlignment="1">
      <alignment horizontal="left" vertical="top" wrapText="1"/>
    </xf>
    <xf numFmtId="3" fontId="1" fillId="6" borderId="33" xfId="0" applyNumberFormat="1" applyFont="1" applyFill="1" applyBorder="1" applyAlignment="1">
      <alignment horizontal="left" vertical="top" wrapText="1"/>
    </xf>
    <xf numFmtId="3" fontId="3" fillId="6" borderId="38" xfId="0" applyNumberFormat="1" applyFont="1" applyFill="1" applyBorder="1" applyAlignment="1">
      <alignment horizontal="center" vertical="top" wrapText="1"/>
    </xf>
    <xf numFmtId="0" fontId="18" fillId="0" borderId="33" xfId="0" applyFont="1" applyBorder="1" applyAlignment="1">
      <alignment horizontal="center" vertical="top" wrapText="1"/>
    </xf>
    <xf numFmtId="3" fontId="3" fillId="6" borderId="16" xfId="0" applyNumberFormat="1" applyFont="1" applyFill="1" applyBorder="1" applyAlignment="1">
      <alignment vertical="top" wrapText="1"/>
    </xf>
    <xf numFmtId="3" fontId="3" fillId="6" borderId="60" xfId="0" applyNumberFormat="1" applyFont="1" applyFill="1" applyBorder="1" applyAlignment="1">
      <alignment vertical="top" wrapText="1"/>
    </xf>
    <xf numFmtId="165" fontId="1" fillId="6" borderId="79" xfId="0" applyNumberFormat="1" applyFont="1" applyFill="1" applyBorder="1" applyAlignment="1">
      <alignment horizontal="left" vertical="top" wrapText="1"/>
    </xf>
    <xf numFmtId="0" fontId="0" fillId="0" borderId="71" xfId="0" applyFont="1" applyBorder="1" applyAlignment="1">
      <alignment vertical="top" wrapText="1"/>
    </xf>
    <xf numFmtId="0" fontId="1" fillId="6" borderId="38" xfId="0" applyFont="1" applyFill="1" applyBorder="1" applyAlignment="1">
      <alignment horizontal="left" vertical="top" wrapText="1"/>
    </xf>
    <xf numFmtId="0" fontId="1" fillId="6" borderId="33" xfId="0" applyFont="1" applyFill="1" applyBorder="1" applyAlignment="1">
      <alignment horizontal="left" vertical="top" wrapText="1"/>
    </xf>
    <xf numFmtId="0" fontId="1" fillId="6" borderId="38" xfId="0" applyFont="1" applyFill="1" applyBorder="1" applyAlignment="1">
      <alignment vertical="top" wrapText="1"/>
    </xf>
    <xf numFmtId="0" fontId="7" fillId="0" borderId="32"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6" borderId="33" xfId="0" applyFont="1" applyFill="1" applyBorder="1" applyAlignment="1">
      <alignment vertical="top" wrapText="1"/>
    </xf>
    <xf numFmtId="165" fontId="1" fillId="6" borderId="38" xfId="0" applyNumberFormat="1" applyFont="1" applyFill="1" applyBorder="1" applyAlignment="1">
      <alignment horizontal="left" vertical="top" wrapText="1"/>
    </xf>
    <xf numFmtId="165" fontId="1" fillId="6" borderId="33" xfId="0" applyNumberFormat="1" applyFont="1" applyFill="1" applyBorder="1" applyAlignment="1">
      <alignment horizontal="left" vertical="top" wrapText="1"/>
    </xf>
    <xf numFmtId="0" fontId="1" fillId="6" borderId="18" xfId="0" applyFont="1" applyFill="1" applyBorder="1" applyAlignment="1">
      <alignment horizontal="center" vertical="top" wrapText="1"/>
    </xf>
    <xf numFmtId="0" fontId="1" fillId="6" borderId="20" xfId="0" applyFont="1" applyFill="1" applyBorder="1" applyAlignment="1">
      <alignment horizontal="center" vertical="top" wrapText="1"/>
    </xf>
    <xf numFmtId="0" fontId="3" fillId="9" borderId="37" xfId="0" applyFont="1" applyFill="1" applyBorder="1" applyAlignment="1">
      <alignment horizontal="left" vertical="top"/>
    </xf>
    <xf numFmtId="0" fontId="3" fillId="9" borderId="52" xfId="0" applyFont="1" applyFill="1" applyBorder="1" applyAlignment="1">
      <alignment horizontal="left" vertical="top"/>
    </xf>
    <xf numFmtId="0" fontId="3" fillId="9" borderId="51" xfId="0" applyFont="1" applyFill="1" applyBorder="1" applyAlignment="1">
      <alignment horizontal="left" vertical="top"/>
    </xf>
    <xf numFmtId="0" fontId="3" fillId="2" borderId="37"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51" xfId="0" applyFont="1" applyFill="1" applyBorder="1" applyAlignment="1">
      <alignment horizontal="left" vertical="top" wrapText="1"/>
    </xf>
    <xf numFmtId="3" fontId="1" fillId="6" borderId="38" xfId="0" applyNumberFormat="1" applyFont="1" applyFill="1" applyBorder="1" applyAlignment="1">
      <alignment horizontal="justify" vertical="top" wrapText="1"/>
    </xf>
    <xf numFmtId="3" fontId="1" fillId="6" borderId="36" xfId="0" applyNumberFormat="1" applyFont="1" applyFill="1" applyBorder="1" applyAlignment="1">
      <alignment horizontal="justify" vertical="top" wrapText="1"/>
    </xf>
    <xf numFmtId="0" fontId="0" fillId="6" borderId="33" xfId="0" applyFont="1" applyFill="1" applyBorder="1" applyAlignment="1">
      <alignment horizontal="justify" vertical="top" wrapText="1"/>
    </xf>
    <xf numFmtId="165" fontId="1" fillId="3" borderId="79" xfId="0" applyNumberFormat="1" applyFont="1" applyFill="1" applyBorder="1" applyAlignment="1">
      <alignment vertical="top" wrapText="1"/>
    </xf>
    <xf numFmtId="165" fontId="1" fillId="3" borderId="73" xfId="0" applyNumberFormat="1" applyFont="1" applyFill="1" applyBorder="1" applyAlignment="1">
      <alignment vertical="top" wrapText="1"/>
    </xf>
    <xf numFmtId="0" fontId="3" fillId="6" borderId="17"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1" fillId="0" borderId="0" xfId="0" applyFont="1" applyFill="1" applyAlignment="1">
      <alignment horizontal="center" vertical="top"/>
    </xf>
    <xf numFmtId="0" fontId="1" fillId="0" borderId="26" xfId="0" applyFont="1" applyBorder="1" applyAlignment="1">
      <alignment horizontal="right" vertical="top"/>
    </xf>
    <xf numFmtId="0" fontId="4" fillId="0" borderId="26" xfId="0" applyFont="1" applyBorder="1" applyAlignment="1">
      <alignment horizontal="right" vertical="top"/>
    </xf>
    <xf numFmtId="3" fontId="1" fillId="0" borderId="6"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shrinkToFit="1"/>
    </xf>
    <xf numFmtId="3" fontId="1" fillId="0" borderId="8" xfId="0" applyNumberFormat="1" applyFont="1" applyBorder="1" applyAlignment="1">
      <alignment horizontal="center" vertical="center" textRotation="90" shrinkToFit="1"/>
    </xf>
    <xf numFmtId="3" fontId="1" fillId="0" borderId="24"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2" xfId="0" applyNumberFormat="1" applyFont="1" applyBorder="1" applyAlignment="1">
      <alignment horizontal="center" vertical="center" textRotation="90" shrinkToFit="1"/>
    </xf>
    <xf numFmtId="3" fontId="1" fillId="0" borderId="40" xfId="0" applyNumberFormat="1" applyFont="1" applyBorder="1" applyAlignment="1">
      <alignment horizontal="center" vertical="center" shrinkToFit="1"/>
    </xf>
    <xf numFmtId="3" fontId="1" fillId="0" borderId="36" xfId="0" applyNumberFormat="1" applyFont="1" applyBorder="1" applyAlignment="1">
      <alignment horizontal="center" vertical="center" shrinkToFit="1"/>
    </xf>
    <xf numFmtId="3" fontId="1" fillId="0" borderId="48" xfId="0" applyNumberFormat="1" applyFont="1" applyBorder="1" applyAlignment="1">
      <alignment horizontal="center" vertical="center" shrinkToFit="1"/>
    </xf>
    <xf numFmtId="0" fontId="1" fillId="0" borderId="45"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9" xfId="0" applyFont="1" applyBorder="1" applyAlignment="1">
      <alignment horizontal="center" vertical="center" textRotation="90" wrapText="1"/>
    </xf>
    <xf numFmtId="0" fontId="3" fillId="0" borderId="55" xfId="0" applyFont="1" applyBorder="1" applyAlignment="1">
      <alignment horizontal="center" vertical="center"/>
    </xf>
    <xf numFmtId="0" fontId="1" fillId="0" borderId="51" xfId="0" applyFont="1" applyBorder="1" applyAlignment="1">
      <alignment horizontal="center" vertical="center"/>
    </xf>
    <xf numFmtId="49" fontId="16" fillId="5" borderId="46" xfId="0" applyNumberFormat="1" applyFont="1" applyFill="1" applyBorder="1" applyAlignment="1">
      <alignment horizontal="left" vertical="top" wrapText="1"/>
    </xf>
    <xf numFmtId="49" fontId="16" fillId="5" borderId="53" xfId="0" applyNumberFormat="1" applyFont="1" applyFill="1" applyBorder="1" applyAlignment="1">
      <alignment horizontal="left" vertical="top" wrapText="1"/>
    </xf>
    <xf numFmtId="49" fontId="16" fillId="5" borderId="55" xfId="0" applyNumberFormat="1" applyFont="1" applyFill="1" applyBorder="1" applyAlignment="1">
      <alignment horizontal="left" vertical="top" wrapText="1"/>
    </xf>
    <xf numFmtId="0" fontId="16" fillId="7" borderId="47" xfId="0" applyFont="1" applyFill="1" applyBorder="1" applyAlignment="1">
      <alignment horizontal="left" vertical="top" wrapText="1"/>
    </xf>
    <xf numFmtId="0" fontId="16" fillId="7" borderId="52" xfId="0" applyFont="1" applyFill="1" applyBorder="1" applyAlignment="1">
      <alignment horizontal="left" vertical="top" wrapText="1"/>
    </xf>
    <xf numFmtId="0" fontId="16" fillId="7" borderId="51" xfId="0" applyFont="1" applyFill="1" applyBorder="1" applyAlignment="1">
      <alignment horizontal="left" vertical="top" wrapText="1"/>
    </xf>
    <xf numFmtId="3" fontId="1" fillId="0" borderId="40" xfId="0" applyNumberFormat="1" applyFont="1" applyBorder="1" applyAlignment="1">
      <alignment horizontal="center" vertical="center" textRotation="90" shrinkToFit="1"/>
    </xf>
    <xf numFmtId="3" fontId="1" fillId="0" borderId="36" xfId="0" applyNumberFormat="1" applyFont="1" applyBorder="1" applyAlignment="1">
      <alignment horizontal="center" vertical="center" textRotation="90" shrinkToFit="1"/>
    </xf>
    <xf numFmtId="3" fontId="1" fillId="0" borderId="48" xfId="0" applyNumberFormat="1" applyFont="1" applyBorder="1" applyAlignment="1">
      <alignment horizontal="center" vertical="center" textRotation="90" shrinkToFit="1"/>
    </xf>
    <xf numFmtId="3" fontId="1" fillId="0" borderId="45" xfId="0" applyNumberFormat="1" applyFont="1" applyBorder="1" applyAlignment="1">
      <alignment horizontal="center" vertical="center" textRotation="90" wrapText="1" shrinkToFit="1"/>
    </xf>
    <xf numFmtId="3" fontId="1" fillId="0" borderId="4" xfId="0" applyNumberFormat="1" applyFont="1" applyBorder="1" applyAlignment="1">
      <alignment horizontal="center" vertical="center" textRotation="90" wrapText="1" shrinkToFit="1"/>
    </xf>
    <xf numFmtId="3" fontId="1" fillId="0" borderId="39" xfId="0" applyNumberFormat="1" applyFont="1" applyBorder="1" applyAlignment="1">
      <alignment horizontal="center" vertical="center" textRotation="90" wrapText="1" shrinkToFit="1"/>
    </xf>
    <xf numFmtId="3" fontId="1" fillId="6" borderId="38" xfId="0" applyNumberFormat="1" applyFont="1" applyFill="1" applyBorder="1" applyAlignment="1">
      <alignment vertical="top" wrapText="1"/>
    </xf>
    <xf numFmtId="0" fontId="0" fillId="6" borderId="33" xfId="0" applyFont="1" applyFill="1" applyBorder="1" applyAlignment="1">
      <alignment vertical="top" wrapText="1"/>
    </xf>
    <xf numFmtId="165" fontId="13" fillId="6" borderId="38" xfId="0" applyNumberFormat="1" applyFont="1" applyFill="1" applyBorder="1" applyAlignment="1">
      <alignment vertical="top" wrapText="1"/>
    </xf>
    <xf numFmtId="0" fontId="21" fillId="0" borderId="33" xfId="0" applyFont="1" applyBorder="1" applyAlignment="1">
      <alignment vertical="top" wrapText="1"/>
    </xf>
    <xf numFmtId="49" fontId="1" fillId="6" borderId="14" xfId="0" applyNumberFormat="1" applyFont="1" applyFill="1" applyBorder="1" applyAlignment="1">
      <alignment horizontal="center" vertical="top" wrapText="1"/>
    </xf>
    <xf numFmtId="0" fontId="1" fillId="0" borderId="19" xfId="0" applyFont="1" applyFill="1" applyBorder="1" applyAlignment="1">
      <alignment horizontal="center" vertical="top"/>
    </xf>
    <xf numFmtId="165" fontId="1" fillId="6" borderId="52" xfId="0" applyNumberFormat="1" applyFont="1" applyFill="1" applyBorder="1" applyAlignment="1">
      <alignment horizontal="center" vertical="top"/>
    </xf>
    <xf numFmtId="1" fontId="13" fillId="6" borderId="16" xfId="0" applyNumberFormat="1" applyFont="1" applyFill="1" applyBorder="1" applyAlignment="1">
      <alignment horizontal="center" vertical="top"/>
    </xf>
    <xf numFmtId="1" fontId="13" fillId="6" borderId="28" xfId="0" applyNumberFormat="1" applyFont="1" applyFill="1" applyBorder="1" applyAlignment="1">
      <alignment horizontal="center" vertical="top"/>
    </xf>
    <xf numFmtId="1" fontId="13" fillId="6" borderId="38" xfId="0" applyNumberFormat="1" applyFont="1" applyFill="1" applyBorder="1" applyAlignment="1">
      <alignment horizontal="center" vertical="top"/>
    </xf>
    <xf numFmtId="1" fontId="13" fillId="6" borderId="33" xfId="0" applyNumberFormat="1" applyFont="1" applyFill="1" applyBorder="1" applyAlignment="1">
      <alignment horizontal="center" vertical="top"/>
    </xf>
    <xf numFmtId="1" fontId="8" fillId="6" borderId="17" xfId="0" applyNumberFormat="1" applyFont="1" applyFill="1" applyBorder="1" applyAlignment="1">
      <alignment horizontal="center" vertical="top"/>
    </xf>
    <xf numFmtId="1" fontId="8" fillId="6" borderId="27" xfId="0" applyNumberFormat="1" applyFont="1" applyFill="1" applyBorder="1" applyAlignment="1">
      <alignment horizontal="center" vertical="top"/>
    </xf>
    <xf numFmtId="165" fontId="13" fillId="6" borderId="79" xfId="0" applyNumberFormat="1" applyFont="1" applyFill="1" applyBorder="1" applyAlignment="1">
      <alignment vertical="top" wrapText="1"/>
    </xf>
    <xf numFmtId="165" fontId="13" fillId="6" borderId="71" xfId="0" applyNumberFormat="1" applyFont="1" applyFill="1" applyBorder="1" applyAlignment="1">
      <alignment vertical="top" wrapText="1"/>
    </xf>
    <xf numFmtId="165" fontId="1" fillId="6" borderId="88" xfId="0" applyNumberFormat="1" applyFont="1" applyFill="1" applyBorder="1" applyAlignment="1">
      <alignment horizontal="left" vertical="top" wrapText="1"/>
    </xf>
    <xf numFmtId="165" fontId="1" fillId="6" borderId="72" xfId="0" applyNumberFormat="1" applyFont="1" applyFill="1" applyBorder="1" applyAlignment="1">
      <alignment horizontal="left" vertical="top" wrapText="1"/>
    </xf>
    <xf numFmtId="0" fontId="1" fillId="6" borderId="75" xfId="0" applyFont="1" applyFill="1" applyBorder="1" applyAlignment="1">
      <alignment horizontal="left" vertical="top" wrapText="1"/>
    </xf>
    <xf numFmtId="0" fontId="1" fillId="6" borderId="67" xfId="0" applyFont="1" applyFill="1" applyBorder="1" applyAlignment="1">
      <alignment horizontal="left" vertical="top" wrapText="1"/>
    </xf>
    <xf numFmtId="0" fontId="21" fillId="6" borderId="36" xfId="0" applyFont="1" applyFill="1" applyBorder="1" applyAlignment="1">
      <alignment horizontal="center" vertical="center" textRotation="90" wrapText="1"/>
    </xf>
    <xf numFmtId="165" fontId="13" fillId="6" borderId="73" xfId="0" applyNumberFormat="1" applyFont="1" applyFill="1" applyBorder="1" applyAlignment="1">
      <alignment vertical="top" wrapText="1"/>
    </xf>
    <xf numFmtId="3" fontId="3" fillId="6" borderId="38" xfId="0" applyNumberFormat="1" applyFont="1" applyFill="1" applyBorder="1" applyAlignment="1">
      <alignment horizontal="center" vertical="center" textRotation="90" wrapText="1"/>
    </xf>
    <xf numFmtId="0" fontId="18" fillId="0" borderId="33" xfId="0" applyFont="1" applyBorder="1" applyAlignment="1">
      <alignment horizontal="center" vertical="center" textRotation="90" wrapText="1"/>
    </xf>
    <xf numFmtId="3" fontId="1" fillId="6" borderId="17" xfId="0" applyNumberFormat="1" applyFont="1" applyFill="1" applyBorder="1" applyAlignment="1">
      <alignment horizontal="center" vertical="top" wrapText="1"/>
    </xf>
    <xf numFmtId="0" fontId="4" fillId="6" borderId="15" xfId="0" applyFont="1" applyFill="1" applyBorder="1" applyAlignment="1">
      <alignment horizontal="center" wrapText="1"/>
    </xf>
    <xf numFmtId="3" fontId="3" fillId="6" borderId="38" xfId="0" applyNumberFormat="1" applyFont="1" applyFill="1" applyBorder="1" applyAlignment="1">
      <alignment vertical="top" wrapText="1"/>
    </xf>
    <xf numFmtId="3" fontId="3" fillId="6" borderId="36" xfId="0" applyNumberFormat="1" applyFont="1" applyFill="1" applyBorder="1" applyAlignment="1">
      <alignment vertical="top" wrapText="1"/>
    </xf>
    <xf numFmtId="49" fontId="3" fillId="8" borderId="13"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49" fontId="3" fillId="6" borderId="28" xfId="0" applyNumberFormat="1" applyFont="1" applyFill="1" applyBorder="1" applyAlignment="1">
      <alignment horizontal="center" vertical="top"/>
    </xf>
    <xf numFmtId="0" fontId="1" fillId="3" borderId="16" xfId="0" applyFont="1" applyFill="1" applyBorder="1" applyAlignment="1">
      <alignment vertical="top" wrapText="1"/>
    </xf>
    <xf numFmtId="0" fontId="1" fillId="3" borderId="28" xfId="0" applyFont="1" applyFill="1" applyBorder="1" applyAlignment="1">
      <alignment vertical="top" wrapText="1"/>
    </xf>
    <xf numFmtId="1" fontId="1" fillId="6" borderId="38" xfId="0" applyNumberFormat="1" applyFont="1" applyFill="1" applyBorder="1" applyAlignment="1">
      <alignment horizontal="center" vertical="top"/>
    </xf>
    <xf numFmtId="1" fontId="1" fillId="6" borderId="33" xfId="0" applyNumberFormat="1" applyFont="1" applyFill="1" applyBorder="1" applyAlignment="1">
      <alignment horizontal="center" vertical="top"/>
    </xf>
    <xf numFmtId="1" fontId="1" fillId="6" borderId="17" xfId="0" applyNumberFormat="1" applyFont="1" applyFill="1" applyBorder="1" applyAlignment="1">
      <alignment horizontal="center" vertical="top"/>
    </xf>
    <xf numFmtId="1" fontId="1" fillId="6" borderId="27" xfId="0" applyNumberFormat="1" applyFont="1" applyFill="1" applyBorder="1" applyAlignment="1">
      <alignment horizontal="center" vertical="top"/>
    </xf>
    <xf numFmtId="49" fontId="1" fillId="6" borderId="15" xfId="0" applyNumberFormat="1" applyFont="1" applyFill="1" applyBorder="1" applyAlignment="1">
      <alignment horizontal="center" vertical="top" wrapText="1"/>
    </xf>
    <xf numFmtId="0" fontId="1" fillId="6" borderId="68" xfId="0" applyFont="1" applyFill="1" applyBorder="1" applyAlignment="1">
      <alignment horizontal="center" vertical="top" wrapText="1"/>
    </xf>
    <xf numFmtId="0" fontId="1" fillId="6" borderId="42" xfId="0" applyFont="1" applyFill="1" applyBorder="1" applyAlignment="1">
      <alignment horizontal="center" vertical="top" wrapText="1"/>
    </xf>
    <xf numFmtId="0" fontId="0" fillId="0" borderId="36" xfId="0" applyFont="1" applyBorder="1" applyAlignment="1">
      <alignment vertical="top" wrapText="1"/>
    </xf>
    <xf numFmtId="0" fontId="11" fillId="0" borderId="0" xfId="0" applyFont="1" applyAlignment="1">
      <alignment horizontal="right" wrapText="1"/>
    </xf>
    <xf numFmtId="0" fontId="4" fillId="0" borderId="0" xfId="0" applyFont="1" applyAlignment="1">
      <alignment horizontal="right"/>
    </xf>
    <xf numFmtId="3" fontId="1" fillId="0" borderId="25" xfId="0" applyNumberFormat="1" applyFont="1" applyFill="1" applyBorder="1" applyAlignment="1">
      <alignment horizontal="center" vertical="center" textRotation="90" wrapText="1" shrinkToFit="1"/>
    </xf>
    <xf numFmtId="3" fontId="1" fillId="0" borderId="15" xfId="0" applyNumberFormat="1" applyFont="1" applyFill="1" applyBorder="1" applyAlignment="1">
      <alignment horizontal="center" vertical="center" textRotation="90" wrapText="1" shrinkToFit="1"/>
    </xf>
    <xf numFmtId="3" fontId="1" fillId="0" borderId="23" xfId="0" applyNumberFormat="1" applyFont="1" applyFill="1" applyBorder="1" applyAlignment="1">
      <alignment horizontal="center" vertical="center" textRotation="90" wrapText="1" shrinkToFit="1"/>
    </xf>
    <xf numFmtId="3" fontId="1" fillId="7" borderId="38" xfId="0" applyNumberFormat="1" applyFont="1" applyFill="1" applyBorder="1" applyAlignment="1">
      <alignment horizontal="justify" vertical="top" wrapText="1"/>
    </xf>
    <xf numFmtId="3" fontId="1" fillId="7" borderId="36" xfId="0" applyNumberFormat="1" applyFont="1" applyFill="1" applyBorder="1" applyAlignment="1">
      <alignment horizontal="justify" vertical="top" wrapText="1"/>
    </xf>
    <xf numFmtId="0" fontId="0" fillId="7" borderId="33" xfId="0" applyFont="1" applyFill="1" applyBorder="1" applyAlignment="1">
      <alignment horizontal="justify" vertical="top" wrapText="1"/>
    </xf>
    <xf numFmtId="0" fontId="3" fillId="11" borderId="36" xfId="0" applyFont="1" applyFill="1" applyBorder="1" applyAlignment="1">
      <alignment horizontal="center" vertical="center" wrapText="1"/>
    </xf>
    <xf numFmtId="49" fontId="3" fillId="6" borderId="16"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wrapText="1"/>
    </xf>
    <xf numFmtId="49" fontId="3" fillId="6" borderId="28" xfId="0" applyNumberFormat="1" applyFont="1" applyFill="1" applyBorder="1" applyAlignment="1">
      <alignment horizontal="center" vertical="top" wrapText="1"/>
    </xf>
    <xf numFmtId="165" fontId="1" fillId="6" borderId="50" xfId="0" applyNumberFormat="1" applyFont="1" applyFill="1" applyBorder="1" applyAlignment="1">
      <alignment horizontal="center" vertical="top"/>
    </xf>
    <xf numFmtId="165" fontId="1" fillId="6" borderId="58" xfId="0" applyNumberFormat="1" applyFont="1" applyFill="1" applyBorder="1" applyAlignment="1">
      <alignment horizontal="center" vertical="top"/>
    </xf>
    <xf numFmtId="49" fontId="9" fillId="6" borderId="16" xfId="0" applyNumberFormat="1" applyFont="1" applyFill="1" applyBorder="1" applyAlignment="1">
      <alignment horizontal="center" vertical="top"/>
    </xf>
    <xf numFmtId="49" fontId="9" fillId="6" borderId="28" xfId="0" applyNumberFormat="1" applyFont="1" applyFill="1" applyBorder="1" applyAlignment="1">
      <alignment horizontal="center" vertical="top"/>
    </xf>
    <xf numFmtId="0" fontId="13" fillId="6" borderId="38" xfId="0" applyFont="1" applyFill="1" applyBorder="1" applyAlignment="1">
      <alignment horizontal="left" vertical="top" wrapText="1"/>
    </xf>
    <xf numFmtId="0" fontId="13" fillId="6" borderId="33" xfId="0" applyFont="1" applyFill="1" applyBorder="1" applyAlignment="1">
      <alignment horizontal="left" vertical="top" wrapText="1"/>
    </xf>
    <xf numFmtId="0" fontId="22" fillId="6" borderId="36" xfId="0" applyFont="1" applyFill="1" applyBorder="1" applyAlignment="1">
      <alignment horizontal="center" vertical="center" textRotation="90" wrapText="1"/>
    </xf>
    <xf numFmtId="0" fontId="13" fillId="6" borderId="38" xfId="0" applyFont="1" applyFill="1" applyBorder="1" applyAlignment="1">
      <alignment horizontal="center" vertical="center" textRotation="90" wrapText="1"/>
    </xf>
    <xf numFmtId="0" fontId="13" fillId="6" borderId="33" xfId="0" applyFont="1" applyFill="1" applyBorder="1" applyAlignment="1">
      <alignment horizontal="center" vertical="center" textRotation="90" wrapText="1"/>
    </xf>
    <xf numFmtId="49" fontId="19" fillId="6" borderId="15" xfId="0" applyNumberFormat="1" applyFont="1" applyFill="1" applyBorder="1" applyAlignment="1">
      <alignment horizontal="center" vertical="top" wrapText="1"/>
    </xf>
    <xf numFmtId="49" fontId="19" fillId="6" borderId="27" xfId="0" applyNumberFormat="1" applyFont="1" applyFill="1" applyBorder="1" applyAlignment="1">
      <alignment horizontal="center" vertical="top" wrapText="1"/>
    </xf>
    <xf numFmtId="0" fontId="13" fillId="6" borderId="18" xfId="0" applyFont="1" applyFill="1" applyBorder="1" applyAlignment="1">
      <alignment horizontal="center" vertical="top"/>
    </xf>
    <xf numFmtId="0" fontId="13" fillId="6" borderId="20" xfId="0" applyFont="1" applyFill="1" applyBorder="1" applyAlignment="1">
      <alignment horizontal="center" vertical="top"/>
    </xf>
    <xf numFmtId="49" fontId="13" fillId="6" borderId="17" xfId="0" applyNumberFormat="1" applyFont="1" applyFill="1" applyBorder="1" applyAlignment="1">
      <alignment horizontal="center" vertical="top" wrapText="1"/>
    </xf>
    <xf numFmtId="0" fontId="21" fillId="0" borderId="27" xfId="0" applyFont="1" applyBorder="1" applyAlignment="1">
      <alignment horizontal="center" vertical="top" wrapText="1"/>
    </xf>
    <xf numFmtId="165" fontId="1" fillId="7" borderId="1" xfId="0" applyNumberFormat="1" applyFont="1" applyFill="1" applyBorder="1" applyAlignment="1">
      <alignment horizontal="left" vertical="top" wrapText="1"/>
    </xf>
    <xf numFmtId="49" fontId="1" fillId="6" borderId="25" xfId="0" applyNumberFormat="1" applyFont="1" applyFill="1" applyBorder="1" applyAlignment="1">
      <alignment horizontal="center" vertical="top" wrapText="1"/>
    </xf>
    <xf numFmtId="49" fontId="1" fillId="6" borderId="27" xfId="0" applyNumberFormat="1" applyFont="1" applyFill="1" applyBorder="1" applyAlignment="1">
      <alignment horizontal="center" vertical="top" wrapText="1"/>
    </xf>
    <xf numFmtId="0" fontId="13" fillId="6" borderId="16" xfId="0" applyFont="1" applyFill="1" applyBorder="1" applyAlignment="1">
      <alignment horizontal="left" vertical="top" wrapText="1"/>
    </xf>
    <xf numFmtId="0" fontId="21" fillId="0" borderId="28" xfId="0" applyFont="1" applyBorder="1" applyAlignment="1">
      <alignment horizontal="left" vertical="top" wrapText="1"/>
    </xf>
    <xf numFmtId="165" fontId="1" fillId="7" borderId="16"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49" fontId="3" fillId="8" borderId="24" xfId="0" applyNumberFormat="1" applyFont="1" applyFill="1" applyBorder="1" applyAlignment="1">
      <alignment horizontal="center" vertical="top"/>
    </xf>
    <xf numFmtId="165" fontId="19" fillId="6" borderId="38" xfId="0" applyNumberFormat="1" applyFont="1" applyFill="1" applyBorder="1" applyAlignment="1">
      <alignment horizontal="center" vertical="center" textRotation="90" wrapText="1"/>
    </xf>
    <xf numFmtId="0" fontId="0" fillId="0" borderId="33" xfId="0" applyFont="1" applyBorder="1" applyAlignment="1">
      <alignment horizontal="center" vertical="center" textRotation="90" wrapText="1"/>
    </xf>
    <xf numFmtId="165" fontId="13" fillId="6" borderId="16" xfId="0" applyNumberFormat="1" applyFont="1" applyFill="1" applyBorder="1" applyAlignment="1">
      <alignment horizontal="left" vertical="top" wrapText="1"/>
    </xf>
    <xf numFmtId="0" fontId="13" fillId="6" borderId="36" xfId="0" applyFont="1" applyFill="1" applyBorder="1" applyAlignment="1">
      <alignment horizontal="left" vertical="top" wrapText="1"/>
    </xf>
    <xf numFmtId="49" fontId="13" fillId="6" borderId="27" xfId="0" applyNumberFormat="1" applyFont="1" applyFill="1" applyBorder="1" applyAlignment="1">
      <alignment horizontal="center" vertical="top" wrapText="1"/>
    </xf>
  </cellXfs>
  <cellStyles count="2">
    <cellStyle name="Įprastas" xfId="0" builtinId="0"/>
    <cellStyle name="Įprastas 2" xfId="1"/>
  </cellStyles>
  <dxfs count="0"/>
  <tableStyles count="0" defaultTableStyle="TableStyleMedium2" defaultPivotStyle="PivotStyleLight16"/>
  <colors>
    <mruColors>
      <color rgb="FFCCFFCC"/>
      <color rgb="FFFFFFCC"/>
      <color rgb="FFFFCCCC"/>
      <color rgb="FFFFCCFF"/>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9"/>
  <sheetViews>
    <sheetView tabSelected="1" zoomScaleNormal="100" zoomScaleSheetLayoutView="100" workbookViewId="0">
      <selection activeCell="W11" sqref="V11:W11"/>
    </sheetView>
  </sheetViews>
  <sheetFormatPr defaultColWidth="9.140625" defaultRowHeight="12.75" x14ac:dyDescent="0.2"/>
  <cols>
    <col min="1" max="3" width="2.85546875" style="21" customWidth="1"/>
    <col min="4" max="4" width="37.42578125" style="21" customWidth="1"/>
    <col min="5" max="5" width="4.28515625" style="22" customWidth="1"/>
    <col min="6" max="6" width="7.85546875" style="24" customWidth="1"/>
    <col min="7" max="7" width="10.28515625" style="21" customWidth="1"/>
    <col min="8" max="9" width="8.85546875" style="21" customWidth="1"/>
    <col min="10" max="10" width="33.28515625" style="21" customWidth="1"/>
    <col min="11" max="13" width="4.28515625" style="21" customWidth="1"/>
    <col min="14" max="14" width="9.140625" style="106"/>
    <col min="15" max="16384" width="9.140625" style="25"/>
  </cols>
  <sheetData>
    <row r="1" spans="1:14" ht="30.75" customHeight="1" x14ac:dyDescent="0.2">
      <c r="H1" s="492"/>
      <c r="I1" s="640" t="s">
        <v>113</v>
      </c>
      <c r="J1" s="641"/>
      <c r="K1" s="641"/>
      <c r="L1" s="641"/>
      <c r="M1" s="641"/>
      <c r="N1" s="25"/>
    </row>
    <row r="2" spans="1:14" ht="15.75" customHeight="1" x14ac:dyDescent="0.2">
      <c r="H2" s="492"/>
      <c r="I2" s="640" t="s">
        <v>112</v>
      </c>
      <c r="J2" s="641"/>
      <c r="K2" s="85"/>
      <c r="L2" s="85"/>
      <c r="M2" s="85"/>
      <c r="N2" s="25"/>
    </row>
    <row r="3" spans="1:14" ht="15.75" customHeight="1" x14ac:dyDescent="0.2">
      <c r="H3" s="492"/>
      <c r="I3" s="105"/>
      <c r="J3" s="86"/>
      <c r="K3" s="87"/>
      <c r="L3" s="87"/>
      <c r="M3" s="87"/>
      <c r="N3" s="25"/>
    </row>
    <row r="4" spans="1:14" ht="13.5" customHeight="1" x14ac:dyDescent="0.2">
      <c r="H4" s="105"/>
      <c r="I4" s="86"/>
      <c r="J4" s="87"/>
      <c r="K4" s="87"/>
      <c r="L4" s="106"/>
      <c r="M4" s="106"/>
      <c r="N4" s="25"/>
    </row>
    <row r="5" spans="1:14" s="21" customFormat="1" ht="15" customHeight="1" x14ac:dyDescent="0.2">
      <c r="A5" s="475"/>
      <c r="B5" s="475"/>
      <c r="C5" s="475"/>
      <c r="D5" s="618" t="s">
        <v>159</v>
      </c>
      <c r="E5" s="618"/>
      <c r="F5" s="618"/>
      <c r="G5" s="618"/>
      <c r="H5" s="618"/>
      <c r="I5" s="618"/>
      <c r="J5" s="618"/>
      <c r="K5" s="475"/>
      <c r="L5" s="475"/>
      <c r="M5" s="475"/>
      <c r="N5" s="105"/>
    </row>
    <row r="6" spans="1:14" ht="14.25" x14ac:dyDescent="0.2">
      <c r="A6" s="619" t="s">
        <v>25</v>
      </c>
      <c r="B6" s="619"/>
      <c r="C6" s="619"/>
      <c r="D6" s="619"/>
      <c r="E6" s="619"/>
      <c r="F6" s="619"/>
      <c r="G6" s="619"/>
      <c r="H6" s="619"/>
      <c r="I6" s="619"/>
      <c r="J6" s="619"/>
      <c r="K6" s="619"/>
      <c r="L6" s="619"/>
      <c r="M6" s="619"/>
    </row>
    <row r="7" spans="1:14" ht="15" x14ac:dyDescent="0.2">
      <c r="A7" s="620" t="s">
        <v>16</v>
      </c>
      <c r="B7" s="620"/>
      <c r="C7" s="620"/>
      <c r="D7" s="620"/>
      <c r="E7" s="620"/>
      <c r="F7" s="620"/>
      <c r="G7" s="620"/>
      <c r="H7" s="620"/>
      <c r="I7" s="620"/>
      <c r="J7" s="620"/>
      <c r="K7" s="620"/>
      <c r="L7" s="620"/>
      <c r="M7" s="620"/>
      <c r="N7" s="107"/>
    </row>
    <row r="8" spans="1:14" ht="15.75" customHeight="1" thickBot="1" x14ac:dyDescent="0.25">
      <c r="J8" s="702" t="s">
        <v>61</v>
      </c>
      <c r="K8" s="702"/>
      <c r="L8" s="702"/>
      <c r="M8" s="703"/>
    </row>
    <row r="9" spans="1:14" s="99" customFormat="1" ht="36.75" customHeight="1" x14ac:dyDescent="0.2">
      <c r="A9" s="704" t="s">
        <v>17</v>
      </c>
      <c r="B9" s="707" t="s">
        <v>0</v>
      </c>
      <c r="C9" s="707" t="s">
        <v>1</v>
      </c>
      <c r="D9" s="710" t="s">
        <v>11</v>
      </c>
      <c r="E9" s="724" t="s">
        <v>2</v>
      </c>
      <c r="F9" s="727" t="s">
        <v>3</v>
      </c>
      <c r="G9" s="713" t="s">
        <v>121</v>
      </c>
      <c r="H9" s="713" t="s">
        <v>96</v>
      </c>
      <c r="I9" s="713" t="s">
        <v>122</v>
      </c>
      <c r="J9" s="581" t="s">
        <v>10</v>
      </c>
      <c r="K9" s="582"/>
      <c r="L9" s="582"/>
      <c r="M9" s="716"/>
    </row>
    <row r="10" spans="1:14" s="99" customFormat="1" ht="18.75" customHeight="1" x14ac:dyDescent="0.2">
      <c r="A10" s="705"/>
      <c r="B10" s="708"/>
      <c r="C10" s="708"/>
      <c r="D10" s="711"/>
      <c r="E10" s="725"/>
      <c r="F10" s="728"/>
      <c r="G10" s="714"/>
      <c r="H10" s="714"/>
      <c r="I10" s="714"/>
      <c r="J10" s="621" t="s">
        <v>11</v>
      </c>
      <c r="K10" s="583" t="s">
        <v>50</v>
      </c>
      <c r="L10" s="583"/>
      <c r="M10" s="717"/>
    </row>
    <row r="11" spans="1:14" s="99" customFormat="1" ht="69.75" customHeight="1" thickBot="1" x14ac:dyDescent="0.25">
      <c r="A11" s="706"/>
      <c r="B11" s="709"/>
      <c r="C11" s="709"/>
      <c r="D11" s="712"/>
      <c r="E11" s="726"/>
      <c r="F11" s="729"/>
      <c r="G11" s="715"/>
      <c r="H11" s="715"/>
      <c r="I11" s="715"/>
      <c r="J11" s="622"/>
      <c r="K11" s="100" t="s">
        <v>82</v>
      </c>
      <c r="L11" s="100" t="s">
        <v>97</v>
      </c>
      <c r="M11" s="101" t="s">
        <v>123</v>
      </c>
    </row>
    <row r="12" spans="1:14" s="108" customFormat="1" ht="15" customHeight="1" x14ac:dyDescent="0.2">
      <c r="A12" s="718" t="s">
        <v>40</v>
      </c>
      <c r="B12" s="719"/>
      <c r="C12" s="719"/>
      <c r="D12" s="719"/>
      <c r="E12" s="719"/>
      <c r="F12" s="719"/>
      <c r="G12" s="719"/>
      <c r="H12" s="719"/>
      <c r="I12" s="719"/>
      <c r="J12" s="719"/>
      <c r="K12" s="719"/>
      <c r="L12" s="719"/>
      <c r="M12" s="720"/>
      <c r="N12" s="253"/>
    </row>
    <row r="13" spans="1:14" s="108" customFormat="1" ht="13.5" customHeight="1" x14ac:dyDescent="0.2">
      <c r="A13" s="721" t="s">
        <v>26</v>
      </c>
      <c r="B13" s="722"/>
      <c r="C13" s="722"/>
      <c r="D13" s="722"/>
      <c r="E13" s="722"/>
      <c r="F13" s="722"/>
      <c r="G13" s="722"/>
      <c r="H13" s="722"/>
      <c r="I13" s="722"/>
      <c r="J13" s="722"/>
      <c r="K13" s="722"/>
      <c r="L13" s="722"/>
      <c r="M13" s="723"/>
      <c r="N13" s="253"/>
    </row>
    <row r="14" spans="1:14" ht="14.25" customHeight="1" x14ac:dyDescent="0.2">
      <c r="A14" s="109" t="s">
        <v>4</v>
      </c>
      <c r="B14" s="688" t="s">
        <v>27</v>
      </c>
      <c r="C14" s="689"/>
      <c r="D14" s="689"/>
      <c r="E14" s="689"/>
      <c r="F14" s="689"/>
      <c r="G14" s="689"/>
      <c r="H14" s="689"/>
      <c r="I14" s="689"/>
      <c r="J14" s="689"/>
      <c r="K14" s="689"/>
      <c r="L14" s="689"/>
      <c r="M14" s="690"/>
    </row>
    <row r="15" spans="1:14" ht="15.75" customHeight="1" x14ac:dyDescent="0.2">
      <c r="A15" s="422" t="s">
        <v>4</v>
      </c>
      <c r="B15" s="423" t="s">
        <v>4</v>
      </c>
      <c r="C15" s="691" t="s">
        <v>28</v>
      </c>
      <c r="D15" s="692"/>
      <c r="E15" s="692"/>
      <c r="F15" s="692"/>
      <c r="G15" s="692"/>
      <c r="H15" s="692"/>
      <c r="I15" s="692"/>
      <c r="J15" s="692"/>
      <c r="K15" s="692"/>
      <c r="L15" s="692"/>
      <c r="M15" s="693"/>
    </row>
    <row r="16" spans="1:14" ht="14.25" customHeight="1" x14ac:dyDescent="0.2">
      <c r="A16" s="484" t="s">
        <v>4</v>
      </c>
      <c r="B16" s="485" t="s">
        <v>4</v>
      </c>
      <c r="C16" s="114" t="s">
        <v>4</v>
      </c>
      <c r="D16" s="498" t="s">
        <v>53</v>
      </c>
      <c r="E16" s="499"/>
      <c r="F16" s="322" t="s">
        <v>19</v>
      </c>
      <c r="G16" s="477">
        <v>58.8</v>
      </c>
      <c r="H16" s="477">
        <v>197.2</v>
      </c>
      <c r="I16" s="477">
        <v>230.7</v>
      </c>
      <c r="J16" s="500"/>
      <c r="K16" s="501"/>
      <c r="L16" s="501"/>
      <c r="M16" s="502"/>
    </row>
    <row r="17" spans="1:18" ht="14.25" customHeight="1" x14ac:dyDescent="0.2">
      <c r="A17" s="484"/>
      <c r="B17" s="485"/>
      <c r="C17" s="114"/>
      <c r="D17" s="479"/>
      <c r="E17" s="505"/>
      <c r="F17" s="40" t="s">
        <v>51</v>
      </c>
      <c r="G17" s="2">
        <v>81.8</v>
      </c>
      <c r="H17" s="2"/>
      <c r="I17" s="2"/>
      <c r="J17" s="495"/>
      <c r="K17" s="496"/>
      <c r="L17" s="496"/>
      <c r="M17" s="497"/>
    </row>
    <row r="18" spans="1:18" ht="12" customHeight="1" x14ac:dyDescent="0.2">
      <c r="A18" s="484"/>
      <c r="B18" s="485"/>
      <c r="C18" s="503"/>
      <c r="D18" s="694" t="s">
        <v>42</v>
      </c>
      <c r="E18" s="499" t="s">
        <v>29</v>
      </c>
      <c r="F18" s="493"/>
      <c r="G18" s="477"/>
      <c r="H18" s="477"/>
      <c r="I18" s="477"/>
      <c r="J18" s="697" t="s">
        <v>62</v>
      </c>
      <c r="K18" s="5">
        <v>1</v>
      </c>
      <c r="L18" s="5"/>
      <c r="M18" s="113"/>
    </row>
    <row r="19" spans="1:18" ht="14.25" customHeight="1" x14ac:dyDescent="0.2">
      <c r="A19" s="484"/>
      <c r="B19" s="485"/>
      <c r="C19" s="503"/>
      <c r="D19" s="695"/>
      <c r="E19" s="505" t="s">
        <v>138</v>
      </c>
      <c r="F19" s="388"/>
      <c r="G19" s="2"/>
      <c r="H19" s="2"/>
      <c r="I19" s="2"/>
      <c r="J19" s="698"/>
      <c r="K19" s="10"/>
      <c r="L19" s="10"/>
      <c r="M19" s="115"/>
    </row>
    <row r="20" spans="1:18" ht="20.25" customHeight="1" x14ac:dyDescent="0.2">
      <c r="A20" s="484"/>
      <c r="B20" s="485"/>
      <c r="C20" s="503"/>
      <c r="D20" s="696"/>
      <c r="E20" s="506" t="s">
        <v>147</v>
      </c>
      <c r="F20" s="494"/>
      <c r="G20" s="2"/>
      <c r="H20" s="2"/>
      <c r="I20" s="2"/>
      <c r="J20" s="677"/>
      <c r="K20" s="10"/>
      <c r="L20" s="10"/>
      <c r="M20" s="115"/>
    </row>
    <row r="21" spans="1:18" ht="15.75" customHeight="1" x14ac:dyDescent="0.2">
      <c r="A21" s="484"/>
      <c r="B21" s="485"/>
      <c r="C21" s="114"/>
      <c r="D21" s="670" t="s">
        <v>73</v>
      </c>
      <c r="E21" s="699" t="s">
        <v>147</v>
      </c>
      <c r="F21" s="40"/>
      <c r="G21" s="477"/>
      <c r="H21" s="477"/>
      <c r="I21" s="477"/>
      <c r="J21" s="333" t="s">
        <v>75</v>
      </c>
      <c r="K21" s="44"/>
      <c r="L21" s="44"/>
      <c r="M21" s="35"/>
      <c r="N21" s="116"/>
    </row>
    <row r="22" spans="1:18" ht="12.75" customHeight="1" x14ac:dyDescent="0.2">
      <c r="A22" s="484"/>
      <c r="B22" s="485"/>
      <c r="C22" s="504"/>
      <c r="D22" s="671"/>
      <c r="E22" s="700"/>
      <c r="F22" s="40"/>
      <c r="G22" s="2"/>
      <c r="H22" s="2"/>
      <c r="I22" s="2"/>
      <c r="J22" s="334"/>
      <c r="K22" s="49"/>
      <c r="L22" s="49"/>
      <c r="M22" s="32"/>
      <c r="N22" s="116"/>
    </row>
    <row r="23" spans="1:18" ht="25.5" customHeight="1" x14ac:dyDescent="0.2">
      <c r="A23" s="484"/>
      <c r="B23" s="485"/>
      <c r="C23" s="504"/>
      <c r="D23" s="730" t="s">
        <v>92</v>
      </c>
      <c r="E23" s="432"/>
      <c r="F23" s="493"/>
      <c r="G23" s="477"/>
      <c r="H23" s="477"/>
      <c r="I23" s="477"/>
      <c r="J23" s="333" t="s">
        <v>84</v>
      </c>
      <c r="K23" s="44"/>
      <c r="L23" s="44">
        <v>1</v>
      </c>
      <c r="M23" s="35"/>
      <c r="N23" s="116"/>
    </row>
    <row r="24" spans="1:18" ht="30" customHeight="1" x14ac:dyDescent="0.2">
      <c r="A24" s="484"/>
      <c r="B24" s="485"/>
      <c r="C24" s="504"/>
      <c r="D24" s="731"/>
      <c r="E24" s="432"/>
      <c r="F24" s="494"/>
      <c r="G24" s="478"/>
      <c r="H24" s="478"/>
      <c r="I24" s="478"/>
      <c r="J24" s="335"/>
      <c r="K24" s="72"/>
      <c r="L24" s="72"/>
      <c r="M24" s="73"/>
      <c r="N24" s="116"/>
    </row>
    <row r="25" spans="1:18" ht="14.25" customHeight="1" x14ac:dyDescent="0.2">
      <c r="A25" s="658"/>
      <c r="B25" s="659"/>
      <c r="C25" s="660"/>
      <c r="D25" s="678" t="s">
        <v>116</v>
      </c>
      <c r="E25" s="665"/>
      <c r="F25" s="493"/>
      <c r="G25" s="477"/>
      <c r="H25" s="477"/>
      <c r="I25" s="477"/>
      <c r="J25" s="336" t="s">
        <v>84</v>
      </c>
      <c r="K25" s="12"/>
      <c r="L25" s="46">
        <v>1</v>
      </c>
      <c r="M25" s="56"/>
      <c r="N25" s="123"/>
    </row>
    <row r="26" spans="1:18" ht="15" customHeight="1" x14ac:dyDescent="0.2">
      <c r="A26" s="658"/>
      <c r="B26" s="659"/>
      <c r="C26" s="660"/>
      <c r="D26" s="679"/>
      <c r="E26" s="665"/>
      <c r="F26" s="82"/>
      <c r="G26" s="478"/>
      <c r="H26" s="478"/>
      <c r="I26" s="478"/>
      <c r="J26" s="337"/>
      <c r="K26" s="124"/>
      <c r="L26" s="81"/>
      <c r="M26" s="50"/>
      <c r="N26" s="298"/>
    </row>
    <row r="27" spans="1:18" ht="14.25" customHeight="1" x14ac:dyDescent="0.2">
      <c r="A27" s="658"/>
      <c r="B27" s="659"/>
      <c r="C27" s="660"/>
      <c r="D27" s="678" t="s">
        <v>130</v>
      </c>
      <c r="E27" s="665"/>
      <c r="F27" s="493"/>
      <c r="G27" s="477"/>
      <c r="H27" s="477"/>
      <c r="I27" s="477"/>
      <c r="J27" s="336" t="s">
        <v>84</v>
      </c>
      <c r="K27" s="12"/>
      <c r="L27" s="46"/>
      <c r="M27" s="56">
        <v>1</v>
      </c>
      <c r="N27" s="123"/>
    </row>
    <row r="28" spans="1:18" ht="28.5" customHeight="1" x14ac:dyDescent="0.2">
      <c r="A28" s="658"/>
      <c r="B28" s="659"/>
      <c r="C28" s="660"/>
      <c r="D28" s="679"/>
      <c r="E28" s="665"/>
      <c r="F28" s="82"/>
      <c r="G28" s="478"/>
      <c r="H28" s="478"/>
      <c r="I28" s="478"/>
      <c r="J28" s="337"/>
      <c r="K28" s="124"/>
      <c r="L28" s="81"/>
      <c r="M28" s="50"/>
      <c r="N28" s="298"/>
    </row>
    <row r="29" spans="1:18" ht="14.25" customHeight="1" x14ac:dyDescent="0.2">
      <c r="A29" s="658"/>
      <c r="B29" s="659"/>
      <c r="C29" s="660"/>
      <c r="D29" s="678" t="s">
        <v>131</v>
      </c>
      <c r="E29" s="665"/>
      <c r="F29" s="493"/>
      <c r="G29" s="477"/>
      <c r="H29" s="477"/>
      <c r="I29" s="477"/>
      <c r="J29" s="336" t="s">
        <v>84</v>
      </c>
      <c r="K29" s="12"/>
      <c r="L29" s="46"/>
      <c r="M29" s="56">
        <v>1</v>
      </c>
      <c r="N29" s="123"/>
    </row>
    <row r="30" spans="1:18" ht="28.5" customHeight="1" x14ac:dyDescent="0.2">
      <c r="A30" s="658"/>
      <c r="B30" s="659"/>
      <c r="C30" s="660"/>
      <c r="D30" s="679"/>
      <c r="E30" s="665"/>
      <c r="F30" s="82"/>
      <c r="G30" s="478"/>
      <c r="H30" s="478"/>
      <c r="I30" s="478"/>
      <c r="J30" s="337"/>
      <c r="K30" s="11"/>
      <c r="L30" s="58"/>
      <c r="M30" s="59"/>
      <c r="N30" s="298"/>
    </row>
    <row r="31" spans="1:18" ht="14.25" customHeight="1" x14ac:dyDescent="0.2">
      <c r="A31" s="484"/>
      <c r="B31" s="485"/>
      <c r="C31" s="114"/>
      <c r="D31" s="684" t="s">
        <v>146</v>
      </c>
      <c r="E31" s="507" t="s">
        <v>160</v>
      </c>
      <c r="F31" s="686"/>
      <c r="G31" s="662"/>
      <c r="H31" s="637"/>
      <c r="I31" s="637"/>
      <c r="J31" s="474" t="s">
        <v>161</v>
      </c>
      <c r="K31" s="12"/>
      <c r="L31" s="12">
        <v>1</v>
      </c>
      <c r="M31" s="56"/>
      <c r="N31" s="681"/>
      <c r="O31" s="682"/>
    </row>
    <row r="32" spans="1:18" ht="14.25" customHeight="1" x14ac:dyDescent="0.2">
      <c r="A32" s="484"/>
      <c r="B32" s="485"/>
      <c r="C32" s="114"/>
      <c r="D32" s="685"/>
      <c r="E32" s="506" t="s">
        <v>147</v>
      </c>
      <c r="F32" s="687"/>
      <c r="G32" s="662"/>
      <c r="H32" s="638"/>
      <c r="I32" s="638"/>
      <c r="J32" s="351" t="s">
        <v>150</v>
      </c>
      <c r="K32" s="352"/>
      <c r="L32" s="352"/>
      <c r="M32" s="353">
        <v>1</v>
      </c>
      <c r="N32" s="298"/>
      <c r="R32" s="359"/>
    </row>
    <row r="33" spans="1:14" ht="15.75" customHeight="1" x14ac:dyDescent="0.2">
      <c r="A33" s="658"/>
      <c r="B33" s="659"/>
      <c r="C33" s="660"/>
      <c r="D33" s="680" t="s">
        <v>86</v>
      </c>
      <c r="E33" s="665"/>
      <c r="F33" s="322"/>
      <c r="G33" s="477"/>
      <c r="H33" s="477"/>
      <c r="I33" s="477"/>
      <c r="J33" s="354" t="s">
        <v>38</v>
      </c>
      <c r="K33" s="12">
        <v>100</v>
      </c>
      <c r="L33" s="46">
        <v>100</v>
      </c>
      <c r="M33" s="56">
        <v>100</v>
      </c>
      <c r="N33" s="298"/>
    </row>
    <row r="34" spans="1:14" ht="22.5" customHeight="1" x14ac:dyDescent="0.2">
      <c r="A34" s="658"/>
      <c r="B34" s="659"/>
      <c r="C34" s="660"/>
      <c r="D34" s="683"/>
      <c r="E34" s="665"/>
      <c r="F34" s="82"/>
      <c r="G34" s="478"/>
      <c r="H34" s="478"/>
      <c r="I34" s="478"/>
      <c r="J34" s="355" t="s">
        <v>46</v>
      </c>
      <c r="K34" s="11">
        <v>1</v>
      </c>
      <c r="L34" s="58">
        <v>1</v>
      </c>
      <c r="M34" s="59">
        <v>1</v>
      </c>
    </row>
    <row r="35" spans="1:14" ht="17.25" customHeight="1" x14ac:dyDescent="0.2">
      <c r="A35" s="658"/>
      <c r="B35" s="659"/>
      <c r="C35" s="660"/>
      <c r="D35" s="680" t="s">
        <v>142</v>
      </c>
      <c r="E35" s="665"/>
      <c r="F35" s="322"/>
      <c r="G35" s="477"/>
      <c r="H35" s="477"/>
      <c r="I35" s="477"/>
      <c r="J35" s="338" t="s">
        <v>56</v>
      </c>
      <c r="K35" s="47">
        <v>1</v>
      </c>
      <c r="L35" s="47"/>
      <c r="M35" s="125"/>
      <c r="N35" s="348"/>
    </row>
    <row r="36" spans="1:14" ht="13.5" customHeight="1" x14ac:dyDescent="0.2">
      <c r="A36" s="658"/>
      <c r="B36" s="659"/>
      <c r="C36" s="660"/>
      <c r="D36" s="664"/>
      <c r="E36" s="665"/>
      <c r="F36" s="40"/>
      <c r="G36" s="2"/>
      <c r="H36" s="2"/>
      <c r="I36" s="2"/>
      <c r="J36" s="339" t="s">
        <v>99</v>
      </c>
      <c r="K36" s="259">
        <v>500</v>
      </c>
      <c r="L36" s="259"/>
      <c r="M36" s="260"/>
      <c r="N36" s="348"/>
    </row>
    <row r="37" spans="1:14" ht="27" customHeight="1" x14ac:dyDescent="0.2">
      <c r="A37" s="658"/>
      <c r="B37" s="659"/>
      <c r="C37" s="660"/>
      <c r="D37" s="664"/>
      <c r="E37" s="665"/>
      <c r="F37" s="40"/>
      <c r="G37" s="2"/>
      <c r="H37" s="2"/>
      <c r="I37" s="2"/>
      <c r="J37" s="340" t="s">
        <v>115</v>
      </c>
      <c r="K37" s="261">
        <v>26</v>
      </c>
      <c r="L37" s="261"/>
      <c r="M37" s="262"/>
      <c r="N37" s="348"/>
    </row>
    <row r="38" spans="1:14" ht="19.5" customHeight="1" x14ac:dyDescent="0.2">
      <c r="A38" s="658"/>
      <c r="B38" s="659"/>
      <c r="C38" s="660"/>
      <c r="D38" s="482"/>
      <c r="E38" s="665"/>
      <c r="F38" s="82"/>
      <c r="G38" s="478"/>
      <c r="H38" s="478"/>
      <c r="I38" s="478"/>
      <c r="J38" s="341" t="s">
        <v>98</v>
      </c>
      <c r="K38" s="126"/>
      <c r="L38" s="126">
        <v>1</v>
      </c>
      <c r="M38" s="127">
        <v>1</v>
      </c>
      <c r="N38" s="298"/>
    </row>
    <row r="39" spans="1:14" ht="18" customHeight="1" x14ac:dyDescent="0.2">
      <c r="A39" s="658"/>
      <c r="B39" s="659"/>
      <c r="C39" s="660"/>
      <c r="D39" s="678" t="s">
        <v>133</v>
      </c>
      <c r="E39" s="665"/>
      <c r="F39" s="322"/>
      <c r="G39" s="477"/>
      <c r="H39" s="477"/>
      <c r="I39" s="477"/>
      <c r="J39" s="481" t="s">
        <v>100</v>
      </c>
      <c r="K39" s="46">
        <v>1</v>
      </c>
      <c r="L39" s="46">
        <v>2</v>
      </c>
      <c r="M39" s="56">
        <v>2</v>
      </c>
      <c r="N39" s="298"/>
    </row>
    <row r="40" spans="1:14" ht="8.25" customHeight="1" x14ac:dyDescent="0.2">
      <c r="A40" s="658"/>
      <c r="B40" s="659"/>
      <c r="C40" s="660"/>
      <c r="D40" s="679"/>
      <c r="E40" s="665"/>
      <c r="F40" s="82"/>
      <c r="G40" s="478"/>
      <c r="H40" s="478"/>
      <c r="I40" s="478"/>
      <c r="J40" s="343"/>
      <c r="K40" s="58"/>
      <c r="L40" s="58"/>
      <c r="M40" s="59"/>
    </row>
    <row r="41" spans="1:14" ht="16.5" customHeight="1" x14ac:dyDescent="0.2">
      <c r="A41" s="658"/>
      <c r="B41" s="659"/>
      <c r="C41" s="660"/>
      <c r="D41" s="678" t="s">
        <v>107</v>
      </c>
      <c r="E41" s="665"/>
      <c r="F41" s="322"/>
      <c r="G41" s="477"/>
      <c r="H41" s="477"/>
      <c r="I41" s="477"/>
      <c r="J41" s="676" t="s">
        <v>114</v>
      </c>
      <c r="K41" s="46"/>
      <c r="L41" s="46">
        <v>2</v>
      </c>
      <c r="M41" s="56"/>
      <c r="N41" s="298"/>
    </row>
    <row r="42" spans="1:14" ht="16.5" customHeight="1" x14ac:dyDescent="0.2">
      <c r="A42" s="658"/>
      <c r="B42" s="659"/>
      <c r="C42" s="660"/>
      <c r="D42" s="679"/>
      <c r="E42" s="665"/>
      <c r="F42" s="82"/>
      <c r="G42" s="478"/>
      <c r="H42" s="478"/>
      <c r="I42" s="478"/>
      <c r="J42" s="677"/>
      <c r="K42" s="58"/>
      <c r="L42" s="58"/>
      <c r="M42" s="59"/>
    </row>
    <row r="43" spans="1:14" ht="17.25" customHeight="1" thickBot="1" x14ac:dyDescent="0.25">
      <c r="A43" s="508"/>
      <c r="B43" s="509"/>
      <c r="C43" s="510"/>
      <c r="D43" s="511"/>
      <c r="E43" s="512"/>
      <c r="F43" s="513" t="s">
        <v>5</v>
      </c>
      <c r="G43" s="514">
        <f>SUM(G16:G17)</f>
        <v>140.6</v>
      </c>
      <c r="H43" s="514">
        <f t="shared" ref="H43:I43" si="0">SUM(H16:H17)</f>
        <v>197.2</v>
      </c>
      <c r="I43" s="514">
        <f t="shared" si="0"/>
        <v>230.7</v>
      </c>
      <c r="J43" s="515"/>
      <c r="K43" s="516"/>
      <c r="L43" s="517"/>
      <c r="M43" s="518"/>
      <c r="N43" s="298"/>
    </row>
    <row r="44" spans="1:14" ht="12.75" customHeight="1" x14ac:dyDescent="0.2">
      <c r="A44" s="667" t="s">
        <v>4</v>
      </c>
      <c r="B44" s="668" t="s">
        <v>4</v>
      </c>
      <c r="C44" s="669" t="s">
        <v>6</v>
      </c>
      <c r="D44" s="409" t="s">
        <v>54</v>
      </c>
      <c r="E44" s="520"/>
      <c r="F44" s="522" t="s">
        <v>19</v>
      </c>
      <c r="G44" s="523">
        <v>59.9</v>
      </c>
      <c r="H44" s="523">
        <v>197.6</v>
      </c>
      <c r="I44" s="523">
        <v>48</v>
      </c>
      <c r="J44" s="524"/>
      <c r="K44" s="525"/>
      <c r="L44" s="69"/>
      <c r="M44" s="230"/>
      <c r="N44" s="146"/>
    </row>
    <row r="45" spans="1:14" ht="12.75" customHeight="1" x14ac:dyDescent="0.2">
      <c r="A45" s="658"/>
      <c r="B45" s="659"/>
      <c r="C45" s="660"/>
      <c r="D45" s="519"/>
      <c r="E45" s="419"/>
      <c r="F45" s="266" t="s">
        <v>51</v>
      </c>
      <c r="G45" s="2">
        <v>377.6</v>
      </c>
      <c r="H45" s="2"/>
      <c r="I45" s="4"/>
      <c r="J45" s="3"/>
      <c r="K45" s="15"/>
      <c r="L45" s="49"/>
      <c r="M45" s="32"/>
      <c r="N45" s="146"/>
    </row>
    <row r="46" spans="1:14" ht="12.75" customHeight="1" x14ac:dyDescent="0.2">
      <c r="A46" s="658"/>
      <c r="B46" s="659"/>
      <c r="C46" s="660"/>
      <c r="D46" s="519"/>
      <c r="E46" s="419"/>
      <c r="F46" s="266" t="s">
        <v>88</v>
      </c>
      <c r="G46" s="2">
        <v>25.1</v>
      </c>
      <c r="H46" s="2"/>
      <c r="I46" s="4"/>
      <c r="J46" s="3"/>
      <c r="K46" s="15"/>
      <c r="L46" s="49"/>
      <c r="M46" s="32"/>
      <c r="N46" s="146"/>
    </row>
    <row r="47" spans="1:14" ht="12.75" customHeight="1" x14ac:dyDescent="0.2">
      <c r="A47" s="658"/>
      <c r="B47" s="659"/>
      <c r="C47" s="660"/>
      <c r="D47" s="519"/>
      <c r="E47" s="419"/>
      <c r="F47" s="526" t="s">
        <v>110</v>
      </c>
      <c r="G47" s="478"/>
      <c r="H47" s="478">
        <v>119</v>
      </c>
      <c r="I47" s="28"/>
      <c r="J47" s="71"/>
      <c r="K47" s="149"/>
      <c r="L47" s="72"/>
      <c r="M47" s="73"/>
      <c r="N47" s="146"/>
    </row>
    <row r="48" spans="1:14" ht="12.75" customHeight="1" x14ac:dyDescent="0.2">
      <c r="A48" s="658"/>
      <c r="B48" s="659"/>
      <c r="C48" s="660"/>
      <c r="D48" s="670" t="s">
        <v>67</v>
      </c>
      <c r="E48" s="672" t="s">
        <v>160</v>
      </c>
      <c r="F48" s="521"/>
      <c r="G48" s="2"/>
      <c r="H48" s="2"/>
      <c r="I48" s="4"/>
      <c r="J48" s="3" t="s">
        <v>31</v>
      </c>
      <c r="K48" s="15">
        <v>80</v>
      </c>
      <c r="L48" s="49">
        <v>80</v>
      </c>
      <c r="M48" s="32">
        <v>80</v>
      </c>
      <c r="N48" s="146"/>
    </row>
    <row r="49" spans="1:16" ht="12.75" customHeight="1" x14ac:dyDescent="0.2">
      <c r="A49" s="658"/>
      <c r="B49" s="659"/>
      <c r="C49" s="660"/>
      <c r="D49" s="671"/>
      <c r="E49" s="673"/>
      <c r="F49" s="148"/>
      <c r="G49" s="478"/>
      <c r="H49" s="478"/>
      <c r="I49" s="28"/>
      <c r="J49" s="71"/>
      <c r="K49" s="149"/>
      <c r="L49" s="72"/>
      <c r="M49" s="73"/>
      <c r="N49" s="150"/>
    </row>
    <row r="50" spans="1:16" ht="13.5" customHeight="1" x14ac:dyDescent="0.2">
      <c r="A50" s="484"/>
      <c r="B50" s="485"/>
      <c r="C50" s="503"/>
      <c r="D50" s="674" t="s">
        <v>79</v>
      </c>
      <c r="E50" s="419"/>
      <c r="F50" s="151"/>
      <c r="G50" s="477"/>
      <c r="H50" s="477"/>
      <c r="I50" s="45"/>
      <c r="J50" s="314"/>
      <c r="K50" s="153"/>
      <c r="L50" s="154"/>
      <c r="M50" s="155"/>
      <c r="N50" s="146"/>
    </row>
    <row r="51" spans="1:16" ht="24" customHeight="1" x14ac:dyDescent="0.2">
      <c r="A51" s="484"/>
      <c r="B51" s="485"/>
      <c r="C51" s="503"/>
      <c r="D51" s="675"/>
      <c r="E51" s="419"/>
      <c r="F51" s="156"/>
      <c r="G51" s="157"/>
      <c r="H51" s="157"/>
      <c r="I51" s="158"/>
      <c r="J51" s="159"/>
      <c r="K51" s="161"/>
      <c r="L51" s="162"/>
      <c r="M51" s="163"/>
      <c r="N51" s="146"/>
    </row>
    <row r="52" spans="1:16" ht="104.25" customHeight="1" x14ac:dyDescent="0.2">
      <c r="A52" s="484"/>
      <c r="B52" s="485"/>
      <c r="C52" s="503"/>
      <c r="D52" s="410" t="s">
        <v>93</v>
      </c>
      <c r="E52" s="419"/>
      <c r="F52" s="547"/>
      <c r="G52" s="548"/>
      <c r="H52" s="548"/>
      <c r="I52" s="549"/>
      <c r="J52" s="550" t="s">
        <v>33</v>
      </c>
      <c r="K52" s="551">
        <v>2</v>
      </c>
      <c r="L52" s="552">
        <v>4</v>
      </c>
      <c r="M52" s="553"/>
      <c r="N52" s="146"/>
    </row>
    <row r="53" spans="1:16" ht="23.25" customHeight="1" x14ac:dyDescent="0.2">
      <c r="A53" s="484"/>
      <c r="B53" s="485"/>
      <c r="C53" s="503"/>
      <c r="D53" s="663" t="s">
        <v>77</v>
      </c>
      <c r="E53" s="419"/>
      <c r="F53" s="388"/>
      <c r="G53" s="2"/>
      <c r="H53" s="2"/>
      <c r="I53" s="4"/>
      <c r="J53" s="308" t="s">
        <v>83</v>
      </c>
      <c r="K53" s="15">
        <v>4</v>
      </c>
      <c r="L53" s="49"/>
      <c r="M53" s="32"/>
      <c r="N53" s="166"/>
    </row>
    <row r="54" spans="1:16" ht="18.75" customHeight="1" x14ac:dyDescent="0.2">
      <c r="A54" s="484"/>
      <c r="B54" s="485"/>
      <c r="C54" s="503"/>
      <c r="D54" s="664"/>
      <c r="E54" s="419"/>
      <c r="F54" s="266"/>
      <c r="G54" s="2"/>
      <c r="H54" s="2"/>
      <c r="I54" s="4"/>
      <c r="J54" s="308"/>
      <c r="K54" s="15"/>
      <c r="L54" s="49"/>
      <c r="M54" s="32"/>
      <c r="N54" s="166"/>
    </row>
    <row r="55" spans="1:16" ht="14.25" customHeight="1" x14ac:dyDescent="0.2">
      <c r="A55" s="484"/>
      <c r="B55" s="485"/>
      <c r="C55" s="503"/>
      <c r="D55" s="411" t="s">
        <v>165</v>
      </c>
      <c r="E55" s="419"/>
      <c r="F55" s="266"/>
      <c r="G55" s="2"/>
      <c r="H55" s="2"/>
      <c r="I55" s="4"/>
      <c r="J55" s="3"/>
      <c r="K55" s="6"/>
      <c r="L55" s="49"/>
      <c r="M55" s="32"/>
      <c r="N55" s="146"/>
    </row>
    <row r="56" spans="1:16" ht="12.75" customHeight="1" x14ac:dyDescent="0.2">
      <c r="A56" s="484"/>
      <c r="B56" s="485"/>
      <c r="C56" s="503"/>
      <c r="D56" s="412" t="s">
        <v>164</v>
      </c>
      <c r="E56" s="419"/>
      <c r="F56" s="266"/>
      <c r="G56" s="2"/>
      <c r="H56" s="2"/>
      <c r="I56" s="4"/>
      <c r="J56" s="3"/>
      <c r="K56" s="6"/>
      <c r="L56" s="49"/>
      <c r="M56" s="32"/>
      <c r="N56" s="146"/>
    </row>
    <row r="57" spans="1:16" ht="14.25" customHeight="1" x14ac:dyDescent="0.2">
      <c r="A57" s="484"/>
      <c r="B57" s="485"/>
      <c r="C57" s="503"/>
      <c r="D57" s="414" t="s">
        <v>163</v>
      </c>
      <c r="E57" s="419"/>
      <c r="F57" s="266"/>
      <c r="G57" s="2"/>
      <c r="H57" s="2"/>
      <c r="I57" s="4"/>
      <c r="J57" s="3"/>
      <c r="K57" s="6"/>
      <c r="L57" s="49"/>
      <c r="M57" s="32"/>
      <c r="N57" s="146"/>
    </row>
    <row r="58" spans="1:16" ht="13.5" customHeight="1" x14ac:dyDescent="0.2">
      <c r="A58" s="484"/>
      <c r="B58" s="485"/>
      <c r="C58" s="503"/>
      <c r="D58" s="415" t="s">
        <v>141</v>
      </c>
      <c r="E58" s="450"/>
      <c r="F58" s="286"/>
      <c r="G58" s="157"/>
      <c r="H58" s="157"/>
      <c r="I58" s="158"/>
      <c r="J58" s="531"/>
      <c r="K58" s="304"/>
      <c r="L58" s="306"/>
      <c r="M58" s="307"/>
      <c r="N58" s="296"/>
    </row>
    <row r="59" spans="1:16" ht="26.25" customHeight="1" x14ac:dyDescent="0.2">
      <c r="A59" s="562"/>
      <c r="B59" s="563"/>
      <c r="C59" s="503"/>
      <c r="D59" s="566" t="s">
        <v>151</v>
      </c>
      <c r="E59" s="449"/>
      <c r="F59" s="167"/>
      <c r="G59" s="168"/>
      <c r="H59" s="168"/>
      <c r="I59" s="169"/>
      <c r="J59" s="567" t="s">
        <v>152</v>
      </c>
      <c r="K59" s="310">
        <v>1</v>
      </c>
      <c r="L59" s="310">
        <v>3</v>
      </c>
      <c r="M59" s="312"/>
      <c r="N59" s="296"/>
    </row>
    <row r="60" spans="1:16" ht="14.25" customHeight="1" x14ac:dyDescent="0.2">
      <c r="A60" s="562"/>
      <c r="B60" s="563"/>
      <c r="C60" s="503"/>
      <c r="D60" s="574" t="s">
        <v>166</v>
      </c>
      <c r="E60" s="449"/>
      <c r="F60" s="167"/>
      <c r="G60" s="168"/>
      <c r="H60" s="168"/>
      <c r="I60" s="169"/>
      <c r="J60" s="571"/>
      <c r="K60" s="552"/>
      <c r="L60" s="552"/>
      <c r="M60" s="553"/>
      <c r="N60" s="296"/>
    </row>
    <row r="61" spans="1:16" ht="38.25" customHeight="1" x14ac:dyDescent="0.25">
      <c r="A61" s="658"/>
      <c r="B61" s="659"/>
      <c r="C61" s="660"/>
      <c r="D61" s="479" t="s">
        <v>60</v>
      </c>
      <c r="E61" s="665"/>
      <c r="F61" s="30"/>
      <c r="G61" s="2"/>
      <c r="H61" s="2"/>
      <c r="I61" s="4"/>
      <c r="J61" s="20"/>
      <c r="K61" s="300"/>
      <c r="L61" s="301"/>
      <c r="M61" s="302"/>
      <c r="N61" s="146"/>
      <c r="P61" s="1"/>
    </row>
    <row r="62" spans="1:16" ht="40.5" customHeight="1" x14ac:dyDescent="0.2">
      <c r="A62" s="658"/>
      <c r="B62" s="659"/>
      <c r="C62" s="660"/>
      <c r="D62" s="414" t="s">
        <v>167</v>
      </c>
      <c r="E62" s="665"/>
      <c r="F62" s="30"/>
      <c r="G62" s="2"/>
      <c r="H62" s="2"/>
      <c r="I62" s="2"/>
      <c r="J62" s="271" t="s">
        <v>48</v>
      </c>
      <c r="K62" s="273" t="s">
        <v>134</v>
      </c>
      <c r="L62" s="274"/>
      <c r="M62" s="275"/>
      <c r="N62" s="296"/>
    </row>
    <row r="63" spans="1:16" ht="27" customHeight="1" x14ac:dyDescent="0.2">
      <c r="A63" s="658"/>
      <c r="B63" s="659"/>
      <c r="C63" s="660"/>
      <c r="D63" s="483" t="s">
        <v>103</v>
      </c>
      <c r="E63" s="666"/>
      <c r="F63" s="231"/>
      <c r="G63" s="478"/>
      <c r="H63" s="478"/>
      <c r="I63" s="28"/>
      <c r="J63" s="527" t="s">
        <v>48</v>
      </c>
      <c r="K63" s="528"/>
      <c r="L63" s="529" t="s">
        <v>45</v>
      </c>
      <c r="M63" s="530"/>
      <c r="N63" s="146"/>
    </row>
    <row r="64" spans="1:16" ht="17.25" customHeight="1" thickBot="1" x14ac:dyDescent="0.25">
      <c r="A64" s="508"/>
      <c r="B64" s="509"/>
      <c r="C64" s="510"/>
      <c r="D64" s="511"/>
      <c r="E64" s="512"/>
      <c r="F64" s="513" t="s">
        <v>5</v>
      </c>
      <c r="G64" s="514">
        <f>SUM(G44:G63)</f>
        <v>462.6</v>
      </c>
      <c r="H64" s="514">
        <f t="shared" ref="H64:I64" si="1">SUM(H44:H63)</f>
        <v>316.60000000000002</v>
      </c>
      <c r="I64" s="514">
        <f t="shared" si="1"/>
        <v>48</v>
      </c>
      <c r="J64" s="515"/>
      <c r="K64" s="516"/>
      <c r="L64" s="517"/>
      <c r="M64" s="518"/>
      <c r="N64" s="298"/>
    </row>
    <row r="65" spans="1:14" ht="13.5" thickBot="1" x14ac:dyDescent="0.25">
      <c r="A65" s="128" t="s">
        <v>4</v>
      </c>
      <c r="B65" s="179" t="s">
        <v>4</v>
      </c>
      <c r="C65" s="639" t="s">
        <v>7</v>
      </c>
      <c r="D65" s="639"/>
      <c r="E65" s="639"/>
      <c r="F65" s="639"/>
      <c r="G65" s="180">
        <f>G64+G43</f>
        <v>603.20000000000005</v>
      </c>
      <c r="H65" s="180">
        <f>H64+H43</f>
        <v>513.79999999999995</v>
      </c>
      <c r="I65" s="180">
        <f>I64+I43</f>
        <v>278.7</v>
      </c>
      <c r="J65" s="647"/>
      <c r="K65" s="648"/>
      <c r="L65" s="648"/>
      <c r="M65" s="649"/>
    </row>
    <row r="66" spans="1:14" ht="17.25" customHeight="1" thickBot="1" x14ac:dyDescent="0.25">
      <c r="A66" s="93" t="s">
        <v>4</v>
      </c>
      <c r="B66" s="181" t="s">
        <v>6</v>
      </c>
      <c r="C66" s="655" t="s">
        <v>32</v>
      </c>
      <c r="D66" s="656"/>
      <c r="E66" s="656"/>
      <c r="F66" s="656"/>
      <c r="G66" s="656"/>
      <c r="H66" s="656"/>
      <c r="I66" s="656"/>
      <c r="J66" s="656"/>
      <c r="K66" s="656"/>
      <c r="L66" s="656"/>
      <c r="M66" s="657"/>
    </row>
    <row r="67" spans="1:14" ht="25.5" customHeight="1" x14ac:dyDescent="0.2">
      <c r="A67" s="490" t="s">
        <v>4</v>
      </c>
      <c r="B67" s="489" t="s">
        <v>6</v>
      </c>
      <c r="C67" s="532" t="s">
        <v>4</v>
      </c>
      <c r="D67" s="533" t="s">
        <v>47</v>
      </c>
      <c r="E67" s="444"/>
      <c r="F67" s="575" t="s">
        <v>19</v>
      </c>
      <c r="G67" s="535">
        <f>34+8.5</f>
        <v>42.5</v>
      </c>
      <c r="H67" s="535">
        <v>122</v>
      </c>
      <c r="I67" s="536">
        <v>137</v>
      </c>
      <c r="J67" s="188"/>
      <c r="K67" s="190"/>
      <c r="L67" s="191"/>
      <c r="M67" s="192"/>
    </row>
    <row r="68" spans="1:14" ht="27" customHeight="1" x14ac:dyDescent="0.2">
      <c r="A68" s="658"/>
      <c r="B68" s="659"/>
      <c r="C68" s="660"/>
      <c r="D68" s="616" t="s">
        <v>34</v>
      </c>
      <c r="E68" s="661" t="s">
        <v>160</v>
      </c>
      <c r="F68" s="576"/>
      <c r="G68" s="568"/>
      <c r="H68" s="568"/>
      <c r="I68" s="45"/>
      <c r="J68" s="194" t="s">
        <v>64</v>
      </c>
      <c r="K68" s="37">
        <v>80</v>
      </c>
      <c r="L68" s="44">
        <v>80</v>
      </c>
      <c r="M68" s="35">
        <v>80</v>
      </c>
      <c r="N68" s="146"/>
    </row>
    <row r="69" spans="1:14" ht="16.5" customHeight="1" x14ac:dyDescent="0.2">
      <c r="A69" s="658"/>
      <c r="B69" s="659"/>
      <c r="C69" s="660"/>
      <c r="D69" s="617"/>
      <c r="E69" s="661"/>
      <c r="F69" s="569"/>
      <c r="G69" s="569"/>
      <c r="H69" s="569"/>
      <c r="I69" s="28"/>
      <c r="J69" s="9" t="s">
        <v>35</v>
      </c>
      <c r="K69" s="149">
        <v>5</v>
      </c>
      <c r="L69" s="72">
        <v>5</v>
      </c>
      <c r="M69" s="73">
        <v>5</v>
      </c>
      <c r="N69" s="146"/>
    </row>
    <row r="70" spans="1:14" ht="65.25" customHeight="1" x14ac:dyDescent="0.2">
      <c r="A70" s="484"/>
      <c r="B70" s="485"/>
      <c r="C70" s="114"/>
      <c r="D70" s="60" t="s">
        <v>63</v>
      </c>
      <c r="E70" s="480"/>
      <c r="F70" s="577"/>
      <c r="G70" s="569"/>
      <c r="H70" s="569"/>
      <c r="I70" s="28"/>
      <c r="J70" s="9" t="s">
        <v>66</v>
      </c>
      <c r="K70" s="149">
        <v>2</v>
      </c>
      <c r="L70" s="72">
        <v>2</v>
      </c>
      <c r="M70" s="73">
        <v>2</v>
      </c>
      <c r="N70" s="146"/>
    </row>
    <row r="71" spans="1:14" ht="30.75" customHeight="1" x14ac:dyDescent="0.2">
      <c r="A71" s="484"/>
      <c r="B71" s="485"/>
      <c r="C71" s="504"/>
      <c r="D71" s="534" t="s">
        <v>69</v>
      </c>
      <c r="E71" s="480"/>
      <c r="F71" s="196"/>
      <c r="G71" s="478"/>
      <c r="H71" s="478"/>
      <c r="I71" s="28"/>
      <c r="J71" s="34" t="s">
        <v>111</v>
      </c>
      <c r="K71" s="199"/>
      <c r="L71" s="38">
        <v>100</v>
      </c>
      <c r="M71" s="200">
        <v>100</v>
      </c>
      <c r="N71" s="146"/>
    </row>
    <row r="72" spans="1:14" ht="39.75" customHeight="1" x14ac:dyDescent="0.2">
      <c r="A72" s="484"/>
      <c r="B72" s="485"/>
      <c r="C72" s="504"/>
      <c r="D72" s="534" t="s">
        <v>168</v>
      </c>
      <c r="E72" s="487"/>
      <c r="F72" s="196"/>
      <c r="G72" s="478"/>
      <c r="H72" s="478"/>
      <c r="I72" s="478"/>
      <c r="J72" s="34" t="s">
        <v>169</v>
      </c>
      <c r="K72" s="199"/>
      <c r="L72" s="38"/>
      <c r="M72" s="200">
        <v>1</v>
      </c>
      <c r="N72" s="146"/>
    </row>
    <row r="73" spans="1:14" ht="17.25" customHeight="1" thickBot="1" x14ac:dyDescent="0.25">
      <c r="A73" s="508"/>
      <c r="B73" s="509"/>
      <c r="C73" s="510"/>
      <c r="D73" s="511"/>
      <c r="E73" s="512"/>
      <c r="F73" s="513" t="s">
        <v>5</v>
      </c>
      <c r="G73" s="514">
        <f>SUM(G67:G72)</f>
        <v>42.5</v>
      </c>
      <c r="H73" s="514">
        <f t="shared" ref="H73:I73" si="2">SUM(H67:H72)</f>
        <v>122</v>
      </c>
      <c r="I73" s="514">
        <f t="shared" si="2"/>
        <v>137</v>
      </c>
      <c r="J73" s="515"/>
      <c r="K73" s="516"/>
      <c r="L73" s="517"/>
      <c r="M73" s="518"/>
      <c r="N73" s="298"/>
    </row>
    <row r="74" spans="1:14" ht="13.5" thickBot="1" x14ac:dyDescent="0.25">
      <c r="A74" s="201" t="s">
        <v>4</v>
      </c>
      <c r="B74" s="181" t="s">
        <v>6</v>
      </c>
      <c r="C74" s="639" t="s">
        <v>7</v>
      </c>
      <c r="D74" s="639"/>
      <c r="E74" s="639"/>
      <c r="F74" s="639"/>
      <c r="G74" s="202">
        <f>G73</f>
        <v>42.5</v>
      </c>
      <c r="H74" s="202">
        <f t="shared" ref="H74:I74" si="3">H73</f>
        <v>122</v>
      </c>
      <c r="I74" s="202">
        <f t="shared" si="3"/>
        <v>137</v>
      </c>
      <c r="J74" s="647"/>
      <c r="K74" s="648"/>
      <c r="L74" s="648"/>
      <c r="M74" s="649"/>
    </row>
    <row r="75" spans="1:14" ht="17.25" customHeight="1" thickBot="1" x14ac:dyDescent="0.25">
      <c r="A75" s="93" t="s">
        <v>4</v>
      </c>
      <c r="B75" s="181" t="s">
        <v>21</v>
      </c>
      <c r="C75" s="650" t="s">
        <v>89</v>
      </c>
      <c r="D75" s="651"/>
      <c r="E75" s="651"/>
      <c r="F75" s="651"/>
      <c r="G75" s="651"/>
      <c r="H75" s="651"/>
      <c r="I75" s="651"/>
      <c r="J75" s="651"/>
      <c r="K75" s="651"/>
      <c r="L75" s="651"/>
      <c r="M75" s="652"/>
    </row>
    <row r="76" spans="1:14" ht="42" customHeight="1" x14ac:dyDescent="0.2">
      <c r="A76" s="490" t="s">
        <v>4</v>
      </c>
      <c r="B76" s="489" t="s">
        <v>21</v>
      </c>
      <c r="C76" s="541" t="s">
        <v>4</v>
      </c>
      <c r="D76" s="542" t="s">
        <v>49</v>
      </c>
      <c r="E76" s="544"/>
      <c r="F76" s="208" t="s">
        <v>19</v>
      </c>
      <c r="G76" s="537">
        <v>35.5</v>
      </c>
      <c r="H76" s="538">
        <v>25.5</v>
      </c>
      <c r="I76" s="537">
        <v>25.5</v>
      </c>
      <c r="J76" s="211"/>
      <c r="K76" s="213"/>
      <c r="L76" s="214"/>
      <c r="M76" s="215"/>
      <c r="N76" s="146"/>
    </row>
    <row r="77" spans="1:14" ht="31.5" customHeight="1" x14ac:dyDescent="0.2">
      <c r="A77" s="484"/>
      <c r="B77" s="485"/>
      <c r="C77" s="486"/>
      <c r="D77" s="473" t="s">
        <v>36</v>
      </c>
      <c r="E77" s="545"/>
      <c r="F77" s="218"/>
      <c r="G77" s="476"/>
      <c r="H77" s="54"/>
      <c r="I77" s="476"/>
      <c r="J77" s="34" t="s">
        <v>39</v>
      </c>
      <c r="K77" s="199">
        <v>3</v>
      </c>
      <c r="L77" s="38">
        <v>3</v>
      </c>
      <c r="M77" s="200">
        <v>3</v>
      </c>
      <c r="N77" s="146"/>
    </row>
    <row r="78" spans="1:14" ht="41.25" customHeight="1" x14ac:dyDescent="0.2">
      <c r="A78" s="484"/>
      <c r="B78" s="485"/>
      <c r="C78" s="543"/>
      <c r="D78" s="13" t="s">
        <v>170</v>
      </c>
      <c r="E78" s="88"/>
      <c r="F78" s="539"/>
      <c r="G78" s="478"/>
      <c r="H78" s="28"/>
      <c r="I78" s="478"/>
      <c r="J78" s="102" t="s">
        <v>104</v>
      </c>
      <c r="K78" s="65">
        <v>6</v>
      </c>
      <c r="L78" s="65">
        <v>6</v>
      </c>
      <c r="M78" s="66">
        <v>6</v>
      </c>
    </row>
    <row r="79" spans="1:14" ht="12.75" customHeight="1" x14ac:dyDescent="0.2">
      <c r="A79" s="484"/>
      <c r="B79" s="485"/>
      <c r="C79" s="486"/>
      <c r="D79" s="89" t="s">
        <v>55</v>
      </c>
      <c r="E79" s="546"/>
      <c r="F79" s="31"/>
      <c r="G79" s="2"/>
      <c r="H79" s="4"/>
      <c r="I79" s="2"/>
      <c r="J79" s="20"/>
      <c r="K79" s="15"/>
      <c r="L79" s="49"/>
      <c r="M79" s="32"/>
      <c r="N79" s="146"/>
    </row>
    <row r="80" spans="1:14" ht="24" customHeight="1" x14ac:dyDescent="0.2">
      <c r="A80" s="484"/>
      <c r="B80" s="485"/>
      <c r="C80" s="543"/>
      <c r="D80" s="89" t="s">
        <v>57</v>
      </c>
      <c r="E80" s="546"/>
      <c r="F80" s="31"/>
      <c r="G80" s="2"/>
      <c r="H80" s="4"/>
      <c r="I80" s="2"/>
      <c r="J80" s="20" t="s">
        <v>56</v>
      </c>
      <c r="K80" s="15">
        <v>1</v>
      </c>
      <c r="L80" s="49">
        <v>1</v>
      </c>
      <c r="M80" s="32">
        <v>1</v>
      </c>
      <c r="N80" s="146"/>
    </row>
    <row r="81" spans="1:15" ht="25.5" customHeight="1" x14ac:dyDescent="0.2">
      <c r="A81" s="484"/>
      <c r="B81" s="485"/>
      <c r="C81" s="543"/>
      <c r="D81" s="89" t="s">
        <v>37</v>
      </c>
      <c r="E81" s="546"/>
      <c r="F81" s="31"/>
      <c r="G81" s="2"/>
      <c r="H81" s="42"/>
      <c r="I81" s="2"/>
      <c r="J81" s="20" t="s">
        <v>38</v>
      </c>
      <c r="K81" s="15">
        <v>200</v>
      </c>
      <c r="L81" s="49"/>
      <c r="M81" s="32">
        <v>200</v>
      </c>
      <c r="N81" s="146"/>
    </row>
    <row r="82" spans="1:15" ht="27.75" customHeight="1" x14ac:dyDescent="0.2">
      <c r="A82" s="484"/>
      <c r="B82" s="485"/>
      <c r="C82" s="543"/>
      <c r="D82" s="52" t="s">
        <v>59</v>
      </c>
      <c r="E82" s="546"/>
      <c r="F82" s="540"/>
      <c r="G82" s="476"/>
      <c r="H82" s="54"/>
      <c r="I82" s="476"/>
      <c r="J82" s="34" t="s">
        <v>65</v>
      </c>
      <c r="K82" s="38">
        <v>1</v>
      </c>
      <c r="L82" s="38">
        <v>1</v>
      </c>
      <c r="M82" s="200">
        <v>1</v>
      </c>
      <c r="N82" s="146"/>
    </row>
    <row r="83" spans="1:15" ht="28.5" customHeight="1" x14ac:dyDescent="0.2">
      <c r="A83" s="484"/>
      <c r="B83" s="485"/>
      <c r="C83" s="543"/>
      <c r="D83" s="13" t="s">
        <v>106</v>
      </c>
      <c r="E83" s="88"/>
      <c r="F83" s="539"/>
      <c r="G83" s="64"/>
      <c r="H83" s="68"/>
      <c r="I83" s="64"/>
      <c r="J83" s="61" t="s">
        <v>145</v>
      </c>
      <c r="K83" s="65">
        <v>20</v>
      </c>
      <c r="L83" s="65"/>
      <c r="M83" s="66"/>
      <c r="N83" s="146"/>
    </row>
    <row r="84" spans="1:15" ht="40.5" customHeight="1" x14ac:dyDescent="0.2">
      <c r="A84" s="484"/>
      <c r="B84" s="485"/>
      <c r="C84" s="543"/>
      <c r="D84" s="13" t="s">
        <v>171</v>
      </c>
      <c r="E84" s="88"/>
      <c r="F84" s="539"/>
      <c r="G84" s="64"/>
      <c r="H84" s="68"/>
      <c r="I84" s="64"/>
      <c r="J84" s="61" t="s">
        <v>144</v>
      </c>
      <c r="K84" s="65"/>
      <c r="L84" s="65">
        <v>1</v>
      </c>
      <c r="M84" s="66"/>
      <c r="N84" s="146"/>
    </row>
    <row r="85" spans="1:15" ht="17.25" customHeight="1" thickBot="1" x14ac:dyDescent="0.25">
      <c r="A85" s="508"/>
      <c r="B85" s="509"/>
      <c r="C85" s="510"/>
      <c r="D85" s="511"/>
      <c r="E85" s="512"/>
      <c r="F85" s="513" t="s">
        <v>5</v>
      </c>
      <c r="G85" s="514">
        <f>SUM(G76:G84)</f>
        <v>35.5</v>
      </c>
      <c r="H85" s="514">
        <f t="shared" ref="H85:I85" si="4">SUM(H76:H84)</f>
        <v>25.5</v>
      </c>
      <c r="I85" s="514">
        <f t="shared" si="4"/>
        <v>25.5</v>
      </c>
      <c r="J85" s="515"/>
      <c r="K85" s="516"/>
      <c r="L85" s="517"/>
      <c r="M85" s="518"/>
      <c r="N85" s="298"/>
    </row>
    <row r="86" spans="1:15" ht="15.75" customHeight="1" x14ac:dyDescent="0.2">
      <c r="A86" s="490" t="s">
        <v>4</v>
      </c>
      <c r="B86" s="489" t="s">
        <v>21</v>
      </c>
      <c r="C86" s="541" t="s">
        <v>6</v>
      </c>
      <c r="D86" s="83" t="s">
        <v>76</v>
      </c>
      <c r="E86" s="464"/>
      <c r="F86" s="30" t="s">
        <v>19</v>
      </c>
      <c r="G86" s="2">
        <v>200</v>
      </c>
      <c r="H86" s="2">
        <v>210</v>
      </c>
      <c r="I86" s="2">
        <v>335</v>
      </c>
      <c r="J86" s="84"/>
      <c r="K86" s="70"/>
      <c r="L86" s="69"/>
      <c r="M86" s="230"/>
      <c r="N86" s="491"/>
      <c r="O86" s="121"/>
    </row>
    <row r="87" spans="1:15" ht="13.5" customHeight="1" x14ac:dyDescent="0.2">
      <c r="A87" s="222"/>
      <c r="B87" s="223"/>
      <c r="C87" s="486"/>
      <c r="D87" s="295"/>
      <c r="E87" s="554"/>
      <c r="F87" s="231" t="s">
        <v>88</v>
      </c>
      <c r="G87" s="478">
        <v>20</v>
      </c>
      <c r="H87" s="478"/>
      <c r="I87" s="478"/>
      <c r="J87" s="79"/>
      <c r="K87" s="7"/>
      <c r="L87" s="72"/>
      <c r="M87" s="73"/>
      <c r="N87" s="491"/>
      <c r="O87" s="121"/>
    </row>
    <row r="88" spans="1:15" ht="25.5" customHeight="1" x14ac:dyDescent="0.2">
      <c r="A88" s="222"/>
      <c r="B88" s="223"/>
      <c r="C88" s="486"/>
      <c r="D88" s="653" t="s">
        <v>74</v>
      </c>
      <c r="E88" s="557" t="s">
        <v>162</v>
      </c>
      <c r="F88" s="636"/>
      <c r="G88" s="662"/>
      <c r="H88" s="662"/>
      <c r="I88" s="662"/>
      <c r="J88" s="474" t="s">
        <v>81</v>
      </c>
      <c r="K88" s="195">
        <v>5</v>
      </c>
      <c r="L88" s="44">
        <v>5</v>
      </c>
      <c r="M88" s="35">
        <v>6</v>
      </c>
      <c r="N88" s="296"/>
    </row>
    <row r="89" spans="1:15" ht="15" customHeight="1" x14ac:dyDescent="0.2">
      <c r="A89" s="222"/>
      <c r="B89" s="223"/>
      <c r="C89" s="486"/>
      <c r="D89" s="654"/>
      <c r="E89" s="556" t="s">
        <v>147</v>
      </c>
      <c r="F89" s="636"/>
      <c r="G89" s="662"/>
      <c r="H89" s="662"/>
      <c r="I89" s="662"/>
      <c r="J89" s="79"/>
      <c r="K89" s="7"/>
      <c r="L89" s="72"/>
      <c r="M89" s="73"/>
      <c r="N89" s="296"/>
    </row>
    <row r="90" spans="1:15" ht="18" customHeight="1" x14ac:dyDescent="0.2">
      <c r="A90" s="484"/>
      <c r="B90" s="485"/>
      <c r="C90" s="486"/>
      <c r="D90" s="635" t="s">
        <v>137</v>
      </c>
      <c r="E90" s="559" t="s">
        <v>138</v>
      </c>
      <c r="F90" s="636"/>
      <c r="G90" s="637"/>
      <c r="H90" s="637"/>
      <c r="I90" s="637"/>
      <c r="J90" s="327" t="s">
        <v>176</v>
      </c>
      <c r="K90" s="195">
        <v>1</v>
      </c>
      <c r="L90" s="195"/>
      <c r="M90" s="35"/>
      <c r="N90" s="146"/>
    </row>
    <row r="91" spans="1:15" ht="15.75" customHeight="1" x14ac:dyDescent="0.2">
      <c r="A91" s="222"/>
      <c r="B91" s="223"/>
      <c r="C91" s="486"/>
      <c r="D91" s="635"/>
      <c r="E91" s="558" t="s">
        <v>147</v>
      </c>
      <c r="F91" s="636"/>
      <c r="G91" s="638"/>
      <c r="H91" s="638"/>
      <c r="I91" s="638"/>
      <c r="J91" s="325"/>
      <c r="K91" s="326"/>
      <c r="L91" s="7"/>
      <c r="M91" s="73"/>
      <c r="N91" s="146"/>
    </row>
    <row r="92" spans="1:15" ht="42.75" customHeight="1" x14ac:dyDescent="0.2">
      <c r="A92" s="484"/>
      <c r="B92" s="485"/>
      <c r="C92" s="543"/>
      <c r="D92" s="13" t="s">
        <v>148</v>
      </c>
      <c r="E92" s="555" t="s">
        <v>147</v>
      </c>
      <c r="F92" s="322"/>
      <c r="G92" s="297"/>
      <c r="H92" s="315"/>
      <c r="I92" s="297"/>
      <c r="J92" s="34" t="s">
        <v>105</v>
      </c>
      <c r="K92" s="80"/>
      <c r="L92" s="80"/>
      <c r="M92" s="66">
        <v>1</v>
      </c>
      <c r="N92" s="296"/>
    </row>
    <row r="93" spans="1:15" ht="30" customHeight="1" x14ac:dyDescent="0.2">
      <c r="A93" s="222"/>
      <c r="B93" s="223"/>
      <c r="C93" s="486"/>
      <c r="D93" s="90" t="s">
        <v>136</v>
      </c>
      <c r="E93" s="560" t="s">
        <v>160</v>
      </c>
      <c r="F93" s="488"/>
      <c r="G93" s="478"/>
      <c r="H93" s="478"/>
      <c r="I93" s="478"/>
      <c r="J93" s="79" t="s">
        <v>135</v>
      </c>
      <c r="K93" s="72"/>
      <c r="L93" s="72"/>
      <c r="M93" s="73">
        <v>1</v>
      </c>
      <c r="N93" s="146"/>
    </row>
    <row r="94" spans="1:15" ht="17.25" customHeight="1" thickBot="1" x14ac:dyDescent="0.25">
      <c r="A94" s="508"/>
      <c r="B94" s="509"/>
      <c r="C94" s="510"/>
      <c r="D94" s="511"/>
      <c r="E94" s="512"/>
      <c r="F94" s="513" t="s">
        <v>5</v>
      </c>
      <c r="G94" s="514">
        <f>SUM(G86:G93)</f>
        <v>220</v>
      </c>
      <c r="H94" s="514">
        <f t="shared" ref="H94:I94" si="5">SUM(H86:H93)</f>
        <v>210</v>
      </c>
      <c r="I94" s="514">
        <f t="shared" si="5"/>
        <v>335</v>
      </c>
      <c r="J94" s="515"/>
      <c r="K94" s="516"/>
      <c r="L94" s="517"/>
      <c r="M94" s="518"/>
      <c r="N94" s="298"/>
    </row>
    <row r="95" spans="1:15" ht="14.25" customHeight="1" thickBot="1" x14ac:dyDescent="0.25">
      <c r="A95" s="91" t="s">
        <v>4</v>
      </c>
      <c r="B95" s="92" t="s">
        <v>21</v>
      </c>
      <c r="C95" s="646" t="s">
        <v>7</v>
      </c>
      <c r="D95" s="598"/>
      <c r="E95" s="598"/>
      <c r="F95" s="598"/>
      <c r="G95" s="180">
        <f>G94+G85</f>
        <v>255.5</v>
      </c>
      <c r="H95" s="180">
        <f t="shared" ref="H95:I95" si="6">H94+H85</f>
        <v>235.5</v>
      </c>
      <c r="I95" s="180">
        <f t="shared" si="6"/>
        <v>360.5</v>
      </c>
      <c r="J95" s="599"/>
      <c r="K95" s="600"/>
      <c r="L95" s="600"/>
      <c r="M95" s="601"/>
    </row>
    <row r="96" spans="1:15" ht="14.25" customHeight="1" thickBot="1" x14ac:dyDescent="0.25">
      <c r="A96" s="93" t="s">
        <v>4</v>
      </c>
      <c r="B96" s="602" t="s">
        <v>8</v>
      </c>
      <c r="C96" s="603"/>
      <c r="D96" s="603"/>
      <c r="E96" s="603"/>
      <c r="F96" s="603"/>
      <c r="G96" s="233">
        <f>G95+G74+G65</f>
        <v>901.2</v>
      </c>
      <c r="H96" s="233">
        <f>H95+H74+H65</f>
        <v>871.3</v>
      </c>
      <c r="I96" s="233">
        <f>I95+I74+I65</f>
        <v>776.2</v>
      </c>
      <c r="J96" s="642"/>
      <c r="K96" s="604"/>
      <c r="L96" s="604"/>
      <c r="M96" s="605"/>
    </row>
    <row r="97" spans="1:16" ht="14.25" customHeight="1" thickBot="1" x14ac:dyDescent="0.25">
      <c r="A97" s="94" t="s">
        <v>4</v>
      </c>
      <c r="B97" s="606" t="s">
        <v>108</v>
      </c>
      <c r="C97" s="607"/>
      <c r="D97" s="607"/>
      <c r="E97" s="607"/>
      <c r="F97" s="607"/>
      <c r="G97" s="234">
        <f>G96</f>
        <v>901.2</v>
      </c>
      <c r="H97" s="234">
        <f t="shared" ref="H97:I97" si="7">H96</f>
        <v>871.3</v>
      </c>
      <c r="I97" s="234">
        <f t="shared" si="7"/>
        <v>776.2</v>
      </c>
      <c r="J97" s="643"/>
      <c r="K97" s="608"/>
      <c r="L97" s="608"/>
      <c r="M97" s="609"/>
    </row>
    <row r="98" spans="1:16" s="19" customFormat="1" ht="14.25" customHeight="1" x14ac:dyDescent="0.2">
      <c r="A98" s="644"/>
      <c r="B98" s="645"/>
      <c r="C98" s="645"/>
      <c r="D98" s="645"/>
      <c r="E98" s="645"/>
      <c r="F98" s="645"/>
      <c r="G98" s="645"/>
      <c r="H98" s="645"/>
      <c r="I98" s="645"/>
      <c r="J98" s="48"/>
      <c r="K98" s="48"/>
      <c r="L98" s="48"/>
      <c r="M98" s="48"/>
      <c r="N98" s="48"/>
    </row>
    <row r="99" spans="1:16" s="105" customFormat="1" ht="17.25" customHeight="1" x14ac:dyDescent="0.2">
      <c r="A99" s="561"/>
      <c r="B99" s="561"/>
      <c r="C99" s="561"/>
      <c r="D99" s="561"/>
      <c r="E99" s="561"/>
      <c r="F99" s="561"/>
      <c r="G99" s="561"/>
      <c r="H99" s="561"/>
      <c r="I99" s="561"/>
      <c r="J99" s="561"/>
      <c r="K99" s="561"/>
      <c r="L99" s="561"/>
      <c r="M99" s="561"/>
    </row>
    <row r="100" spans="1:16" s="19" customFormat="1" ht="14.25" customHeight="1" thickBot="1" x14ac:dyDescent="0.25">
      <c r="A100" s="585" t="s">
        <v>12</v>
      </c>
      <c r="B100" s="585"/>
      <c r="C100" s="585"/>
      <c r="D100" s="585"/>
      <c r="E100" s="585"/>
      <c r="F100" s="585"/>
      <c r="G100" s="95"/>
      <c r="H100" s="95"/>
      <c r="I100" s="95"/>
      <c r="J100" s="96"/>
      <c r="K100" s="96"/>
      <c r="L100" s="96"/>
      <c r="M100" s="96"/>
      <c r="N100" s="105"/>
      <c r="O100" s="105"/>
      <c r="P100" s="105"/>
    </row>
    <row r="101" spans="1:16" ht="54.75" customHeight="1" thickBot="1" x14ac:dyDescent="0.25">
      <c r="A101" s="586" t="s">
        <v>9</v>
      </c>
      <c r="B101" s="587"/>
      <c r="C101" s="587"/>
      <c r="D101" s="587"/>
      <c r="E101" s="587"/>
      <c r="F101" s="588"/>
      <c r="G101" s="360" t="s">
        <v>121</v>
      </c>
      <c r="H101" s="360" t="s">
        <v>96</v>
      </c>
      <c r="I101" s="360" t="s">
        <v>122</v>
      </c>
    </row>
    <row r="102" spans="1:16" ht="14.25" customHeight="1" x14ac:dyDescent="0.2">
      <c r="A102" s="589" t="s">
        <v>13</v>
      </c>
      <c r="B102" s="590"/>
      <c r="C102" s="590"/>
      <c r="D102" s="590"/>
      <c r="E102" s="590"/>
      <c r="F102" s="591"/>
      <c r="G102" s="235">
        <f>G103+G107+G108</f>
        <v>901.2</v>
      </c>
      <c r="H102" s="235">
        <f>H103+H107+H108</f>
        <v>752.3</v>
      </c>
      <c r="I102" s="235">
        <f>I103+I107+I108</f>
        <v>776.2</v>
      </c>
    </row>
    <row r="103" spans="1:16" ht="14.25" customHeight="1" x14ac:dyDescent="0.2">
      <c r="A103" s="592" t="s">
        <v>80</v>
      </c>
      <c r="B103" s="593"/>
      <c r="C103" s="593"/>
      <c r="D103" s="593"/>
      <c r="E103" s="593"/>
      <c r="F103" s="594"/>
      <c r="G103" s="232">
        <f>G104+G105+G106</f>
        <v>396.7</v>
      </c>
      <c r="H103" s="232">
        <f>H104+H105+H106</f>
        <v>752.3</v>
      </c>
      <c r="I103" s="232">
        <f>I104+I105+I106</f>
        <v>776.2</v>
      </c>
    </row>
    <row r="104" spans="1:16" ht="14.25" customHeight="1" x14ac:dyDescent="0.2">
      <c r="A104" s="595" t="s">
        <v>117</v>
      </c>
      <c r="B104" s="596"/>
      <c r="C104" s="596"/>
      <c r="D104" s="596"/>
      <c r="E104" s="596"/>
      <c r="F104" s="597"/>
      <c r="G104" s="236">
        <f>SUMIF(F16:F95,"SB",G16:G95)</f>
        <v>396.7</v>
      </c>
      <c r="H104" s="236">
        <f>SUMIF(F16:F95,"SB",H16:H95)</f>
        <v>752.3</v>
      </c>
      <c r="I104" s="236">
        <f>SUMIF(F16:F95,"SB",I16:I95)</f>
        <v>776.2</v>
      </c>
      <c r="J104" s="97"/>
    </row>
    <row r="105" spans="1:16" ht="24" customHeight="1" x14ac:dyDescent="0.2">
      <c r="A105" s="610" t="s">
        <v>118</v>
      </c>
      <c r="B105" s="611"/>
      <c r="C105" s="611"/>
      <c r="D105" s="611"/>
      <c r="E105" s="611"/>
      <c r="F105" s="612"/>
      <c r="G105" s="98">
        <f>SUMIF(F16:F93,"SB(ES)",G16:G93)</f>
        <v>0</v>
      </c>
      <c r="H105" s="237">
        <f>SUMIF(F16:F93,"SB(ES)",H16:H93)</f>
        <v>0</v>
      </c>
      <c r="I105" s="237">
        <f>SUMIF(F16:F93,"SB(ES)",I16:I93)</f>
        <v>0</v>
      </c>
      <c r="J105" s="97"/>
    </row>
    <row r="106" spans="1:16" ht="14.25" customHeight="1" x14ac:dyDescent="0.2">
      <c r="A106" s="610" t="s">
        <v>119</v>
      </c>
      <c r="B106" s="611"/>
      <c r="C106" s="611"/>
      <c r="D106" s="611"/>
      <c r="E106" s="611"/>
      <c r="F106" s="612"/>
      <c r="G106" s="98">
        <f>SUMIF(F18:F97,"SB(VB)",G18:G97)</f>
        <v>0</v>
      </c>
      <c r="H106" s="237">
        <f>SUMIF(F18:F97,"SB(VB)",H18:H97)</f>
        <v>0</v>
      </c>
      <c r="I106" s="237">
        <f>SUMIF(F18:F97,"SB(VB)",I18:I97)</f>
        <v>0</v>
      </c>
      <c r="J106" s="97"/>
    </row>
    <row r="107" spans="1:16" ht="14.25" customHeight="1" x14ac:dyDescent="0.2">
      <c r="A107" s="613" t="s">
        <v>120</v>
      </c>
      <c r="B107" s="614"/>
      <c r="C107" s="614"/>
      <c r="D107" s="614"/>
      <c r="E107" s="614"/>
      <c r="F107" s="615"/>
      <c r="G107" s="238">
        <f>SUMIF(F9:F97,"SB(L)",G9:G97)</f>
        <v>45.1</v>
      </c>
      <c r="H107" s="238">
        <f>SUMIF(F9:F97,"SB(L)",H9:H97)</f>
        <v>0</v>
      </c>
      <c r="I107" s="238">
        <f>SUMIF(F9:F97,"SB(L)",I9:I97)</f>
        <v>0</v>
      </c>
      <c r="J107" s="97"/>
    </row>
    <row r="108" spans="1:16" ht="14.25" customHeight="1" x14ac:dyDescent="0.2">
      <c r="A108" s="613" t="s">
        <v>125</v>
      </c>
      <c r="B108" s="614"/>
      <c r="C108" s="614"/>
      <c r="D108" s="614"/>
      <c r="E108" s="614"/>
      <c r="F108" s="615"/>
      <c r="G108" s="238">
        <f>SUMIF(F7:F97,"SB(ŽPL)",G7:G97)</f>
        <v>459.4</v>
      </c>
      <c r="H108" s="238">
        <f>SUMIF(F6:F97,"SB(ŽPL)",H6:H97)</f>
        <v>0</v>
      </c>
      <c r="I108" s="238">
        <f>SUMIF(F6:F97,"SB(ŽPL)",I6:I97)</f>
        <v>0</v>
      </c>
      <c r="J108" s="239"/>
    </row>
    <row r="109" spans="1:16" ht="14.25" customHeight="1" x14ac:dyDescent="0.2">
      <c r="A109" s="632" t="s">
        <v>14</v>
      </c>
      <c r="B109" s="633"/>
      <c r="C109" s="633"/>
      <c r="D109" s="633"/>
      <c r="E109" s="633"/>
      <c r="F109" s="634"/>
      <c r="G109" s="240">
        <f>SUM(G111:G113)</f>
        <v>0</v>
      </c>
      <c r="H109" s="240">
        <f>SUM(H111:H113)</f>
        <v>119</v>
      </c>
      <c r="I109" s="240">
        <f>SUM(I111:I113)</f>
        <v>0</v>
      </c>
    </row>
    <row r="110" spans="1:16" ht="14.25" customHeight="1" x14ac:dyDescent="0.2">
      <c r="A110" s="610" t="s">
        <v>126</v>
      </c>
      <c r="B110" s="611"/>
      <c r="C110" s="611"/>
      <c r="D110" s="611"/>
      <c r="E110" s="611"/>
      <c r="F110" s="612"/>
      <c r="G110" s="236">
        <f>SUMIF(F11:F98,"ES)",G11:G98)</f>
        <v>0</v>
      </c>
      <c r="H110" s="236">
        <f>SUMIF(F11:F98,"ES)",H11:H98)</f>
        <v>0</v>
      </c>
      <c r="I110" s="236">
        <f>SUMIF(F11:F98,"ES)",I11:I98)</f>
        <v>0</v>
      </c>
      <c r="J110" s="97"/>
    </row>
    <row r="111" spans="1:16" ht="14.25" customHeight="1" x14ac:dyDescent="0.2">
      <c r="A111" s="623" t="s">
        <v>127</v>
      </c>
      <c r="B111" s="624"/>
      <c r="C111" s="624"/>
      <c r="D111" s="624"/>
      <c r="E111" s="624"/>
      <c r="F111" s="625"/>
      <c r="G111" s="236">
        <f>SUMIF(F6:F97,"KVJUD",G6:G97)</f>
        <v>0</v>
      </c>
      <c r="H111" s="236">
        <f>SUMIF(F6:F97,"KVJUD",H6:H97)</f>
        <v>0</v>
      </c>
      <c r="I111" s="236">
        <f>SUMIF(F6:F97,"KVJUD",I6:I97)</f>
        <v>0</v>
      </c>
    </row>
    <row r="112" spans="1:16" ht="14.25" customHeight="1" x14ac:dyDescent="0.2">
      <c r="A112" s="623" t="s">
        <v>128</v>
      </c>
      <c r="B112" s="624"/>
      <c r="C112" s="624"/>
      <c r="D112" s="624"/>
      <c r="E112" s="624"/>
      <c r="F112" s="625"/>
      <c r="G112" s="236">
        <f>SUMIF(F6:F97,"Kt",G6:G97)</f>
        <v>0</v>
      </c>
      <c r="H112" s="236">
        <f>SUMIF(F6:F97,"Kt",H6:H97)</f>
        <v>0</v>
      </c>
      <c r="I112" s="236">
        <f>SUMIF(F6:F97,"Kt",I6:I97)</f>
        <v>0</v>
      </c>
    </row>
    <row r="113" spans="1:16" ht="14.25" customHeight="1" x14ac:dyDescent="0.2">
      <c r="A113" s="626" t="s">
        <v>129</v>
      </c>
      <c r="B113" s="627"/>
      <c r="C113" s="627"/>
      <c r="D113" s="627"/>
      <c r="E113" s="627"/>
      <c r="F113" s="628"/>
      <c r="G113" s="236">
        <f>SUMIF(F6:F97,"LRVB",G6:G97)</f>
        <v>0</v>
      </c>
      <c r="H113" s="236">
        <f>SUMIF(F6:F97,"LRVB",H6:H97)</f>
        <v>119</v>
      </c>
      <c r="I113" s="236">
        <f>SUMIF(F6:F97,"LRVB",I6:I97)</f>
        <v>0</v>
      </c>
    </row>
    <row r="114" spans="1:16" ht="14.25" customHeight="1" thickBot="1" x14ac:dyDescent="0.25">
      <c r="A114" s="629" t="s">
        <v>15</v>
      </c>
      <c r="B114" s="630"/>
      <c r="C114" s="630"/>
      <c r="D114" s="630"/>
      <c r="E114" s="630"/>
      <c r="F114" s="631"/>
      <c r="G114" s="134">
        <f>G109+G102</f>
        <v>901.2</v>
      </c>
      <c r="H114" s="134">
        <f>H109+H102</f>
        <v>871.3</v>
      </c>
      <c r="I114" s="134">
        <f>I109+I102</f>
        <v>776.2</v>
      </c>
      <c r="J114" s="25"/>
      <c r="K114" s="25"/>
      <c r="L114" s="25"/>
      <c r="M114" s="25"/>
    </row>
    <row r="115" spans="1:16" s="106" customFormat="1" x14ac:dyDescent="0.2">
      <c r="A115" s="25"/>
      <c r="B115" s="25"/>
      <c r="C115" s="25"/>
      <c r="D115" s="25"/>
      <c r="E115" s="25"/>
      <c r="G115" s="241"/>
      <c r="H115" s="241"/>
      <c r="I115" s="241"/>
      <c r="K115" s="25"/>
      <c r="L115" s="25"/>
      <c r="M115" s="25"/>
      <c r="O115" s="25"/>
      <c r="P115" s="25"/>
    </row>
    <row r="116" spans="1:16" s="106" customFormat="1" x14ac:dyDescent="0.2">
      <c r="A116" s="21"/>
      <c r="B116" s="21"/>
      <c r="C116" s="21"/>
      <c r="D116" s="21"/>
      <c r="E116" s="22"/>
      <c r="F116" s="242"/>
      <c r="G116" s="243"/>
      <c r="H116" s="243"/>
      <c r="I116" s="243"/>
      <c r="J116" s="244"/>
      <c r="K116" s="21"/>
      <c r="L116" s="21"/>
      <c r="M116" s="21"/>
      <c r="O116" s="25"/>
      <c r="P116" s="25"/>
    </row>
    <row r="117" spans="1:16" s="106" customFormat="1" x14ac:dyDescent="0.2">
      <c r="A117" s="21"/>
      <c r="B117" s="21"/>
      <c r="C117" s="21"/>
      <c r="D117" s="21"/>
      <c r="E117" s="22"/>
      <c r="F117" s="701" t="s">
        <v>172</v>
      </c>
      <c r="G117" s="701"/>
      <c r="H117" s="701"/>
      <c r="I117" s="701"/>
      <c r="J117" s="105"/>
      <c r="K117" s="21"/>
      <c r="L117" s="21"/>
      <c r="M117" s="21"/>
      <c r="O117" s="25"/>
      <c r="P117" s="25"/>
    </row>
    <row r="118" spans="1:16" s="106" customFormat="1" x14ac:dyDescent="0.2">
      <c r="A118" s="21"/>
      <c r="B118" s="21"/>
      <c r="C118" s="21"/>
      <c r="D118" s="21"/>
      <c r="E118" s="22"/>
      <c r="F118" s="242"/>
      <c r="G118" s="105"/>
      <c r="H118" s="105"/>
      <c r="I118" s="105"/>
      <c r="J118" s="105"/>
      <c r="K118" s="21"/>
      <c r="L118" s="21"/>
      <c r="M118" s="21"/>
      <c r="O118" s="25"/>
      <c r="P118" s="25"/>
    </row>
    <row r="119" spans="1:16" s="106" customFormat="1" x14ac:dyDescent="0.2">
      <c r="A119" s="21"/>
      <c r="B119" s="21"/>
      <c r="C119" s="21"/>
      <c r="D119" s="21"/>
      <c r="E119" s="22"/>
      <c r="F119" s="24"/>
      <c r="G119" s="245"/>
      <c r="H119" s="245"/>
      <c r="I119" s="245"/>
      <c r="J119" s="21"/>
      <c r="K119" s="21"/>
      <c r="L119" s="21"/>
      <c r="M119" s="21"/>
      <c r="O119" s="25"/>
      <c r="P119" s="25"/>
    </row>
  </sheetData>
  <mergeCells count="124">
    <mergeCell ref="F117:I117"/>
    <mergeCell ref="D5:J5"/>
    <mergeCell ref="A6:M6"/>
    <mergeCell ref="A7:M7"/>
    <mergeCell ref="J8:M8"/>
    <mergeCell ref="A9:A11"/>
    <mergeCell ref="B9:B11"/>
    <mergeCell ref="C9:C11"/>
    <mergeCell ref="D9:D11"/>
    <mergeCell ref="I9:I11"/>
    <mergeCell ref="J9:M9"/>
    <mergeCell ref="J10:J11"/>
    <mergeCell ref="K10:M10"/>
    <mergeCell ref="A12:M12"/>
    <mergeCell ref="A13:M13"/>
    <mergeCell ref="E9:E11"/>
    <mergeCell ref="F9:F11"/>
    <mergeCell ref="G9:G11"/>
    <mergeCell ref="H9:H11"/>
    <mergeCell ref="D23:D24"/>
    <mergeCell ref="A25:A26"/>
    <mergeCell ref="B25:B26"/>
    <mergeCell ref="C25:C26"/>
    <mergeCell ref="D25:D26"/>
    <mergeCell ref="B14:M14"/>
    <mergeCell ref="C15:M15"/>
    <mergeCell ref="D18:D20"/>
    <mergeCell ref="J18:J20"/>
    <mergeCell ref="D21:D22"/>
    <mergeCell ref="E21:E22"/>
    <mergeCell ref="A29:A30"/>
    <mergeCell ref="B29:B30"/>
    <mergeCell ref="C29:C30"/>
    <mergeCell ref="D29:D30"/>
    <mergeCell ref="E29:E30"/>
    <mergeCell ref="E25:E26"/>
    <mergeCell ref="A27:A28"/>
    <mergeCell ref="B27:B28"/>
    <mergeCell ref="C27:C28"/>
    <mergeCell ref="D27:D28"/>
    <mergeCell ref="E27:E28"/>
    <mergeCell ref="A35:A38"/>
    <mergeCell ref="B35:B38"/>
    <mergeCell ref="C35:C38"/>
    <mergeCell ref="D35:D37"/>
    <mergeCell ref="E35:E38"/>
    <mergeCell ref="H31:H32"/>
    <mergeCell ref="I31:I32"/>
    <mergeCell ref="N31:O31"/>
    <mergeCell ref="A33:A34"/>
    <mergeCell ref="B33:B34"/>
    <mergeCell ref="C33:C34"/>
    <mergeCell ref="D33:D34"/>
    <mergeCell ref="E33:E34"/>
    <mergeCell ref="D31:D32"/>
    <mergeCell ref="F31:F32"/>
    <mergeCell ref="G31:G32"/>
    <mergeCell ref="J41:J42"/>
    <mergeCell ref="A41:A42"/>
    <mergeCell ref="B41:B42"/>
    <mergeCell ref="C41:C42"/>
    <mergeCell ref="D41:D42"/>
    <mergeCell ref="E41:E42"/>
    <mergeCell ref="A39:A40"/>
    <mergeCell ref="B39:B40"/>
    <mergeCell ref="C39:C40"/>
    <mergeCell ref="D39:D40"/>
    <mergeCell ref="E39:E40"/>
    <mergeCell ref="D53:D54"/>
    <mergeCell ref="A61:A63"/>
    <mergeCell ref="B61:B63"/>
    <mergeCell ref="C61:C63"/>
    <mergeCell ref="E61:E63"/>
    <mergeCell ref="A44:A49"/>
    <mergeCell ref="B44:B49"/>
    <mergeCell ref="C44:C49"/>
    <mergeCell ref="D48:D49"/>
    <mergeCell ref="E48:E49"/>
    <mergeCell ref="D50:D51"/>
    <mergeCell ref="F88:F89"/>
    <mergeCell ref="C65:F65"/>
    <mergeCell ref="J65:M65"/>
    <mergeCell ref="C66:M66"/>
    <mergeCell ref="A68:A69"/>
    <mergeCell ref="B68:B69"/>
    <mergeCell ref="C68:C69"/>
    <mergeCell ref="D68:D69"/>
    <mergeCell ref="E68:E69"/>
    <mergeCell ref="G88:G89"/>
    <mergeCell ref="H88:H89"/>
    <mergeCell ref="I88:I89"/>
    <mergeCell ref="D90:D91"/>
    <mergeCell ref="F90:F91"/>
    <mergeCell ref="G90:G91"/>
    <mergeCell ref="H90:H91"/>
    <mergeCell ref="I90:I91"/>
    <mergeCell ref="C74:F74"/>
    <mergeCell ref="I1:M1"/>
    <mergeCell ref="I2:J2"/>
    <mergeCell ref="A111:F111"/>
    <mergeCell ref="A100:F100"/>
    <mergeCell ref="A101:F101"/>
    <mergeCell ref="A102:F102"/>
    <mergeCell ref="A103:F103"/>
    <mergeCell ref="A104:F104"/>
    <mergeCell ref="J95:M95"/>
    <mergeCell ref="B96:F96"/>
    <mergeCell ref="J96:M96"/>
    <mergeCell ref="B97:F97"/>
    <mergeCell ref="J97:M97"/>
    <mergeCell ref="A98:I98"/>
    <mergeCell ref="C95:F95"/>
    <mergeCell ref="J74:M74"/>
    <mergeCell ref="C75:M75"/>
    <mergeCell ref="D88:D89"/>
    <mergeCell ref="A112:F112"/>
    <mergeCell ref="A113:F113"/>
    <mergeCell ref="A114:F114"/>
    <mergeCell ref="A105:F105"/>
    <mergeCell ref="A106:F106"/>
    <mergeCell ref="A107:F107"/>
    <mergeCell ref="A108:F108"/>
    <mergeCell ref="A109:F109"/>
    <mergeCell ref="A110:F110"/>
  </mergeCells>
  <printOptions horizontalCentered="1"/>
  <pageMargins left="0.78740157480314965" right="0.39370078740157483" top="0.39370078740157483" bottom="0.39370078740157483" header="0" footer="0"/>
  <pageSetup paperSize="9" scale="69" orientation="portrait" r:id="rId1"/>
  <rowBreaks count="2" manualBreakCount="2">
    <brk id="59" max="12" man="1"/>
    <brk id="99"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6"/>
  <sheetViews>
    <sheetView zoomScaleNormal="100" zoomScaleSheetLayoutView="100" workbookViewId="0">
      <selection activeCell="T20" sqref="T20"/>
    </sheetView>
  </sheetViews>
  <sheetFormatPr defaultColWidth="9.140625" defaultRowHeight="12.75" x14ac:dyDescent="0.2"/>
  <cols>
    <col min="1" max="3" width="2.85546875" style="21" customWidth="1"/>
    <col min="4" max="4" width="2.7109375" style="21" customWidth="1"/>
    <col min="5" max="5" width="37.42578125" style="21" customWidth="1"/>
    <col min="6" max="6" width="5" style="22" customWidth="1"/>
    <col min="7" max="7" width="11.5703125" style="23" customWidth="1"/>
    <col min="8" max="8" width="7.85546875" style="24" customWidth="1"/>
    <col min="9" max="9" width="9.28515625" style="21" customWidth="1"/>
    <col min="10" max="10" width="10.28515625" style="21" customWidth="1"/>
    <col min="11" max="12" width="8.85546875" style="21" customWidth="1"/>
    <col min="13" max="13" width="30.5703125" style="21" customWidth="1"/>
    <col min="14" max="17" width="4.28515625" style="21" customWidth="1"/>
    <col min="18" max="16384" width="9.140625" style="25"/>
  </cols>
  <sheetData>
    <row r="1" spans="1:17" s="104" customFormat="1" ht="14.25" customHeight="1" x14ac:dyDescent="0.25">
      <c r="M1" s="770" t="s">
        <v>72</v>
      </c>
      <c r="N1" s="771"/>
      <c r="O1" s="771"/>
      <c r="P1" s="771"/>
      <c r="Q1" s="771"/>
    </row>
    <row r="2" spans="1:17" s="21" customFormat="1" ht="15" customHeight="1" x14ac:dyDescent="0.2">
      <c r="A2" s="103"/>
      <c r="B2" s="103"/>
      <c r="C2" s="103"/>
      <c r="D2" s="103"/>
      <c r="E2" s="618" t="s">
        <v>124</v>
      </c>
      <c r="F2" s="618"/>
      <c r="G2" s="618"/>
      <c r="H2" s="618"/>
      <c r="I2" s="618"/>
      <c r="J2" s="618"/>
      <c r="K2" s="618"/>
      <c r="L2" s="618"/>
      <c r="M2" s="618"/>
      <c r="N2" s="246"/>
      <c r="O2" s="103"/>
      <c r="P2" s="103"/>
      <c r="Q2" s="103"/>
    </row>
    <row r="3" spans="1:17" ht="14.25" x14ac:dyDescent="0.2">
      <c r="A3" s="619" t="s">
        <v>25</v>
      </c>
      <c r="B3" s="619"/>
      <c r="C3" s="619"/>
      <c r="D3" s="619"/>
      <c r="E3" s="619"/>
      <c r="F3" s="619"/>
      <c r="G3" s="619"/>
      <c r="H3" s="619"/>
      <c r="I3" s="619"/>
      <c r="J3" s="619"/>
      <c r="K3" s="619"/>
      <c r="L3" s="619"/>
      <c r="M3" s="619"/>
      <c r="N3" s="619"/>
      <c r="O3" s="619"/>
      <c r="P3" s="619"/>
      <c r="Q3" s="619"/>
    </row>
    <row r="4" spans="1:17" ht="15" x14ac:dyDescent="0.2">
      <c r="A4" s="620" t="s">
        <v>16</v>
      </c>
      <c r="B4" s="620"/>
      <c r="C4" s="620"/>
      <c r="D4" s="620"/>
      <c r="E4" s="620"/>
      <c r="F4" s="620"/>
      <c r="G4" s="620"/>
      <c r="H4" s="620"/>
      <c r="I4" s="620"/>
      <c r="J4" s="620"/>
      <c r="K4" s="620"/>
      <c r="L4" s="620"/>
      <c r="M4" s="620"/>
      <c r="N4" s="620"/>
      <c r="O4" s="620"/>
      <c r="P4" s="620"/>
      <c r="Q4" s="620"/>
    </row>
    <row r="5" spans="1:17" ht="15.75" customHeight="1" thickBot="1" x14ac:dyDescent="0.25">
      <c r="M5" s="702" t="s">
        <v>61</v>
      </c>
      <c r="N5" s="702"/>
      <c r="O5" s="702"/>
      <c r="P5" s="702"/>
      <c r="Q5" s="703"/>
    </row>
    <row r="6" spans="1:17" s="99" customFormat="1" ht="36.75" customHeight="1" x14ac:dyDescent="0.2">
      <c r="A6" s="704" t="s">
        <v>17</v>
      </c>
      <c r="B6" s="707" t="s">
        <v>0</v>
      </c>
      <c r="C6" s="707" t="s">
        <v>1</v>
      </c>
      <c r="D6" s="707" t="s">
        <v>20</v>
      </c>
      <c r="E6" s="710" t="s">
        <v>11</v>
      </c>
      <c r="F6" s="724" t="s">
        <v>2</v>
      </c>
      <c r="G6" s="772" t="s">
        <v>18</v>
      </c>
      <c r="H6" s="727" t="s">
        <v>3</v>
      </c>
      <c r="I6" s="713" t="s">
        <v>140</v>
      </c>
      <c r="J6" s="713" t="s">
        <v>121</v>
      </c>
      <c r="K6" s="713" t="s">
        <v>96</v>
      </c>
      <c r="L6" s="713" t="s">
        <v>122</v>
      </c>
      <c r="M6" s="581" t="s">
        <v>10</v>
      </c>
      <c r="N6" s="582"/>
      <c r="O6" s="582"/>
      <c r="P6" s="582"/>
      <c r="Q6" s="716"/>
    </row>
    <row r="7" spans="1:17" s="99" customFormat="1" ht="18.75" customHeight="1" x14ac:dyDescent="0.2">
      <c r="A7" s="705"/>
      <c r="B7" s="708"/>
      <c r="C7" s="708"/>
      <c r="D7" s="708"/>
      <c r="E7" s="711"/>
      <c r="F7" s="725"/>
      <c r="G7" s="773"/>
      <c r="H7" s="728"/>
      <c r="I7" s="714"/>
      <c r="J7" s="714"/>
      <c r="K7" s="714"/>
      <c r="L7" s="714"/>
      <c r="M7" s="621" t="s">
        <v>11</v>
      </c>
      <c r="N7" s="583"/>
      <c r="O7" s="583"/>
      <c r="P7" s="583"/>
      <c r="Q7" s="717"/>
    </row>
    <row r="8" spans="1:17" s="99" customFormat="1" ht="69.75" customHeight="1" thickBot="1" x14ac:dyDescent="0.25">
      <c r="A8" s="706"/>
      <c r="B8" s="709"/>
      <c r="C8" s="709"/>
      <c r="D8" s="709"/>
      <c r="E8" s="712"/>
      <c r="F8" s="726"/>
      <c r="G8" s="774"/>
      <c r="H8" s="729"/>
      <c r="I8" s="715"/>
      <c r="J8" s="715"/>
      <c r="K8" s="715"/>
      <c r="L8" s="715"/>
      <c r="M8" s="622"/>
      <c r="N8" s="100" t="s">
        <v>68</v>
      </c>
      <c r="O8" s="100" t="s">
        <v>82</v>
      </c>
      <c r="P8" s="100" t="s">
        <v>97</v>
      </c>
      <c r="Q8" s="101" t="s">
        <v>123</v>
      </c>
    </row>
    <row r="9" spans="1:17" s="108" customFormat="1" ht="15" customHeight="1" x14ac:dyDescent="0.2">
      <c r="A9" s="718" t="s">
        <v>40</v>
      </c>
      <c r="B9" s="719"/>
      <c r="C9" s="719"/>
      <c r="D9" s="719"/>
      <c r="E9" s="719"/>
      <c r="F9" s="719"/>
      <c r="G9" s="719"/>
      <c r="H9" s="719"/>
      <c r="I9" s="719"/>
      <c r="J9" s="719"/>
      <c r="K9" s="719"/>
      <c r="L9" s="719"/>
      <c r="M9" s="719"/>
      <c r="N9" s="719"/>
      <c r="O9" s="719"/>
      <c r="P9" s="719"/>
      <c r="Q9" s="720"/>
    </row>
    <row r="10" spans="1:17" s="108" customFormat="1" ht="13.5" customHeight="1" x14ac:dyDescent="0.2">
      <c r="A10" s="721" t="s">
        <v>26</v>
      </c>
      <c r="B10" s="722"/>
      <c r="C10" s="722"/>
      <c r="D10" s="722"/>
      <c r="E10" s="722"/>
      <c r="F10" s="722"/>
      <c r="G10" s="722"/>
      <c r="H10" s="722"/>
      <c r="I10" s="722"/>
      <c r="J10" s="722"/>
      <c r="K10" s="722"/>
      <c r="L10" s="722"/>
      <c r="M10" s="722"/>
      <c r="N10" s="722"/>
      <c r="O10" s="722"/>
      <c r="P10" s="722"/>
      <c r="Q10" s="723"/>
    </row>
    <row r="11" spans="1:17" ht="14.25" customHeight="1" x14ac:dyDescent="0.2">
      <c r="A11" s="109" t="s">
        <v>4</v>
      </c>
      <c r="B11" s="688" t="s">
        <v>27</v>
      </c>
      <c r="C11" s="689"/>
      <c r="D11" s="689"/>
      <c r="E11" s="689"/>
      <c r="F11" s="689"/>
      <c r="G11" s="689"/>
      <c r="H11" s="689"/>
      <c r="I11" s="689"/>
      <c r="J11" s="689"/>
      <c r="K11" s="689"/>
      <c r="L11" s="689"/>
      <c r="M11" s="689"/>
      <c r="N11" s="689"/>
      <c r="O11" s="689"/>
      <c r="P11" s="689"/>
      <c r="Q11" s="690"/>
    </row>
    <row r="12" spans="1:17" ht="15.75" customHeight="1" x14ac:dyDescent="0.2">
      <c r="A12" s="422" t="s">
        <v>4</v>
      </c>
      <c r="B12" s="423" t="s">
        <v>4</v>
      </c>
      <c r="C12" s="691" t="s">
        <v>28</v>
      </c>
      <c r="D12" s="692"/>
      <c r="E12" s="692"/>
      <c r="F12" s="692"/>
      <c r="G12" s="692"/>
      <c r="H12" s="692"/>
      <c r="I12" s="692"/>
      <c r="J12" s="692"/>
      <c r="K12" s="692"/>
      <c r="L12" s="692"/>
      <c r="M12" s="692"/>
      <c r="N12" s="692"/>
      <c r="O12" s="692"/>
      <c r="P12" s="692"/>
      <c r="Q12" s="693"/>
    </row>
    <row r="13" spans="1:17" ht="21" customHeight="1" x14ac:dyDescent="0.2">
      <c r="A13" s="391" t="s">
        <v>4</v>
      </c>
      <c r="B13" s="392" t="s">
        <v>4</v>
      </c>
      <c r="C13" s="390" t="s">
        <v>4</v>
      </c>
      <c r="D13" s="421"/>
      <c r="E13" s="424" t="s">
        <v>53</v>
      </c>
      <c r="F13" s="428"/>
      <c r="G13" s="437"/>
      <c r="H13" s="395" t="s">
        <v>19</v>
      </c>
      <c r="I13" s="371"/>
      <c r="J13" s="371"/>
      <c r="K13" s="371"/>
      <c r="L13" s="371"/>
      <c r="M13" s="372"/>
      <c r="N13" s="373"/>
      <c r="O13" s="373"/>
      <c r="P13" s="373"/>
      <c r="Q13" s="374"/>
    </row>
    <row r="14" spans="1:17" ht="12" customHeight="1" x14ac:dyDescent="0.2">
      <c r="A14" s="384"/>
      <c r="B14" s="383"/>
      <c r="C14" s="112"/>
      <c r="D14" s="378" t="s">
        <v>4</v>
      </c>
      <c r="E14" s="775" t="s">
        <v>42</v>
      </c>
      <c r="F14" s="429" t="s">
        <v>29</v>
      </c>
      <c r="G14" s="766" t="s">
        <v>153</v>
      </c>
      <c r="H14" s="396" t="s">
        <v>19</v>
      </c>
      <c r="I14" s="330"/>
      <c r="J14" s="330"/>
      <c r="K14" s="330"/>
      <c r="L14" s="330"/>
      <c r="M14" s="697" t="s">
        <v>62</v>
      </c>
      <c r="N14" s="5">
        <v>1</v>
      </c>
      <c r="O14" s="5">
        <v>1</v>
      </c>
      <c r="P14" s="5"/>
      <c r="Q14" s="113"/>
    </row>
    <row r="15" spans="1:17" ht="14.25" customHeight="1" x14ac:dyDescent="0.2">
      <c r="A15" s="384"/>
      <c r="B15" s="383"/>
      <c r="C15" s="112"/>
      <c r="D15" s="114"/>
      <c r="E15" s="776"/>
      <c r="F15" s="430" t="s">
        <v>138</v>
      </c>
      <c r="G15" s="766"/>
      <c r="H15" s="397" t="s">
        <v>51</v>
      </c>
      <c r="I15" s="2">
        <v>86.2</v>
      </c>
      <c r="J15" s="2">
        <v>13.2</v>
      </c>
      <c r="K15" s="2"/>
      <c r="L15" s="2"/>
      <c r="M15" s="698"/>
      <c r="N15" s="10"/>
      <c r="O15" s="10"/>
      <c r="P15" s="10"/>
      <c r="Q15" s="115"/>
    </row>
    <row r="16" spans="1:17" ht="20.25" customHeight="1" x14ac:dyDescent="0.2">
      <c r="A16" s="384"/>
      <c r="B16" s="383"/>
      <c r="C16" s="112"/>
      <c r="D16" s="114"/>
      <c r="E16" s="777"/>
      <c r="F16" s="431" t="s">
        <v>147</v>
      </c>
      <c r="G16" s="766"/>
      <c r="H16" s="398"/>
      <c r="I16" s="2"/>
      <c r="J16" s="2"/>
      <c r="K16" s="2"/>
      <c r="L16" s="2"/>
      <c r="M16" s="677"/>
      <c r="N16" s="16"/>
      <c r="O16" s="10"/>
      <c r="P16" s="10"/>
      <c r="Q16" s="115"/>
    </row>
    <row r="17" spans="1:19" ht="15.75" customHeight="1" x14ac:dyDescent="0.2">
      <c r="A17" s="384"/>
      <c r="B17" s="383"/>
      <c r="C17" s="377"/>
      <c r="D17" s="758" t="s">
        <v>6</v>
      </c>
      <c r="E17" s="670" t="s">
        <v>73</v>
      </c>
      <c r="F17" s="778" t="s">
        <v>147</v>
      </c>
      <c r="G17" s="438"/>
      <c r="H17" s="399" t="s">
        <v>51</v>
      </c>
      <c r="I17" s="330">
        <v>9.6999999999999993</v>
      </c>
      <c r="J17" s="330">
        <v>9.6999999999999993</v>
      </c>
      <c r="K17" s="330"/>
      <c r="L17" s="330"/>
      <c r="M17" s="333" t="s">
        <v>75</v>
      </c>
      <c r="N17" s="37">
        <v>1</v>
      </c>
      <c r="O17" s="44"/>
      <c r="P17" s="44"/>
      <c r="Q17" s="35"/>
    </row>
    <row r="18" spans="1:19" ht="12.75" customHeight="1" x14ac:dyDescent="0.2">
      <c r="A18" s="384"/>
      <c r="B18" s="383"/>
      <c r="C18" s="117"/>
      <c r="D18" s="759"/>
      <c r="E18" s="671"/>
      <c r="F18" s="778"/>
      <c r="G18" s="438"/>
      <c r="H18" s="399"/>
      <c r="I18" s="2"/>
      <c r="J18" s="2"/>
      <c r="K18" s="2"/>
      <c r="L18" s="2"/>
      <c r="M18" s="334"/>
      <c r="N18" s="15"/>
      <c r="O18" s="49"/>
      <c r="P18" s="49"/>
      <c r="Q18" s="32"/>
    </row>
    <row r="19" spans="1:19" ht="25.5" customHeight="1" x14ac:dyDescent="0.2">
      <c r="A19" s="384"/>
      <c r="B19" s="383"/>
      <c r="C19" s="117"/>
      <c r="D19" s="119" t="s">
        <v>21</v>
      </c>
      <c r="E19" s="730" t="s">
        <v>92</v>
      </c>
      <c r="F19" s="432"/>
      <c r="G19" s="438"/>
      <c r="H19" s="396" t="s">
        <v>19</v>
      </c>
      <c r="I19" s="330">
        <f>80-51.5</f>
        <v>28.5</v>
      </c>
      <c r="J19" s="330"/>
      <c r="K19" s="330">
        <v>6.4</v>
      </c>
      <c r="L19" s="330"/>
      <c r="M19" s="333" t="s">
        <v>84</v>
      </c>
      <c r="N19" s="44"/>
      <c r="O19" s="44"/>
      <c r="P19" s="44">
        <v>1</v>
      </c>
      <c r="Q19" s="35"/>
    </row>
    <row r="20" spans="1:19" ht="30" customHeight="1" x14ac:dyDescent="0.2">
      <c r="A20" s="384"/>
      <c r="B20" s="383"/>
      <c r="C20" s="117"/>
      <c r="D20" s="118"/>
      <c r="E20" s="731"/>
      <c r="F20" s="432"/>
      <c r="G20" s="438"/>
      <c r="H20" s="398" t="s">
        <v>51</v>
      </c>
      <c r="I20" s="331">
        <v>20</v>
      </c>
      <c r="J20" s="331">
        <v>58.9</v>
      </c>
      <c r="K20" s="331"/>
      <c r="L20" s="331"/>
      <c r="M20" s="335"/>
      <c r="N20" s="72"/>
      <c r="O20" s="72"/>
      <c r="P20" s="72"/>
      <c r="Q20" s="73"/>
    </row>
    <row r="21" spans="1:19" ht="14.25" customHeight="1" x14ac:dyDescent="0.2">
      <c r="A21" s="658"/>
      <c r="B21" s="659"/>
      <c r="C21" s="757"/>
      <c r="D21" s="758" t="s">
        <v>22</v>
      </c>
      <c r="E21" s="678" t="s">
        <v>116</v>
      </c>
      <c r="F21" s="665"/>
      <c r="G21" s="766"/>
      <c r="H21" s="396" t="s">
        <v>19</v>
      </c>
      <c r="I21" s="330"/>
      <c r="J21" s="356">
        <v>10</v>
      </c>
      <c r="K21" s="356">
        <v>20</v>
      </c>
      <c r="L21" s="356"/>
      <c r="M21" s="336" t="s">
        <v>84</v>
      </c>
      <c r="N21" s="46"/>
      <c r="O21" s="12"/>
      <c r="P21" s="46">
        <v>1</v>
      </c>
      <c r="Q21" s="56"/>
    </row>
    <row r="22" spans="1:19" ht="15" customHeight="1" x14ac:dyDescent="0.2">
      <c r="A22" s="658"/>
      <c r="B22" s="659"/>
      <c r="C22" s="757"/>
      <c r="D22" s="759"/>
      <c r="E22" s="679"/>
      <c r="F22" s="665"/>
      <c r="G22" s="766"/>
      <c r="H22" s="400"/>
      <c r="I22" s="331"/>
      <c r="J22" s="357"/>
      <c r="K22" s="357"/>
      <c r="L22" s="357"/>
      <c r="M22" s="337"/>
      <c r="N22" s="81"/>
      <c r="O22" s="124"/>
      <c r="P22" s="81"/>
      <c r="Q22" s="50"/>
    </row>
    <row r="23" spans="1:19" ht="14.25" customHeight="1" x14ac:dyDescent="0.2">
      <c r="A23" s="658"/>
      <c r="B23" s="659"/>
      <c r="C23" s="757"/>
      <c r="D23" s="758" t="s">
        <v>23</v>
      </c>
      <c r="E23" s="678" t="s">
        <v>130</v>
      </c>
      <c r="F23" s="665"/>
      <c r="G23" s="766"/>
      <c r="H23" s="396" t="s">
        <v>19</v>
      </c>
      <c r="I23" s="330"/>
      <c r="J23" s="356">
        <v>5.9</v>
      </c>
      <c r="K23" s="356">
        <f>65-5.9</f>
        <v>59.1</v>
      </c>
      <c r="L23" s="356">
        <v>55</v>
      </c>
      <c r="M23" s="336" t="s">
        <v>84</v>
      </c>
      <c r="N23" s="46"/>
      <c r="O23" s="12"/>
      <c r="P23" s="46"/>
      <c r="Q23" s="56">
        <v>1</v>
      </c>
    </row>
    <row r="24" spans="1:19" ht="28.5" customHeight="1" x14ac:dyDescent="0.2">
      <c r="A24" s="658"/>
      <c r="B24" s="659"/>
      <c r="C24" s="757"/>
      <c r="D24" s="759"/>
      <c r="E24" s="679"/>
      <c r="F24" s="665"/>
      <c r="G24" s="766"/>
      <c r="H24" s="400"/>
      <c r="I24" s="331"/>
      <c r="J24" s="357"/>
      <c r="K24" s="357"/>
      <c r="L24" s="357"/>
      <c r="M24" s="337"/>
      <c r="N24" s="81"/>
      <c r="O24" s="124"/>
      <c r="P24" s="81"/>
      <c r="Q24" s="50"/>
    </row>
    <row r="25" spans="1:19" ht="14.25" customHeight="1" x14ac:dyDescent="0.2">
      <c r="A25" s="658"/>
      <c r="B25" s="659"/>
      <c r="C25" s="757"/>
      <c r="D25" s="758" t="s">
        <v>24</v>
      </c>
      <c r="E25" s="678" t="s">
        <v>131</v>
      </c>
      <c r="F25" s="665"/>
      <c r="G25" s="766"/>
      <c r="H25" s="396" t="s">
        <v>19</v>
      </c>
      <c r="I25" s="330"/>
      <c r="J25" s="356"/>
      <c r="K25" s="356">
        <v>10</v>
      </c>
      <c r="L25" s="356">
        <v>50</v>
      </c>
      <c r="M25" s="336" t="s">
        <v>84</v>
      </c>
      <c r="N25" s="46"/>
      <c r="O25" s="12"/>
      <c r="P25" s="46"/>
      <c r="Q25" s="56">
        <v>1</v>
      </c>
    </row>
    <row r="26" spans="1:19" ht="28.5" customHeight="1" x14ac:dyDescent="0.2">
      <c r="A26" s="658"/>
      <c r="B26" s="659"/>
      <c r="C26" s="757"/>
      <c r="D26" s="759"/>
      <c r="E26" s="679"/>
      <c r="F26" s="665"/>
      <c r="G26" s="766"/>
      <c r="H26" s="400"/>
      <c r="I26" s="331"/>
      <c r="J26" s="357"/>
      <c r="K26" s="357"/>
      <c r="L26" s="357"/>
      <c r="M26" s="337"/>
      <c r="N26" s="58"/>
      <c r="O26" s="11"/>
      <c r="P26" s="58"/>
      <c r="Q26" s="59"/>
    </row>
    <row r="27" spans="1:19" ht="27.75" customHeight="1" x14ac:dyDescent="0.2">
      <c r="A27" s="384"/>
      <c r="B27" s="383"/>
      <c r="C27" s="377"/>
      <c r="D27" s="758" t="s">
        <v>41</v>
      </c>
      <c r="E27" s="684" t="s">
        <v>146</v>
      </c>
      <c r="F27" s="433" t="s">
        <v>102</v>
      </c>
      <c r="G27" s="439"/>
      <c r="H27" s="767" t="s">
        <v>19</v>
      </c>
      <c r="I27" s="637"/>
      <c r="J27" s="662"/>
      <c r="K27" s="637">
        <v>70</v>
      </c>
      <c r="L27" s="637">
        <v>100</v>
      </c>
      <c r="M27" s="349" t="s">
        <v>149</v>
      </c>
      <c r="N27" s="12"/>
      <c r="O27" s="12"/>
      <c r="P27" s="12">
        <v>1</v>
      </c>
      <c r="Q27" s="56"/>
    </row>
    <row r="28" spans="1:19" ht="25.5" customHeight="1" x14ac:dyDescent="0.2">
      <c r="A28" s="384"/>
      <c r="B28" s="383"/>
      <c r="C28" s="377"/>
      <c r="D28" s="759"/>
      <c r="E28" s="685"/>
      <c r="F28" s="434" t="s">
        <v>147</v>
      </c>
      <c r="G28" s="440"/>
      <c r="H28" s="768"/>
      <c r="I28" s="638"/>
      <c r="J28" s="662"/>
      <c r="K28" s="638"/>
      <c r="L28" s="638"/>
      <c r="M28" s="351" t="s">
        <v>150</v>
      </c>
      <c r="N28" s="352"/>
      <c r="O28" s="352"/>
      <c r="P28" s="352"/>
      <c r="Q28" s="353">
        <v>1</v>
      </c>
      <c r="S28" s="359"/>
    </row>
    <row r="29" spans="1:19" ht="15.75" customHeight="1" x14ac:dyDescent="0.2">
      <c r="A29" s="658"/>
      <c r="B29" s="659"/>
      <c r="C29" s="757"/>
      <c r="D29" s="758" t="s">
        <v>132</v>
      </c>
      <c r="E29" s="680" t="s">
        <v>86</v>
      </c>
      <c r="F29" s="665"/>
      <c r="G29" s="766"/>
      <c r="H29" s="401" t="s">
        <v>19</v>
      </c>
      <c r="I29" s="330">
        <v>2.2999999999999998</v>
      </c>
      <c r="J29" s="356">
        <v>7.5</v>
      </c>
      <c r="K29" s="356">
        <v>7.5</v>
      </c>
      <c r="L29" s="356">
        <v>7.5</v>
      </c>
      <c r="M29" s="354" t="s">
        <v>38</v>
      </c>
      <c r="N29" s="46">
        <v>100</v>
      </c>
      <c r="O29" s="12">
        <v>100</v>
      </c>
      <c r="P29" s="46">
        <v>100</v>
      </c>
      <c r="Q29" s="56">
        <v>100</v>
      </c>
    </row>
    <row r="30" spans="1:19" ht="25.5" customHeight="1" x14ac:dyDescent="0.2">
      <c r="A30" s="658"/>
      <c r="B30" s="659"/>
      <c r="C30" s="757"/>
      <c r="D30" s="759"/>
      <c r="E30" s="683"/>
      <c r="F30" s="665"/>
      <c r="G30" s="766"/>
      <c r="H30" s="400" t="s">
        <v>19</v>
      </c>
      <c r="I30" s="331">
        <v>4.8</v>
      </c>
      <c r="J30" s="357"/>
      <c r="K30" s="357"/>
      <c r="L30" s="357"/>
      <c r="M30" s="355" t="s">
        <v>46</v>
      </c>
      <c r="N30" s="58">
        <v>1</v>
      </c>
      <c r="O30" s="11">
        <v>1</v>
      </c>
      <c r="P30" s="58">
        <v>1</v>
      </c>
      <c r="Q30" s="59">
        <v>1</v>
      </c>
    </row>
    <row r="31" spans="1:19" ht="17.25" customHeight="1" x14ac:dyDescent="0.2">
      <c r="A31" s="658"/>
      <c r="B31" s="659"/>
      <c r="C31" s="757"/>
      <c r="D31" s="779" t="s">
        <v>52</v>
      </c>
      <c r="E31" s="680" t="s">
        <v>142</v>
      </c>
      <c r="F31" s="665"/>
      <c r="G31" s="766"/>
      <c r="H31" s="401" t="s">
        <v>19</v>
      </c>
      <c r="I31" s="330">
        <v>2.2999999999999998</v>
      </c>
      <c r="J31" s="356">
        <v>7.3</v>
      </c>
      <c r="K31" s="356">
        <v>7.3</v>
      </c>
      <c r="L31" s="2">
        <v>7.3</v>
      </c>
      <c r="M31" s="338" t="s">
        <v>56</v>
      </c>
      <c r="N31" s="263">
        <v>1</v>
      </c>
      <c r="O31" s="47">
        <v>1</v>
      </c>
      <c r="P31" s="47"/>
      <c r="Q31" s="125"/>
    </row>
    <row r="32" spans="1:19" ht="13.5" customHeight="1" x14ac:dyDescent="0.2">
      <c r="A32" s="658"/>
      <c r="B32" s="659"/>
      <c r="C32" s="757"/>
      <c r="D32" s="780"/>
      <c r="E32" s="769"/>
      <c r="F32" s="665"/>
      <c r="G32" s="766"/>
      <c r="H32" s="402" t="s">
        <v>19</v>
      </c>
      <c r="I32" s="168"/>
      <c r="J32" s="168">
        <v>25.6</v>
      </c>
      <c r="K32" s="168"/>
      <c r="L32" s="168"/>
      <c r="M32" s="339" t="s">
        <v>99</v>
      </c>
      <c r="N32" s="258"/>
      <c r="O32" s="259">
        <v>500</v>
      </c>
      <c r="P32" s="259"/>
      <c r="Q32" s="260"/>
    </row>
    <row r="33" spans="1:17" ht="27" customHeight="1" x14ac:dyDescent="0.2">
      <c r="A33" s="658"/>
      <c r="B33" s="659"/>
      <c r="C33" s="757"/>
      <c r="D33" s="780"/>
      <c r="E33" s="769"/>
      <c r="F33" s="665"/>
      <c r="G33" s="766"/>
      <c r="H33" s="399"/>
      <c r="I33" s="2"/>
      <c r="J33" s="2"/>
      <c r="K33" s="2"/>
      <c r="L33" s="2"/>
      <c r="M33" s="340" t="s">
        <v>115</v>
      </c>
      <c r="N33" s="261"/>
      <c r="O33" s="261">
        <v>26</v>
      </c>
      <c r="P33" s="261"/>
      <c r="Q33" s="262"/>
    </row>
    <row r="34" spans="1:17" ht="19.5" customHeight="1" x14ac:dyDescent="0.2">
      <c r="A34" s="658"/>
      <c r="B34" s="659"/>
      <c r="C34" s="757"/>
      <c r="D34" s="781"/>
      <c r="E34" s="368"/>
      <c r="F34" s="665"/>
      <c r="G34" s="766"/>
      <c r="H34" s="400"/>
      <c r="I34" s="331"/>
      <c r="J34" s="357"/>
      <c r="K34" s="357"/>
      <c r="L34" s="357"/>
      <c r="M34" s="341" t="s">
        <v>98</v>
      </c>
      <c r="N34" s="18">
        <v>5</v>
      </c>
      <c r="O34" s="126"/>
      <c r="P34" s="126">
        <v>1</v>
      </c>
      <c r="Q34" s="127">
        <v>1</v>
      </c>
    </row>
    <row r="35" spans="1:17" ht="18" customHeight="1" x14ac:dyDescent="0.2">
      <c r="A35" s="658"/>
      <c r="B35" s="659"/>
      <c r="C35" s="757"/>
      <c r="D35" s="758" t="s">
        <v>58</v>
      </c>
      <c r="E35" s="678" t="s">
        <v>133</v>
      </c>
      <c r="F35" s="665"/>
      <c r="G35" s="766"/>
      <c r="H35" s="401" t="s">
        <v>19</v>
      </c>
      <c r="I35" s="330">
        <v>2</v>
      </c>
      <c r="J35" s="356">
        <v>2.5</v>
      </c>
      <c r="K35" s="356">
        <v>5</v>
      </c>
      <c r="L35" s="356">
        <v>5</v>
      </c>
      <c r="M35" s="342" t="s">
        <v>100</v>
      </c>
      <c r="N35" s="17">
        <v>2</v>
      </c>
      <c r="O35" s="46">
        <v>1</v>
      </c>
      <c r="P35" s="46">
        <v>2</v>
      </c>
      <c r="Q35" s="56">
        <v>2</v>
      </c>
    </row>
    <row r="36" spans="1:17" ht="8.25" customHeight="1" x14ac:dyDescent="0.2">
      <c r="A36" s="658"/>
      <c r="B36" s="659"/>
      <c r="C36" s="757"/>
      <c r="D36" s="759"/>
      <c r="E36" s="679"/>
      <c r="F36" s="665"/>
      <c r="G36" s="766"/>
      <c r="H36" s="400"/>
      <c r="I36" s="331"/>
      <c r="J36" s="357"/>
      <c r="K36" s="357"/>
      <c r="L36" s="357"/>
      <c r="M36" s="343"/>
      <c r="N36" s="57"/>
      <c r="O36" s="58"/>
      <c r="P36" s="58"/>
      <c r="Q36" s="59"/>
    </row>
    <row r="37" spans="1:17" ht="16.5" customHeight="1" x14ac:dyDescent="0.2">
      <c r="A37" s="658"/>
      <c r="B37" s="659"/>
      <c r="C37" s="757"/>
      <c r="D37" s="758" t="s">
        <v>109</v>
      </c>
      <c r="E37" s="678" t="s">
        <v>107</v>
      </c>
      <c r="F37" s="665"/>
      <c r="G37" s="766"/>
      <c r="H37" s="401" t="s">
        <v>51</v>
      </c>
      <c r="I37" s="330">
        <v>2</v>
      </c>
      <c r="J37" s="356"/>
      <c r="K37" s="356"/>
      <c r="L37" s="356"/>
      <c r="M37" s="676" t="s">
        <v>101</v>
      </c>
      <c r="N37" s="17">
        <v>1</v>
      </c>
      <c r="O37" s="46"/>
      <c r="P37" s="46">
        <v>2</v>
      </c>
      <c r="Q37" s="56"/>
    </row>
    <row r="38" spans="1:17" ht="16.5" customHeight="1" x14ac:dyDescent="0.2">
      <c r="A38" s="658"/>
      <c r="B38" s="659"/>
      <c r="C38" s="757"/>
      <c r="D38" s="759"/>
      <c r="E38" s="679"/>
      <c r="F38" s="665"/>
      <c r="G38" s="766"/>
      <c r="H38" s="400" t="s">
        <v>19</v>
      </c>
      <c r="I38" s="331"/>
      <c r="J38" s="357">
        <v>0</v>
      </c>
      <c r="K38" s="357">
        <v>11.9</v>
      </c>
      <c r="L38" s="357">
        <v>5.9</v>
      </c>
      <c r="M38" s="677"/>
      <c r="N38" s="57"/>
      <c r="O38" s="58"/>
      <c r="P38" s="58"/>
      <c r="Q38" s="59"/>
    </row>
    <row r="39" spans="1:17" ht="26.25" customHeight="1" x14ac:dyDescent="0.2">
      <c r="A39" s="384"/>
      <c r="B39" s="383"/>
      <c r="C39" s="112"/>
      <c r="D39" s="380"/>
      <c r="E39" s="732" t="s">
        <v>95</v>
      </c>
      <c r="F39" s="435"/>
      <c r="G39" s="441"/>
      <c r="H39" s="403" t="s">
        <v>51</v>
      </c>
      <c r="I39" s="74">
        <v>8.5</v>
      </c>
      <c r="J39" s="74"/>
      <c r="K39" s="74"/>
      <c r="L39" s="74"/>
      <c r="M39" s="344" t="s">
        <v>84</v>
      </c>
      <c r="N39" s="78">
        <v>1</v>
      </c>
      <c r="O39" s="78"/>
      <c r="P39" s="78"/>
      <c r="Q39" s="120"/>
    </row>
    <row r="40" spans="1:17" ht="51" customHeight="1" x14ac:dyDescent="0.2">
      <c r="A40" s="384"/>
      <c r="B40" s="383"/>
      <c r="C40" s="112"/>
      <c r="D40" s="381"/>
      <c r="E40" s="733"/>
      <c r="F40" s="436"/>
      <c r="G40" s="441"/>
      <c r="H40" s="404" t="s">
        <v>19</v>
      </c>
      <c r="I40" s="75"/>
      <c r="J40" s="75"/>
      <c r="K40" s="75"/>
      <c r="L40" s="75"/>
      <c r="M40" s="345"/>
      <c r="N40" s="76"/>
      <c r="O40" s="36"/>
      <c r="P40" s="76"/>
      <c r="Q40" s="122"/>
    </row>
    <row r="41" spans="1:17" s="14" customFormat="1" ht="24.75" customHeight="1" x14ac:dyDescent="0.2">
      <c r="A41" s="375"/>
      <c r="B41" s="376"/>
      <c r="C41" s="247"/>
      <c r="D41" s="784"/>
      <c r="E41" s="786" t="s">
        <v>174</v>
      </c>
      <c r="F41" s="788"/>
      <c r="G41" s="442"/>
      <c r="H41" s="405" t="s">
        <v>19</v>
      </c>
      <c r="I41" s="248">
        <v>3</v>
      </c>
      <c r="J41" s="248"/>
      <c r="K41" s="248"/>
      <c r="L41" s="248"/>
      <c r="M41" s="743" t="s">
        <v>91</v>
      </c>
      <c r="N41" s="737">
        <v>1</v>
      </c>
      <c r="O41" s="739"/>
      <c r="P41" s="579"/>
      <c r="Q41" s="741"/>
    </row>
    <row r="42" spans="1:17" s="14" customFormat="1" ht="27" customHeight="1" x14ac:dyDescent="0.2">
      <c r="A42" s="375"/>
      <c r="B42" s="376"/>
      <c r="C42" s="247"/>
      <c r="D42" s="785"/>
      <c r="E42" s="787"/>
      <c r="F42" s="788"/>
      <c r="G42" s="443"/>
      <c r="H42" s="406"/>
      <c r="I42" s="53"/>
      <c r="J42" s="249"/>
      <c r="K42" s="249"/>
      <c r="L42" s="249"/>
      <c r="M42" s="744"/>
      <c r="N42" s="738"/>
      <c r="O42" s="740"/>
      <c r="P42" s="580"/>
      <c r="Q42" s="742"/>
    </row>
    <row r="43" spans="1:17" ht="24.75" customHeight="1" x14ac:dyDescent="0.2">
      <c r="A43" s="384"/>
      <c r="B43" s="383"/>
      <c r="C43" s="377"/>
      <c r="D43" s="758"/>
      <c r="E43" s="786" t="s">
        <v>94</v>
      </c>
      <c r="F43" s="749"/>
      <c r="G43" s="441"/>
      <c r="H43" s="407" t="s">
        <v>51</v>
      </c>
      <c r="I43" s="74">
        <v>6.6</v>
      </c>
      <c r="J43" s="251"/>
      <c r="K43" s="251"/>
      <c r="L43" s="251"/>
      <c r="M43" s="743" t="s">
        <v>30</v>
      </c>
      <c r="N43" s="739">
        <v>1</v>
      </c>
      <c r="O43" s="737"/>
      <c r="P43" s="762"/>
      <c r="Q43" s="764"/>
    </row>
    <row r="44" spans="1:17" ht="27" customHeight="1" x14ac:dyDescent="0.2">
      <c r="A44" s="384"/>
      <c r="B44" s="383"/>
      <c r="C44" s="377"/>
      <c r="D44" s="759"/>
      <c r="E44" s="808"/>
      <c r="F44" s="749"/>
      <c r="G44" s="443"/>
      <c r="H44" s="425"/>
      <c r="I44" s="426"/>
      <c r="J44" s="426"/>
      <c r="K44" s="426"/>
      <c r="L44" s="426"/>
      <c r="M44" s="750"/>
      <c r="N44" s="740"/>
      <c r="O44" s="738"/>
      <c r="P44" s="763"/>
      <c r="Q44" s="765"/>
    </row>
    <row r="45" spans="1:17" ht="23.25" customHeight="1" x14ac:dyDescent="0.2">
      <c r="A45" s="658"/>
      <c r="B45" s="659"/>
      <c r="C45" s="757"/>
      <c r="D45" s="758"/>
      <c r="E45" s="786" t="s">
        <v>78</v>
      </c>
      <c r="F45" s="789"/>
      <c r="G45" s="795"/>
      <c r="H45" s="403" t="s">
        <v>19</v>
      </c>
      <c r="I45" s="74"/>
      <c r="J45" s="74"/>
      <c r="K45" s="74"/>
      <c r="L45" s="74"/>
      <c r="M45" s="389" t="s">
        <v>30</v>
      </c>
      <c r="N45" s="78">
        <v>1</v>
      </c>
      <c r="O45" s="252"/>
      <c r="P45" s="46"/>
      <c r="Q45" s="56"/>
    </row>
    <row r="46" spans="1:17" ht="29.25" customHeight="1" x14ac:dyDescent="0.2">
      <c r="A46" s="658"/>
      <c r="B46" s="659"/>
      <c r="C46" s="757"/>
      <c r="D46" s="759"/>
      <c r="E46" s="787"/>
      <c r="F46" s="790"/>
      <c r="G46" s="809"/>
      <c r="H46" s="408" t="s">
        <v>51</v>
      </c>
      <c r="I46" s="75">
        <v>10.7</v>
      </c>
      <c r="J46" s="75"/>
      <c r="K46" s="75"/>
      <c r="L46" s="75"/>
      <c r="M46" s="427"/>
      <c r="N46" s="76"/>
      <c r="O46" s="36"/>
      <c r="P46" s="58"/>
      <c r="Q46" s="59"/>
    </row>
    <row r="47" spans="1:17" ht="17.25" customHeight="1" thickBot="1" x14ac:dyDescent="0.25">
      <c r="A47" s="128"/>
      <c r="B47" s="92"/>
      <c r="C47" s="129"/>
      <c r="D47" s="130"/>
      <c r="E47" s="33"/>
      <c r="F47" s="420"/>
      <c r="G47" s="132"/>
      <c r="H47" s="347" t="s">
        <v>5</v>
      </c>
      <c r="I47" s="134">
        <f>SUM(I14:I46)</f>
        <v>186.6</v>
      </c>
      <c r="J47" s="134">
        <f>SUM(J14:J46)</f>
        <v>140.6</v>
      </c>
      <c r="K47" s="134">
        <f>SUM(K14:K46)</f>
        <v>197.2</v>
      </c>
      <c r="L47" s="134">
        <f>SUM(L14:L46)</f>
        <v>230.7</v>
      </c>
      <c r="M47" s="346"/>
      <c r="N47" s="136"/>
      <c r="O47" s="136"/>
      <c r="P47" s="136"/>
      <c r="Q47" s="293"/>
    </row>
    <row r="48" spans="1:17" ht="16.5" customHeight="1" x14ac:dyDescent="0.2">
      <c r="A48" s="667" t="s">
        <v>4</v>
      </c>
      <c r="B48" s="668" t="s">
        <v>4</v>
      </c>
      <c r="C48" s="804" t="s">
        <v>6</v>
      </c>
      <c r="D48" s="137"/>
      <c r="E48" s="409" t="s">
        <v>54</v>
      </c>
      <c r="F48" s="418"/>
      <c r="G48" s="459"/>
      <c r="H48" s="138"/>
      <c r="I48" s="139"/>
      <c r="J48" s="139"/>
      <c r="K48" s="139"/>
      <c r="L48" s="140"/>
      <c r="M48" s="141"/>
      <c r="N48" s="142"/>
      <c r="O48" s="143"/>
      <c r="P48" s="144"/>
      <c r="Q48" s="145"/>
    </row>
    <row r="49" spans="1:17" ht="19.5" customHeight="1" x14ac:dyDescent="0.2">
      <c r="A49" s="658"/>
      <c r="B49" s="659"/>
      <c r="C49" s="757"/>
      <c r="D49" s="114" t="s">
        <v>4</v>
      </c>
      <c r="E49" s="670" t="s">
        <v>67</v>
      </c>
      <c r="F49" s="751" t="s">
        <v>43</v>
      </c>
      <c r="G49" s="753" t="s">
        <v>154</v>
      </c>
      <c r="H49" s="147" t="s">
        <v>19</v>
      </c>
      <c r="I49" s="2">
        <v>55</v>
      </c>
      <c r="J49" s="2">
        <v>32.299999999999997</v>
      </c>
      <c r="K49" s="2">
        <v>83.6</v>
      </c>
      <c r="L49" s="4">
        <v>48</v>
      </c>
      <c r="M49" s="3" t="s">
        <v>31</v>
      </c>
      <c r="N49" s="6">
        <v>80</v>
      </c>
      <c r="O49" s="15">
        <v>80</v>
      </c>
      <c r="P49" s="49">
        <v>80</v>
      </c>
      <c r="Q49" s="32">
        <v>80</v>
      </c>
    </row>
    <row r="50" spans="1:17" ht="22.5" customHeight="1" x14ac:dyDescent="0.2">
      <c r="A50" s="658"/>
      <c r="B50" s="659"/>
      <c r="C50" s="757"/>
      <c r="D50" s="379"/>
      <c r="E50" s="671"/>
      <c r="F50" s="752"/>
      <c r="G50" s="754"/>
      <c r="H50" s="148" t="s">
        <v>51</v>
      </c>
      <c r="I50" s="387">
        <v>10</v>
      </c>
      <c r="J50" s="387">
        <v>10</v>
      </c>
      <c r="K50" s="387"/>
      <c r="L50" s="28"/>
      <c r="M50" s="71"/>
      <c r="N50" s="7"/>
      <c r="O50" s="149"/>
      <c r="P50" s="72"/>
      <c r="Q50" s="73"/>
    </row>
    <row r="51" spans="1:17" ht="13.5" customHeight="1" x14ac:dyDescent="0.2">
      <c r="A51" s="384"/>
      <c r="B51" s="383"/>
      <c r="C51" s="112"/>
      <c r="D51" s="378" t="s">
        <v>6</v>
      </c>
      <c r="E51" s="755" t="s">
        <v>79</v>
      </c>
      <c r="F51" s="419"/>
      <c r="G51" s="754"/>
      <c r="H51" s="151"/>
      <c r="I51" s="386"/>
      <c r="J51" s="386"/>
      <c r="K51" s="386"/>
      <c r="L51" s="45"/>
      <c r="M51" s="314"/>
      <c r="N51" s="152"/>
      <c r="O51" s="153"/>
      <c r="P51" s="154"/>
      <c r="Q51" s="155"/>
    </row>
    <row r="52" spans="1:17" ht="24" customHeight="1" x14ac:dyDescent="0.2">
      <c r="A52" s="384"/>
      <c r="B52" s="383"/>
      <c r="C52" s="112"/>
      <c r="D52" s="114"/>
      <c r="E52" s="756"/>
      <c r="F52" s="419"/>
      <c r="G52" s="452"/>
      <c r="H52" s="156"/>
      <c r="I52" s="157"/>
      <c r="J52" s="157"/>
      <c r="K52" s="157"/>
      <c r="L52" s="158"/>
      <c r="M52" s="159"/>
      <c r="N52" s="160"/>
      <c r="O52" s="161"/>
      <c r="P52" s="162"/>
      <c r="Q52" s="163"/>
    </row>
    <row r="53" spans="1:17" ht="104.25" customHeight="1" x14ac:dyDescent="0.2">
      <c r="A53" s="384"/>
      <c r="B53" s="383"/>
      <c r="C53" s="112"/>
      <c r="D53" s="114"/>
      <c r="E53" s="410" t="s">
        <v>93</v>
      </c>
      <c r="F53" s="419"/>
      <c r="G53" s="452"/>
      <c r="H53" s="164" t="s">
        <v>19</v>
      </c>
      <c r="I53" s="165">
        <v>15</v>
      </c>
      <c r="J53" s="157">
        <v>12.6</v>
      </c>
      <c r="K53" s="157">
        <v>14</v>
      </c>
      <c r="L53" s="158"/>
      <c r="M53" s="303" t="s">
        <v>33</v>
      </c>
      <c r="N53" s="304">
        <v>2</v>
      </c>
      <c r="O53" s="305">
        <v>2</v>
      </c>
      <c r="P53" s="306">
        <v>4</v>
      </c>
      <c r="Q53" s="307"/>
    </row>
    <row r="54" spans="1:17" ht="23.25" customHeight="1" x14ac:dyDescent="0.2">
      <c r="A54" s="384"/>
      <c r="B54" s="383"/>
      <c r="C54" s="112"/>
      <c r="D54" s="114"/>
      <c r="E54" s="663" t="s">
        <v>77</v>
      </c>
      <c r="F54" s="419"/>
      <c r="G54" s="452"/>
      <c r="H54" s="388" t="s">
        <v>19</v>
      </c>
      <c r="I54" s="2"/>
      <c r="J54" s="2"/>
      <c r="K54" s="2"/>
      <c r="L54" s="4"/>
      <c r="M54" s="308" t="s">
        <v>83</v>
      </c>
      <c r="N54" s="6"/>
      <c r="O54" s="15"/>
      <c r="P54" s="49"/>
      <c r="Q54" s="32"/>
    </row>
    <row r="55" spans="1:17" ht="18.75" customHeight="1" x14ac:dyDescent="0.2">
      <c r="A55" s="384"/>
      <c r="B55" s="383"/>
      <c r="C55" s="112"/>
      <c r="D55" s="114"/>
      <c r="E55" s="664"/>
      <c r="F55" s="419"/>
      <c r="G55" s="452"/>
      <c r="H55" s="266" t="s">
        <v>51</v>
      </c>
      <c r="I55" s="27"/>
      <c r="J55" s="2"/>
      <c r="K55" s="2"/>
      <c r="L55" s="4"/>
      <c r="M55" s="308"/>
      <c r="N55" s="269"/>
      <c r="O55" s="15"/>
      <c r="P55" s="49"/>
      <c r="Q55" s="32"/>
    </row>
    <row r="56" spans="1:17" ht="14.25" customHeight="1" x14ac:dyDescent="0.2">
      <c r="A56" s="384"/>
      <c r="B56" s="383"/>
      <c r="C56" s="112"/>
      <c r="D56" s="114"/>
      <c r="E56" s="411" t="s">
        <v>165</v>
      </c>
      <c r="F56" s="449"/>
      <c r="G56" s="453"/>
      <c r="H56" s="167" t="s">
        <v>51</v>
      </c>
      <c r="I56" s="165">
        <v>105.8</v>
      </c>
      <c r="J56" s="165">
        <v>110</v>
      </c>
      <c r="K56" s="165"/>
      <c r="L56" s="171"/>
      <c r="M56" s="41"/>
      <c r="N56" s="268">
        <v>1</v>
      </c>
      <c r="O56" s="172">
        <v>1</v>
      </c>
      <c r="P56" s="173"/>
      <c r="Q56" s="174"/>
    </row>
    <row r="57" spans="1:17" ht="12.75" customHeight="1" x14ac:dyDescent="0.2">
      <c r="A57" s="384"/>
      <c r="B57" s="383"/>
      <c r="C57" s="112"/>
      <c r="D57" s="114"/>
      <c r="E57" s="412" t="s">
        <v>164</v>
      </c>
      <c r="F57" s="449"/>
      <c r="G57" s="453"/>
      <c r="H57" s="167" t="s">
        <v>19</v>
      </c>
      <c r="I57" s="287">
        <v>25</v>
      </c>
      <c r="J57" s="168"/>
      <c r="K57" s="168"/>
      <c r="L57" s="169"/>
      <c r="M57" s="288"/>
      <c r="N57" s="309">
        <v>1</v>
      </c>
      <c r="O57" s="310">
        <v>1</v>
      </c>
      <c r="P57" s="311"/>
      <c r="Q57" s="312"/>
    </row>
    <row r="58" spans="1:17" ht="12.75" customHeight="1" x14ac:dyDescent="0.2">
      <c r="A58" s="384"/>
      <c r="B58" s="383"/>
      <c r="C58" s="112"/>
      <c r="D58" s="114"/>
      <c r="E58" s="413"/>
      <c r="F58" s="450"/>
      <c r="G58" s="454"/>
      <c r="H58" s="286" t="s">
        <v>51</v>
      </c>
      <c r="I58" s="267"/>
      <c r="J58" s="157">
        <v>40</v>
      </c>
      <c r="K58" s="157"/>
      <c r="L58" s="158"/>
      <c r="M58" s="39"/>
      <c r="N58" s="313"/>
      <c r="O58" s="304"/>
      <c r="P58" s="306"/>
      <c r="Q58" s="307"/>
    </row>
    <row r="59" spans="1:17" ht="14.25" customHeight="1" x14ac:dyDescent="0.2">
      <c r="A59" s="384"/>
      <c r="B59" s="383"/>
      <c r="C59" s="112"/>
      <c r="D59" s="114"/>
      <c r="E59" s="414" t="s">
        <v>163</v>
      </c>
      <c r="F59" s="451"/>
      <c r="G59" s="455"/>
      <c r="H59" s="164" t="s">
        <v>51</v>
      </c>
      <c r="I59" s="265">
        <f>23+18</f>
        <v>41</v>
      </c>
      <c r="J59" s="157">
        <v>20</v>
      </c>
      <c r="K59" s="2"/>
      <c r="L59" s="4"/>
      <c r="M59" s="39"/>
      <c r="N59" s="269">
        <v>1</v>
      </c>
      <c r="O59" s="6">
        <v>1</v>
      </c>
      <c r="P59" s="49"/>
      <c r="Q59" s="32"/>
    </row>
    <row r="60" spans="1:17" ht="13.5" customHeight="1" x14ac:dyDescent="0.2">
      <c r="A60" s="384"/>
      <c r="B60" s="383"/>
      <c r="C60" s="112"/>
      <c r="D60" s="114"/>
      <c r="E60" s="415" t="s">
        <v>141</v>
      </c>
      <c r="F60" s="451"/>
      <c r="G60" s="456"/>
      <c r="H60" s="164" t="s">
        <v>51</v>
      </c>
      <c r="I60" s="265">
        <v>155</v>
      </c>
      <c r="J60" s="165">
        <v>197.6</v>
      </c>
      <c r="K60" s="165"/>
      <c r="L60" s="171"/>
      <c r="M60" s="170"/>
      <c r="N60" s="172">
        <v>1</v>
      </c>
      <c r="O60" s="172">
        <v>1</v>
      </c>
      <c r="P60" s="173"/>
      <c r="Q60" s="174"/>
    </row>
    <row r="61" spans="1:17" ht="13.5" customHeight="1" x14ac:dyDescent="0.2">
      <c r="A61" s="562"/>
      <c r="B61" s="563"/>
      <c r="C61" s="112"/>
      <c r="D61" s="564"/>
      <c r="E61" s="745" t="s">
        <v>151</v>
      </c>
      <c r="F61" s="449"/>
      <c r="G61" s="457"/>
      <c r="H61" s="167" t="s">
        <v>88</v>
      </c>
      <c r="I61" s="361"/>
      <c r="J61" s="168">
        <v>25.1</v>
      </c>
      <c r="K61" s="168"/>
      <c r="L61" s="169"/>
      <c r="M61" s="747" t="s">
        <v>152</v>
      </c>
      <c r="N61" s="309"/>
      <c r="O61" s="310">
        <v>1</v>
      </c>
      <c r="P61" s="310">
        <v>3</v>
      </c>
      <c r="Q61" s="312"/>
    </row>
    <row r="62" spans="1:17" ht="15.75" customHeight="1" x14ac:dyDescent="0.2">
      <c r="A62" s="562"/>
      <c r="B62" s="563"/>
      <c r="C62" s="112"/>
      <c r="D62" s="564"/>
      <c r="E62" s="746"/>
      <c r="F62" s="450"/>
      <c r="G62" s="458"/>
      <c r="H62" s="362" t="s">
        <v>110</v>
      </c>
      <c r="I62" s="363"/>
      <c r="J62" s="157"/>
      <c r="K62" s="157">
        <f>144-25</f>
        <v>119</v>
      </c>
      <c r="L62" s="158"/>
      <c r="M62" s="748"/>
      <c r="N62" s="313"/>
      <c r="O62" s="304"/>
      <c r="P62" s="306"/>
      <c r="Q62" s="307"/>
    </row>
    <row r="63" spans="1:17" ht="14.25" customHeight="1" x14ac:dyDescent="0.2">
      <c r="A63" s="562"/>
      <c r="B63" s="563"/>
      <c r="C63" s="112"/>
      <c r="D63" s="565"/>
      <c r="E63" s="573" t="s">
        <v>166</v>
      </c>
      <c r="F63" s="449"/>
      <c r="G63" s="457"/>
      <c r="H63" s="547"/>
      <c r="I63" s="570"/>
      <c r="J63" s="548"/>
      <c r="K63" s="548"/>
      <c r="L63" s="549"/>
      <c r="M63" s="571"/>
      <c r="N63" s="572"/>
      <c r="O63" s="552"/>
      <c r="P63" s="552"/>
      <c r="Q63" s="553"/>
    </row>
    <row r="64" spans="1:17" ht="26.25" customHeight="1" x14ac:dyDescent="0.2">
      <c r="A64" s="658"/>
      <c r="B64" s="659"/>
      <c r="C64" s="757"/>
      <c r="D64" s="114" t="s">
        <v>21</v>
      </c>
      <c r="E64" s="416" t="s">
        <v>60</v>
      </c>
      <c r="F64" s="665"/>
      <c r="G64" s="791"/>
      <c r="H64" s="30"/>
      <c r="I64" s="27"/>
      <c r="J64" s="2"/>
      <c r="K64" s="2"/>
      <c r="L64" s="4"/>
      <c r="M64" s="20"/>
      <c r="N64" s="299"/>
      <c r="O64" s="300"/>
      <c r="P64" s="301"/>
      <c r="Q64" s="302"/>
    </row>
    <row r="65" spans="1:17" ht="40.5" customHeight="1" x14ac:dyDescent="0.2">
      <c r="A65" s="658"/>
      <c r="B65" s="659"/>
      <c r="C65" s="757"/>
      <c r="D65" s="114"/>
      <c r="E65" s="414" t="s">
        <v>175</v>
      </c>
      <c r="F65" s="665"/>
      <c r="G65" s="791"/>
      <c r="H65" s="270" t="s">
        <v>19</v>
      </c>
      <c r="I65" s="165"/>
      <c r="J65" s="165">
        <v>15</v>
      </c>
      <c r="K65" s="165"/>
      <c r="L65" s="171"/>
      <c r="M65" s="271" t="s">
        <v>48</v>
      </c>
      <c r="N65" s="272"/>
      <c r="O65" s="273" t="s">
        <v>134</v>
      </c>
      <c r="P65" s="274"/>
      <c r="Q65" s="275"/>
    </row>
    <row r="66" spans="1:17" ht="27" customHeight="1" x14ac:dyDescent="0.2">
      <c r="A66" s="658"/>
      <c r="B66" s="659"/>
      <c r="C66" s="757"/>
      <c r="D66" s="379"/>
      <c r="E66" s="417" t="s">
        <v>103</v>
      </c>
      <c r="F66" s="666"/>
      <c r="G66" s="792"/>
      <c r="H66" s="264" t="s">
        <v>19</v>
      </c>
      <c r="I66" s="29"/>
      <c r="J66" s="29"/>
      <c r="K66" s="29">
        <v>100</v>
      </c>
      <c r="L66" s="28"/>
      <c r="M66" s="9" t="s">
        <v>48</v>
      </c>
      <c r="N66" s="175"/>
      <c r="O66" s="176"/>
      <c r="P66" s="177" t="s">
        <v>45</v>
      </c>
      <c r="Q66" s="358"/>
    </row>
    <row r="67" spans="1:17" ht="17.25" customHeight="1" thickBot="1" x14ac:dyDescent="0.25">
      <c r="A67" s="128"/>
      <c r="B67" s="92"/>
      <c r="C67" s="129"/>
      <c r="D67" s="130"/>
      <c r="E67" s="33"/>
      <c r="F67" s="420"/>
      <c r="G67" s="132"/>
      <c r="H67" s="133" t="s">
        <v>5</v>
      </c>
      <c r="I67" s="134">
        <f>SUM(I49:I66)</f>
        <v>406.8</v>
      </c>
      <c r="J67" s="134">
        <f>SUM(J49:J66)</f>
        <v>462.6</v>
      </c>
      <c r="K67" s="134">
        <f>SUM(K49:K66)</f>
        <v>316.60000000000002</v>
      </c>
      <c r="L67" s="134">
        <f>SUM(L49:L66)</f>
        <v>48</v>
      </c>
      <c r="M67" s="135"/>
      <c r="N67" s="136"/>
      <c r="O67" s="136"/>
      <c r="P67" s="178"/>
      <c r="Q67" s="285"/>
    </row>
    <row r="68" spans="1:17" ht="13.5" thickBot="1" x14ac:dyDescent="0.25">
      <c r="A68" s="128" t="s">
        <v>4</v>
      </c>
      <c r="B68" s="179" t="s">
        <v>4</v>
      </c>
      <c r="C68" s="639" t="s">
        <v>7</v>
      </c>
      <c r="D68" s="639"/>
      <c r="E68" s="639"/>
      <c r="F68" s="639"/>
      <c r="G68" s="639"/>
      <c r="H68" s="639"/>
      <c r="I68" s="180">
        <f>I67+I47</f>
        <v>593.4</v>
      </c>
      <c r="J68" s="180">
        <f>J67+J47</f>
        <v>603.20000000000005</v>
      </c>
      <c r="K68" s="180">
        <f>K67+K47</f>
        <v>513.79999999999995</v>
      </c>
      <c r="L68" s="180">
        <f>L67+L47</f>
        <v>278.7</v>
      </c>
      <c r="M68" s="647"/>
      <c r="N68" s="648"/>
      <c r="O68" s="648"/>
      <c r="P68" s="648"/>
      <c r="Q68" s="649"/>
    </row>
    <row r="69" spans="1:17" ht="17.25" customHeight="1" thickBot="1" x14ac:dyDescent="0.25">
      <c r="A69" s="93" t="s">
        <v>4</v>
      </c>
      <c r="B69" s="181" t="s">
        <v>6</v>
      </c>
      <c r="C69" s="655" t="s">
        <v>32</v>
      </c>
      <c r="D69" s="656"/>
      <c r="E69" s="656"/>
      <c r="F69" s="656"/>
      <c r="G69" s="656"/>
      <c r="H69" s="656"/>
      <c r="I69" s="656"/>
      <c r="J69" s="656"/>
      <c r="K69" s="656"/>
      <c r="L69" s="656"/>
      <c r="M69" s="656"/>
      <c r="N69" s="656"/>
      <c r="O69" s="656"/>
      <c r="P69" s="656"/>
      <c r="Q69" s="657"/>
    </row>
    <row r="70" spans="1:17" ht="25.5" customHeight="1" x14ac:dyDescent="0.2">
      <c r="A70" s="385" t="s">
        <v>4</v>
      </c>
      <c r="B70" s="382" t="s">
        <v>6</v>
      </c>
      <c r="C70" s="182" t="s">
        <v>4</v>
      </c>
      <c r="D70" s="183"/>
      <c r="E70" s="184" t="s">
        <v>47</v>
      </c>
      <c r="F70" s="444"/>
      <c r="G70" s="447"/>
      <c r="H70" s="185"/>
      <c r="I70" s="186"/>
      <c r="J70" s="186"/>
      <c r="K70" s="186"/>
      <c r="L70" s="187"/>
      <c r="M70" s="188"/>
      <c r="N70" s="189"/>
      <c r="O70" s="190"/>
      <c r="P70" s="191"/>
      <c r="Q70" s="192"/>
    </row>
    <row r="71" spans="1:17" ht="27" customHeight="1" x14ac:dyDescent="0.2">
      <c r="A71" s="658"/>
      <c r="B71" s="659"/>
      <c r="C71" s="757"/>
      <c r="D71" s="758" t="s">
        <v>4</v>
      </c>
      <c r="E71" s="760" t="s">
        <v>34</v>
      </c>
      <c r="F71" s="665" t="s">
        <v>44</v>
      </c>
      <c r="G71" s="766" t="s">
        <v>155</v>
      </c>
      <c r="H71" s="193" t="s">
        <v>19</v>
      </c>
      <c r="I71" s="26">
        <v>34</v>
      </c>
      <c r="J71" s="26">
        <v>34</v>
      </c>
      <c r="K71" s="26">
        <v>34</v>
      </c>
      <c r="L71" s="45">
        <v>34</v>
      </c>
      <c r="M71" s="194" t="s">
        <v>64</v>
      </c>
      <c r="N71" s="195">
        <v>80</v>
      </c>
      <c r="O71" s="37">
        <v>80</v>
      </c>
      <c r="P71" s="44">
        <v>80</v>
      </c>
      <c r="Q71" s="35">
        <v>80</v>
      </c>
    </row>
    <row r="72" spans="1:17" ht="21" customHeight="1" x14ac:dyDescent="0.2">
      <c r="A72" s="658"/>
      <c r="B72" s="659"/>
      <c r="C72" s="757"/>
      <c r="D72" s="759"/>
      <c r="E72" s="761"/>
      <c r="F72" s="665"/>
      <c r="G72" s="766"/>
      <c r="H72" s="231"/>
      <c r="I72" s="29"/>
      <c r="J72" s="29"/>
      <c r="K72" s="29"/>
      <c r="L72" s="28"/>
      <c r="M72" s="9" t="s">
        <v>35</v>
      </c>
      <c r="N72" s="7">
        <v>5</v>
      </c>
      <c r="O72" s="149">
        <v>5</v>
      </c>
      <c r="P72" s="72">
        <v>5</v>
      </c>
      <c r="Q72" s="73">
        <v>5</v>
      </c>
    </row>
    <row r="73" spans="1:17" ht="65.25" customHeight="1" x14ac:dyDescent="0.2">
      <c r="A73" s="384"/>
      <c r="B73" s="383"/>
      <c r="C73" s="377"/>
      <c r="D73" s="379" t="s">
        <v>6</v>
      </c>
      <c r="E73" s="51" t="s">
        <v>63</v>
      </c>
      <c r="F73" s="445"/>
      <c r="G73" s="439"/>
      <c r="H73" s="196" t="s">
        <v>19</v>
      </c>
      <c r="I73" s="29">
        <v>8</v>
      </c>
      <c r="J73" s="29">
        <v>8.5</v>
      </c>
      <c r="K73" s="29">
        <v>8</v>
      </c>
      <c r="L73" s="28">
        <v>8</v>
      </c>
      <c r="M73" s="9" t="s">
        <v>66</v>
      </c>
      <c r="N73" s="7">
        <v>2</v>
      </c>
      <c r="O73" s="149">
        <v>2</v>
      </c>
      <c r="P73" s="72">
        <v>2</v>
      </c>
      <c r="Q73" s="73">
        <v>2</v>
      </c>
    </row>
    <row r="74" spans="1:17" ht="30.75" customHeight="1" x14ac:dyDescent="0.2">
      <c r="A74" s="384"/>
      <c r="B74" s="383"/>
      <c r="C74" s="117"/>
      <c r="D74" s="197" t="s">
        <v>21</v>
      </c>
      <c r="E74" s="198" t="s">
        <v>69</v>
      </c>
      <c r="F74" s="445"/>
      <c r="G74" s="439"/>
      <c r="H74" s="196" t="s">
        <v>19</v>
      </c>
      <c r="I74" s="29">
        <v>29</v>
      </c>
      <c r="J74" s="29"/>
      <c r="K74" s="29">
        <v>30</v>
      </c>
      <c r="L74" s="28">
        <v>30</v>
      </c>
      <c r="M74" s="34" t="s">
        <v>111</v>
      </c>
      <c r="N74" s="8">
        <v>100</v>
      </c>
      <c r="O74" s="199"/>
      <c r="P74" s="38">
        <v>100</v>
      </c>
      <c r="Q74" s="200">
        <v>100</v>
      </c>
    </row>
    <row r="75" spans="1:17" ht="39.75" customHeight="1" x14ac:dyDescent="0.2">
      <c r="A75" s="384"/>
      <c r="B75" s="383"/>
      <c r="C75" s="117"/>
      <c r="D75" s="197" t="s">
        <v>22</v>
      </c>
      <c r="E75" s="198" t="s">
        <v>168</v>
      </c>
      <c r="F75" s="446"/>
      <c r="G75" s="448"/>
      <c r="H75" s="196" t="s">
        <v>19</v>
      </c>
      <c r="I75" s="29"/>
      <c r="J75" s="29"/>
      <c r="K75" s="29">
        <v>50</v>
      </c>
      <c r="L75" s="29">
        <v>65</v>
      </c>
      <c r="M75" s="34" t="s">
        <v>169</v>
      </c>
      <c r="N75" s="8"/>
      <c r="O75" s="199"/>
      <c r="P75" s="38"/>
      <c r="Q75" s="200">
        <v>1</v>
      </c>
    </row>
    <row r="76" spans="1:17" ht="17.25" customHeight="1" thickBot="1" x14ac:dyDescent="0.25">
      <c r="A76" s="128"/>
      <c r="B76" s="92"/>
      <c r="C76" s="129"/>
      <c r="D76" s="130"/>
      <c r="E76" s="33"/>
      <c r="F76" s="131"/>
      <c r="G76" s="132"/>
      <c r="H76" s="133" t="s">
        <v>5</v>
      </c>
      <c r="I76" s="134">
        <f>SUM(I71:I74)</f>
        <v>71</v>
      </c>
      <c r="J76" s="134">
        <f>SUM(J71:J75)</f>
        <v>42.5</v>
      </c>
      <c r="K76" s="134">
        <f>SUM(K71:K75)</f>
        <v>122</v>
      </c>
      <c r="L76" s="134">
        <f t="shared" ref="L76" si="0">SUM(L71:L75)</f>
        <v>137</v>
      </c>
      <c r="M76" s="135"/>
      <c r="N76" s="136"/>
      <c r="O76" s="136"/>
      <c r="P76" s="178"/>
      <c r="Q76" s="285"/>
    </row>
    <row r="77" spans="1:17" ht="13.5" thickBot="1" x14ac:dyDescent="0.25">
      <c r="A77" s="201" t="s">
        <v>4</v>
      </c>
      <c r="B77" s="181" t="s">
        <v>6</v>
      </c>
      <c r="C77" s="639" t="s">
        <v>7</v>
      </c>
      <c r="D77" s="639"/>
      <c r="E77" s="639"/>
      <c r="F77" s="639"/>
      <c r="G77" s="639"/>
      <c r="H77" s="639"/>
      <c r="I77" s="202">
        <f>I76</f>
        <v>71</v>
      </c>
      <c r="J77" s="202">
        <f>J76</f>
        <v>42.5</v>
      </c>
      <c r="K77" s="202">
        <f t="shared" ref="K77:L77" si="1">K76</f>
        <v>122</v>
      </c>
      <c r="L77" s="202">
        <f t="shared" si="1"/>
        <v>137</v>
      </c>
      <c r="M77" s="647"/>
      <c r="N77" s="648"/>
      <c r="O77" s="648"/>
      <c r="P77" s="648"/>
      <c r="Q77" s="649"/>
    </row>
    <row r="78" spans="1:17" ht="17.25" customHeight="1" thickBot="1" x14ac:dyDescent="0.25">
      <c r="A78" s="93" t="s">
        <v>4</v>
      </c>
      <c r="B78" s="181" t="s">
        <v>21</v>
      </c>
      <c r="C78" s="650" t="s">
        <v>89</v>
      </c>
      <c r="D78" s="651"/>
      <c r="E78" s="651"/>
      <c r="F78" s="651"/>
      <c r="G78" s="651"/>
      <c r="H78" s="651"/>
      <c r="I78" s="651"/>
      <c r="J78" s="651"/>
      <c r="K78" s="651"/>
      <c r="L78" s="651"/>
      <c r="M78" s="651"/>
      <c r="N78" s="651"/>
      <c r="O78" s="651"/>
      <c r="P78" s="651"/>
      <c r="Q78" s="652"/>
    </row>
    <row r="79" spans="1:17" ht="28.5" customHeight="1" x14ac:dyDescent="0.2">
      <c r="A79" s="203" t="s">
        <v>4</v>
      </c>
      <c r="B79" s="204" t="s">
        <v>21</v>
      </c>
      <c r="C79" s="205" t="s">
        <v>4</v>
      </c>
      <c r="D79" s="206"/>
      <c r="E79" s="207" t="s">
        <v>49</v>
      </c>
      <c r="F79" s="364"/>
      <c r="G79" s="798" t="s">
        <v>156</v>
      </c>
      <c r="H79" s="208"/>
      <c r="I79" s="209"/>
      <c r="J79" s="209"/>
      <c r="K79" s="210"/>
      <c r="L79" s="209"/>
      <c r="M79" s="211"/>
      <c r="N79" s="212"/>
      <c r="O79" s="213"/>
      <c r="P79" s="214"/>
      <c r="Q79" s="215"/>
    </row>
    <row r="80" spans="1:17" ht="31.5" customHeight="1" x14ac:dyDescent="0.2">
      <c r="A80" s="110"/>
      <c r="B80" s="111"/>
      <c r="C80" s="216"/>
      <c r="D80" s="217" t="s">
        <v>4</v>
      </c>
      <c r="E80" s="284" t="s">
        <v>36</v>
      </c>
      <c r="F80" s="365"/>
      <c r="G80" s="766"/>
      <c r="H80" s="218" t="s">
        <v>19</v>
      </c>
      <c r="I80" s="55">
        <v>6</v>
      </c>
      <c r="J80" s="55">
        <v>6</v>
      </c>
      <c r="K80" s="54">
        <v>6</v>
      </c>
      <c r="L80" s="55">
        <v>6</v>
      </c>
      <c r="M80" s="34" t="s">
        <v>39</v>
      </c>
      <c r="N80" s="8">
        <v>3</v>
      </c>
      <c r="O80" s="199">
        <v>3</v>
      </c>
      <c r="P80" s="38">
        <v>3</v>
      </c>
      <c r="Q80" s="200">
        <v>3</v>
      </c>
    </row>
    <row r="81" spans="1:17" ht="41.25" customHeight="1" x14ac:dyDescent="0.2">
      <c r="A81" s="110"/>
      <c r="B81" s="111"/>
      <c r="C81" s="219"/>
      <c r="D81" s="217" t="s">
        <v>6</v>
      </c>
      <c r="E81" s="13" t="s">
        <v>170</v>
      </c>
      <c r="F81" s="366"/>
      <c r="G81" s="766"/>
      <c r="H81" s="63" t="s">
        <v>19</v>
      </c>
      <c r="I81" s="29">
        <v>2.5</v>
      </c>
      <c r="J81" s="29">
        <v>2.5</v>
      </c>
      <c r="K81" s="28">
        <v>2.5</v>
      </c>
      <c r="L81" s="29">
        <v>2.5</v>
      </c>
      <c r="M81" s="102" t="s">
        <v>104</v>
      </c>
      <c r="N81" s="65">
        <v>6</v>
      </c>
      <c r="O81" s="65">
        <v>6</v>
      </c>
      <c r="P81" s="65">
        <v>6</v>
      </c>
      <c r="Q81" s="66">
        <v>6</v>
      </c>
    </row>
    <row r="82" spans="1:17" ht="12.75" customHeight="1" x14ac:dyDescent="0.2">
      <c r="A82" s="110"/>
      <c r="B82" s="111"/>
      <c r="C82" s="216"/>
      <c r="D82" s="220" t="s">
        <v>21</v>
      </c>
      <c r="E82" s="89" t="s">
        <v>55</v>
      </c>
      <c r="F82" s="367"/>
      <c r="G82" s="766"/>
      <c r="H82" s="31"/>
      <c r="I82" s="2"/>
      <c r="J82" s="2"/>
      <c r="K82" s="4"/>
      <c r="L82" s="2"/>
      <c r="M82" s="20"/>
      <c r="N82" s="6"/>
      <c r="O82" s="15"/>
      <c r="P82" s="49"/>
      <c r="Q82" s="32"/>
    </row>
    <row r="83" spans="1:17" ht="25.5" customHeight="1" x14ac:dyDescent="0.2">
      <c r="A83" s="110"/>
      <c r="B83" s="111"/>
      <c r="C83" s="219"/>
      <c r="D83" s="220"/>
      <c r="E83" s="89" t="s">
        <v>57</v>
      </c>
      <c r="F83" s="367"/>
      <c r="G83" s="766"/>
      <c r="H83" s="31" t="s">
        <v>19</v>
      </c>
      <c r="I83" s="2">
        <v>2</v>
      </c>
      <c r="J83" s="2">
        <v>2</v>
      </c>
      <c r="K83" s="4">
        <v>2</v>
      </c>
      <c r="L83" s="2">
        <v>2</v>
      </c>
      <c r="M83" s="20" t="s">
        <v>56</v>
      </c>
      <c r="N83" s="6">
        <v>1</v>
      </c>
      <c r="O83" s="15">
        <v>1</v>
      </c>
      <c r="P83" s="49">
        <v>1</v>
      </c>
      <c r="Q83" s="32">
        <v>1</v>
      </c>
    </row>
    <row r="84" spans="1:17" ht="25.5" customHeight="1" x14ac:dyDescent="0.2">
      <c r="A84" s="110"/>
      <c r="B84" s="111"/>
      <c r="C84" s="219"/>
      <c r="D84" s="220"/>
      <c r="E84" s="89" t="s">
        <v>37</v>
      </c>
      <c r="F84" s="367"/>
      <c r="G84" s="766"/>
      <c r="H84" s="31" t="s">
        <v>19</v>
      </c>
      <c r="I84" s="2"/>
      <c r="J84" s="27">
        <v>10</v>
      </c>
      <c r="K84" s="42"/>
      <c r="L84" s="2">
        <v>10</v>
      </c>
      <c r="M84" s="20" t="s">
        <v>38</v>
      </c>
      <c r="N84" s="6"/>
      <c r="O84" s="15">
        <v>200</v>
      </c>
      <c r="P84" s="49"/>
      <c r="Q84" s="32">
        <v>200</v>
      </c>
    </row>
    <row r="85" spans="1:17" ht="33" customHeight="1" x14ac:dyDescent="0.2">
      <c r="A85" s="110"/>
      <c r="B85" s="111"/>
      <c r="C85" s="219"/>
      <c r="D85" s="217" t="s">
        <v>22</v>
      </c>
      <c r="E85" s="52" t="s">
        <v>59</v>
      </c>
      <c r="F85" s="367"/>
      <c r="G85" s="766"/>
      <c r="H85" s="67" t="s">
        <v>19</v>
      </c>
      <c r="I85" s="55">
        <v>5</v>
      </c>
      <c r="J85" s="55">
        <v>5</v>
      </c>
      <c r="K85" s="54">
        <v>5</v>
      </c>
      <c r="L85" s="55">
        <v>5</v>
      </c>
      <c r="M85" s="34" t="s">
        <v>65</v>
      </c>
      <c r="N85" s="38">
        <v>1</v>
      </c>
      <c r="O85" s="38">
        <v>1</v>
      </c>
      <c r="P85" s="38">
        <v>1</v>
      </c>
      <c r="Q85" s="200">
        <v>1</v>
      </c>
    </row>
    <row r="86" spans="1:17" ht="28.5" customHeight="1" x14ac:dyDescent="0.2">
      <c r="A86" s="110"/>
      <c r="B86" s="111"/>
      <c r="C86" s="219"/>
      <c r="D86" s="217" t="s">
        <v>23</v>
      </c>
      <c r="E86" s="13" t="s">
        <v>106</v>
      </c>
      <c r="F86" s="366"/>
      <c r="G86" s="766"/>
      <c r="H86" s="63" t="s">
        <v>19</v>
      </c>
      <c r="I86" s="64"/>
      <c r="J86" s="64">
        <v>10</v>
      </c>
      <c r="K86" s="68"/>
      <c r="L86" s="64"/>
      <c r="M86" s="61" t="s">
        <v>145</v>
      </c>
      <c r="N86" s="65"/>
      <c r="O86" s="65">
        <v>20</v>
      </c>
      <c r="P86" s="65"/>
      <c r="Q86" s="66"/>
    </row>
    <row r="87" spans="1:17" ht="40.5" customHeight="1" x14ac:dyDescent="0.2">
      <c r="A87" s="254"/>
      <c r="B87" s="255"/>
      <c r="C87" s="219"/>
      <c r="D87" s="217" t="s">
        <v>24</v>
      </c>
      <c r="E87" s="13" t="s">
        <v>171</v>
      </c>
      <c r="F87" s="368"/>
      <c r="G87" s="766"/>
      <c r="H87" s="63" t="s">
        <v>19</v>
      </c>
      <c r="I87" s="64"/>
      <c r="J87" s="64"/>
      <c r="K87" s="68">
        <v>10</v>
      </c>
      <c r="L87" s="64"/>
      <c r="M87" s="61" t="s">
        <v>144</v>
      </c>
      <c r="N87" s="65"/>
      <c r="O87" s="65"/>
      <c r="P87" s="65">
        <v>1</v>
      </c>
      <c r="Q87" s="66"/>
    </row>
    <row r="88" spans="1:17" ht="15.75" customHeight="1" x14ac:dyDescent="0.2">
      <c r="A88" s="254"/>
      <c r="B88" s="255"/>
      <c r="C88" s="219"/>
      <c r="D88" s="256"/>
      <c r="E88" s="800" t="s">
        <v>87</v>
      </c>
      <c r="F88" s="369"/>
      <c r="G88" s="766"/>
      <c r="H88" s="250" t="s">
        <v>19</v>
      </c>
      <c r="I88" s="74">
        <v>15</v>
      </c>
      <c r="J88" s="74"/>
      <c r="K88" s="74"/>
      <c r="L88" s="74"/>
      <c r="M88" s="276" t="s">
        <v>85</v>
      </c>
      <c r="N88" s="277">
        <v>1</v>
      </c>
      <c r="O88" s="278"/>
      <c r="P88" s="277"/>
      <c r="Q88" s="279"/>
    </row>
    <row r="89" spans="1:17" ht="22.5" customHeight="1" x14ac:dyDescent="0.2">
      <c r="A89" s="254"/>
      <c r="B89" s="255"/>
      <c r="C89" s="219"/>
      <c r="D89" s="257"/>
      <c r="E89" s="801"/>
      <c r="F89" s="370"/>
      <c r="G89" s="799"/>
      <c r="H89" s="463" t="s">
        <v>88</v>
      </c>
      <c r="I89" s="75">
        <v>2.5</v>
      </c>
      <c r="J89" s="75"/>
      <c r="K89" s="75"/>
      <c r="L89" s="75"/>
      <c r="M89" s="280"/>
      <c r="N89" s="281"/>
      <c r="O89" s="282"/>
      <c r="P89" s="282"/>
      <c r="Q89" s="283"/>
    </row>
    <row r="90" spans="1:17" ht="17.25" customHeight="1" thickBot="1" x14ac:dyDescent="0.25">
      <c r="A90" s="128"/>
      <c r="B90" s="92"/>
      <c r="C90" s="129"/>
      <c r="D90" s="130"/>
      <c r="E90" s="33"/>
      <c r="F90" s="131"/>
      <c r="G90" s="460"/>
      <c r="H90" s="461" t="s">
        <v>5</v>
      </c>
      <c r="I90" s="462">
        <f>SUM(I80:I89)</f>
        <v>33</v>
      </c>
      <c r="J90" s="462">
        <f>SUM(J80:J89)</f>
        <v>35.5</v>
      </c>
      <c r="K90" s="462">
        <f>SUM(K80:K89)</f>
        <v>25.5</v>
      </c>
      <c r="L90" s="134">
        <f>SUM(L80:L89)</f>
        <v>25.5</v>
      </c>
      <c r="M90" s="135"/>
      <c r="N90" s="136"/>
      <c r="O90" s="136"/>
      <c r="P90" s="136"/>
      <c r="Q90" s="285"/>
    </row>
    <row r="91" spans="1:17" ht="15.75" customHeight="1" x14ac:dyDescent="0.2">
      <c r="A91" s="203" t="s">
        <v>4</v>
      </c>
      <c r="B91" s="204" t="s">
        <v>21</v>
      </c>
      <c r="C91" s="205" t="s">
        <v>6</v>
      </c>
      <c r="D91" s="221"/>
      <c r="E91" s="83" t="s">
        <v>76</v>
      </c>
      <c r="F91" s="464"/>
      <c r="G91" s="472"/>
      <c r="H91" s="30" t="s">
        <v>19</v>
      </c>
      <c r="I91" s="393"/>
      <c r="J91" s="394"/>
      <c r="K91" s="394"/>
      <c r="L91" s="394"/>
      <c r="M91" s="84"/>
      <c r="N91" s="69"/>
      <c r="O91" s="70"/>
      <c r="P91" s="69"/>
      <c r="Q91" s="230"/>
    </row>
    <row r="92" spans="1:17" ht="13.5" customHeight="1" x14ac:dyDescent="0.2">
      <c r="A92" s="222"/>
      <c r="B92" s="223"/>
      <c r="C92" s="216"/>
      <c r="D92" s="294"/>
      <c r="E92" s="295"/>
      <c r="F92" s="465"/>
      <c r="G92" s="439"/>
      <c r="H92" s="196" t="s">
        <v>88</v>
      </c>
      <c r="I92" s="328"/>
      <c r="J92" s="329"/>
      <c r="K92" s="329"/>
      <c r="L92" s="329"/>
      <c r="M92" s="79"/>
      <c r="N92" s="72"/>
      <c r="O92" s="7"/>
      <c r="P92" s="72"/>
      <c r="Q92" s="73"/>
    </row>
    <row r="93" spans="1:17" ht="38.25" customHeight="1" x14ac:dyDescent="0.2">
      <c r="A93" s="222"/>
      <c r="B93" s="223"/>
      <c r="C93" s="216"/>
      <c r="D93" s="779" t="s">
        <v>4</v>
      </c>
      <c r="E93" s="802" t="s">
        <v>74</v>
      </c>
      <c r="F93" s="466" t="s">
        <v>139</v>
      </c>
      <c r="G93" s="734" t="s">
        <v>157</v>
      </c>
      <c r="H93" s="735" t="s">
        <v>19</v>
      </c>
      <c r="I93" s="736">
        <f>100+23.7</f>
        <v>123.7</v>
      </c>
      <c r="J93" s="662">
        <v>200</v>
      </c>
      <c r="K93" s="662">
        <v>200</v>
      </c>
      <c r="L93" s="662">
        <v>300</v>
      </c>
      <c r="M93" s="320" t="s">
        <v>81</v>
      </c>
      <c r="N93" s="44">
        <v>3</v>
      </c>
      <c r="O93" s="195">
        <v>5</v>
      </c>
      <c r="P93" s="44">
        <v>5</v>
      </c>
      <c r="Q93" s="35">
        <v>6</v>
      </c>
    </row>
    <row r="94" spans="1:17" ht="24" customHeight="1" x14ac:dyDescent="0.2">
      <c r="A94" s="222"/>
      <c r="B94" s="223"/>
      <c r="C94" s="216"/>
      <c r="D94" s="781"/>
      <c r="E94" s="803"/>
      <c r="F94" s="467" t="s">
        <v>147</v>
      </c>
      <c r="G94" s="734"/>
      <c r="H94" s="735"/>
      <c r="I94" s="736"/>
      <c r="J94" s="662"/>
      <c r="K94" s="662"/>
      <c r="L94" s="662"/>
      <c r="M94" s="79"/>
      <c r="N94" s="72"/>
      <c r="O94" s="7"/>
      <c r="P94" s="72"/>
      <c r="Q94" s="73"/>
    </row>
    <row r="95" spans="1:17" ht="15.75" customHeight="1" x14ac:dyDescent="0.2">
      <c r="A95" s="289"/>
      <c r="B95" s="290"/>
      <c r="C95" s="216"/>
      <c r="D95" s="291" t="s">
        <v>6</v>
      </c>
      <c r="E95" s="797" t="s">
        <v>137</v>
      </c>
      <c r="F95" s="468" t="s">
        <v>138</v>
      </c>
      <c r="G95" s="734" t="s">
        <v>158</v>
      </c>
      <c r="H95" s="636" t="s">
        <v>88</v>
      </c>
      <c r="I95" s="782"/>
      <c r="J95" s="637">
        <v>20</v>
      </c>
      <c r="K95" s="637"/>
      <c r="L95" s="637"/>
      <c r="M95" s="327" t="s">
        <v>176</v>
      </c>
      <c r="N95" s="195"/>
      <c r="O95" s="195">
        <v>1</v>
      </c>
      <c r="P95" s="195"/>
      <c r="Q95" s="35"/>
    </row>
    <row r="96" spans="1:17" ht="27" customHeight="1" x14ac:dyDescent="0.2">
      <c r="A96" s="222"/>
      <c r="B96" s="223"/>
      <c r="C96" s="216"/>
      <c r="D96" s="317"/>
      <c r="E96" s="797"/>
      <c r="F96" s="469" t="s">
        <v>147</v>
      </c>
      <c r="G96" s="734"/>
      <c r="H96" s="636"/>
      <c r="I96" s="783"/>
      <c r="J96" s="638"/>
      <c r="K96" s="638"/>
      <c r="L96" s="638"/>
      <c r="M96" s="578" t="s">
        <v>143</v>
      </c>
      <c r="N96" s="282">
        <v>1</v>
      </c>
      <c r="O96" s="326"/>
      <c r="P96" s="7"/>
      <c r="Q96" s="73"/>
    </row>
    <row r="97" spans="1:17" ht="42.75" customHeight="1" x14ac:dyDescent="0.2">
      <c r="A97" s="323"/>
      <c r="B97" s="324"/>
      <c r="C97" s="219"/>
      <c r="D97" s="217" t="s">
        <v>21</v>
      </c>
      <c r="E97" s="13" t="s">
        <v>148</v>
      </c>
      <c r="F97" s="470" t="s">
        <v>147</v>
      </c>
      <c r="G97" s="734" t="s">
        <v>157</v>
      </c>
      <c r="H97" s="322" t="s">
        <v>19</v>
      </c>
      <c r="I97" s="62"/>
      <c r="J97" s="297"/>
      <c r="K97" s="315">
        <v>10</v>
      </c>
      <c r="L97" s="297">
        <v>10</v>
      </c>
      <c r="M97" s="34" t="s">
        <v>105</v>
      </c>
      <c r="N97" s="65"/>
      <c r="O97" s="80"/>
      <c r="P97" s="80"/>
      <c r="Q97" s="66">
        <v>1</v>
      </c>
    </row>
    <row r="98" spans="1:17" ht="30" customHeight="1" x14ac:dyDescent="0.2">
      <c r="A98" s="222"/>
      <c r="B98" s="223"/>
      <c r="C98" s="216"/>
      <c r="D98" s="321" t="s">
        <v>22</v>
      </c>
      <c r="E98" s="318" t="s">
        <v>136</v>
      </c>
      <c r="F98" s="471" t="s">
        <v>70</v>
      </c>
      <c r="G98" s="734"/>
      <c r="H98" s="224" t="s">
        <v>19</v>
      </c>
      <c r="I98" s="43"/>
      <c r="J98" s="29"/>
      <c r="K98" s="29"/>
      <c r="L98" s="29">
        <v>25</v>
      </c>
      <c r="M98" s="79" t="s">
        <v>135</v>
      </c>
      <c r="N98" s="72"/>
      <c r="O98" s="72"/>
      <c r="P98" s="72"/>
      <c r="Q98" s="73">
        <v>1</v>
      </c>
    </row>
    <row r="99" spans="1:17" ht="21" customHeight="1" x14ac:dyDescent="0.2">
      <c r="A99" s="110"/>
      <c r="B99" s="111"/>
      <c r="C99" s="216"/>
      <c r="D99" s="291"/>
      <c r="E99" s="807" t="s">
        <v>90</v>
      </c>
      <c r="F99" s="805" t="s">
        <v>70</v>
      </c>
      <c r="G99" s="795" t="s">
        <v>156</v>
      </c>
      <c r="H99" s="793" t="s">
        <v>88</v>
      </c>
      <c r="I99" s="77">
        <v>5.0999999999999996</v>
      </c>
      <c r="J99" s="74"/>
      <c r="K99" s="74"/>
      <c r="L99" s="74"/>
      <c r="M99" s="316" t="s">
        <v>71</v>
      </c>
      <c r="N99" s="278">
        <v>2</v>
      </c>
      <c r="O99" s="37"/>
      <c r="P99" s="44"/>
      <c r="Q99" s="35"/>
    </row>
    <row r="100" spans="1:17" ht="13.5" customHeight="1" x14ac:dyDescent="0.2">
      <c r="A100" s="222"/>
      <c r="B100" s="223"/>
      <c r="C100" s="219"/>
      <c r="D100" s="292"/>
      <c r="E100" s="801"/>
      <c r="F100" s="806"/>
      <c r="G100" s="796"/>
      <c r="H100" s="794"/>
      <c r="I100" s="350"/>
      <c r="J100" s="332"/>
      <c r="K100" s="332"/>
      <c r="L100" s="332"/>
      <c r="M100" s="319"/>
      <c r="N100" s="7"/>
      <c r="O100" s="149"/>
      <c r="P100" s="72"/>
      <c r="Q100" s="73"/>
    </row>
    <row r="101" spans="1:17" ht="17.25" customHeight="1" thickBot="1" x14ac:dyDescent="0.25">
      <c r="A101" s="91"/>
      <c r="B101" s="225"/>
      <c r="C101" s="226"/>
      <c r="D101" s="227"/>
      <c r="E101" s="228"/>
      <c r="F101" s="229"/>
      <c r="G101" s="132"/>
      <c r="H101" s="133" t="s">
        <v>5</v>
      </c>
      <c r="I101" s="134">
        <f>SUM(I93:I100)</f>
        <v>128.80000000000001</v>
      </c>
      <c r="J101" s="134">
        <f>SUM(J93:J100)</f>
        <v>220</v>
      </c>
      <c r="K101" s="134">
        <f>SUM(K93:K100)</f>
        <v>210</v>
      </c>
      <c r="L101" s="134">
        <f>SUM(L93:L100)</f>
        <v>335</v>
      </c>
      <c r="M101" s="135"/>
      <c r="N101" s="136"/>
      <c r="O101" s="136"/>
      <c r="P101" s="178"/>
      <c r="Q101" s="293"/>
    </row>
    <row r="102" spans="1:17" ht="14.25" customHeight="1" thickBot="1" x14ac:dyDescent="0.25">
      <c r="A102" s="91" t="s">
        <v>4</v>
      </c>
      <c r="B102" s="92" t="s">
        <v>21</v>
      </c>
      <c r="C102" s="646" t="s">
        <v>7</v>
      </c>
      <c r="D102" s="598"/>
      <c r="E102" s="598"/>
      <c r="F102" s="598"/>
      <c r="G102" s="598"/>
      <c r="H102" s="598"/>
      <c r="I102" s="180">
        <f>I101+I90</f>
        <v>161.80000000000001</v>
      </c>
      <c r="J102" s="180">
        <f>J101+J90</f>
        <v>255.5</v>
      </c>
      <c r="K102" s="180">
        <f>K101+K90</f>
        <v>235.5</v>
      </c>
      <c r="L102" s="180">
        <f>L101+L90</f>
        <v>360.5</v>
      </c>
      <c r="M102" s="599"/>
      <c r="N102" s="600"/>
      <c r="O102" s="600"/>
      <c r="P102" s="600"/>
      <c r="Q102" s="601"/>
    </row>
    <row r="103" spans="1:17" ht="14.25" customHeight="1" thickBot="1" x14ac:dyDescent="0.25">
      <c r="A103" s="93" t="s">
        <v>4</v>
      </c>
      <c r="B103" s="602" t="s">
        <v>8</v>
      </c>
      <c r="C103" s="603"/>
      <c r="D103" s="603"/>
      <c r="E103" s="603"/>
      <c r="F103" s="603"/>
      <c r="G103" s="603"/>
      <c r="H103" s="603"/>
      <c r="I103" s="233">
        <f>I102+I77+I68</f>
        <v>826.2</v>
      </c>
      <c r="J103" s="233">
        <f>J102+J77+J68</f>
        <v>901.2</v>
      </c>
      <c r="K103" s="233">
        <f>K102+K77+K68</f>
        <v>871.3</v>
      </c>
      <c r="L103" s="233">
        <f>L102+L77+L68</f>
        <v>776.2</v>
      </c>
      <c r="M103" s="642"/>
      <c r="N103" s="604"/>
      <c r="O103" s="604"/>
      <c r="P103" s="604"/>
      <c r="Q103" s="605"/>
    </row>
    <row r="104" spans="1:17" ht="14.25" customHeight="1" thickBot="1" x14ac:dyDescent="0.25">
      <c r="A104" s="94" t="s">
        <v>4</v>
      </c>
      <c r="B104" s="606" t="s">
        <v>108</v>
      </c>
      <c r="C104" s="607"/>
      <c r="D104" s="607"/>
      <c r="E104" s="607"/>
      <c r="F104" s="607"/>
      <c r="G104" s="607"/>
      <c r="H104" s="607"/>
      <c r="I104" s="234">
        <f>I103</f>
        <v>826.2</v>
      </c>
      <c r="J104" s="234">
        <f>J103</f>
        <v>901.2</v>
      </c>
      <c r="K104" s="234">
        <f t="shared" ref="K104:L104" si="2">K103</f>
        <v>871.3</v>
      </c>
      <c r="L104" s="234">
        <f t="shared" si="2"/>
        <v>776.2</v>
      </c>
      <c r="M104" s="643"/>
      <c r="N104" s="608"/>
      <c r="O104" s="608"/>
      <c r="P104" s="608"/>
      <c r="Q104" s="609"/>
    </row>
    <row r="105" spans="1:17" s="19" customFormat="1" ht="17.25" customHeight="1" x14ac:dyDescent="0.2">
      <c r="A105" s="644" t="s">
        <v>173</v>
      </c>
      <c r="B105" s="645"/>
      <c r="C105" s="645"/>
      <c r="D105" s="645"/>
      <c r="E105" s="645"/>
      <c r="F105" s="645"/>
      <c r="G105" s="645"/>
      <c r="H105" s="645"/>
      <c r="I105" s="645"/>
      <c r="J105" s="645"/>
      <c r="K105" s="645"/>
      <c r="L105" s="645"/>
      <c r="M105" s="48"/>
      <c r="N105" s="48"/>
      <c r="O105" s="48"/>
      <c r="P105" s="48"/>
      <c r="Q105" s="48"/>
    </row>
    <row r="106" spans="1:17" s="105" customFormat="1" ht="17.25" customHeight="1" x14ac:dyDescent="0.2">
      <c r="A106" s="584"/>
      <c r="B106" s="584"/>
      <c r="C106" s="584"/>
      <c r="D106" s="584"/>
      <c r="E106" s="584"/>
      <c r="F106" s="584"/>
      <c r="G106" s="584"/>
      <c r="H106" s="584"/>
      <c r="I106" s="584"/>
      <c r="J106" s="584"/>
      <c r="K106" s="584"/>
      <c r="L106" s="584"/>
      <c r="M106" s="584"/>
      <c r="N106" s="584"/>
      <c r="O106" s="584"/>
      <c r="P106" s="584"/>
      <c r="Q106" s="584"/>
    </row>
    <row r="107" spans="1:17" s="19" customFormat="1" ht="14.25" customHeight="1" thickBot="1" x14ac:dyDescent="0.25">
      <c r="A107" s="585" t="s">
        <v>12</v>
      </c>
      <c r="B107" s="585"/>
      <c r="C107" s="585"/>
      <c r="D107" s="585"/>
      <c r="E107" s="585"/>
      <c r="F107" s="585"/>
      <c r="G107" s="585"/>
      <c r="H107" s="585"/>
      <c r="I107" s="95"/>
      <c r="J107" s="95"/>
      <c r="K107" s="95"/>
      <c r="L107" s="95"/>
      <c r="M107" s="96"/>
      <c r="N107" s="96"/>
      <c r="O107" s="96"/>
      <c r="P107" s="96"/>
      <c r="Q107" s="96"/>
    </row>
    <row r="108" spans="1:17" ht="54.75" customHeight="1" thickBot="1" x14ac:dyDescent="0.25">
      <c r="A108" s="586" t="s">
        <v>9</v>
      </c>
      <c r="B108" s="587"/>
      <c r="C108" s="587"/>
      <c r="D108" s="587"/>
      <c r="E108" s="587"/>
      <c r="F108" s="587"/>
      <c r="G108" s="587"/>
      <c r="H108" s="588"/>
      <c r="I108" s="360" t="s">
        <v>140</v>
      </c>
      <c r="J108" s="360" t="s">
        <v>121</v>
      </c>
      <c r="K108" s="360" t="s">
        <v>96</v>
      </c>
      <c r="L108" s="360" t="s">
        <v>122</v>
      </c>
    </row>
    <row r="109" spans="1:17" ht="14.25" customHeight="1" x14ac:dyDescent="0.2">
      <c r="A109" s="589" t="s">
        <v>13</v>
      </c>
      <c r="B109" s="590"/>
      <c r="C109" s="590"/>
      <c r="D109" s="590"/>
      <c r="E109" s="590"/>
      <c r="F109" s="590"/>
      <c r="G109" s="590"/>
      <c r="H109" s="591"/>
      <c r="I109" s="235">
        <f>I110+I114+I115</f>
        <v>826.2</v>
      </c>
      <c r="J109" s="235">
        <f>J110+J114+J115</f>
        <v>901.2</v>
      </c>
      <c r="K109" s="235">
        <f>K110+K114+K115</f>
        <v>752.3</v>
      </c>
      <c r="L109" s="235">
        <f>L110+L114+L115</f>
        <v>776.2</v>
      </c>
    </row>
    <row r="110" spans="1:17" ht="14.25" customHeight="1" x14ac:dyDescent="0.2">
      <c r="A110" s="592" t="s">
        <v>80</v>
      </c>
      <c r="B110" s="593"/>
      <c r="C110" s="593"/>
      <c r="D110" s="593"/>
      <c r="E110" s="593"/>
      <c r="F110" s="593"/>
      <c r="G110" s="593"/>
      <c r="H110" s="594"/>
      <c r="I110" s="232">
        <f>I111+I112+I113</f>
        <v>363.1</v>
      </c>
      <c r="J110" s="232">
        <f>J111+J112+J113</f>
        <v>396.7</v>
      </c>
      <c r="K110" s="232">
        <f>K111+K112+K113</f>
        <v>752.3</v>
      </c>
      <c r="L110" s="232">
        <f>L111+L112+L113</f>
        <v>776.2</v>
      </c>
    </row>
    <row r="111" spans="1:17" ht="14.25" customHeight="1" x14ac:dyDescent="0.2">
      <c r="A111" s="595" t="s">
        <v>117</v>
      </c>
      <c r="B111" s="596"/>
      <c r="C111" s="596"/>
      <c r="D111" s="596"/>
      <c r="E111" s="596"/>
      <c r="F111" s="596"/>
      <c r="G111" s="596"/>
      <c r="H111" s="597"/>
      <c r="I111" s="236">
        <f>SUMIF(H14:H104,"SB",I14:I104)</f>
        <v>363.1</v>
      </c>
      <c r="J111" s="236">
        <f>SUMIF(H14:H104,"SB",J14:J104)</f>
        <v>396.7</v>
      </c>
      <c r="K111" s="236">
        <f>SUMIF(H13:H104,"SB",K13:K104)</f>
        <v>752.3</v>
      </c>
      <c r="L111" s="236">
        <f>SUMIF(H13:H104,"SB",L13:L104)</f>
        <v>776.2</v>
      </c>
      <c r="M111" s="97"/>
    </row>
    <row r="112" spans="1:17" ht="14.25" customHeight="1" x14ac:dyDescent="0.2">
      <c r="A112" s="610" t="s">
        <v>118</v>
      </c>
      <c r="B112" s="611"/>
      <c r="C112" s="611"/>
      <c r="D112" s="611"/>
      <c r="E112" s="611"/>
      <c r="F112" s="611"/>
      <c r="G112" s="611"/>
      <c r="H112" s="612"/>
      <c r="I112" s="98">
        <f>SUMIF(H13:H100,"SB(ES)",I13:I100)</f>
        <v>0</v>
      </c>
      <c r="J112" s="98">
        <f>SUMIF(H13:H100,"SB(ES)",J13:J100)</f>
        <v>0</v>
      </c>
      <c r="K112" s="237">
        <f>SUMIF(H13:H100,"SB(ES)",K13:K100)</f>
        <v>0</v>
      </c>
      <c r="L112" s="237">
        <f>SUMIF(H13:H100,"SB(ES)",L13:L100)</f>
        <v>0</v>
      </c>
      <c r="M112" s="97"/>
    </row>
    <row r="113" spans="1:17" ht="14.25" customHeight="1" x14ac:dyDescent="0.2">
      <c r="A113" s="610" t="s">
        <v>119</v>
      </c>
      <c r="B113" s="611"/>
      <c r="C113" s="611"/>
      <c r="D113" s="611"/>
      <c r="E113" s="611"/>
      <c r="F113" s="611"/>
      <c r="G113" s="611"/>
      <c r="H113" s="612"/>
      <c r="I113" s="98">
        <f>SUMIF(H14:H104,"SB(VB)",I14:I104)</f>
        <v>0</v>
      </c>
      <c r="J113" s="98">
        <f>SUMIF(H14:H104,"SB(VB)",J14:J104)</f>
        <v>0</v>
      </c>
      <c r="K113" s="237">
        <f>SUMIF(H14:H104,"SB(VB)",K14:K104)</f>
        <v>0</v>
      </c>
      <c r="L113" s="237">
        <f>SUMIF(H14:H104,"SB(VB)",L14:L104)</f>
        <v>0</v>
      </c>
      <c r="M113" s="97"/>
    </row>
    <row r="114" spans="1:17" ht="14.25" customHeight="1" x14ac:dyDescent="0.2">
      <c r="A114" s="613" t="s">
        <v>120</v>
      </c>
      <c r="B114" s="614"/>
      <c r="C114" s="614"/>
      <c r="D114" s="614"/>
      <c r="E114" s="614"/>
      <c r="F114" s="614"/>
      <c r="G114" s="614"/>
      <c r="H114" s="615"/>
      <c r="I114" s="238">
        <f>SUMIF(H6:H104,"SB(L)",I6:I104)</f>
        <v>7.6</v>
      </c>
      <c r="J114" s="238">
        <f>SUMIF(H6:H104,"SB(L)",J6:J104)</f>
        <v>45.1</v>
      </c>
      <c r="K114" s="238">
        <f>SUMIF(H6:H104,"SB(L)",K6:K104)</f>
        <v>0</v>
      </c>
      <c r="L114" s="238">
        <f>SUMIF(I6:I104,"SB(L)",L6:L104)</f>
        <v>0</v>
      </c>
      <c r="M114" s="97"/>
    </row>
    <row r="115" spans="1:17" ht="14.25" customHeight="1" x14ac:dyDescent="0.2">
      <c r="A115" s="613" t="s">
        <v>125</v>
      </c>
      <c r="B115" s="614"/>
      <c r="C115" s="614"/>
      <c r="D115" s="614"/>
      <c r="E115" s="614"/>
      <c r="F115" s="614"/>
      <c r="G115" s="614"/>
      <c r="H115" s="615"/>
      <c r="I115" s="238">
        <f>SUMIF(H4:H104,"SB(ŽPL)",I4:I104)</f>
        <v>455.5</v>
      </c>
      <c r="J115" s="238">
        <f>SUMIF(H4:H104,"SB(ŽPL)",J4:J104)</f>
        <v>459.4</v>
      </c>
      <c r="K115" s="238">
        <f>SUMIF(H3:H104,"SB(ŽPL)",K3:K104)</f>
        <v>0</v>
      </c>
      <c r="L115" s="238">
        <f>SUMIF(H3:H104,"SB(ŽPL)",L3:L104)</f>
        <v>0</v>
      </c>
      <c r="M115" s="239"/>
    </row>
    <row r="116" spans="1:17" ht="14.25" customHeight="1" x14ac:dyDescent="0.2">
      <c r="A116" s="632" t="s">
        <v>14</v>
      </c>
      <c r="B116" s="633"/>
      <c r="C116" s="633"/>
      <c r="D116" s="633"/>
      <c r="E116" s="633"/>
      <c r="F116" s="633"/>
      <c r="G116" s="633"/>
      <c r="H116" s="634"/>
      <c r="I116" s="240">
        <f>SUM(I118:I120)</f>
        <v>0</v>
      </c>
      <c r="J116" s="240">
        <f>SUM(J118:J120)</f>
        <v>0</v>
      </c>
      <c r="K116" s="240">
        <f>SUM(K118:K120)</f>
        <v>119</v>
      </c>
      <c r="L116" s="240">
        <f>SUM(L118:L120)</f>
        <v>0</v>
      </c>
    </row>
    <row r="117" spans="1:17" ht="14.25" customHeight="1" x14ac:dyDescent="0.2">
      <c r="A117" s="610" t="s">
        <v>126</v>
      </c>
      <c r="B117" s="611"/>
      <c r="C117" s="611"/>
      <c r="D117" s="611"/>
      <c r="E117" s="611"/>
      <c r="F117" s="611"/>
      <c r="G117" s="611"/>
      <c r="H117" s="612"/>
      <c r="I117" s="236">
        <f>SUMIF(H8:H104,"ES",I8:I104)</f>
        <v>0</v>
      </c>
      <c r="J117" s="236">
        <f>SUMIF(H8:H105,"ES)",J8:J105)</f>
        <v>0</v>
      </c>
      <c r="K117" s="236">
        <f>SUMIF(H8:H105,"ES)",K8:K105)</f>
        <v>0</v>
      </c>
      <c r="L117" s="236">
        <f>SUMIF(H8:H105,"ES)",L8:L105)</f>
        <v>0</v>
      </c>
      <c r="M117" s="97"/>
    </row>
    <row r="118" spans="1:17" ht="14.25" customHeight="1" x14ac:dyDescent="0.2">
      <c r="A118" s="623" t="s">
        <v>127</v>
      </c>
      <c r="B118" s="624"/>
      <c r="C118" s="624"/>
      <c r="D118" s="624"/>
      <c r="E118" s="624"/>
      <c r="F118" s="624"/>
      <c r="G118" s="624"/>
      <c r="H118" s="625"/>
      <c r="I118" s="236">
        <f>SUMIF(H3:H104,"KVJUD",I3:I104)</f>
        <v>0</v>
      </c>
      <c r="J118" s="236">
        <f>SUMIF(H3:H104,"KVJUD",J3:J104)</f>
        <v>0</v>
      </c>
      <c r="K118" s="236">
        <f>SUMIF(H3:H104,"KVJUD",K3:K104)</f>
        <v>0</v>
      </c>
      <c r="L118" s="236">
        <f>SUMIF(H3:H104,"KVJUD",L3:L104)</f>
        <v>0</v>
      </c>
    </row>
    <row r="119" spans="1:17" ht="14.25" customHeight="1" x14ac:dyDescent="0.2">
      <c r="A119" s="623" t="s">
        <v>128</v>
      </c>
      <c r="B119" s="624"/>
      <c r="C119" s="624"/>
      <c r="D119" s="624"/>
      <c r="E119" s="624"/>
      <c r="F119" s="624"/>
      <c r="G119" s="624"/>
      <c r="H119" s="625"/>
      <c r="I119" s="236">
        <f>SUMIF(H3:H104,"Kt",I3:I104)</f>
        <v>0</v>
      </c>
      <c r="J119" s="236">
        <f>SUMIF(H3:H104,"Kt",J3:J104)</f>
        <v>0</v>
      </c>
      <c r="K119" s="236">
        <f>SUMIF(H3:H104,"Kt",K3:K104)</f>
        <v>0</v>
      </c>
      <c r="L119" s="236">
        <f>SUMIF(G3:G104,"Kt",L3:L104)</f>
        <v>0</v>
      </c>
    </row>
    <row r="120" spans="1:17" ht="14.25" customHeight="1" x14ac:dyDescent="0.2">
      <c r="A120" s="626" t="s">
        <v>129</v>
      </c>
      <c r="B120" s="627"/>
      <c r="C120" s="627"/>
      <c r="D120" s="627"/>
      <c r="E120" s="627"/>
      <c r="F120" s="627"/>
      <c r="G120" s="627"/>
      <c r="H120" s="628"/>
      <c r="I120" s="236">
        <f>SUMIF(H3:H104,"LRVB",I3:I104)</f>
        <v>0</v>
      </c>
      <c r="J120" s="236">
        <f>SUMIF(H3:H104,"LRVB",J3:J104)</f>
        <v>0</v>
      </c>
      <c r="K120" s="236">
        <f>SUMIF(H3:H104,"LRVB",K3:K104)</f>
        <v>119</v>
      </c>
      <c r="L120" s="236">
        <f>SUMIF(H3:H104,"LRVB",L3:L104)</f>
        <v>0</v>
      </c>
    </row>
    <row r="121" spans="1:17" ht="14.25" customHeight="1" thickBot="1" x14ac:dyDescent="0.25">
      <c r="A121" s="629" t="s">
        <v>15</v>
      </c>
      <c r="B121" s="630"/>
      <c r="C121" s="630"/>
      <c r="D121" s="630"/>
      <c r="E121" s="630"/>
      <c r="F121" s="630"/>
      <c r="G121" s="630"/>
      <c r="H121" s="631"/>
      <c r="I121" s="134">
        <f>I116+I109</f>
        <v>826.2</v>
      </c>
      <c r="J121" s="134">
        <f>J116+J109</f>
        <v>901.2</v>
      </c>
      <c r="K121" s="134">
        <f>K116+K109</f>
        <v>871.3</v>
      </c>
      <c r="L121" s="134">
        <f>L116+L109</f>
        <v>776.2</v>
      </c>
      <c r="M121" s="25"/>
      <c r="N121" s="25"/>
      <c r="O121" s="25"/>
      <c r="P121" s="25"/>
      <c r="Q121" s="25"/>
    </row>
    <row r="122" spans="1:17" s="106" customFormat="1" x14ac:dyDescent="0.2">
      <c r="A122" s="25"/>
      <c r="B122" s="25"/>
      <c r="C122" s="25"/>
      <c r="D122" s="25"/>
      <c r="E122" s="25"/>
      <c r="F122" s="25"/>
      <c r="G122" s="25"/>
      <c r="I122" s="241"/>
      <c r="J122" s="241"/>
      <c r="K122" s="241"/>
      <c r="L122" s="241"/>
      <c r="N122" s="25"/>
      <c r="O122" s="25"/>
      <c r="P122" s="25"/>
      <c r="Q122" s="25"/>
    </row>
    <row r="123" spans="1:17" s="106" customFormat="1" x14ac:dyDescent="0.2">
      <c r="A123" s="21"/>
      <c r="B123" s="21"/>
      <c r="C123" s="21"/>
      <c r="D123" s="21"/>
      <c r="E123" s="21"/>
      <c r="F123" s="22"/>
      <c r="G123" s="23"/>
      <c r="H123" s="242"/>
      <c r="I123" s="105"/>
      <c r="J123" s="243"/>
      <c r="K123" s="243"/>
      <c r="L123" s="243"/>
      <c r="M123" s="244"/>
      <c r="N123" s="21"/>
      <c r="O123" s="21"/>
      <c r="P123" s="21"/>
      <c r="Q123" s="21"/>
    </row>
    <row r="124" spans="1:17" s="106" customFormat="1" x14ac:dyDescent="0.2">
      <c r="A124" s="21"/>
      <c r="B124" s="21"/>
      <c r="C124" s="21"/>
      <c r="D124" s="21"/>
      <c r="E124" s="21"/>
      <c r="F124" s="22"/>
      <c r="G124" s="23"/>
      <c r="H124" s="242"/>
      <c r="I124" s="243"/>
      <c r="J124" s="243"/>
      <c r="K124" s="243"/>
      <c r="L124" s="243"/>
      <c r="M124" s="105"/>
      <c r="N124" s="21"/>
      <c r="O124" s="21"/>
      <c r="P124" s="21"/>
      <c r="Q124" s="21"/>
    </row>
    <row r="125" spans="1:17" s="106" customFormat="1" x14ac:dyDescent="0.2">
      <c r="A125" s="21"/>
      <c r="B125" s="21"/>
      <c r="C125" s="21"/>
      <c r="D125" s="21"/>
      <c r="E125" s="21"/>
      <c r="F125" s="22"/>
      <c r="G125" s="23"/>
      <c r="H125" s="242"/>
      <c r="I125" s="243"/>
      <c r="J125" s="105"/>
      <c r="K125" s="105"/>
      <c r="L125" s="105"/>
      <c r="M125" s="105"/>
      <c r="N125" s="21"/>
      <c r="O125" s="21"/>
      <c r="P125" s="21"/>
      <c r="Q125" s="21"/>
    </row>
    <row r="126" spans="1:17" s="106" customFormat="1" x14ac:dyDescent="0.2">
      <c r="A126" s="21"/>
      <c r="B126" s="21"/>
      <c r="C126" s="21"/>
      <c r="D126" s="21"/>
      <c r="E126" s="21"/>
      <c r="F126" s="22"/>
      <c r="G126" s="23"/>
      <c r="H126" s="24"/>
      <c r="I126" s="245"/>
      <c r="J126" s="245"/>
      <c r="K126" s="245"/>
      <c r="L126" s="245"/>
      <c r="M126" s="21"/>
      <c r="N126" s="21"/>
      <c r="O126" s="21"/>
      <c r="P126" s="21"/>
      <c r="Q126" s="21"/>
    </row>
  </sheetData>
  <mergeCells count="185">
    <mergeCell ref="C35:C36"/>
    <mergeCell ref="D35:D36"/>
    <mergeCell ref="E35:E36"/>
    <mergeCell ref="F35:F36"/>
    <mergeCell ref="A107:H107"/>
    <mergeCell ref="A108:H108"/>
    <mergeCell ref="H95:H96"/>
    <mergeCell ref="E93:E94"/>
    <mergeCell ref="D93:D94"/>
    <mergeCell ref="B48:B50"/>
    <mergeCell ref="C48:C50"/>
    <mergeCell ref="A37:A38"/>
    <mergeCell ref="B37:B38"/>
    <mergeCell ref="C37:C38"/>
    <mergeCell ref="D37:D38"/>
    <mergeCell ref="A35:A36"/>
    <mergeCell ref="B35:B36"/>
    <mergeCell ref="D43:D44"/>
    <mergeCell ref="F99:F100"/>
    <mergeCell ref="E99:E100"/>
    <mergeCell ref="E43:E44"/>
    <mergeCell ref="G45:G46"/>
    <mergeCell ref="A105:L105"/>
    <mergeCell ref="A48:A50"/>
    <mergeCell ref="A64:A66"/>
    <mergeCell ref="B64:B66"/>
    <mergeCell ref="C64:C66"/>
    <mergeCell ref="F64:F66"/>
    <mergeCell ref="G64:G66"/>
    <mergeCell ref="G71:G72"/>
    <mergeCell ref="H99:H100"/>
    <mergeCell ref="A71:A72"/>
    <mergeCell ref="B71:B72"/>
    <mergeCell ref="G99:G100"/>
    <mergeCell ref="E95:E96"/>
    <mergeCell ref="G79:G89"/>
    <mergeCell ref="E88:E89"/>
    <mergeCell ref="D41:D42"/>
    <mergeCell ref="E41:E42"/>
    <mergeCell ref="F41:F42"/>
    <mergeCell ref="A45:A46"/>
    <mergeCell ref="B45:B46"/>
    <mergeCell ref="C45:C46"/>
    <mergeCell ref="D45:D46"/>
    <mergeCell ref="E45:E46"/>
    <mergeCell ref="F45:F46"/>
    <mergeCell ref="A121:H121"/>
    <mergeCell ref="A111:H111"/>
    <mergeCell ref="A112:H112"/>
    <mergeCell ref="A113:H113"/>
    <mergeCell ref="A114:H114"/>
    <mergeCell ref="A115:H115"/>
    <mergeCell ref="A116:H116"/>
    <mergeCell ref="M77:Q77"/>
    <mergeCell ref="C78:Q78"/>
    <mergeCell ref="M102:Q102"/>
    <mergeCell ref="M103:Q103"/>
    <mergeCell ref="M104:Q104"/>
    <mergeCell ref="A117:H117"/>
    <mergeCell ref="A118:H118"/>
    <mergeCell ref="A119:H119"/>
    <mergeCell ref="A120:H120"/>
    <mergeCell ref="A110:H110"/>
    <mergeCell ref="C102:H102"/>
    <mergeCell ref="B103:H103"/>
    <mergeCell ref="B104:H104"/>
    <mergeCell ref="A106:Q106"/>
    <mergeCell ref="G95:G96"/>
    <mergeCell ref="A109:H109"/>
    <mergeCell ref="I95:I96"/>
    <mergeCell ref="A29:A30"/>
    <mergeCell ref="B29:B30"/>
    <mergeCell ref="C29:C30"/>
    <mergeCell ref="D29:D30"/>
    <mergeCell ref="A31:A34"/>
    <mergeCell ref="B31:B34"/>
    <mergeCell ref="C31:C34"/>
    <mergeCell ref="D31:D34"/>
    <mergeCell ref="A23:A24"/>
    <mergeCell ref="B23:B24"/>
    <mergeCell ref="C23:C24"/>
    <mergeCell ref="A25:A26"/>
    <mergeCell ref="B25:B26"/>
    <mergeCell ref="C25:C26"/>
    <mergeCell ref="D25:D26"/>
    <mergeCell ref="D23:D24"/>
    <mergeCell ref="D27:D28"/>
    <mergeCell ref="A9:Q9"/>
    <mergeCell ref="G21:G22"/>
    <mergeCell ref="A10:Q10"/>
    <mergeCell ref="B11:Q11"/>
    <mergeCell ref="C12:Q12"/>
    <mergeCell ref="E14:E16"/>
    <mergeCell ref="G14:G16"/>
    <mergeCell ref="M14:M16"/>
    <mergeCell ref="D17:D18"/>
    <mergeCell ref="E17:E18"/>
    <mergeCell ref="F17:F18"/>
    <mergeCell ref="E19:E20"/>
    <mergeCell ref="A21:A22"/>
    <mergeCell ref="B21:B22"/>
    <mergeCell ref="C21:C22"/>
    <mergeCell ref="D21:D22"/>
    <mergeCell ref="E21:E22"/>
    <mergeCell ref="F21:F22"/>
    <mergeCell ref="M1:Q1"/>
    <mergeCell ref="E2:M2"/>
    <mergeCell ref="A3:Q3"/>
    <mergeCell ref="A4:Q4"/>
    <mergeCell ref="M5:Q5"/>
    <mergeCell ref="A6:A8"/>
    <mergeCell ref="B6:B8"/>
    <mergeCell ref="C6:C8"/>
    <mergeCell ref="D6:D8"/>
    <mergeCell ref="E6:E8"/>
    <mergeCell ref="M7:M8"/>
    <mergeCell ref="N7:Q7"/>
    <mergeCell ref="F6:F8"/>
    <mergeCell ref="G6:G8"/>
    <mergeCell ref="H6:H8"/>
    <mergeCell ref="I6:I8"/>
    <mergeCell ref="L6:L8"/>
    <mergeCell ref="J6:J8"/>
    <mergeCell ref="K6:K8"/>
    <mergeCell ref="M6:Q6"/>
    <mergeCell ref="G23:G24"/>
    <mergeCell ref="G29:G30"/>
    <mergeCell ref="M37:M38"/>
    <mergeCell ref="G25:G26"/>
    <mergeCell ref="E23:E24"/>
    <mergeCell ref="F23:F24"/>
    <mergeCell ref="E27:E28"/>
    <mergeCell ref="H27:H28"/>
    <mergeCell ref="I27:I28"/>
    <mergeCell ref="J27:J28"/>
    <mergeCell ref="K27:K28"/>
    <mergeCell ref="L27:L28"/>
    <mergeCell ref="E31:E33"/>
    <mergeCell ref="G35:G36"/>
    <mergeCell ref="G37:G38"/>
    <mergeCell ref="E37:E38"/>
    <mergeCell ref="F37:F38"/>
    <mergeCell ref="E25:E26"/>
    <mergeCell ref="F25:F26"/>
    <mergeCell ref="E29:E30"/>
    <mergeCell ref="F29:F30"/>
    <mergeCell ref="F31:F34"/>
    <mergeCell ref="G31:G34"/>
    <mergeCell ref="J95:J96"/>
    <mergeCell ref="K95:K96"/>
    <mergeCell ref="L95:L96"/>
    <mergeCell ref="G97:G98"/>
    <mergeCell ref="E61:E62"/>
    <mergeCell ref="M61:M62"/>
    <mergeCell ref="C77:H77"/>
    <mergeCell ref="F43:F44"/>
    <mergeCell ref="M43:M44"/>
    <mergeCell ref="E49:E50"/>
    <mergeCell ref="F49:F50"/>
    <mergeCell ref="G49:G51"/>
    <mergeCell ref="E51:E52"/>
    <mergeCell ref="E54:E55"/>
    <mergeCell ref="C68:H68"/>
    <mergeCell ref="C69:Q69"/>
    <mergeCell ref="C71:C72"/>
    <mergeCell ref="D71:D72"/>
    <mergeCell ref="E71:E72"/>
    <mergeCell ref="F71:F72"/>
    <mergeCell ref="N43:N44"/>
    <mergeCell ref="O43:O44"/>
    <mergeCell ref="P43:P44"/>
    <mergeCell ref="Q43:Q44"/>
    <mergeCell ref="E39:E40"/>
    <mergeCell ref="G93:G94"/>
    <mergeCell ref="H93:H94"/>
    <mergeCell ref="I93:I94"/>
    <mergeCell ref="J93:J94"/>
    <mergeCell ref="K93:K94"/>
    <mergeCell ref="L93:L94"/>
    <mergeCell ref="M68:Q68"/>
    <mergeCell ref="N41:N42"/>
    <mergeCell ref="O41:O42"/>
    <mergeCell ref="P41:P42"/>
    <mergeCell ref="Q41:Q42"/>
    <mergeCell ref="M41:M42"/>
  </mergeCells>
  <printOptions horizontalCentered="1"/>
  <pageMargins left="0.78740157480314965" right="0.39370078740157483" top="0.39370078740157483" bottom="0.39370078740157483" header="0" footer="0"/>
  <pageSetup paperSize="9" scale="58" orientation="portrait" r:id="rId1"/>
  <rowBreaks count="2" manualBreakCount="2">
    <brk id="63" max="16" man="1"/>
    <brk id="106"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1 programa</vt:lpstr>
      <vt:lpstr>Aiškinamoji lentelė</vt:lpstr>
      <vt:lpstr>'1 programa'!Print_Area</vt:lpstr>
      <vt:lpstr>'Aiškinamoji lentelė'!Print_Area</vt:lpstr>
      <vt:lpstr>'1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2020-01-31T12:53:42Z</cp:lastPrinted>
  <dcterms:created xsi:type="dcterms:W3CDTF">2007-07-27T10:32:34Z</dcterms:created>
  <dcterms:modified xsi:type="dcterms:W3CDTF">2020-02-24T08:47:09Z</dcterms:modified>
</cp:coreProperties>
</file>