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10" r:id="rId2"/>
  </sheets>
  <definedNames>
    <definedName name="_xlnm._FilterDatabase" localSheetId="1" hidden="1">'1 pr. asignavimai'!$B$3:$B$112</definedName>
    <definedName name="_xlnm.Print_Titles" localSheetId="1">'1 pr. asignavimai'!$5:$8</definedName>
    <definedName name="_xlnm.Print_Titles" localSheetId="0">'1 pr. pajamos '!$13:$14</definedName>
  </definedNames>
  <calcPr calcId="162913" fullPrecision="0"/>
</workbook>
</file>

<file path=xl/calcChain.xml><?xml version="1.0" encoding="utf-8"?>
<calcChain xmlns="http://schemas.openxmlformats.org/spreadsheetml/2006/main">
  <c r="A11" i="10" l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H99" i="10" l="1"/>
  <c r="I99" i="10"/>
  <c r="H118" i="10" l="1"/>
  <c r="L49" i="10" l="1"/>
  <c r="M49" i="10"/>
  <c r="N49" i="10"/>
  <c r="G49" i="10"/>
  <c r="K49" i="10" l="1"/>
  <c r="G85" i="10"/>
  <c r="L85" i="10"/>
  <c r="M85" i="10"/>
  <c r="N85" i="10"/>
  <c r="G120" i="10"/>
  <c r="L120" i="10"/>
  <c r="M120" i="10"/>
  <c r="N120" i="10"/>
  <c r="K120" i="10" l="1"/>
  <c r="K85" i="10"/>
  <c r="D61" i="9"/>
  <c r="H107" i="10" l="1"/>
  <c r="L104" i="10" l="1"/>
  <c r="M104" i="10"/>
  <c r="N104" i="10"/>
  <c r="G104" i="10"/>
  <c r="L103" i="10"/>
  <c r="M103" i="10"/>
  <c r="N103" i="10"/>
  <c r="G103" i="10"/>
  <c r="E66" i="9"/>
  <c r="E67" i="9"/>
  <c r="E68" i="9"/>
  <c r="E69" i="9"/>
  <c r="E70" i="9"/>
  <c r="E71" i="9"/>
  <c r="K104" i="10" l="1"/>
  <c r="K103" i="10"/>
  <c r="G129" i="10"/>
  <c r="G126" i="10"/>
  <c r="G125" i="10"/>
  <c r="G124" i="10"/>
  <c r="G123" i="10"/>
  <c r="G122" i="10"/>
  <c r="J121" i="10"/>
  <c r="J112" i="10" s="1"/>
  <c r="I121" i="10"/>
  <c r="I112" i="10" s="1"/>
  <c r="H121" i="10"/>
  <c r="H112" i="10" s="1"/>
  <c r="G119" i="10"/>
  <c r="G118" i="10"/>
  <c r="G117" i="10"/>
  <c r="G116" i="10"/>
  <c r="G115" i="10"/>
  <c r="G114" i="10"/>
  <c r="G111" i="10"/>
  <c r="G110" i="10"/>
  <c r="G109" i="10"/>
  <c r="G108" i="10"/>
  <c r="G107" i="10"/>
  <c r="J105" i="10"/>
  <c r="H105" i="10"/>
  <c r="H94" i="10" s="1"/>
  <c r="G102" i="10"/>
  <c r="G101" i="10"/>
  <c r="G100" i="10"/>
  <c r="G99" i="10"/>
  <c r="G98" i="10"/>
  <c r="G97" i="10"/>
  <c r="G93" i="10"/>
  <c r="G92" i="10"/>
  <c r="G91" i="10"/>
  <c r="G90" i="10"/>
  <c r="J88" i="10"/>
  <c r="I88" i="10"/>
  <c r="H88" i="10"/>
  <c r="G87" i="10"/>
  <c r="G86" i="10"/>
  <c r="G84" i="10"/>
  <c r="G82" i="10"/>
  <c r="G81" i="10"/>
  <c r="G80" i="10"/>
  <c r="G79" i="10"/>
  <c r="G78" i="10"/>
  <c r="G77" i="10"/>
  <c r="I75" i="10"/>
  <c r="H75" i="10"/>
  <c r="G74" i="10"/>
  <c r="G73" i="10"/>
  <c r="G72" i="10"/>
  <c r="I69" i="10"/>
  <c r="H69" i="10"/>
  <c r="G67" i="10"/>
  <c r="G66" i="10"/>
  <c r="G65" i="10"/>
  <c r="J63" i="10"/>
  <c r="I63" i="10"/>
  <c r="G62" i="10"/>
  <c r="G60" i="10"/>
  <c r="G59" i="10"/>
  <c r="I57" i="10"/>
  <c r="H57" i="10"/>
  <c r="G56" i="10"/>
  <c r="G55" i="10"/>
  <c r="G54" i="10"/>
  <c r="G53" i="10"/>
  <c r="J51" i="10"/>
  <c r="I51" i="10"/>
  <c r="H51" i="10"/>
  <c r="G50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J26" i="10"/>
  <c r="J19" i="10" s="1"/>
  <c r="I26" i="10"/>
  <c r="I19" i="10" s="1"/>
  <c r="H26" i="10"/>
  <c r="H19" i="10" s="1"/>
  <c r="G25" i="10"/>
  <c r="G24" i="10"/>
  <c r="G23" i="10"/>
  <c r="G22" i="10"/>
  <c r="G21" i="10"/>
  <c r="G18" i="10"/>
  <c r="G17" i="10"/>
  <c r="J15" i="10"/>
  <c r="I15" i="10"/>
  <c r="H15" i="10"/>
  <c r="G14" i="10"/>
  <c r="G12" i="10"/>
  <c r="G10" i="10" s="1"/>
  <c r="G9" i="10" s="1"/>
  <c r="J10" i="10"/>
  <c r="J9" i="10" s="1"/>
  <c r="I10" i="10"/>
  <c r="I9" i="10" s="1"/>
  <c r="H10" i="10"/>
  <c r="H9" i="10"/>
  <c r="D84" i="9"/>
  <c r="D83" i="9" s="1"/>
  <c r="D72" i="9"/>
  <c r="D52" i="9"/>
  <c r="D48" i="9"/>
  <c r="D24" i="9"/>
  <c r="D15" i="9"/>
  <c r="G15" i="10" l="1"/>
  <c r="G88" i="10"/>
  <c r="D23" i="9"/>
  <c r="D21" i="9" s="1"/>
  <c r="D87" i="9" s="1"/>
  <c r="G105" i="10"/>
  <c r="G121" i="10"/>
  <c r="G112" i="10" s="1"/>
  <c r="G26" i="10"/>
  <c r="G19" i="10" s="1"/>
  <c r="G51" i="10"/>
  <c r="G61" i="10"/>
  <c r="G57" i="10" s="1"/>
  <c r="H63" i="10"/>
  <c r="J94" i="10"/>
  <c r="I105" i="10"/>
  <c r="I94" i="10" s="1"/>
  <c r="J69" i="10"/>
  <c r="G96" i="10"/>
  <c r="J57" i="10"/>
  <c r="G68" i="10"/>
  <c r="G63" i="10" s="1"/>
  <c r="G71" i="10"/>
  <c r="G69" i="10" s="1"/>
  <c r="J75" i="10"/>
  <c r="G83" i="10"/>
  <c r="G94" i="10" l="1"/>
  <c r="H13" i="10"/>
  <c r="H127" i="10" s="1"/>
  <c r="H130" i="10" s="1"/>
  <c r="J13" i="10"/>
  <c r="J127" i="10" s="1"/>
  <c r="J130" i="10" s="1"/>
  <c r="G75" i="10"/>
  <c r="I13" i="10"/>
  <c r="I127" i="10" s="1"/>
  <c r="I130" i="10" s="1"/>
  <c r="E57" i="9"/>
  <c r="G13" i="10" l="1"/>
  <c r="G127" i="10" s="1"/>
  <c r="G130" i="10" s="1"/>
  <c r="L66" i="10" l="1"/>
  <c r="M66" i="10"/>
  <c r="N66" i="10" l="1"/>
  <c r="K66" i="10" s="1"/>
  <c r="L84" i="10"/>
  <c r="M84" i="10"/>
  <c r="N84" i="10"/>
  <c r="E63" i="9"/>
  <c r="K84" i="10" l="1"/>
  <c r="L55" i="10"/>
  <c r="M55" i="10"/>
  <c r="N55" i="10"/>
  <c r="E64" i="9"/>
  <c r="K55" i="10" l="1"/>
  <c r="E56" i="9"/>
  <c r="E54" i="9"/>
  <c r="E55" i="9"/>
  <c r="L86" i="10" l="1"/>
  <c r="M86" i="10"/>
  <c r="N86" i="10"/>
  <c r="E65" i="9"/>
  <c r="K86" i="10" l="1"/>
  <c r="L102" i="10"/>
  <c r="M102" i="10"/>
  <c r="N102" i="10"/>
  <c r="E62" i="9"/>
  <c r="K102" i="10" l="1"/>
  <c r="M61" i="10" l="1"/>
  <c r="L61" i="10" l="1"/>
  <c r="M48" i="10" l="1"/>
  <c r="N48" i="10"/>
  <c r="L48" i="10"/>
  <c r="K48" i="10" l="1"/>
  <c r="N61" i="10"/>
  <c r="E86" i="9"/>
  <c r="E85" i="9"/>
  <c r="E81" i="9"/>
  <c r="E80" i="9"/>
  <c r="E79" i="9"/>
  <c r="E78" i="9"/>
  <c r="E76" i="9"/>
  <c r="E75" i="9"/>
  <c r="E74" i="9"/>
  <c r="E73" i="9"/>
  <c r="E60" i="9"/>
  <c r="E59" i="9"/>
  <c r="E58" i="9"/>
  <c r="E53" i="9"/>
  <c r="E51" i="9"/>
  <c r="E50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17" i="9"/>
  <c r="E18" i="9"/>
  <c r="E19" i="9"/>
  <c r="E20" i="9"/>
  <c r="E16" i="9"/>
  <c r="E84" i="9" l="1"/>
  <c r="E83" i="9" s="1"/>
  <c r="K61" i="10"/>
  <c r="E15" i="9"/>
  <c r="E24" i="9"/>
  <c r="M101" i="10"/>
  <c r="N101" i="10"/>
  <c r="L11" i="10"/>
  <c r="M11" i="10"/>
  <c r="N11" i="10"/>
  <c r="L12" i="10"/>
  <c r="L14" i="10"/>
  <c r="M14" i="10"/>
  <c r="N14" i="10"/>
  <c r="L16" i="10"/>
  <c r="M16" i="10"/>
  <c r="N16" i="10"/>
  <c r="L17" i="10"/>
  <c r="M17" i="10"/>
  <c r="N17" i="10"/>
  <c r="L18" i="10"/>
  <c r="M18" i="10"/>
  <c r="N18" i="10"/>
  <c r="L20" i="10"/>
  <c r="M20" i="10"/>
  <c r="N20" i="10"/>
  <c r="L21" i="10"/>
  <c r="M21" i="10"/>
  <c r="N21" i="10"/>
  <c r="L22" i="10"/>
  <c r="M22" i="10"/>
  <c r="N22" i="10"/>
  <c r="L23" i="10"/>
  <c r="M23" i="10"/>
  <c r="N23" i="10"/>
  <c r="L24" i="10"/>
  <c r="M24" i="10"/>
  <c r="N24" i="10"/>
  <c r="L25" i="10"/>
  <c r="M25" i="10"/>
  <c r="N25" i="10"/>
  <c r="L27" i="10"/>
  <c r="M27" i="10"/>
  <c r="N27" i="10"/>
  <c r="L28" i="10"/>
  <c r="M28" i="10"/>
  <c r="N28" i="10"/>
  <c r="L29" i="10"/>
  <c r="M29" i="10"/>
  <c r="N29" i="10"/>
  <c r="L30" i="10"/>
  <c r="M30" i="10"/>
  <c r="N30" i="10"/>
  <c r="L31" i="10"/>
  <c r="M31" i="10"/>
  <c r="N31" i="10"/>
  <c r="L32" i="10"/>
  <c r="M32" i="10"/>
  <c r="N32" i="10"/>
  <c r="L33" i="10"/>
  <c r="M33" i="10"/>
  <c r="N33" i="10"/>
  <c r="L34" i="10"/>
  <c r="M34" i="10"/>
  <c r="N34" i="10"/>
  <c r="L35" i="10"/>
  <c r="M35" i="10"/>
  <c r="N35" i="10"/>
  <c r="L36" i="10"/>
  <c r="M36" i="10"/>
  <c r="N36" i="10"/>
  <c r="L37" i="10"/>
  <c r="M37" i="10"/>
  <c r="N37" i="10"/>
  <c r="L38" i="10"/>
  <c r="M38" i="10"/>
  <c r="N38" i="10"/>
  <c r="L39" i="10"/>
  <c r="M39" i="10"/>
  <c r="N39" i="10"/>
  <c r="L40" i="10"/>
  <c r="M40" i="10"/>
  <c r="N40" i="10"/>
  <c r="L41" i="10"/>
  <c r="M41" i="10"/>
  <c r="N41" i="10"/>
  <c r="L42" i="10"/>
  <c r="M42" i="10"/>
  <c r="N42" i="10"/>
  <c r="L43" i="10"/>
  <c r="M43" i="10"/>
  <c r="N43" i="10"/>
  <c r="L44" i="10"/>
  <c r="M44" i="10"/>
  <c r="N44" i="10"/>
  <c r="L45" i="10"/>
  <c r="M45" i="10"/>
  <c r="N45" i="10"/>
  <c r="L46" i="10"/>
  <c r="M46" i="10"/>
  <c r="N46" i="10"/>
  <c r="L47" i="10"/>
  <c r="M47" i="10"/>
  <c r="N47" i="10"/>
  <c r="L52" i="10"/>
  <c r="M52" i="10"/>
  <c r="N52" i="10"/>
  <c r="L53" i="10"/>
  <c r="M53" i="10"/>
  <c r="N53" i="10"/>
  <c r="L54" i="10"/>
  <c r="L56" i="10"/>
  <c r="M56" i="10"/>
  <c r="N56" i="10"/>
  <c r="L58" i="10"/>
  <c r="M58" i="10"/>
  <c r="N58" i="10"/>
  <c r="M59" i="10"/>
  <c r="L60" i="10"/>
  <c r="M60" i="10"/>
  <c r="N60" i="10"/>
  <c r="M62" i="10"/>
  <c r="N62" i="10"/>
  <c r="L64" i="10"/>
  <c r="M64" i="10"/>
  <c r="N64" i="10"/>
  <c r="L65" i="10"/>
  <c r="M65" i="10"/>
  <c r="N65" i="10"/>
  <c r="L67" i="10"/>
  <c r="M67" i="10"/>
  <c r="N67" i="10"/>
  <c r="L70" i="10"/>
  <c r="M70" i="10"/>
  <c r="N70" i="10"/>
  <c r="L71" i="10"/>
  <c r="M71" i="10"/>
  <c r="N71" i="10"/>
  <c r="L72" i="10"/>
  <c r="M72" i="10"/>
  <c r="N72" i="10"/>
  <c r="L73" i="10"/>
  <c r="M73" i="10"/>
  <c r="N73" i="10"/>
  <c r="L74" i="10"/>
  <c r="M74" i="10"/>
  <c r="N74" i="10"/>
  <c r="L76" i="10"/>
  <c r="M76" i="10"/>
  <c r="N76" i="10"/>
  <c r="N77" i="10"/>
  <c r="L78" i="10"/>
  <c r="M78" i="10"/>
  <c r="N78" i="10"/>
  <c r="M80" i="10"/>
  <c r="N80" i="10"/>
  <c r="L81" i="10"/>
  <c r="M81" i="10"/>
  <c r="N81" i="10"/>
  <c r="M87" i="10"/>
  <c r="L89" i="10"/>
  <c r="M89" i="10"/>
  <c r="N89" i="10"/>
  <c r="L90" i="10"/>
  <c r="M90" i="10"/>
  <c r="L91" i="10"/>
  <c r="M91" i="10"/>
  <c r="N91" i="10"/>
  <c r="L93" i="10"/>
  <c r="M93" i="10"/>
  <c r="L95" i="10"/>
  <c r="M95" i="10"/>
  <c r="N95" i="10"/>
  <c r="L96" i="10"/>
  <c r="M96" i="10"/>
  <c r="N96" i="10"/>
  <c r="L97" i="10"/>
  <c r="M97" i="10"/>
  <c r="N97" i="10"/>
  <c r="L98" i="10"/>
  <c r="M98" i="10"/>
  <c r="N98" i="10"/>
  <c r="L100" i="10"/>
  <c r="M100" i="10"/>
  <c r="N100" i="10"/>
  <c r="L106" i="10"/>
  <c r="M106" i="10"/>
  <c r="N106" i="10"/>
  <c r="L107" i="10"/>
  <c r="M107" i="10"/>
  <c r="N107" i="10"/>
  <c r="L108" i="10"/>
  <c r="M108" i="10"/>
  <c r="N108" i="10"/>
  <c r="L109" i="10"/>
  <c r="M109" i="10"/>
  <c r="N109" i="10"/>
  <c r="L110" i="10"/>
  <c r="M110" i="10"/>
  <c r="N110" i="10"/>
  <c r="L111" i="10"/>
  <c r="M111" i="10"/>
  <c r="N111" i="10"/>
  <c r="L113" i="10"/>
  <c r="M113" i="10"/>
  <c r="N113" i="10"/>
  <c r="L114" i="10"/>
  <c r="M114" i="10"/>
  <c r="N114" i="10"/>
  <c r="L115" i="10"/>
  <c r="M115" i="10"/>
  <c r="N115" i="10"/>
  <c r="M116" i="10"/>
  <c r="N116" i="10"/>
  <c r="L117" i="10"/>
  <c r="M117" i="10"/>
  <c r="N117" i="10"/>
  <c r="L118" i="10"/>
  <c r="M118" i="10"/>
  <c r="N118" i="10"/>
  <c r="L119" i="10"/>
  <c r="M119" i="10"/>
  <c r="N119" i="10"/>
  <c r="L122" i="10"/>
  <c r="M122" i="10"/>
  <c r="N122" i="10"/>
  <c r="L123" i="10"/>
  <c r="M123" i="10"/>
  <c r="N123" i="10"/>
  <c r="L124" i="10"/>
  <c r="M124" i="10"/>
  <c r="N124" i="10"/>
  <c r="L125" i="10"/>
  <c r="M125" i="10"/>
  <c r="N125" i="10"/>
  <c r="L126" i="10"/>
  <c r="M126" i="10"/>
  <c r="N126" i="10"/>
  <c r="L128" i="10"/>
  <c r="M128" i="10"/>
  <c r="N128" i="10"/>
  <c r="M129" i="10"/>
  <c r="K124" i="10" l="1"/>
  <c r="K118" i="10"/>
  <c r="N15" i="10"/>
  <c r="K109" i="10"/>
  <c r="K95" i="10"/>
  <c r="K91" i="10"/>
  <c r="K72" i="10"/>
  <c r="K56" i="10"/>
  <c r="L51" i="10"/>
  <c r="K45" i="10"/>
  <c r="K43" i="10"/>
  <c r="K41" i="10"/>
  <c r="K39" i="10"/>
  <c r="K37" i="10"/>
  <c r="K35" i="10"/>
  <c r="K33" i="10"/>
  <c r="K31" i="10"/>
  <c r="K29" i="10"/>
  <c r="K27" i="10"/>
  <c r="K20" i="10"/>
  <c r="K14" i="10"/>
  <c r="K11" i="10"/>
  <c r="K125" i="10"/>
  <c r="K119" i="10"/>
  <c r="K115" i="10"/>
  <c r="K110" i="10"/>
  <c r="K106" i="10"/>
  <c r="K89" i="10"/>
  <c r="K73" i="10"/>
  <c r="N69" i="10"/>
  <c r="K67" i="10"/>
  <c r="K58" i="10"/>
  <c r="K46" i="10"/>
  <c r="K42" i="10"/>
  <c r="K38" i="10"/>
  <c r="K34" i="10"/>
  <c r="K30" i="10"/>
  <c r="K21" i="10"/>
  <c r="M15" i="10"/>
  <c r="K16" i="10"/>
  <c r="K114" i="10"/>
  <c r="N105" i="10"/>
  <c r="K100" i="10"/>
  <c r="K47" i="10"/>
  <c r="K53" i="10"/>
  <c r="M26" i="10"/>
  <c r="K24" i="10"/>
  <c r="K22" i="10"/>
  <c r="K17" i="10"/>
  <c r="L15" i="10"/>
  <c r="K65" i="10"/>
  <c r="N121" i="10"/>
  <c r="N112" i="10" s="1"/>
  <c r="M105" i="10"/>
  <c r="K96" i="10"/>
  <c r="N26" i="10"/>
  <c r="K25" i="10"/>
  <c r="L101" i="10"/>
  <c r="K101" i="10" s="1"/>
  <c r="K126" i="10"/>
  <c r="M121" i="10"/>
  <c r="M112" i="10" s="1"/>
  <c r="K122" i="10"/>
  <c r="K111" i="10"/>
  <c r="K107" i="10"/>
  <c r="L105" i="10"/>
  <c r="K97" i="10"/>
  <c r="K74" i="10"/>
  <c r="M69" i="10"/>
  <c r="K70" i="10"/>
  <c r="K128" i="10"/>
  <c r="K123" i="10"/>
  <c r="L121" i="10"/>
  <c r="K117" i="10"/>
  <c r="K113" i="10"/>
  <c r="K108" i="10"/>
  <c r="K98" i="10"/>
  <c r="K81" i="10"/>
  <c r="K78" i="10"/>
  <c r="K76" i="10"/>
  <c r="L69" i="10"/>
  <c r="K71" i="10"/>
  <c r="K64" i="10"/>
  <c r="K60" i="10"/>
  <c r="K52" i="10"/>
  <c r="K44" i="10"/>
  <c r="K40" i="10"/>
  <c r="K36" i="10"/>
  <c r="K32" i="10"/>
  <c r="K28" i="10"/>
  <c r="L26" i="10"/>
  <c r="K23" i="10"/>
  <c r="K18" i="10"/>
  <c r="L10" i="10"/>
  <c r="L9" i="10" s="1"/>
  <c r="L50" i="10"/>
  <c r="L83" i="10"/>
  <c r="N12" i="10"/>
  <c r="L116" i="10"/>
  <c r="L62" i="10"/>
  <c r="K62" i="10" s="1"/>
  <c r="M12" i="10"/>
  <c r="L79" i="10"/>
  <c r="L19" i="10" l="1"/>
  <c r="K121" i="10"/>
  <c r="K69" i="10"/>
  <c r="K105" i="10"/>
  <c r="M92" i="10"/>
  <c r="N10" i="10"/>
  <c r="N9" i="10" s="1"/>
  <c r="N92" i="10"/>
  <c r="L92" i="10"/>
  <c r="N50" i="10"/>
  <c r="K12" i="10"/>
  <c r="L129" i="10"/>
  <c r="K129" i="10" s="1"/>
  <c r="K116" i="10"/>
  <c r="M50" i="10"/>
  <c r="M19" i="10" s="1"/>
  <c r="L112" i="10"/>
  <c r="M10" i="10"/>
  <c r="M9" i="10" s="1"/>
  <c r="M79" i="10"/>
  <c r="N82" i="10"/>
  <c r="M83" i="10"/>
  <c r="K26" i="10"/>
  <c r="L82" i="10"/>
  <c r="N79" i="10"/>
  <c r="K79" i="10" s="1"/>
  <c r="M82" i="10"/>
  <c r="N83" i="10"/>
  <c r="K15" i="10"/>
  <c r="K112" i="10" l="1"/>
  <c r="K50" i="10"/>
  <c r="N19" i="10"/>
  <c r="K82" i="10"/>
  <c r="K92" i="10"/>
  <c r="L88" i="10"/>
  <c r="K10" i="10"/>
  <c r="K9" i="10" s="1"/>
  <c r="M88" i="10"/>
  <c r="K83" i="10"/>
  <c r="K19" i="10" l="1"/>
  <c r="E61" i="9"/>
  <c r="E52" i="9" s="1"/>
  <c r="M57" i="10" l="1"/>
  <c r="N59" i="10" l="1"/>
  <c r="N57" i="10"/>
  <c r="L57" i="10"/>
  <c r="K57" i="10" l="1"/>
  <c r="L59" i="10"/>
  <c r="E22" i="9"/>
  <c r="L87" i="10"/>
  <c r="K59" i="10" l="1"/>
  <c r="L80" i="10" l="1"/>
  <c r="M68" i="10" l="1"/>
  <c r="N68" i="10"/>
  <c r="N63" i="10" s="1"/>
  <c r="K80" i="10"/>
  <c r="M63" i="10" l="1"/>
  <c r="N87" i="10"/>
  <c r="L68" i="10" l="1"/>
  <c r="N75" i="10"/>
  <c r="K87" i="10"/>
  <c r="K68" i="10" l="1"/>
  <c r="K63" i="10" s="1"/>
  <c r="L63" i="10"/>
  <c r="N54" i="10" l="1"/>
  <c r="K54" i="10" l="1"/>
  <c r="N51" i="10"/>
  <c r="K51" i="10" l="1"/>
  <c r="M77" i="10"/>
  <c r="M75" i="10" l="1"/>
  <c r="N90" i="10"/>
  <c r="L77" i="10"/>
  <c r="L99" i="10"/>
  <c r="L94" i="10" l="1"/>
  <c r="M99" i="10"/>
  <c r="M94" i="10" s="1"/>
  <c r="K90" i="10"/>
  <c r="K77" i="10"/>
  <c r="L75" i="10"/>
  <c r="N99" i="10"/>
  <c r="L13" i="10" l="1"/>
  <c r="L127" i="10" s="1"/>
  <c r="K99" i="10"/>
  <c r="K94" i="10" s="1"/>
  <c r="N94" i="10"/>
  <c r="K75" i="10"/>
  <c r="N93" i="10" l="1"/>
  <c r="K93" i="10" l="1"/>
  <c r="N88" i="10"/>
  <c r="N13" i="10" s="1"/>
  <c r="N127" i="10" s="1"/>
  <c r="K88" i="10" l="1"/>
  <c r="K13" i="10" s="1"/>
  <c r="K127" i="10" s="1"/>
  <c r="E77" i="9" l="1"/>
  <c r="E82" i="9"/>
  <c r="E72" i="9" l="1"/>
  <c r="E49" i="9" l="1"/>
  <c r="E48" i="9" s="1"/>
  <c r="E23" i="9" s="1"/>
  <c r="E21" i="9" s="1"/>
  <c r="E87" i="9" s="1"/>
  <c r="M54" i="10" l="1"/>
  <c r="M51" i="10" l="1"/>
  <c r="M13" i="10" s="1"/>
  <c r="M127" i="10" s="1"/>
  <c r="M130" i="10" l="1"/>
  <c r="L130" i="10"/>
  <c r="N130" i="10"/>
  <c r="K130" i="10" l="1"/>
  <c r="A10" i="10"/>
</calcChain>
</file>

<file path=xl/sharedStrings.xml><?xml version="1.0" encoding="utf-8"?>
<sst xmlns="http://schemas.openxmlformats.org/spreadsheetml/2006/main" count="235" uniqueCount="180">
  <si>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</si>
  <si>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</si>
  <si>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</si>
  <si>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</si>
  <si>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</si>
  <si>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</si>
  <si>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</si>
  <si>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</si>
  <si>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</si>
  <si>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</si>
  <si>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</si>
  <si>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</si>
  <si>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</si>
  <si>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</si>
  <si>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</si>
  <si>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</si>
  <si>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</si>
  <si>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</si>
  <si>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</si>
  <si>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</si>
  <si>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</si>
  <si>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</si>
  <si>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</si>
  <si>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</si>
  <si>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</si>
  <si>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</si>
  <si>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</si>
  <si>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</si>
  <si>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</si>
  <si>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</si>
  <si>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</si>
  <si>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</si>
  <si>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</si>
  <si>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</si>
  <si>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</si>
  <si>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</si>
  <si>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</si>
  <si>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</si>
  <si>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</si>
  <si>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</si>
  <si>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</si>
  <si>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</si>
  <si>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</si>
  <si>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</si>
  <si>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</si>
  <si>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</si>
  <si>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</si>
  <si>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</si>
  <si>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</si>
  <si>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</si>
  <si>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</si>
  <si>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</si>
  <si>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</si>
  <si>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</si>
  <si>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</si>
  <si>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</si>
  <si>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</si>
  <si>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</si>
  <si>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</si>
  <si>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</si>
  <si>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</si>
  <si>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</si>
  <si>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</si>
  <si>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</si>
  <si>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</si>
  <si>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</si>
  <si>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</si>
  <si>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</si>
  <si>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</si>
  <si>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</si>
  <si>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</si>
  <si>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</si>
  <si>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</si>
  <si>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</si>
  <si>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</si>
  <si>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</si>
  <si>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</si>
  <si>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</si>
  <si>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</si>
  <si>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</si>
  <si>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</si>
  <si>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</si>
  <si>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</si>
  <si>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</si>
  <si>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</si>
  <si>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</si>
  <si>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</si>
  <si>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</si>
  <si>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</si>
  <si>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</si>
  <si>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</si>
  <si>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</si>
  <si>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</si>
  <si>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</si>
  <si>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</si>
  <si>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</si>
  <si>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</si>
  <si>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</si>
  <si>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</si>
  <si>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</si>
  <si>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</si>
  <si>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</si>
  <si>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</si>
  <si>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</si>
  <si>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</si>
  <si>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</si>
  <si>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</si>
  <si>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</si>
  <si>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</si>
  <si>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</si>
  <si>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</si>
  <si>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</si>
  <si>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</si>
  <si>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</si>
  <si>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</si>
  <si>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</si>
  <si>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KLAIPĖDOS MIESTO SAVIVALDYBĖS 2020 METŲ BIUDŽETAS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</si>
  <si>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</si>
  <si>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</si>
  <si>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</si>
  <si>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</si>
  <si>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</si>
  <si>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</si>
  <si>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</si>
  <si>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</si>
  <si>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</si>
  <si>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</si>
  <si>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</si>
  <si>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</si>
  <si>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</si>
  <si>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Lyginamasis variantas</t>
  </si>
  <si>
    <t>Patvirtinta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</si>
  <si>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</si>
  <si>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</si>
  <si>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</si>
  <si>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</si>
  <si>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</si>
  <si>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</si>
  <si>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</si>
  <si>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</si>
  <si>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</si>
  <si>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 xml:space="preserve">                                                            2020 m.                   d. 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</si>
  <si>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</si>
  <si>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</si>
  <si>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</si>
  <si>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</si>
  <si>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</si>
  <si>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</si>
  <si>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</si>
  <si>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</si>
  <si>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</si>
  <si>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</si>
  <si>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</si>
  <si>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</si>
  <si>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</si>
  <si>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</si>
  <si>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</si>
  <si>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</si>
  <si>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</si>
  <si>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</si>
  <si>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</si>
  <si>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</si>
  <si>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</si>
  <si>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</si>
  <si>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</si>
  <si>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</si>
  <si>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</si>
  <si>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 xml:space="preserve">Pakeitimas </t>
  </si>
  <si>
    <t xml:space="preserve">Projektas </t>
  </si>
  <si>
    <t>Specialios tikslinės dotacijos (10+33+34+37)</t>
  </si>
  <si>
    <t>DOTACIJOS (8+9+38)</t>
  </si>
  <si>
    <t>Kitos dotacijos ir lėšos iš kitų valdymo lygių (39+...+57)</t>
  </si>
  <si>
    <t>KITOS PAJAMOS (59+...+68)</t>
  </si>
  <si>
    <t>MATERIALIOJO IR NEMATERIALIOJO TURTO REALIZAVIMO PAJAMOS (70)</t>
  </si>
  <si>
    <t>Ilgalaikio materialiojo turto realizavimo pajamos (71+72)</t>
  </si>
  <si>
    <t>Iš viso pajamų (1+7+58+69):</t>
  </si>
  <si>
    <t xml:space="preserve">                                                         Klaipėdos miesto savivaldybės tarybos</t>
  </si>
  <si>
    <t xml:space="preserve">                                             2020 m. vasario 27 d. sprendimo Nr. T2-27</t>
  </si>
  <si>
    <t>Sveikatos apsaugos programa (dotacijos sveikos gyvensenos įgūdžiams bendruomenėse stiprinti bei visuomenės sveikatos stebėsenai savivaldybėse vykdyti lėšos)</t>
  </si>
  <si>
    <t>Iš viso asignavimų (119-121):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</si>
</sst>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/>
    <xf numFmtId="0" fontId="4" fillId="0" borderId="0" xfId="1" applyFont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7" fillId="0" borderId="0" xfId="0" applyFo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4" fillId="0" borderId="0" xfId="1" applyFont="1" applyAlignment="1">
      <alignment horizontal="right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Fill="1"/>
    <xf numFmtId="164" fontId="4" fillId="0" borderId="2" xfId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Zeros="0" tabSelected="1" topLeftCell="A64" zoomScale="115" zoomScaleNormal="115" workbookViewId="0">
      <selection activeCell="L71" sqref="L71"/>
    </sheetView>
  </sheetViews>
  <sheetFormatPr defaultRowHeight="12.75" x14ac:dyDescent="0.2"/>
  <cols>
    <col min="1" max="1" width="9.140625" style="2"/>
    <col min="2" max="2" width="62.42578125" style="2" customWidth="1"/>
    <col min="3" max="3" width="12.28515625" style="2" customWidth="1"/>
    <col min="4" max="4" width="12.42578125" style="2" customWidth="1"/>
    <col min="5" max="5" width="12.28515625" style="2" customWidth="1"/>
    <col min="6" max="130" width="9.140625" style="2"/>
    <col min="131" max="131" width="60" style="2" customWidth="1"/>
    <col min="132" max="132" width="17.28515625" style="2" customWidth="1"/>
    <col min="133" max="133" width="13.28515625" style="2" customWidth="1"/>
    <col min="134" max="134" width="12" style="2" customWidth="1"/>
    <col min="135" max="386" width="9.140625" style="2"/>
    <col min="387" max="387" width="60" style="2" customWidth="1"/>
    <col min="388" max="388" width="17.28515625" style="2" customWidth="1"/>
    <col min="389" max="389" width="13.28515625" style="2" customWidth="1"/>
    <col min="390" max="390" width="12" style="2" customWidth="1"/>
    <col min="391" max="642" width="9.140625" style="2"/>
    <col min="643" max="643" width="60" style="2" customWidth="1"/>
    <col min="644" max="644" width="17.28515625" style="2" customWidth="1"/>
    <col min="645" max="645" width="13.28515625" style="2" customWidth="1"/>
    <col min="646" max="646" width="12" style="2" customWidth="1"/>
    <col min="647" max="898" width="9.140625" style="2"/>
    <col min="899" max="899" width="60" style="2" customWidth="1"/>
    <col min="900" max="900" width="17.28515625" style="2" customWidth="1"/>
    <col min="901" max="901" width="13.28515625" style="2" customWidth="1"/>
    <col min="902" max="902" width="12" style="2" customWidth="1"/>
    <col min="903" max="1154" width="9.140625" style="2"/>
    <col min="1155" max="1155" width="60" style="2" customWidth="1"/>
    <col min="1156" max="1156" width="17.28515625" style="2" customWidth="1"/>
    <col min="1157" max="1157" width="13.28515625" style="2" customWidth="1"/>
    <col min="1158" max="1158" width="12" style="2" customWidth="1"/>
    <col min="1159" max="1410" width="9.140625" style="2"/>
    <col min="1411" max="1411" width="60" style="2" customWidth="1"/>
    <col min="1412" max="1412" width="17.28515625" style="2" customWidth="1"/>
    <col min="1413" max="1413" width="13.28515625" style="2" customWidth="1"/>
    <col min="1414" max="1414" width="12" style="2" customWidth="1"/>
    <col min="1415" max="1666" width="9.140625" style="2"/>
    <col min="1667" max="1667" width="60" style="2" customWidth="1"/>
    <col min="1668" max="1668" width="17.28515625" style="2" customWidth="1"/>
    <col min="1669" max="1669" width="13.28515625" style="2" customWidth="1"/>
    <col min="1670" max="1670" width="12" style="2" customWidth="1"/>
    <col min="1671" max="1922" width="9.140625" style="2"/>
    <col min="1923" max="1923" width="60" style="2" customWidth="1"/>
    <col min="1924" max="1924" width="17.28515625" style="2" customWidth="1"/>
    <col min="1925" max="1925" width="13.28515625" style="2" customWidth="1"/>
    <col min="1926" max="1926" width="12" style="2" customWidth="1"/>
    <col min="1927" max="2178" width="9.140625" style="2"/>
    <col min="2179" max="2179" width="60" style="2" customWidth="1"/>
    <col min="2180" max="2180" width="17.28515625" style="2" customWidth="1"/>
    <col min="2181" max="2181" width="13.28515625" style="2" customWidth="1"/>
    <col min="2182" max="2182" width="12" style="2" customWidth="1"/>
    <col min="2183" max="2434" width="9.140625" style="2"/>
    <col min="2435" max="2435" width="60" style="2" customWidth="1"/>
    <col min="2436" max="2436" width="17.28515625" style="2" customWidth="1"/>
    <col min="2437" max="2437" width="13.28515625" style="2" customWidth="1"/>
    <col min="2438" max="2438" width="12" style="2" customWidth="1"/>
    <col min="2439" max="2690" width="9.140625" style="2"/>
    <col min="2691" max="2691" width="60" style="2" customWidth="1"/>
    <col min="2692" max="2692" width="17.28515625" style="2" customWidth="1"/>
    <col min="2693" max="2693" width="13.28515625" style="2" customWidth="1"/>
    <col min="2694" max="2694" width="12" style="2" customWidth="1"/>
    <col min="2695" max="2946" width="9.140625" style="2"/>
    <col min="2947" max="2947" width="60" style="2" customWidth="1"/>
    <col min="2948" max="2948" width="17.28515625" style="2" customWidth="1"/>
    <col min="2949" max="2949" width="13.28515625" style="2" customWidth="1"/>
    <col min="2950" max="2950" width="12" style="2" customWidth="1"/>
    <col min="2951" max="3202" width="9.140625" style="2"/>
    <col min="3203" max="3203" width="60" style="2" customWidth="1"/>
    <col min="3204" max="3204" width="17.28515625" style="2" customWidth="1"/>
    <col min="3205" max="3205" width="13.28515625" style="2" customWidth="1"/>
    <col min="3206" max="3206" width="12" style="2" customWidth="1"/>
    <col min="3207" max="3458" width="9.140625" style="2"/>
    <col min="3459" max="3459" width="60" style="2" customWidth="1"/>
    <col min="3460" max="3460" width="17.28515625" style="2" customWidth="1"/>
    <col min="3461" max="3461" width="13.28515625" style="2" customWidth="1"/>
    <col min="3462" max="3462" width="12" style="2" customWidth="1"/>
    <col min="3463" max="3714" width="9.140625" style="2"/>
    <col min="3715" max="3715" width="60" style="2" customWidth="1"/>
    <col min="3716" max="3716" width="17.28515625" style="2" customWidth="1"/>
    <col min="3717" max="3717" width="13.28515625" style="2" customWidth="1"/>
    <col min="3718" max="3718" width="12" style="2" customWidth="1"/>
    <col min="3719" max="3970" width="9.140625" style="2"/>
    <col min="3971" max="3971" width="60" style="2" customWidth="1"/>
    <col min="3972" max="3972" width="17.28515625" style="2" customWidth="1"/>
    <col min="3973" max="3973" width="13.28515625" style="2" customWidth="1"/>
    <col min="3974" max="3974" width="12" style="2" customWidth="1"/>
    <col min="3975" max="4226" width="9.140625" style="2"/>
    <col min="4227" max="4227" width="60" style="2" customWidth="1"/>
    <col min="4228" max="4228" width="17.28515625" style="2" customWidth="1"/>
    <col min="4229" max="4229" width="13.28515625" style="2" customWidth="1"/>
    <col min="4230" max="4230" width="12" style="2" customWidth="1"/>
    <col min="4231" max="4482" width="9.140625" style="2"/>
    <col min="4483" max="4483" width="60" style="2" customWidth="1"/>
    <col min="4484" max="4484" width="17.28515625" style="2" customWidth="1"/>
    <col min="4485" max="4485" width="13.28515625" style="2" customWidth="1"/>
    <col min="4486" max="4486" width="12" style="2" customWidth="1"/>
    <col min="4487" max="4738" width="9.140625" style="2"/>
    <col min="4739" max="4739" width="60" style="2" customWidth="1"/>
    <col min="4740" max="4740" width="17.28515625" style="2" customWidth="1"/>
    <col min="4741" max="4741" width="13.28515625" style="2" customWidth="1"/>
    <col min="4742" max="4742" width="12" style="2" customWidth="1"/>
    <col min="4743" max="4994" width="9.140625" style="2"/>
    <col min="4995" max="4995" width="60" style="2" customWidth="1"/>
    <col min="4996" max="4996" width="17.28515625" style="2" customWidth="1"/>
    <col min="4997" max="4997" width="13.28515625" style="2" customWidth="1"/>
    <col min="4998" max="4998" width="12" style="2" customWidth="1"/>
    <col min="4999" max="5250" width="9.140625" style="2"/>
    <col min="5251" max="5251" width="60" style="2" customWidth="1"/>
    <col min="5252" max="5252" width="17.28515625" style="2" customWidth="1"/>
    <col min="5253" max="5253" width="13.28515625" style="2" customWidth="1"/>
    <col min="5254" max="5254" width="12" style="2" customWidth="1"/>
    <col min="5255" max="5506" width="9.140625" style="2"/>
    <col min="5507" max="5507" width="60" style="2" customWidth="1"/>
    <col min="5508" max="5508" width="17.28515625" style="2" customWidth="1"/>
    <col min="5509" max="5509" width="13.28515625" style="2" customWidth="1"/>
    <col min="5510" max="5510" width="12" style="2" customWidth="1"/>
    <col min="5511" max="5762" width="9.140625" style="2"/>
    <col min="5763" max="5763" width="60" style="2" customWidth="1"/>
    <col min="5764" max="5764" width="17.28515625" style="2" customWidth="1"/>
    <col min="5765" max="5765" width="13.28515625" style="2" customWidth="1"/>
    <col min="5766" max="5766" width="12" style="2" customWidth="1"/>
    <col min="5767" max="6018" width="9.140625" style="2"/>
    <col min="6019" max="6019" width="60" style="2" customWidth="1"/>
    <col min="6020" max="6020" width="17.28515625" style="2" customWidth="1"/>
    <col min="6021" max="6021" width="13.28515625" style="2" customWidth="1"/>
    <col min="6022" max="6022" width="12" style="2" customWidth="1"/>
    <col min="6023" max="6274" width="9.140625" style="2"/>
    <col min="6275" max="6275" width="60" style="2" customWidth="1"/>
    <col min="6276" max="6276" width="17.28515625" style="2" customWidth="1"/>
    <col min="6277" max="6277" width="13.28515625" style="2" customWidth="1"/>
    <col min="6278" max="6278" width="12" style="2" customWidth="1"/>
    <col min="6279" max="6530" width="9.140625" style="2"/>
    <col min="6531" max="6531" width="60" style="2" customWidth="1"/>
    <col min="6532" max="6532" width="17.28515625" style="2" customWidth="1"/>
    <col min="6533" max="6533" width="13.28515625" style="2" customWidth="1"/>
    <col min="6534" max="6534" width="12" style="2" customWidth="1"/>
    <col min="6535" max="6786" width="9.140625" style="2"/>
    <col min="6787" max="6787" width="60" style="2" customWidth="1"/>
    <col min="6788" max="6788" width="17.28515625" style="2" customWidth="1"/>
    <col min="6789" max="6789" width="13.28515625" style="2" customWidth="1"/>
    <col min="6790" max="6790" width="12" style="2" customWidth="1"/>
    <col min="6791" max="7042" width="9.140625" style="2"/>
    <col min="7043" max="7043" width="60" style="2" customWidth="1"/>
    <col min="7044" max="7044" width="17.28515625" style="2" customWidth="1"/>
    <col min="7045" max="7045" width="13.28515625" style="2" customWidth="1"/>
    <col min="7046" max="7046" width="12" style="2" customWidth="1"/>
    <col min="7047" max="7298" width="9.140625" style="2"/>
    <col min="7299" max="7299" width="60" style="2" customWidth="1"/>
    <col min="7300" max="7300" width="17.28515625" style="2" customWidth="1"/>
    <col min="7301" max="7301" width="13.28515625" style="2" customWidth="1"/>
    <col min="7302" max="7302" width="12" style="2" customWidth="1"/>
    <col min="7303" max="7554" width="9.140625" style="2"/>
    <col min="7555" max="7555" width="60" style="2" customWidth="1"/>
    <col min="7556" max="7556" width="17.28515625" style="2" customWidth="1"/>
    <col min="7557" max="7557" width="13.28515625" style="2" customWidth="1"/>
    <col min="7558" max="7558" width="12" style="2" customWidth="1"/>
    <col min="7559" max="7810" width="9.140625" style="2"/>
    <col min="7811" max="7811" width="60" style="2" customWidth="1"/>
    <col min="7812" max="7812" width="17.28515625" style="2" customWidth="1"/>
    <col min="7813" max="7813" width="13.28515625" style="2" customWidth="1"/>
    <col min="7814" max="7814" width="12" style="2" customWidth="1"/>
    <col min="7815" max="8066" width="9.140625" style="2"/>
    <col min="8067" max="8067" width="60" style="2" customWidth="1"/>
    <col min="8068" max="8068" width="17.28515625" style="2" customWidth="1"/>
    <col min="8069" max="8069" width="13.28515625" style="2" customWidth="1"/>
    <col min="8070" max="8070" width="12" style="2" customWidth="1"/>
    <col min="8071" max="8322" width="9.140625" style="2"/>
    <col min="8323" max="8323" width="60" style="2" customWidth="1"/>
    <col min="8324" max="8324" width="17.28515625" style="2" customWidth="1"/>
    <col min="8325" max="8325" width="13.28515625" style="2" customWidth="1"/>
    <col min="8326" max="8326" width="12" style="2" customWidth="1"/>
    <col min="8327" max="8578" width="9.140625" style="2"/>
    <col min="8579" max="8579" width="60" style="2" customWidth="1"/>
    <col min="8580" max="8580" width="17.28515625" style="2" customWidth="1"/>
    <col min="8581" max="8581" width="13.28515625" style="2" customWidth="1"/>
    <col min="8582" max="8582" width="12" style="2" customWidth="1"/>
    <col min="8583" max="8834" width="9.140625" style="2"/>
    <col min="8835" max="8835" width="60" style="2" customWidth="1"/>
    <col min="8836" max="8836" width="17.28515625" style="2" customWidth="1"/>
    <col min="8837" max="8837" width="13.28515625" style="2" customWidth="1"/>
    <col min="8838" max="8838" width="12" style="2" customWidth="1"/>
    <col min="8839" max="9090" width="9.140625" style="2"/>
    <col min="9091" max="9091" width="60" style="2" customWidth="1"/>
    <col min="9092" max="9092" width="17.28515625" style="2" customWidth="1"/>
    <col min="9093" max="9093" width="13.28515625" style="2" customWidth="1"/>
    <col min="9094" max="9094" width="12" style="2" customWidth="1"/>
    <col min="9095" max="9346" width="9.140625" style="2"/>
    <col min="9347" max="9347" width="60" style="2" customWidth="1"/>
    <col min="9348" max="9348" width="17.28515625" style="2" customWidth="1"/>
    <col min="9349" max="9349" width="13.28515625" style="2" customWidth="1"/>
    <col min="9350" max="9350" width="12" style="2" customWidth="1"/>
    <col min="9351" max="9602" width="9.140625" style="2"/>
    <col min="9603" max="9603" width="60" style="2" customWidth="1"/>
    <col min="9604" max="9604" width="17.28515625" style="2" customWidth="1"/>
    <col min="9605" max="9605" width="13.28515625" style="2" customWidth="1"/>
    <col min="9606" max="9606" width="12" style="2" customWidth="1"/>
    <col min="9607" max="9858" width="9.140625" style="2"/>
    <col min="9859" max="9859" width="60" style="2" customWidth="1"/>
    <col min="9860" max="9860" width="17.28515625" style="2" customWidth="1"/>
    <col min="9861" max="9861" width="13.28515625" style="2" customWidth="1"/>
    <col min="9862" max="9862" width="12" style="2" customWidth="1"/>
    <col min="9863" max="10114" width="9.140625" style="2"/>
    <col min="10115" max="10115" width="60" style="2" customWidth="1"/>
    <col min="10116" max="10116" width="17.28515625" style="2" customWidth="1"/>
    <col min="10117" max="10117" width="13.28515625" style="2" customWidth="1"/>
    <col min="10118" max="10118" width="12" style="2" customWidth="1"/>
    <col min="10119" max="10370" width="9.140625" style="2"/>
    <col min="10371" max="10371" width="60" style="2" customWidth="1"/>
    <col min="10372" max="10372" width="17.28515625" style="2" customWidth="1"/>
    <col min="10373" max="10373" width="13.28515625" style="2" customWidth="1"/>
    <col min="10374" max="10374" width="12" style="2" customWidth="1"/>
    <col min="10375" max="10626" width="9.140625" style="2"/>
    <col min="10627" max="10627" width="60" style="2" customWidth="1"/>
    <col min="10628" max="10628" width="17.28515625" style="2" customWidth="1"/>
    <col min="10629" max="10629" width="13.28515625" style="2" customWidth="1"/>
    <col min="10630" max="10630" width="12" style="2" customWidth="1"/>
    <col min="10631" max="10882" width="9.140625" style="2"/>
    <col min="10883" max="10883" width="60" style="2" customWidth="1"/>
    <col min="10884" max="10884" width="17.28515625" style="2" customWidth="1"/>
    <col min="10885" max="10885" width="13.28515625" style="2" customWidth="1"/>
    <col min="10886" max="10886" width="12" style="2" customWidth="1"/>
    <col min="10887" max="11138" width="9.140625" style="2"/>
    <col min="11139" max="11139" width="60" style="2" customWidth="1"/>
    <col min="11140" max="11140" width="17.28515625" style="2" customWidth="1"/>
    <col min="11141" max="11141" width="13.28515625" style="2" customWidth="1"/>
    <col min="11142" max="11142" width="12" style="2" customWidth="1"/>
    <col min="11143" max="11394" width="9.140625" style="2"/>
    <col min="11395" max="11395" width="60" style="2" customWidth="1"/>
    <col min="11396" max="11396" width="17.28515625" style="2" customWidth="1"/>
    <col min="11397" max="11397" width="13.28515625" style="2" customWidth="1"/>
    <col min="11398" max="11398" width="12" style="2" customWidth="1"/>
    <col min="11399" max="11650" width="9.140625" style="2"/>
    <col min="11651" max="11651" width="60" style="2" customWidth="1"/>
    <col min="11652" max="11652" width="17.28515625" style="2" customWidth="1"/>
    <col min="11653" max="11653" width="13.28515625" style="2" customWidth="1"/>
    <col min="11654" max="11654" width="12" style="2" customWidth="1"/>
    <col min="11655" max="11906" width="9.140625" style="2"/>
    <col min="11907" max="11907" width="60" style="2" customWidth="1"/>
    <col min="11908" max="11908" width="17.28515625" style="2" customWidth="1"/>
    <col min="11909" max="11909" width="13.28515625" style="2" customWidth="1"/>
    <col min="11910" max="11910" width="12" style="2" customWidth="1"/>
    <col min="11911" max="12162" width="9.140625" style="2"/>
    <col min="12163" max="12163" width="60" style="2" customWidth="1"/>
    <col min="12164" max="12164" width="17.28515625" style="2" customWidth="1"/>
    <col min="12165" max="12165" width="13.28515625" style="2" customWidth="1"/>
    <col min="12166" max="12166" width="12" style="2" customWidth="1"/>
    <col min="12167" max="12418" width="9.140625" style="2"/>
    <col min="12419" max="12419" width="60" style="2" customWidth="1"/>
    <col min="12420" max="12420" width="17.28515625" style="2" customWidth="1"/>
    <col min="12421" max="12421" width="13.28515625" style="2" customWidth="1"/>
    <col min="12422" max="12422" width="12" style="2" customWidth="1"/>
    <col min="12423" max="12674" width="9.140625" style="2"/>
    <col min="12675" max="12675" width="60" style="2" customWidth="1"/>
    <col min="12676" max="12676" width="17.28515625" style="2" customWidth="1"/>
    <col min="12677" max="12677" width="13.28515625" style="2" customWidth="1"/>
    <col min="12678" max="12678" width="12" style="2" customWidth="1"/>
    <col min="12679" max="12930" width="9.140625" style="2"/>
    <col min="12931" max="12931" width="60" style="2" customWidth="1"/>
    <col min="12932" max="12932" width="17.28515625" style="2" customWidth="1"/>
    <col min="12933" max="12933" width="13.28515625" style="2" customWidth="1"/>
    <col min="12934" max="12934" width="12" style="2" customWidth="1"/>
    <col min="12935" max="13186" width="9.140625" style="2"/>
    <col min="13187" max="13187" width="60" style="2" customWidth="1"/>
    <col min="13188" max="13188" width="17.28515625" style="2" customWidth="1"/>
    <col min="13189" max="13189" width="13.28515625" style="2" customWidth="1"/>
    <col min="13190" max="13190" width="12" style="2" customWidth="1"/>
    <col min="13191" max="13442" width="9.140625" style="2"/>
    <col min="13443" max="13443" width="60" style="2" customWidth="1"/>
    <col min="13444" max="13444" width="17.28515625" style="2" customWidth="1"/>
    <col min="13445" max="13445" width="13.28515625" style="2" customWidth="1"/>
    <col min="13446" max="13446" width="12" style="2" customWidth="1"/>
    <col min="13447" max="13698" width="9.140625" style="2"/>
    <col min="13699" max="13699" width="60" style="2" customWidth="1"/>
    <col min="13700" max="13700" width="17.28515625" style="2" customWidth="1"/>
    <col min="13701" max="13701" width="13.28515625" style="2" customWidth="1"/>
    <col min="13702" max="13702" width="12" style="2" customWidth="1"/>
    <col min="13703" max="13954" width="9.140625" style="2"/>
    <col min="13955" max="13955" width="60" style="2" customWidth="1"/>
    <col min="13956" max="13956" width="17.28515625" style="2" customWidth="1"/>
    <col min="13957" max="13957" width="13.28515625" style="2" customWidth="1"/>
    <col min="13958" max="13958" width="12" style="2" customWidth="1"/>
    <col min="13959" max="14210" width="9.140625" style="2"/>
    <col min="14211" max="14211" width="60" style="2" customWidth="1"/>
    <col min="14212" max="14212" width="17.28515625" style="2" customWidth="1"/>
    <col min="14213" max="14213" width="13.28515625" style="2" customWidth="1"/>
    <col min="14214" max="14214" width="12" style="2" customWidth="1"/>
    <col min="14215" max="14466" width="9.140625" style="2"/>
    <col min="14467" max="14467" width="60" style="2" customWidth="1"/>
    <col min="14468" max="14468" width="17.28515625" style="2" customWidth="1"/>
    <col min="14469" max="14469" width="13.28515625" style="2" customWidth="1"/>
    <col min="14470" max="14470" width="12" style="2" customWidth="1"/>
    <col min="14471" max="14722" width="9.140625" style="2"/>
    <col min="14723" max="14723" width="60" style="2" customWidth="1"/>
    <col min="14724" max="14724" width="17.28515625" style="2" customWidth="1"/>
    <col min="14725" max="14725" width="13.28515625" style="2" customWidth="1"/>
    <col min="14726" max="14726" width="12" style="2" customWidth="1"/>
    <col min="14727" max="14978" width="9.140625" style="2"/>
    <col min="14979" max="14979" width="60" style="2" customWidth="1"/>
    <col min="14980" max="14980" width="17.28515625" style="2" customWidth="1"/>
    <col min="14981" max="14981" width="13.28515625" style="2" customWidth="1"/>
    <col min="14982" max="14982" width="12" style="2" customWidth="1"/>
    <col min="14983" max="15234" width="9.140625" style="2"/>
    <col min="15235" max="15235" width="60" style="2" customWidth="1"/>
    <col min="15236" max="15236" width="17.28515625" style="2" customWidth="1"/>
    <col min="15237" max="15237" width="13.28515625" style="2" customWidth="1"/>
    <col min="15238" max="15238" width="12" style="2" customWidth="1"/>
    <col min="15239" max="15490" width="9.140625" style="2"/>
    <col min="15491" max="15491" width="60" style="2" customWidth="1"/>
    <col min="15492" max="15492" width="17.28515625" style="2" customWidth="1"/>
    <col min="15493" max="15493" width="13.28515625" style="2" customWidth="1"/>
    <col min="15494" max="15494" width="12" style="2" customWidth="1"/>
    <col min="15495" max="15746" width="9.140625" style="2"/>
    <col min="15747" max="15747" width="60" style="2" customWidth="1"/>
    <col min="15748" max="15748" width="17.28515625" style="2" customWidth="1"/>
    <col min="15749" max="15749" width="13.28515625" style="2" customWidth="1"/>
    <col min="15750" max="15750" width="12" style="2" customWidth="1"/>
    <col min="15751" max="16002" width="9.140625" style="2"/>
    <col min="16003" max="16003" width="60" style="2" customWidth="1"/>
    <col min="16004" max="16004" width="17.28515625" style="2" customWidth="1"/>
    <col min="16005" max="16005" width="13.28515625" style="2" customWidth="1"/>
    <col min="16006" max="16006" width="12" style="2" customWidth="1"/>
    <col min="16007" max="16384" width="9.140625" style="2"/>
  </cols>
  <sheetData>
    <row r="1" spans="1:5" ht="18" customHeight="1" x14ac:dyDescent="0.25">
      <c r="A1" s="1"/>
      <c r="B1" s="43"/>
      <c r="C1" s="1"/>
      <c r="D1" s="23" t="s">
        <v>130</v>
      </c>
      <c r="E1" s="1"/>
    </row>
    <row r="2" spans="1:5" ht="10.5" customHeight="1" x14ac:dyDescent="0.25">
      <c r="A2" s="1"/>
      <c r="B2" s="1"/>
      <c r="C2" s="1"/>
      <c r="D2" s="1"/>
      <c r="E2" s="1"/>
    </row>
    <row r="3" spans="1:5" customFormat="1" ht="16.5" customHeight="1" x14ac:dyDescent="0.25">
      <c r="A3" s="16"/>
      <c r="B3" s="48" t="s">
        <v>176</v>
      </c>
      <c r="C3" s="48"/>
      <c r="D3" s="27"/>
      <c r="E3" s="27"/>
    </row>
    <row r="4" spans="1:5" customFormat="1" ht="14.25" customHeight="1" x14ac:dyDescent="0.25">
      <c r="A4" s="16"/>
      <c r="B4" s="48" t="s">
        <v>177</v>
      </c>
      <c r="C4" s="48"/>
      <c r="D4" s="48"/>
      <c r="E4" s="27"/>
    </row>
    <row r="5" spans="1:5" customFormat="1" ht="15.75" x14ac:dyDescent="0.25">
      <c r="A5" s="17"/>
      <c r="B5" s="40" t="s">
        <v>67</v>
      </c>
      <c r="C5" s="27"/>
      <c r="D5" s="27"/>
      <c r="E5" s="27"/>
    </row>
    <row r="6" spans="1:5" customFormat="1" ht="15.75" x14ac:dyDescent="0.25">
      <c r="A6" s="17"/>
      <c r="B6" s="36" t="s">
        <v>139</v>
      </c>
      <c r="C6" s="27"/>
      <c r="D6" s="27"/>
      <c r="E6" s="27"/>
    </row>
    <row r="7" spans="1:5" customFormat="1" ht="15.75" x14ac:dyDescent="0.25">
      <c r="A7" s="17"/>
      <c r="B7" s="37" t="s">
        <v>141</v>
      </c>
      <c r="C7" s="27"/>
      <c r="D7" s="27"/>
      <c r="E7" s="27"/>
    </row>
    <row r="8" spans="1:5" customFormat="1" ht="15.75" x14ac:dyDescent="0.25">
      <c r="A8" s="17"/>
      <c r="B8" s="38" t="s">
        <v>140</v>
      </c>
      <c r="C8" s="27"/>
      <c r="D8" s="27"/>
      <c r="E8" s="27"/>
    </row>
    <row r="9" spans="1:5" ht="12.75" customHeight="1" x14ac:dyDescent="0.25">
      <c r="A9" s="18"/>
      <c r="B9" s="19"/>
      <c r="C9" s="1"/>
      <c r="D9" s="1"/>
      <c r="E9" s="1"/>
    </row>
    <row r="10" spans="1:5" ht="15.75" x14ac:dyDescent="0.25">
      <c r="A10" s="20"/>
      <c r="B10" s="21" t="s">
        <v>116</v>
      </c>
      <c r="C10" s="1"/>
      <c r="D10" s="1"/>
      <c r="E10" s="1"/>
    </row>
    <row r="11" spans="1:5" ht="11.25" customHeight="1" x14ac:dyDescent="0.25">
      <c r="A11" s="18"/>
      <c r="B11" s="21"/>
      <c r="C11" s="1"/>
      <c r="D11" s="1"/>
      <c r="E11" s="1"/>
    </row>
    <row r="12" spans="1:5" ht="15.75" x14ac:dyDescent="0.25">
      <c r="A12" s="18"/>
      <c r="B12" s="22" t="s">
        <v>4</v>
      </c>
      <c r="C12" s="1"/>
      <c r="D12" s="1"/>
      <c r="E12" s="35" t="s">
        <v>127</v>
      </c>
    </row>
    <row r="13" spans="1:5" ht="42.75" customHeight="1" x14ac:dyDescent="0.2">
      <c r="A13" s="30" t="s">
        <v>0</v>
      </c>
      <c r="B13" s="30" t="s">
        <v>5</v>
      </c>
      <c r="C13" s="39" t="s">
        <v>131</v>
      </c>
      <c r="D13" s="39" t="s">
        <v>167</v>
      </c>
      <c r="E13" s="39" t="s">
        <v>168</v>
      </c>
    </row>
    <row r="14" spans="1:5" s="7" customFormat="1" ht="15.75" x14ac:dyDescent="0.25">
      <c r="A14" s="42">
        <v>1</v>
      </c>
      <c r="B14" s="42">
        <v>2</v>
      </c>
      <c r="C14" s="42">
        <v>3</v>
      </c>
      <c r="D14" s="42">
        <v>3</v>
      </c>
      <c r="E14" s="42">
        <v>3</v>
      </c>
    </row>
    <row r="15" spans="1:5" ht="15.75" customHeight="1" x14ac:dyDescent="0.25">
      <c r="A15" s="10">
        <v>1</v>
      </c>
      <c r="B15" s="8" t="s">
        <v>101</v>
      </c>
      <c r="C15" s="13">
        <v>106537</v>
      </c>
      <c r="D15" s="13">
        <f t="shared" ref="D15:E15" si="0">SUM(D16:D20)</f>
        <v>0</v>
      </c>
      <c r="E15" s="13">
        <f t="shared" si="0"/>
        <v>106537</v>
      </c>
    </row>
    <row r="16" spans="1:5" ht="15" customHeight="1" x14ac:dyDescent="0.25">
      <c r="A16" s="10">
        <v>2</v>
      </c>
      <c r="B16" s="9" t="s">
        <v>6</v>
      </c>
      <c r="C16" s="44">
        <v>97137</v>
      </c>
      <c r="D16" s="44"/>
      <c r="E16" s="44">
        <f>+C16+D16</f>
        <v>97137</v>
      </c>
    </row>
    <row r="17" spans="1:5" ht="15" customHeight="1" x14ac:dyDescent="0.25">
      <c r="A17" s="10">
        <v>3</v>
      </c>
      <c r="B17" s="9" t="s">
        <v>7</v>
      </c>
      <c r="C17" s="44">
        <v>450</v>
      </c>
      <c r="D17" s="44"/>
      <c r="E17" s="44">
        <f t="shared" ref="E17:E20" si="1">+C17+D17</f>
        <v>450</v>
      </c>
    </row>
    <row r="18" spans="1:5" ht="15" customHeight="1" x14ac:dyDescent="0.25">
      <c r="A18" s="10">
        <v>4</v>
      </c>
      <c r="B18" s="9" t="s">
        <v>8</v>
      </c>
      <c r="C18" s="44">
        <v>90</v>
      </c>
      <c r="D18" s="44"/>
      <c r="E18" s="44">
        <f t="shared" si="1"/>
        <v>90</v>
      </c>
    </row>
    <row r="19" spans="1:5" ht="15" customHeight="1" x14ac:dyDescent="0.25">
      <c r="A19" s="10">
        <v>5</v>
      </c>
      <c r="B19" s="9" t="s">
        <v>9</v>
      </c>
      <c r="C19" s="44">
        <v>8410</v>
      </c>
      <c r="D19" s="44"/>
      <c r="E19" s="44">
        <f t="shared" si="1"/>
        <v>8410</v>
      </c>
    </row>
    <row r="20" spans="1:5" ht="15" customHeight="1" x14ac:dyDescent="0.25">
      <c r="A20" s="10">
        <v>6</v>
      </c>
      <c r="B20" s="9" t="s">
        <v>10</v>
      </c>
      <c r="C20" s="44">
        <v>450</v>
      </c>
      <c r="D20" s="44"/>
      <c r="E20" s="44">
        <f t="shared" si="1"/>
        <v>450</v>
      </c>
    </row>
    <row r="21" spans="1:5" ht="15.75" x14ac:dyDescent="0.25">
      <c r="A21" s="10">
        <v>7</v>
      </c>
      <c r="B21" s="8" t="s">
        <v>170</v>
      </c>
      <c r="C21" s="13">
        <v>92575.3</v>
      </c>
      <c r="D21" s="13">
        <f>+D22+D23+D52</f>
        <v>3179.9</v>
      </c>
      <c r="E21" s="13">
        <f>+E22+E23+E52</f>
        <v>95755.199999999997</v>
      </c>
    </row>
    <row r="22" spans="1:5" ht="31.5" x14ac:dyDescent="0.25">
      <c r="A22" s="10">
        <v>8</v>
      </c>
      <c r="B22" s="8" t="s">
        <v>92</v>
      </c>
      <c r="C22" s="45">
        <v>22629.5</v>
      </c>
      <c r="D22" s="45">
        <v>59.9</v>
      </c>
      <c r="E22" s="45">
        <f t="shared" ref="E22" si="2">+C22+D22</f>
        <v>22689.4</v>
      </c>
    </row>
    <row r="23" spans="1:5" ht="15.75" customHeight="1" x14ac:dyDescent="0.25">
      <c r="A23" s="10">
        <v>9</v>
      </c>
      <c r="B23" s="8" t="s">
        <v>169</v>
      </c>
      <c r="C23" s="13">
        <v>53642</v>
      </c>
      <c r="D23" s="13">
        <f t="shared" ref="D23:E23" si="3">+D24+D47+D48+D51</f>
        <v>434.3</v>
      </c>
      <c r="E23" s="13">
        <f t="shared" si="3"/>
        <v>54076.3</v>
      </c>
    </row>
    <row r="24" spans="1:5" ht="33.75" customHeight="1" x14ac:dyDescent="0.25">
      <c r="A24" s="10">
        <v>10</v>
      </c>
      <c r="B24" s="9" t="s">
        <v>125</v>
      </c>
      <c r="C24" s="29">
        <v>7998.1</v>
      </c>
      <c r="D24" s="29">
        <f t="shared" ref="D24:E24" si="4">SUM(D25:D46)</f>
        <v>434.3</v>
      </c>
      <c r="E24" s="29">
        <f t="shared" si="4"/>
        <v>8432.4</v>
      </c>
    </row>
    <row r="25" spans="1:5" ht="15.75" x14ac:dyDescent="0.25">
      <c r="A25" s="10">
        <v>11</v>
      </c>
      <c r="B25" s="4" t="s">
        <v>13</v>
      </c>
      <c r="C25" s="44">
        <v>0.9</v>
      </c>
      <c r="D25" s="44"/>
      <c r="E25" s="44">
        <f t="shared" ref="E25:E47" si="5">+C25+D25</f>
        <v>0.9</v>
      </c>
    </row>
    <row r="26" spans="1:5" ht="15.75" customHeight="1" x14ac:dyDescent="0.25">
      <c r="A26" s="10">
        <v>12</v>
      </c>
      <c r="B26" s="4" t="s">
        <v>14</v>
      </c>
      <c r="C26" s="44">
        <v>23</v>
      </c>
      <c r="D26" s="44"/>
      <c r="E26" s="44">
        <f t="shared" si="5"/>
        <v>23</v>
      </c>
    </row>
    <row r="27" spans="1:5" ht="15.75" customHeight="1" x14ac:dyDescent="0.25">
      <c r="A27" s="10">
        <v>13</v>
      </c>
      <c r="B27" s="4" t="s">
        <v>17</v>
      </c>
      <c r="C27" s="44">
        <v>66.400000000000006</v>
      </c>
      <c r="D27" s="44"/>
      <c r="E27" s="44">
        <f t="shared" si="5"/>
        <v>66.400000000000006</v>
      </c>
    </row>
    <row r="28" spans="1:5" ht="32.25" customHeight="1" x14ac:dyDescent="0.25">
      <c r="A28" s="10">
        <v>14</v>
      </c>
      <c r="B28" s="4" t="s">
        <v>68</v>
      </c>
      <c r="C28" s="44">
        <v>23</v>
      </c>
      <c r="D28" s="44"/>
      <c r="E28" s="44">
        <f t="shared" si="5"/>
        <v>23</v>
      </c>
    </row>
    <row r="29" spans="1:5" ht="15.75" customHeight="1" x14ac:dyDescent="0.25">
      <c r="A29" s="10">
        <v>15</v>
      </c>
      <c r="B29" s="4" t="s">
        <v>15</v>
      </c>
      <c r="C29" s="44">
        <v>15.2</v>
      </c>
      <c r="D29" s="44"/>
      <c r="E29" s="44">
        <f t="shared" si="5"/>
        <v>15.2</v>
      </c>
    </row>
    <row r="30" spans="1:5" ht="15.75" customHeight="1" x14ac:dyDescent="0.25">
      <c r="A30" s="10">
        <v>16</v>
      </c>
      <c r="B30" s="4" t="s">
        <v>72</v>
      </c>
      <c r="C30" s="44">
        <v>75.2</v>
      </c>
      <c r="D30" s="44"/>
      <c r="E30" s="44">
        <f t="shared" si="5"/>
        <v>75.2</v>
      </c>
    </row>
    <row r="31" spans="1:5" ht="15.75" customHeight="1" x14ac:dyDescent="0.25">
      <c r="A31" s="10">
        <v>17</v>
      </c>
      <c r="B31" s="4" t="s">
        <v>85</v>
      </c>
      <c r="C31" s="44">
        <v>34.5</v>
      </c>
      <c r="D31" s="44"/>
      <c r="E31" s="44">
        <f t="shared" si="5"/>
        <v>34.5</v>
      </c>
    </row>
    <row r="32" spans="1:5" ht="15.75" customHeight="1" x14ac:dyDescent="0.25">
      <c r="A32" s="10">
        <v>18</v>
      </c>
      <c r="B32" s="4" t="s">
        <v>16</v>
      </c>
      <c r="C32" s="44">
        <v>85.6</v>
      </c>
      <c r="D32" s="44"/>
      <c r="E32" s="44">
        <f t="shared" si="5"/>
        <v>85.6</v>
      </c>
    </row>
    <row r="33" spans="1:5" ht="34.5" customHeight="1" x14ac:dyDescent="0.25">
      <c r="A33" s="10">
        <v>19</v>
      </c>
      <c r="B33" s="4" t="s">
        <v>18</v>
      </c>
      <c r="C33" s="44">
        <v>2.6</v>
      </c>
      <c r="D33" s="44"/>
      <c r="E33" s="44">
        <f t="shared" si="5"/>
        <v>2.6</v>
      </c>
    </row>
    <row r="34" spans="1:5" ht="34.5" customHeight="1" x14ac:dyDescent="0.25">
      <c r="A34" s="10">
        <v>20</v>
      </c>
      <c r="B34" s="4" t="s">
        <v>117</v>
      </c>
      <c r="C34" s="44">
        <v>0.3</v>
      </c>
      <c r="D34" s="44"/>
      <c r="E34" s="44">
        <f t="shared" si="5"/>
        <v>0.3</v>
      </c>
    </row>
    <row r="35" spans="1:5" ht="15.75" customHeight="1" x14ac:dyDescent="0.25">
      <c r="A35" s="10">
        <v>21</v>
      </c>
      <c r="B35" s="4" t="s">
        <v>73</v>
      </c>
      <c r="C35" s="44">
        <v>5.4</v>
      </c>
      <c r="D35" s="44"/>
      <c r="E35" s="44">
        <f t="shared" si="5"/>
        <v>5.4</v>
      </c>
    </row>
    <row r="36" spans="1:5" ht="19.5" customHeight="1" x14ac:dyDescent="0.25">
      <c r="A36" s="10">
        <v>22</v>
      </c>
      <c r="B36" s="9" t="s">
        <v>40</v>
      </c>
      <c r="C36" s="44">
        <v>19.7</v>
      </c>
      <c r="D36" s="44"/>
      <c r="E36" s="44">
        <f t="shared" si="5"/>
        <v>19.7</v>
      </c>
    </row>
    <row r="37" spans="1:5" ht="31.5" x14ac:dyDescent="0.25">
      <c r="A37" s="10">
        <v>23</v>
      </c>
      <c r="B37" s="4" t="s">
        <v>84</v>
      </c>
      <c r="C37" s="44">
        <v>270.89999999999998</v>
      </c>
      <c r="D37" s="44"/>
      <c r="E37" s="44">
        <f t="shared" si="5"/>
        <v>270.89999999999998</v>
      </c>
    </row>
    <row r="38" spans="1:5" ht="15.75" customHeight="1" x14ac:dyDescent="0.25">
      <c r="A38" s="10">
        <v>24</v>
      </c>
      <c r="B38" s="4" t="s">
        <v>19</v>
      </c>
      <c r="C38" s="44">
        <v>4506.3</v>
      </c>
      <c r="D38" s="44">
        <v>434.3</v>
      </c>
      <c r="E38" s="44">
        <f t="shared" si="5"/>
        <v>4940.6000000000004</v>
      </c>
    </row>
    <row r="39" spans="1:5" ht="15.75" x14ac:dyDescent="0.25">
      <c r="A39" s="10">
        <v>25</v>
      </c>
      <c r="B39" s="4" t="s">
        <v>20</v>
      </c>
      <c r="C39" s="44">
        <v>866.9</v>
      </c>
      <c r="D39" s="44"/>
      <c r="E39" s="44">
        <f t="shared" si="5"/>
        <v>866.9</v>
      </c>
    </row>
    <row r="40" spans="1:5" ht="15.75" customHeight="1" x14ac:dyDescent="0.25">
      <c r="A40" s="10">
        <v>26</v>
      </c>
      <c r="B40" s="4" t="s">
        <v>21</v>
      </c>
      <c r="C40" s="44">
        <v>815.9</v>
      </c>
      <c r="D40" s="44"/>
      <c r="E40" s="44">
        <f t="shared" si="5"/>
        <v>815.9</v>
      </c>
    </row>
    <row r="41" spans="1:5" ht="15.75" x14ac:dyDescent="0.25">
      <c r="A41" s="10">
        <v>27</v>
      </c>
      <c r="B41" s="4" t="s">
        <v>86</v>
      </c>
      <c r="C41" s="44">
        <v>62.8</v>
      </c>
      <c r="D41" s="44"/>
      <c r="E41" s="44">
        <f t="shared" si="5"/>
        <v>62.8</v>
      </c>
    </row>
    <row r="42" spans="1:5" ht="32.25" customHeight="1" x14ac:dyDescent="0.25">
      <c r="A42" s="10">
        <v>28</v>
      </c>
      <c r="B42" s="4" t="s">
        <v>90</v>
      </c>
      <c r="C42" s="44">
        <v>796.1</v>
      </c>
      <c r="D42" s="44"/>
      <c r="E42" s="44">
        <f t="shared" si="5"/>
        <v>796.1</v>
      </c>
    </row>
    <row r="43" spans="1:5" ht="30" customHeight="1" x14ac:dyDescent="0.25">
      <c r="A43" s="10">
        <v>29</v>
      </c>
      <c r="B43" s="4" t="s">
        <v>89</v>
      </c>
      <c r="C43" s="44">
        <v>207.1</v>
      </c>
      <c r="D43" s="44"/>
      <c r="E43" s="44">
        <f t="shared" si="5"/>
        <v>207.1</v>
      </c>
    </row>
    <row r="44" spans="1:5" ht="15.75" x14ac:dyDescent="0.25">
      <c r="A44" s="10">
        <v>30</v>
      </c>
      <c r="B44" s="4" t="s">
        <v>107</v>
      </c>
      <c r="C44" s="44">
        <v>69.8</v>
      </c>
      <c r="D44" s="44"/>
      <c r="E44" s="44">
        <f t="shared" si="5"/>
        <v>69.8</v>
      </c>
    </row>
    <row r="45" spans="1:5" ht="18" customHeight="1" x14ac:dyDescent="0.25">
      <c r="A45" s="10">
        <v>31</v>
      </c>
      <c r="B45" s="4" t="s">
        <v>76</v>
      </c>
      <c r="C45" s="44">
        <v>4.5</v>
      </c>
      <c r="D45" s="44"/>
      <c r="E45" s="44">
        <f t="shared" si="5"/>
        <v>4.5</v>
      </c>
    </row>
    <row r="46" spans="1:5" ht="15" customHeight="1" x14ac:dyDescent="0.25">
      <c r="A46" s="10">
        <v>32</v>
      </c>
      <c r="B46" s="4" t="s">
        <v>104</v>
      </c>
      <c r="C46" s="44">
        <v>46</v>
      </c>
      <c r="D46" s="44"/>
      <c r="E46" s="44">
        <f t="shared" si="5"/>
        <v>46</v>
      </c>
    </row>
    <row r="47" spans="1:5" ht="15" customHeight="1" x14ac:dyDescent="0.25">
      <c r="A47" s="10">
        <v>33</v>
      </c>
      <c r="B47" s="9" t="s">
        <v>102</v>
      </c>
      <c r="C47" s="44">
        <v>44458.5</v>
      </c>
      <c r="D47" s="44"/>
      <c r="E47" s="44">
        <f t="shared" si="5"/>
        <v>44458.5</v>
      </c>
    </row>
    <row r="48" spans="1:5" ht="16.5" customHeight="1" x14ac:dyDescent="0.25">
      <c r="A48" s="10">
        <v>34</v>
      </c>
      <c r="B48" s="9" t="s">
        <v>126</v>
      </c>
      <c r="C48" s="14">
        <v>1184.5</v>
      </c>
      <c r="D48" s="14">
        <f t="shared" ref="D48:E48" si="6">SUM(D49:D50)</f>
        <v>0</v>
      </c>
      <c r="E48" s="14">
        <f t="shared" si="6"/>
        <v>1184.5</v>
      </c>
    </row>
    <row r="49" spans="1:5" ht="14.25" customHeight="1" x14ac:dyDescent="0.25">
      <c r="A49" s="10">
        <v>35</v>
      </c>
      <c r="B49" s="9" t="s">
        <v>103</v>
      </c>
      <c r="C49" s="44">
        <v>1110.5</v>
      </c>
      <c r="D49" s="44"/>
      <c r="E49" s="44">
        <f t="shared" ref="E49:E51" si="7">+C49+D49</f>
        <v>1110.5</v>
      </c>
    </row>
    <row r="50" spans="1:5" ht="15.75" x14ac:dyDescent="0.25">
      <c r="A50" s="10">
        <v>36</v>
      </c>
      <c r="B50" s="9" t="s">
        <v>22</v>
      </c>
      <c r="C50" s="44">
        <v>74</v>
      </c>
      <c r="D50" s="44"/>
      <c r="E50" s="44">
        <f t="shared" si="7"/>
        <v>74</v>
      </c>
    </row>
    <row r="51" spans="1:5" ht="31.5" x14ac:dyDescent="0.25">
      <c r="A51" s="10">
        <v>37</v>
      </c>
      <c r="B51" s="9" t="s">
        <v>23</v>
      </c>
      <c r="C51" s="44">
        <v>0.9</v>
      </c>
      <c r="D51" s="44"/>
      <c r="E51" s="44">
        <f t="shared" si="7"/>
        <v>0.9</v>
      </c>
    </row>
    <row r="52" spans="1:5" ht="17.25" customHeight="1" x14ac:dyDescent="0.25">
      <c r="A52" s="10">
        <v>38</v>
      </c>
      <c r="B52" s="34" t="s">
        <v>171</v>
      </c>
      <c r="C52" s="15">
        <v>16303.8</v>
      </c>
      <c r="D52" s="15">
        <f>SUM(D53:D71)</f>
        <v>2685.7</v>
      </c>
      <c r="E52" s="15">
        <f>SUM(E53:E71)</f>
        <v>18989.5</v>
      </c>
    </row>
    <row r="53" spans="1:5" ht="48" customHeight="1" x14ac:dyDescent="0.25">
      <c r="A53" s="10">
        <v>39</v>
      </c>
      <c r="B53" s="9" t="s">
        <v>128</v>
      </c>
      <c r="C53" s="44">
        <v>120</v>
      </c>
      <c r="D53" s="44"/>
      <c r="E53" s="44">
        <f t="shared" ref="E53:E56" si="8">+C53+D53</f>
        <v>120</v>
      </c>
    </row>
    <row r="54" spans="1:5" ht="48" customHeight="1" x14ac:dyDescent="0.25">
      <c r="A54" s="10">
        <v>40</v>
      </c>
      <c r="B54" s="28" t="s">
        <v>146</v>
      </c>
      <c r="C54" s="44">
        <v>2851</v>
      </c>
      <c r="D54" s="44"/>
      <c r="E54" s="44">
        <f t="shared" si="8"/>
        <v>2851</v>
      </c>
    </row>
    <row r="55" spans="1:5" ht="62.25" customHeight="1" x14ac:dyDescent="0.25">
      <c r="A55" s="10">
        <v>41</v>
      </c>
      <c r="B55" s="28" t="s">
        <v>147</v>
      </c>
      <c r="C55" s="44">
        <v>5000</v>
      </c>
      <c r="D55" s="44"/>
      <c r="E55" s="44">
        <f t="shared" si="8"/>
        <v>5000</v>
      </c>
    </row>
    <row r="56" spans="1:5" ht="48" customHeight="1" x14ac:dyDescent="0.25">
      <c r="A56" s="10">
        <v>42</v>
      </c>
      <c r="B56" s="9" t="s">
        <v>148</v>
      </c>
      <c r="C56" s="44">
        <v>923</v>
      </c>
      <c r="D56" s="44">
        <v>-386</v>
      </c>
      <c r="E56" s="44">
        <f t="shared" si="8"/>
        <v>537</v>
      </c>
    </row>
    <row r="57" spans="1:5" ht="31.5" x14ac:dyDescent="0.25">
      <c r="A57" s="10">
        <v>43</v>
      </c>
      <c r="B57" s="9" t="s">
        <v>154</v>
      </c>
      <c r="C57" s="44">
        <v>204.3</v>
      </c>
      <c r="D57" s="44"/>
      <c r="E57" s="44">
        <f>+C57+D57</f>
        <v>204.3</v>
      </c>
    </row>
    <row r="58" spans="1:5" ht="15.75" x14ac:dyDescent="0.25">
      <c r="A58" s="10">
        <v>44</v>
      </c>
      <c r="B58" s="28" t="s">
        <v>112</v>
      </c>
      <c r="C58" s="44">
        <v>255.6</v>
      </c>
      <c r="D58" s="44"/>
      <c r="E58" s="44">
        <f t="shared" ref="E58:E59" si="9">+C58+D58</f>
        <v>255.6</v>
      </c>
    </row>
    <row r="59" spans="1:5" ht="31.5" x14ac:dyDescent="0.25">
      <c r="A59" s="10">
        <v>45</v>
      </c>
      <c r="B59" s="9" t="s">
        <v>132</v>
      </c>
      <c r="C59" s="44">
        <v>30.3</v>
      </c>
      <c r="D59" s="44"/>
      <c r="E59" s="44">
        <f t="shared" si="9"/>
        <v>30.3</v>
      </c>
    </row>
    <row r="60" spans="1:5" ht="31.5" x14ac:dyDescent="0.25">
      <c r="A60" s="10">
        <v>46</v>
      </c>
      <c r="B60" s="9" t="s">
        <v>133</v>
      </c>
      <c r="C60" s="44">
        <v>50</v>
      </c>
      <c r="D60" s="44"/>
      <c r="E60" s="44">
        <f>+C60+D60</f>
        <v>50</v>
      </c>
    </row>
    <row r="61" spans="1:5" ht="47.25" x14ac:dyDescent="0.25">
      <c r="A61" s="10">
        <v>47</v>
      </c>
      <c r="B61" s="9" t="s">
        <v>134</v>
      </c>
      <c r="C61" s="25">
        <v>6190.1</v>
      </c>
      <c r="D61" s="25">
        <f>500+150</f>
        <v>650</v>
      </c>
      <c r="E61" s="25">
        <f>+C61+D61</f>
        <v>6840.1</v>
      </c>
    </row>
    <row r="62" spans="1:5" ht="63" x14ac:dyDescent="0.25">
      <c r="A62" s="10">
        <v>48</v>
      </c>
      <c r="B62" s="9" t="s">
        <v>142</v>
      </c>
      <c r="C62" s="44">
        <v>187.9</v>
      </c>
      <c r="D62" s="44"/>
      <c r="E62" s="44">
        <f t="shared" ref="E62" si="10">+C62+D62</f>
        <v>187.9</v>
      </c>
    </row>
    <row r="63" spans="1:5" ht="31.5" x14ac:dyDescent="0.25">
      <c r="A63" s="10">
        <v>49</v>
      </c>
      <c r="B63" s="28" t="s">
        <v>151</v>
      </c>
      <c r="C63" s="44">
        <v>156.80000000000001</v>
      </c>
      <c r="D63" s="44">
        <v>361.5</v>
      </c>
      <c r="E63" s="44">
        <f>+C63+D63</f>
        <v>518.29999999999995</v>
      </c>
    </row>
    <row r="64" spans="1:5" ht="31.5" x14ac:dyDescent="0.25">
      <c r="A64" s="10">
        <v>50</v>
      </c>
      <c r="B64" s="9" t="s">
        <v>149</v>
      </c>
      <c r="C64" s="44">
        <v>30</v>
      </c>
      <c r="D64" s="44"/>
      <c r="E64" s="44">
        <f>+C64+D64</f>
        <v>30</v>
      </c>
    </row>
    <row r="65" spans="1:5" ht="31.5" x14ac:dyDescent="0.25">
      <c r="A65" s="10">
        <v>51</v>
      </c>
      <c r="B65" s="28" t="s">
        <v>144</v>
      </c>
      <c r="C65" s="44">
        <v>304.8</v>
      </c>
      <c r="D65" s="44"/>
      <c r="E65" s="44">
        <f t="shared" ref="E65" si="11">+C65+D65</f>
        <v>304.8</v>
      </c>
    </row>
    <row r="66" spans="1:5" ht="47.25" x14ac:dyDescent="0.25">
      <c r="A66" s="10">
        <v>52</v>
      </c>
      <c r="B66" s="34" t="s">
        <v>161</v>
      </c>
      <c r="C66" s="45"/>
      <c r="D66" s="45">
        <v>400</v>
      </c>
      <c r="E66" s="45">
        <f t="shared" ref="E66:E71" si="12">+C66+D66</f>
        <v>400</v>
      </c>
    </row>
    <row r="67" spans="1:5" s="3" customFormat="1" ht="63" x14ac:dyDescent="0.25">
      <c r="A67" s="10">
        <v>53</v>
      </c>
      <c r="B67" s="34" t="s">
        <v>165</v>
      </c>
      <c r="C67" s="45"/>
      <c r="D67" s="45">
        <v>632</v>
      </c>
      <c r="E67" s="45">
        <f>+C67+D67</f>
        <v>632</v>
      </c>
    </row>
    <row r="68" spans="1:5" ht="31.5" x14ac:dyDescent="0.25">
      <c r="A68" s="10">
        <v>54</v>
      </c>
      <c r="B68" s="34" t="s">
        <v>157</v>
      </c>
      <c r="C68" s="44"/>
      <c r="D68" s="45">
        <v>927.5</v>
      </c>
      <c r="E68" s="45">
        <f t="shared" si="12"/>
        <v>927.5</v>
      </c>
    </row>
    <row r="69" spans="1:5" ht="31.5" x14ac:dyDescent="0.25">
      <c r="A69" s="10">
        <v>55</v>
      </c>
      <c r="B69" s="34" t="s">
        <v>159</v>
      </c>
      <c r="C69" s="44"/>
      <c r="D69" s="45">
        <v>47</v>
      </c>
      <c r="E69" s="45">
        <f t="shared" si="12"/>
        <v>47</v>
      </c>
    </row>
    <row r="70" spans="1:5" ht="47.25" x14ac:dyDescent="0.25">
      <c r="A70" s="10">
        <v>56</v>
      </c>
      <c r="B70" s="33" t="s">
        <v>162</v>
      </c>
      <c r="C70" s="44"/>
      <c r="D70" s="45">
        <v>28.1</v>
      </c>
      <c r="E70" s="45">
        <f t="shared" si="12"/>
        <v>28.1</v>
      </c>
    </row>
    <row r="71" spans="1:5" ht="31.5" x14ac:dyDescent="0.25">
      <c r="A71" s="10">
        <v>57</v>
      </c>
      <c r="B71" s="34" t="s">
        <v>164</v>
      </c>
      <c r="C71" s="45"/>
      <c r="D71" s="45">
        <v>25.6</v>
      </c>
      <c r="E71" s="45">
        <f t="shared" si="12"/>
        <v>25.6</v>
      </c>
    </row>
    <row r="72" spans="1:5" ht="15.75" x14ac:dyDescent="0.25">
      <c r="A72" s="10">
        <v>58</v>
      </c>
      <c r="B72" s="8" t="s">
        <v>172</v>
      </c>
      <c r="C72" s="15">
        <v>19368.7</v>
      </c>
      <c r="D72" s="15">
        <f t="shared" ref="D72:E72" si="13">SUM(D73:D82)</f>
        <v>0</v>
      </c>
      <c r="E72" s="15">
        <f t="shared" si="13"/>
        <v>19368.7</v>
      </c>
    </row>
    <row r="73" spans="1:5" ht="15.75" x14ac:dyDescent="0.25">
      <c r="A73" s="10">
        <v>59</v>
      </c>
      <c r="B73" s="9" t="s">
        <v>24</v>
      </c>
      <c r="C73" s="44">
        <v>932</v>
      </c>
      <c r="D73" s="44"/>
      <c r="E73" s="44">
        <f t="shared" ref="E73:E82" si="14">+C73+D73</f>
        <v>932</v>
      </c>
    </row>
    <row r="74" spans="1:5" ht="15" customHeight="1" x14ac:dyDescent="0.25">
      <c r="A74" s="10">
        <v>60</v>
      </c>
      <c r="B74" s="9" t="s">
        <v>74</v>
      </c>
      <c r="C74" s="44">
        <v>2070</v>
      </c>
      <c r="D74" s="44"/>
      <c r="E74" s="44">
        <f t="shared" si="14"/>
        <v>2070</v>
      </c>
    </row>
    <row r="75" spans="1:5" ht="15.75" customHeight="1" x14ac:dyDescent="0.25">
      <c r="A75" s="10">
        <v>61</v>
      </c>
      <c r="B75" s="9" t="s">
        <v>25</v>
      </c>
      <c r="C75" s="44">
        <v>120</v>
      </c>
      <c r="D75" s="44"/>
      <c r="E75" s="44">
        <f t="shared" si="14"/>
        <v>120</v>
      </c>
    </row>
    <row r="76" spans="1:5" ht="15.75" x14ac:dyDescent="0.25">
      <c r="A76" s="10">
        <v>62</v>
      </c>
      <c r="B76" s="9" t="s">
        <v>26</v>
      </c>
      <c r="C76" s="44">
        <v>1450.1</v>
      </c>
      <c r="D76" s="44"/>
      <c r="E76" s="44">
        <f t="shared" si="14"/>
        <v>1450.1</v>
      </c>
    </row>
    <row r="77" spans="1:5" ht="15.75" x14ac:dyDescent="0.25">
      <c r="A77" s="10">
        <v>63</v>
      </c>
      <c r="B77" s="9" t="s">
        <v>81</v>
      </c>
      <c r="C77" s="44">
        <v>1360.3</v>
      </c>
      <c r="D77" s="44"/>
      <c r="E77" s="44">
        <f t="shared" si="14"/>
        <v>1360.3</v>
      </c>
    </row>
    <row r="78" spans="1:5" ht="15.75" x14ac:dyDescent="0.25">
      <c r="A78" s="10">
        <v>64</v>
      </c>
      <c r="B78" s="9" t="s">
        <v>27</v>
      </c>
      <c r="C78" s="44">
        <v>5303.9</v>
      </c>
      <c r="D78" s="44"/>
      <c r="E78" s="44">
        <f t="shared" si="14"/>
        <v>5303.9</v>
      </c>
    </row>
    <row r="79" spans="1:5" ht="15" customHeight="1" x14ac:dyDescent="0.25">
      <c r="A79" s="10">
        <v>65</v>
      </c>
      <c r="B79" s="9" t="s">
        <v>11</v>
      </c>
      <c r="C79" s="44">
        <v>117</v>
      </c>
      <c r="D79" s="44"/>
      <c r="E79" s="44">
        <f t="shared" si="14"/>
        <v>117</v>
      </c>
    </row>
    <row r="80" spans="1:5" ht="15.75" x14ac:dyDescent="0.25">
      <c r="A80" s="10">
        <v>66</v>
      </c>
      <c r="B80" s="9" t="s">
        <v>12</v>
      </c>
      <c r="C80" s="44">
        <v>7348.4</v>
      </c>
      <c r="D80" s="44"/>
      <c r="E80" s="44">
        <f t="shared" si="14"/>
        <v>7348.4</v>
      </c>
    </row>
    <row r="81" spans="1:5" ht="15.75" x14ac:dyDescent="0.25">
      <c r="A81" s="10">
        <v>67</v>
      </c>
      <c r="B81" s="9" t="s">
        <v>106</v>
      </c>
      <c r="C81" s="44">
        <v>400</v>
      </c>
      <c r="D81" s="44"/>
      <c r="E81" s="44">
        <f t="shared" si="14"/>
        <v>400</v>
      </c>
    </row>
    <row r="82" spans="1:5" ht="15.75" x14ac:dyDescent="0.25">
      <c r="A82" s="10">
        <v>68</v>
      </c>
      <c r="B82" s="9" t="s">
        <v>75</v>
      </c>
      <c r="C82" s="44">
        <v>267</v>
      </c>
      <c r="D82" s="44"/>
      <c r="E82" s="44">
        <f t="shared" si="14"/>
        <v>267</v>
      </c>
    </row>
    <row r="83" spans="1:5" ht="31.5" x14ac:dyDescent="0.25">
      <c r="A83" s="10">
        <v>69</v>
      </c>
      <c r="B83" s="8" t="s">
        <v>173</v>
      </c>
      <c r="C83" s="24">
        <v>1408</v>
      </c>
      <c r="D83" s="24">
        <f t="shared" ref="D83:E83" si="15">+D84</f>
        <v>0</v>
      </c>
      <c r="E83" s="24">
        <f t="shared" si="15"/>
        <v>1408</v>
      </c>
    </row>
    <row r="84" spans="1:5" ht="15.75" x14ac:dyDescent="0.25">
      <c r="A84" s="10">
        <v>70</v>
      </c>
      <c r="B84" s="8" t="s">
        <v>174</v>
      </c>
      <c r="C84" s="24">
        <v>1408</v>
      </c>
      <c r="D84" s="24">
        <f t="shared" ref="D84:E84" si="16">+D85+D86</f>
        <v>0</v>
      </c>
      <c r="E84" s="24">
        <f t="shared" si="16"/>
        <v>1408</v>
      </c>
    </row>
    <row r="85" spans="1:5" ht="15.75" x14ac:dyDescent="0.25">
      <c r="A85" s="10">
        <v>71</v>
      </c>
      <c r="B85" s="9" t="s">
        <v>82</v>
      </c>
      <c r="C85" s="44">
        <v>958</v>
      </c>
      <c r="D85" s="44"/>
      <c r="E85" s="44">
        <f t="shared" ref="E85:E86" si="17">+C85+D85</f>
        <v>958</v>
      </c>
    </row>
    <row r="86" spans="1:5" ht="15.75" x14ac:dyDescent="0.25">
      <c r="A86" s="10">
        <v>72</v>
      </c>
      <c r="B86" s="9" t="s">
        <v>83</v>
      </c>
      <c r="C86" s="44">
        <v>450</v>
      </c>
      <c r="D86" s="44"/>
      <c r="E86" s="44">
        <f t="shared" si="17"/>
        <v>450</v>
      </c>
    </row>
    <row r="87" spans="1:5" ht="15.75" x14ac:dyDescent="0.25">
      <c r="A87" s="10">
        <v>73</v>
      </c>
      <c r="B87" s="8" t="s">
        <v>175</v>
      </c>
      <c r="C87" s="24">
        <v>219889</v>
      </c>
      <c r="D87" s="24">
        <f>+D83+D72+D21+D15</f>
        <v>3179.9</v>
      </c>
      <c r="E87" s="24">
        <f>+E83+E72+E21+E15</f>
        <v>223068.9</v>
      </c>
    </row>
  </sheetData>
  <mergeCells count="2">
    <mergeCell ref="B3:C3"/>
    <mergeCell ref="B4:D4"/>
  </mergeCells>
  <pageMargins left="0.98425196850393704" right="0.39370078740157483" top="0.7480314960629921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showZeros="0" zoomScaleNormal="100" workbookViewId="0">
      <pane xSplit="2" ySplit="8" topLeftCell="C120" activePane="bottomRight" state="frozen"/>
      <selection pane="topRight" activeCell="D1" sqref="D1"/>
      <selection pane="bottomLeft" activeCell="A7" sqref="A7"/>
      <selection pane="bottomRight" activeCell="R123" sqref="R123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5" width="10.7109375" style="2" bestFit="1" customWidth="1"/>
    <col min="6" max="6" width="10.28515625" style="2" bestFit="1" customWidth="1"/>
    <col min="7" max="7" width="10.5703125" style="2" customWidth="1"/>
    <col min="8" max="8" width="9.7109375" style="2" customWidth="1"/>
    <col min="9" max="10" width="10" style="2" customWidth="1"/>
    <col min="11" max="13" width="10.7109375" style="2" bestFit="1" customWidth="1"/>
    <col min="14" max="14" width="10.28515625" style="2" bestFit="1" customWidth="1"/>
    <col min="15" max="244" width="10.140625" style="2"/>
    <col min="245" max="245" width="6" style="2" customWidth="1"/>
    <col min="246" max="246" width="44" style="2" customWidth="1"/>
    <col min="247" max="247" width="10.7109375" style="2" customWidth="1"/>
    <col min="248" max="248" width="10.140625" style="2" customWidth="1"/>
    <col min="249" max="249" width="10.7109375" style="2" customWidth="1"/>
    <col min="250" max="250" width="11.85546875" style="2" customWidth="1"/>
    <col min="251" max="500" width="10.140625" style="2"/>
    <col min="501" max="501" width="6" style="2" customWidth="1"/>
    <col min="502" max="502" width="44" style="2" customWidth="1"/>
    <col min="503" max="503" width="10.7109375" style="2" customWidth="1"/>
    <col min="504" max="504" width="10.140625" style="2" customWidth="1"/>
    <col min="505" max="505" width="10.7109375" style="2" customWidth="1"/>
    <col min="506" max="506" width="11.85546875" style="2" customWidth="1"/>
    <col min="507" max="756" width="10.140625" style="2"/>
    <col min="757" max="757" width="6" style="2" customWidth="1"/>
    <col min="758" max="758" width="44" style="2" customWidth="1"/>
    <col min="759" max="759" width="10.7109375" style="2" customWidth="1"/>
    <col min="760" max="760" width="10.140625" style="2" customWidth="1"/>
    <col min="761" max="761" width="10.7109375" style="2" customWidth="1"/>
    <col min="762" max="762" width="11.85546875" style="2" customWidth="1"/>
    <col min="763" max="1012" width="10.140625" style="2"/>
    <col min="1013" max="1013" width="6" style="2" customWidth="1"/>
    <col min="1014" max="1014" width="44" style="2" customWidth="1"/>
    <col min="1015" max="1015" width="10.7109375" style="2" customWidth="1"/>
    <col min="1016" max="1016" width="10.140625" style="2" customWidth="1"/>
    <col min="1017" max="1017" width="10.7109375" style="2" customWidth="1"/>
    <col min="1018" max="1018" width="11.85546875" style="2" customWidth="1"/>
    <col min="1019" max="1268" width="10.140625" style="2"/>
    <col min="1269" max="1269" width="6" style="2" customWidth="1"/>
    <col min="1270" max="1270" width="44" style="2" customWidth="1"/>
    <col min="1271" max="1271" width="10.7109375" style="2" customWidth="1"/>
    <col min="1272" max="1272" width="10.140625" style="2" customWidth="1"/>
    <col min="1273" max="1273" width="10.7109375" style="2" customWidth="1"/>
    <col min="1274" max="1274" width="11.85546875" style="2" customWidth="1"/>
    <col min="1275" max="1524" width="10.140625" style="2"/>
    <col min="1525" max="1525" width="6" style="2" customWidth="1"/>
    <col min="1526" max="1526" width="44" style="2" customWidth="1"/>
    <col min="1527" max="1527" width="10.7109375" style="2" customWidth="1"/>
    <col min="1528" max="1528" width="10.140625" style="2" customWidth="1"/>
    <col min="1529" max="1529" width="10.7109375" style="2" customWidth="1"/>
    <col min="1530" max="1530" width="11.85546875" style="2" customWidth="1"/>
    <col min="1531" max="1780" width="10.140625" style="2"/>
    <col min="1781" max="1781" width="6" style="2" customWidth="1"/>
    <col min="1782" max="1782" width="44" style="2" customWidth="1"/>
    <col min="1783" max="1783" width="10.7109375" style="2" customWidth="1"/>
    <col min="1784" max="1784" width="10.140625" style="2" customWidth="1"/>
    <col min="1785" max="1785" width="10.7109375" style="2" customWidth="1"/>
    <col min="1786" max="1786" width="11.85546875" style="2" customWidth="1"/>
    <col min="1787" max="2036" width="10.140625" style="2"/>
    <col min="2037" max="2037" width="6" style="2" customWidth="1"/>
    <col min="2038" max="2038" width="44" style="2" customWidth="1"/>
    <col min="2039" max="2039" width="10.7109375" style="2" customWidth="1"/>
    <col min="2040" max="2040" width="10.140625" style="2" customWidth="1"/>
    <col min="2041" max="2041" width="10.7109375" style="2" customWidth="1"/>
    <col min="2042" max="2042" width="11.85546875" style="2" customWidth="1"/>
    <col min="2043" max="2292" width="10.140625" style="2"/>
    <col min="2293" max="2293" width="6" style="2" customWidth="1"/>
    <col min="2294" max="2294" width="44" style="2" customWidth="1"/>
    <col min="2295" max="2295" width="10.7109375" style="2" customWidth="1"/>
    <col min="2296" max="2296" width="10.140625" style="2" customWidth="1"/>
    <col min="2297" max="2297" width="10.7109375" style="2" customWidth="1"/>
    <col min="2298" max="2298" width="11.85546875" style="2" customWidth="1"/>
    <col min="2299" max="2548" width="10.140625" style="2"/>
    <col min="2549" max="2549" width="6" style="2" customWidth="1"/>
    <col min="2550" max="2550" width="44" style="2" customWidth="1"/>
    <col min="2551" max="2551" width="10.7109375" style="2" customWidth="1"/>
    <col min="2552" max="2552" width="10.140625" style="2" customWidth="1"/>
    <col min="2553" max="2553" width="10.7109375" style="2" customWidth="1"/>
    <col min="2554" max="2554" width="11.85546875" style="2" customWidth="1"/>
    <col min="2555" max="2804" width="10.140625" style="2"/>
    <col min="2805" max="2805" width="6" style="2" customWidth="1"/>
    <col min="2806" max="2806" width="44" style="2" customWidth="1"/>
    <col min="2807" max="2807" width="10.7109375" style="2" customWidth="1"/>
    <col min="2808" max="2808" width="10.140625" style="2" customWidth="1"/>
    <col min="2809" max="2809" width="10.7109375" style="2" customWidth="1"/>
    <col min="2810" max="2810" width="11.85546875" style="2" customWidth="1"/>
    <col min="2811" max="3060" width="10.140625" style="2"/>
    <col min="3061" max="3061" width="6" style="2" customWidth="1"/>
    <col min="3062" max="3062" width="44" style="2" customWidth="1"/>
    <col min="3063" max="3063" width="10.7109375" style="2" customWidth="1"/>
    <col min="3064" max="3064" width="10.140625" style="2" customWidth="1"/>
    <col min="3065" max="3065" width="10.7109375" style="2" customWidth="1"/>
    <col min="3066" max="3066" width="11.85546875" style="2" customWidth="1"/>
    <col min="3067" max="3316" width="10.140625" style="2"/>
    <col min="3317" max="3317" width="6" style="2" customWidth="1"/>
    <col min="3318" max="3318" width="44" style="2" customWidth="1"/>
    <col min="3319" max="3319" width="10.7109375" style="2" customWidth="1"/>
    <col min="3320" max="3320" width="10.140625" style="2" customWidth="1"/>
    <col min="3321" max="3321" width="10.7109375" style="2" customWidth="1"/>
    <col min="3322" max="3322" width="11.85546875" style="2" customWidth="1"/>
    <col min="3323" max="3572" width="10.140625" style="2"/>
    <col min="3573" max="3573" width="6" style="2" customWidth="1"/>
    <col min="3574" max="3574" width="44" style="2" customWidth="1"/>
    <col min="3575" max="3575" width="10.7109375" style="2" customWidth="1"/>
    <col min="3576" max="3576" width="10.140625" style="2" customWidth="1"/>
    <col min="3577" max="3577" width="10.7109375" style="2" customWidth="1"/>
    <col min="3578" max="3578" width="11.85546875" style="2" customWidth="1"/>
    <col min="3579" max="3828" width="10.140625" style="2"/>
    <col min="3829" max="3829" width="6" style="2" customWidth="1"/>
    <col min="3830" max="3830" width="44" style="2" customWidth="1"/>
    <col min="3831" max="3831" width="10.7109375" style="2" customWidth="1"/>
    <col min="3832" max="3832" width="10.140625" style="2" customWidth="1"/>
    <col min="3833" max="3833" width="10.7109375" style="2" customWidth="1"/>
    <col min="3834" max="3834" width="11.85546875" style="2" customWidth="1"/>
    <col min="3835" max="4084" width="10.140625" style="2"/>
    <col min="4085" max="4085" width="6" style="2" customWidth="1"/>
    <col min="4086" max="4086" width="44" style="2" customWidth="1"/>
    <col min="4087" max="4087" width="10.7109375" style="2" customWidth="1"/>
    <col min="4088" max="4088" width="10.140625" style="2" customWidth="1"/>
    <col min="4089" max="4089" width="10.7109375" style="2" customWidth="1"/>
    <col min="4090" max="4090" width="11.85546875" style="2" customWidth="1"/>
    <col min="4091" max="4340" width="10.140625" style="2"/>
    <col min="4341" max="4341" width="6" style="2" customWidth="1"/>
    <col min="4342" max="4342" width="44" style="2" customWidth="1"/>
    <col min="4343" max="4343" width="10.7109375" style="2" customWidth="1"/>
    <col min="4344" max="4344" width="10.140625" style="2" customWidth="1"/>
    <col min="4345" max="4345" width="10.7109375" style="2" customWidth="1"/>
    <col min="4346" max="4346" width="11.85546875" style="2" customWidth="1"/>
    <col min="4347" max="4596" width="10.140625" style="2"/>
    <col min="4597" max="4597" width="6" style="2" customWidth="1"/>
    <col min="4598" max="4598" width="44" style="2" customWidth="1"/>
    <col min="4599" max="4599" width="10.7109375" style="2" customWidth="1"/>
    <col min="4600" max="4600" width="10.140625" style="2" customWidth="1"/>
    <col min="4601" max="4601" width="10.7109375" style="2" customWidth="1"/>
    <col min="4602" max="4602" width="11.85546875" style="2" customWidth="1"/>
    <col min="4603" max="4852" width="10.140625" style="2"/>
    <col min="4853" max="4853" width="6" style="2" customWidth="1"/>
    <col min="4854" max="4854" width="44" style="2" customWidth="1"/>
    <col min="4855" max="4855" width="10.7109375" style="2" customWidth="1"/>
    <col min="4856" max="4856" width="10.140625" style="2" customWidth="1"/>
    <col min="4857" max="4857" width="10.7109375" style="2" customWidth="1"/>
    <col min="4858" max="4858" width="11.85546875" style="2" customWidth="1"/>
    <col min="4859" max="5108" width="10.140625" style="2"/>
    <col min="5109" max="5109" width="6" style="2" customWidth="1"/>
    <col min="5110" max="5110" width="44" style="2" customWidth="1"/>
    <col min="5111" max="5111" width="10.7109375" style="2" customWidth="1"/>
    <col min="5112" max="5112" width="10.140625" style="2" customWidth="1"/>
    <col min="5113" max="5113" width="10.7109375" style="2" customWidth="1"/>
    <col min="5114" max="5114" width="11.85546875" style="2" customWidth="1"/>
    <col min="5115" max="5364" width="10.140625" style="2"/>
    <col min="5365" max="5365" width="6" style="2" customWidth="1"/>
    <col min="5366" max="5366" width="44" style="2" customWidth="1"/>
    <col min="5367" max="5367" width="10.7109375" style="2" customWidth="1"/>
    <col min="5368" max="5368" width="10.140625" style="2" customWidth="1"/>
    <col min="5369" max="5369" width="10.7109375" style="2" customWidth="1"/>
    <col min="5370" max="5370" width="11.85546875" style="2" customWidth="1"/>
    <col min="5371" max="5620" width="10.140625" style="2"/>
    <col min="5621" max="5621" width="6" style="2" customWidth="1"/>
    <col min="5622" max="5622" width="44" style="2" customWidth="1"/>
    <col min="5623" max="5623" width="10.7109375" style="2" customWidth="1"/>
    <col min="5624" max="5624" width="10.140625" style="2" customWidth="1"/>
    <col min="5625" max="5625" width="10.7109375" style="2" customWidth="1"/>
    <col min="5626" max="5626" width="11.85546875" style="2" customWidth="1"/>
    <col min="5627" max="5876" width="10.140625" style="2"/>
    <col min="5877" max="5877" width="6" style="2" customWidth="1"/>
    <col min="5878" max="5878" width="44" style="2" customWidth="1"/>
    <col min="5879" max="5879" width="10.7109375" style="2" customWidth="1"/>
    <col min="5880" max="5880" width="10.140625" style="2" customWidth="1"/>
    <col min="5881" max="5881" width="10.7109375" style="2" customWidth="1"/>
    <col min="5882" max="5882" width="11.85546875" style="2" customWidth="1"/>
    <col min="5883" max="6132" width="10.140625" style="2"/>
    <col min="6133" max="6133" width="6" style="2" customWidth="1"/>
    <col min="6134" max="6134" width="44" style="2" customWidth="1"/>
    <col min="6135" max="6135" width="10.7109375" style="2" customWidth="1"/>
    <col min="6136" max="6136" width="10.140625" style="2" customWidth="1"/>
    <col min="6137" max="6137" width="10.7109375" style="2" customWidth="1"/>
    <col min="6138" max="6138" width="11.85546875" style="2" customWidth="1"/>
    <col min="6139" max="6388" width="10.140625" style="2"/>
    <col min="6389" max="6389" width="6" style="2" customWidth="1"/>
    <col min="6390" max="6390" width="44" style="2" customWidth="1"/>
    <col min="6391" max="6391" width="10.7109375" style="2" customWidth="1"/>
    <col min="6392" max="6392" width="10.140625" style="2" customWidth="1"/>
    <col min="6393" max="6393" width="10.7109375" style="2" customWidth="1"/>
    <col min="6394" max="6394" width="11.85546875" style="2" customWidth="1"/>
    <col min="6395" max="6644" width="10.140625" style="2"/>
    <col min="6645" max="6645" width="6" style="2" customWidth="1"/>
    <col min="6646" max="6646" width="44" style="2" customWidth="1"/>
    <col min="6647" max="6647" width="10.7109375" style="2" customWidth="1"/>
    <col min="6648" max="6648" width="10.140625" style="2" customWidth="1"/>
    <col min="6649" max="6649" width="10.7109375" style="2" customWidth="1"/>
    <col min="6650" max="6650" width="11.85546875" style="2" customWidth="1"/>
    <col min="6651" max="6900" width="10.140625" style="2"/>
    <col min="6901" max="6901" width="6" style="2" customWidth="1"/>
    <col min="6902" max="6902" width="44" style="2" customWidth="1"/>
    <col min="6903" max="6903" width="10.7109375" style="2" customWidth="1"/>
    <col min="6904" max="6904" width="10.140625" style="2" customWidth="1"/>
    <col min="6905" max="6905" width="10.7109375" style="2" customWidth="1"/>
    <col min="6906" max="6906" width="11.85546875" style="2" customWidth="1"/>
    <col min="6907" max="7156" width="10.140625" style="2"/>
    <col min="7157" max="7157" width="6" style="2" customWidth="1"/>
    <col min="7158" max="7158" width="44" style="2" customWidth="1"/>
    <col min="7159" max="7159" width="10.7109375" style="2" customWidth="1"/>
    <col min="7160" max="7160" width="10.140625" style="2" customWidth="1"/>
    <col min="7161" max="7161" width="10.7109375" style="2" customWidth="1"/>
    <col min="7162" max="7162" width="11.85546875" style="2" customWidth="1"/>
    <col min="7163" max="7412" width="10.140625" style="2"/>
    <col min="7413" max="7413" width="6" style="2" customWidth="1"/>
    <col min="7414" max="7414" width="44" style="2" customWidth="1"/>
    <col min="7415" max="7415" width="10.7109375" style="2" customWidth="1"/>
    <col min="7416" max="7416" width="10.140625" style="2" customWidth="1"/>
    <col min="7417" max="7417" width="10.7109375" style="2" customWidth="1"/>
    <col min="7418" max="7418" width="11.85546875" style="2" customWidth="1"/>
    <col min="7419" max="7668" width="10.140625" style="2"/>
    <col min="7669" max="7669" width="6" style="2" customWidth="1"/>
    <col min="7670" max="7670" width="44" style="2" customWidth="1"/>
    <col min="7671" max="7671" width="10.7109375" style="2" customWidth="1"/>
    <col min="7672" max="7672" width="10.140625" style="2" customWidth="1"/>
    <col min="7673" max="7673" width="10.7109375" style="2" customWidth="1"/>
    <col min="7674" max="7674" width="11.85546875" style="2" customWidth="1"/>
    <col min="7675" max="7924" width="10.140625" style="2"/>
    <col min="7925" max="7925" width="6" style="2" customWidth="1"/>
    <col min="7926" max="7926" width="44" style="2" customWidth="1"/>
    <col min="7927" max="7927" width="10.7109375" style="2" customWidth="1"/>
    <col min="7928" max="7928" width="10.140625" style="2" customWidth="1"/>
    <col min="7929" max="7929" width="10.7109375" style="2" customWidth="1"/>
    <col min="7930" max="7930" width="11.85546875" style="2" customWidth="1"/>
    <col min="7931" max="8180" width="10.140625" style="2"/>
    <col min="8181" max="8181" width="6" style="2" customWidth="1"/>
    <col min="8182" max="8182" width="44" style="2" customWidth="1"/>
    <col min="8183" max="8183" width="10.7109375" style="2" customWidth="1"/>
    <col min="8184" max="8184" width="10.140625" style="2" customWidth="1"/>
    <col min="8185" max="8185" width="10.7109375" style="2" customWidth="1"/>
    <col min="8186" max="8186" width="11.85546875" style="2" customWidth="1"/>
    <col min="8187" max="8436" width="10.140625" style="2"/>
    <col min="8437" max="8437" width="6" style="2" customWidth="1"/>
    <col min="8438" max="8438" width="44" style="2" customWidth="1"/>
    <col min="8439" max="8439" width="10.7109375" style="2" customWidth="1"/>
    <col min="8440" max="8440" width="10.140625" style="2" customWidth="1"/>
    <col min="8441" max="8441" width="10.7109375" style="2" customWidth="1"/>
    <col min="8442" max="8442" width="11.85546875" style="2" customWidth="1"/>
    <col min="8443" max="8692" width="10.140625" style="2"/>
    <col min="8693" max="8693" width="6" style="2" customWidth="1"/>
    <col min="8694" max="8694" width="44" style="2" customWidth="1"/>
    <col min="8695" max="8695" width="10.7109375" style="2" customWidth="1"/>
    <col min="8696" max="8696" width="10.140625" style="2" customWidth="1"/>
    <col min="8697" max="8697" width="10.7109375" style="2" customWidth="1"/>
    <col min="8698" max="8698" width="11.85546875" style="2" customWidth="1"/>
    <col min="8699" max="8948" width="10.140625" style="2"/>
    <col min="8949" max="8949" width="6" style="2" customWidth="1"/>
    <col min="8950" max="8950" width="44" style="2" customWidth="1"/>
    <col min="8951" max="8951" width="10.7109375" style="2" customWidth="1"/>
    <col min="8952" max="8952" width="10.140625" style="2" customWidth="1"/>
    <col min="8953" max="8953" width="10.7109375" style="2" customWidth="1"/>
    <col min="8954" max="8954" width="11.85546875" style="2" customWidth="1"/>
    <col min="8955" max="9204" width="10.140625" style="2"/>
    <col min="9205" max="9205" width="6" style="2" customWidth="1"/>
    <col min="9206" max="9206" width="44" style="2" customWidth="1"/>
    <col min="9207" max="9207" width="10.7109375" style="2" customWidth="1"/>
    <col min="9208" max="9208" width="10.140625" style="2" customWidth="1"/>
    <col min="9209" max="9209" width="10.7109375" style="2" customWidth="1"/>
    <col min="9210" max="9210" width="11.85546875" style="2" customWidth="1"/>
    <col min="9211" max="9460" width="10.140625" style="2"/>
    <col min="9461" max="9461" width="6" style="2" customWidth="1"/>
    <col min="9462" max="9462" width="44" style="2" customWidth="1"/>
    <col min="9463" max="9463" width="10.7109375" style="2" customWidth="1"/>
    <col min="9464" max="9464" width="10.140625" style="2" customWidth="1"/>
    <col min="9465" max="9465" width="10.7109375" style="2" customWidth="1"/>
    <col min="9466" max="9466" width="11.85546875" style="2" customWidth="1"/>
    <col min="9467" max="9716" width="10.140625" style="2"/>
    <col min="9717" max="9717" width="6" style="2" customWidth="1"/>
    <col min="9718" max="9718" width="44" style="2" customWidth="1"/>
    <col min="9719" max="9719" width="10.7109375" style="2" customWidth="1"/>
    <col min="9720" max="9720" width="10.140625" style="2" customWidth="1"/>
    <col min="9721" max="9721" width="10.7109375" style="2" customWidth="1"/>
    <col min="9722" max="9722" width="11.85546875" style="2" customWidth="1"/>
    <col min="9723" max="9972" width="10.140625" style="2"/>
    <col min="9973" max="9973" width="6" style="2" customWidth="1"/>
    <col min="9974" max="9974" width="44" style="2" customWidth="1"/>
    <col min="9975" max="9975" width="10.7109375" style="2" customWidth="1"/>
    <col min="9976" max="9976" width="10.140625" style="2" customWidth="1"/>
    <col min="9977" max="9977" width="10.7109375" style="2" customWidth="1"/>
    <col min="9978" max="9978" width="11.85546875" style="2" customWidth="1"/>
    <col min="9979" max="10228" width="10.140625" style="2"/>
    <col min="10229" max="10229" width="6" style="2" customWidth="1"/>
    <col min="10230" max="10230" width="44" style="2" customWidth="1"/>
    <col min="10231" max="10231" width="10.7109375" style="2" customWidth="1"/>
    <col min="10232" max="10232" width="10.140625" style="2" customWidth="1"/>
    <col min="10233" max="10233" width="10.7109375" style="2" customWidth="1"/>
    <col min="10234" max="10234" width="11.85546875" style="2" customWidth="1"/>
    <col min="10235" max="10484" width="10.140625" style="2"/>
    <col min="10485" max="10485" width="6" style="2" customWidth="1"/>
    <col min="10486" max="10486" width="44" style="2" customWidth="1"/>
    <col min="10487" max="10487" width="10.7109375" style="2" customWidth="1"/>
    <col min="10488" max="10488" width="10.140625" style="2" customWidth="1"/>
    <col min="10489" max="10489" width="10.7109375" style="2" customWidth="1"/>
    <col min="10490" max="10490" width="11.85546875" style="2" customWidth="1"/>
    <col min="10491" max="10740" width="10.140625" style="2"/>
    <col min="10741" max="10741" width="6" style="2" customWidth="1"/>
    <col min="10742" max="10742" width="44" style="2" customWidth="1"/>
    <col min="10743" max="10743" width="10.7109375" style="2" customWidth="1"/>
    <col min="10744" max="10744" width="10.140625" style="2" customWidth="1"/>
    <col min="10745" max="10745" width="10.7109375" style="2" customWidth="1"/>
    <col min="10746" max="10746" width="11.85546875" style="2" customWidth="1"/>
    <col min="10747" max="10996" width="10.140625" style="2"/>
    <col min="10997" max="10997" width="6" style="2" customWidth="1"/>
    <col min="10998" max="10998" width="44" style="2" customWidth="1"/>
    <col min="10999" max="10999" width="10.7109375" style="2" customWidth="1"/>
    <col min="11000" max="11000" width="10.140625" style="2" customWidth="1"/>
    <col min="11001" max="11001" width="10.7109375" style="2" customWidth="1"/>
    <col min="11002" max="11002" width="11.85546875" style="2" customWidth="1"/>
    <col min="11003" max="11252" width="10.140625" style="2"/>
    <col min="11253" max="11253" width="6" style="2" customWidth="1"/>
    <col min="11254" max="11254" width="44" style="2" customWidth="1"/>
    <col min="11255" max="11255" width="10.7109375" style="2" customWidth="1"/>
    <col min="11256" max="11256" width="10.140625" style="2" customWidth="1"/>
    <col min="11257" max="11257" width="10.7109375" style="2" customWidth="1"/>
    <col min="11258" max="11258" width="11.85546875" style="2" customWidth="1"/>
    <col min="11259" max="11508" width="10.140625" style="2"/>
    <col min="11509" max="11509" width="6" style="2" customWidth="1"/>
    <col min="11510" max="11510" width="44" style="2" customWidth="1"/>
    <col min="11511" max="11511" width="10.7109375" style="2" customWidth="1"/>
    <col min="11512" max="11512" width="10.140625" style="2" customWidth="1"/>
    <col min="11513" max="11513" width="10.7109375" style="2" customWidth="1"/>
    <col min="11514" max="11514" width="11.85546875" style="2" customWidth="1"/>
    <col min="11515" max="11764" width="10.140625" style="2"/>
    <col min="11765" max="11765" width="6" style="2" customWidth="1"/>
    <col min="11766" max="11766" width="44" style="2" customWidth="1"/>
    <col min="11767" max="11767" width="10.7109375" style="2" customWidth="1"/>
    <col min="11768" max="11768" width="10.140625" style="2" customWidth="1"/>
    <col min="11769" max="11769" width="10.7109375" style="2" customWidth="1"/>
    <col min="11770" max="11770" width="11.85546875" style="2" customWidth="1"/>
    <col min="11771" max="12020" width="10.140625" style="2"/>
    <col min="12021" max="12021" width="6" style="2" customWidth="1"/>
    <col min="12022" max="12022" width="44" style="2" customWidth="1"/>
    <col min="12023" max="12023" width="10.7109375" style="2" customWidth="1"/>
    <col min="12024" max="12024" width="10.140625" style="2" customWidth="1"/>
    <col min="12025" max="12025" width="10.7109375" style="2" customWidth="1"/>
    <col min="12026" max="12026" width="11.85546875" style="2" customWidth="1"/>
    <col min="12027" max="12276" width="10.140625" style="2"/>
    <col min="12277" max="12277" width="6" style="2" customWidth="1"/>
    <col min="12278" max="12278" width="44" style="2" customWidth="1"/>
    <col min="12279" max="12279" width="10.7109375" style="2" customWidth="1"/>
    <col min="12280" max="12280" width="10.140625" style="2" customWidth="1"/>
    <col min="12281" max="12281" width="10.7109375" style="2" customWidth="1"/>
    <col min="12282" max="12282" width="11.85546875" style="2" customWidth="1"/>
    <col min="12283" max="12532" width="10.140625" style="2"/>
    <col min="12533" max="12533" width="6" style="2" customWidth="1"/>
    <col min="12534" max="12534" width="44" style="2" customWidth="1"/>
    <col min="12535" max="12535" width="10.7109375" style="2" customWidth="1"/>
    <col min="12536" max="12536" width="10.140625" style="2" customWidth="1"/>
    <col min="12537" max="12537" width="10.7109375" style="2" customWidth="1"/>
    <col min="12538" max="12538" width="11.85546875" style="2" customWidth="1"/>
    <col min="12539" max="12788" width="10.140625" style="2"/>
    <col min="12789" max="12789" width="6" style="2" customWidth="1"/>
    <col min="12790" max="12790" width="44" style="2" customWidth="1"/>
    <col min="12791" max="12791" width="10.7109375" style="2" customWidth="1"/>
    <col min="12792" max="12792" width="10.140625" style="2" customWidth="1"/>
    <col min="12793" max="12793" width="10.7109375" style="2" customWidth="1"/>
    <col min="12794" max="12794" width="11.85546875" style="2" customWidth="1"/>
    <col min="12795" max="13044" width="10.140625" style="2"/>
    <col min="13045" max="13045" width="6" style="2" customWidth="1"/>
    <col min="13046" max="13046" width="44" style="2" customWidth="1"/>
    <col min="13047" max="13047" width="10.7109375" style="2" customWidth="1"/>
    <col min="13048" max="13048" width="10.140625" style="2" customWidth="1"/>
    <col min="13049" max="13049" width="10.7109375" style="2" customWidth="1"/>
    <col min="13050" max="13050" width="11.85546875" style="2" customWidth="1"/>
    <col min="13051" max="13300" width="10.140625" style="2"/>
    <col min="13301" max="13301" width="6" style="2" customWidth="1"/>
    <col min="13302" max="13302" width="44" style="2" customWidth="1"/>
    <col min="13303" max="13303" width="10.7109375" style="2" customWidth="1"/>
    <col min="13304" max="13304" width="10.140625" style="2" customWidth="1"/>
    <col min="13305" max="13305" width="10.7109375" style="2" customWidth="1"/>
    <col min="13306" max="13306" width="11.85546875" style="2" customWidth="1"/>
    <col min="13307" max="13556" width="10.140625" style="2"/>
    <col min="13557" max="13557" width="6" style="2" customWidth="1"/>
    <col min="13558" max="13558" width="44" style="2" customWidth="1"/>
    <col min="13559" max="13559" width="10.7109375" style="2" customWidth="1"/>
    <col min="13560" max="13560" width="10.140625" style="2" customWidth="1"/>
    <col min="13561" max="13561" width="10.7109375" style="2" customWidth="1"/>
    <col min="13562" max="13562" width="11.85546875" style="2" customWidth="1"/>
    <col min="13563" max="13812" width="10.140625" style="2"/>
    <col min="13813" max="13813" width="6" style="2" customWidth="1"/>
    <col min="13814" max="13814" width="44" style="2" customWidth="1"/>
    <col min="13815" max="13815" width="10.7109375" style="2" customWidth="1"/>
    <col min="13816" max="13816" width="10.140625" style="2" customWidth="1"/>
    <col min="13817" max="13817" width="10.7109375" style="2" customWidth="1"/>
    <col min="13818" max="13818" width="11.85546875" style="2" customWidth="1"/>
    <col min="13819" max="14068" width="10.140625" style="2"/>
    <col min="14069" max="14069" width="6" style="2" customWidth="1"/>
    <col min="14070" max="14070" width="44" style="2" customWidth="1"/>
    <col min="14071" max="14071" width="10.7109375" style="2" customWidth="1"/>
    <col min="14072" max="14072" width="10.140625" style="2" customWidth="1"/>
    <col min="14073" max="14073" width="10.7109375" style="2" customWidth="1"/>
    <col min="14074" max="14074" width="11.85546875" style="2" customWidth="1"/>
    <col min="14075" max="14324" width="10.140625" style="2"/>
    <col min="14325" max="14325" width="6" style="2" customWidth="1"/>
    <col min="14326" max="14326" width="44" style="2" customWidth="1"/>
    <col min="14327" max="14327" width="10.7109375" style="2" customWidth="1"/>
    <col min="14328" max="14328" width="10.140625" style="2" customWidth="1"/>
    <col min="14329" max="14329" width="10.7109375" style="2" customWidth="1"/>
    <col min="14330" max="14330" width="11.85546875" style="2" customWidth="1"/>
    <col min="14331" max="14580" width="10.140625" style="2"/>
    <col min="14581" max="14581" width="6" style="2" customWidth="1"/>
    <col min="14582" max="14582" width="44" style="2" customWidth="1"/>
    <col min="14583" max="14583" width="10.7109375" style="2" customWidth="1"/>
    <col min="14584" max="14584" width="10.140625" style="2" customWidth="1"/>
    <col min="14585" max="14585" width="10.7109375" style="2" customWidth="1"/>
    <col min="14586" max="14586" width="11.85546875" style="2" customWidth="1"/>
    <col min="14587" max="14836" width="10.140625" style="2"/>
    <col min="14837" max="14837" width="6" style="2" customWidth="1"/>
    <col min="14838" max="14838" width="44" style="2" customWidth="1"/>
    <col min="14839" max="14839" width="10.7109375" style="2" customWidth="1"/>
    <col min="14840" max="14840" width="10.140625" style="2" customWidth="1"/>
    <col min="14841" max="14841" width="10.7109375" style="2" customWidth="1"/>
    <col min="14842" max="14842" width="11.85546875" style="2" customWidth="1"/>
    <col min="14843" max="15092" width="10.140625" style="2"/>
    <col min="15093" max="15093" width="6" style="2" customWidth="1"/>
    <col min="15094" max="15094" width="44" style="2" customWidth="1"/>
    <col min="15095" max="15095" width="10.7109375" style="2" customWidth="1"/>
    <col min="15096" max="15096" width="10.140625" style="2" customWidth="1"/>
    <col min="15097" max="15097" width="10.7109375" style="2" customWidth="1"/>
    <col min="15098" max="15098" width="11.85546875" style="2" customWidth="1"/>
    <col min="15099" max="15348" width="10.140625" style="2"/>
    <col min="15349" max="15349" width="6" style="2" customWidth="1"/>
    <col min="15350" max="15350" width="44" style="2" customWidth="1"/>
    <col min="15351" max="15351" width="10.7109375" style="2" customWidth="1"/>
    <col min="15352" max="15352" width="10.140625" style="2" customWidth="1"/>
    <col min="15353" max="15353" width="10.7109375" style="2" customWidth="1"/>
    <col min="15354" max="15354" width="11.85546875" style="2" customWidth="1"/>
    <col min="15355" max="15604" width="10.140625" style="2"/>
    <col min="15605" max="15605" width="6" style="2" customWidth="1"/>
    <col min="15606" max="15606" width="44" style="2" customWidth="1"/>
    <col min="15607" max="15607" width="10.7109375" style="2" customWidth="1"/>
    <col min="15608" max="15608" width="10.140625" style="2" customWidth="1"/>
    <col min="15609" max="15609" width="10.7109375" style="2" customWidth="1"/>
    <col min="15610" max="15610" width="11.85546875" style="2" customWidth="1"/>
    <col min="15611" max="15860" width="10.140625" style="2"/>
    <col min="15861" max="15861" width="6" style="2" customWidth="1"/>
    <col min="15862" max="15862" width="44" style="2" customWidth="1"/>
    <col min="15863" max="15863" width="10.7109375" style="2" customWidth="1"/>
    <col min="15864" max="15864" width="10.140625" style="2" customWidth="1"/>
    <col min="15865" max="15865" width="10.7109375" style="2" customWidth="1"/>
    <col min="15866" max="15866" width="11.85546875" style="2" customWidth="1"/>
    <col min="15867" max="16384" width="10.140625" style="2"/>
  </cols>
  <sheetData>
    <row r="1" spans="1:14" ht="12.75" customHeight="1" x14ac:dyDescent="0.25">
      <c r="A1" s="26"/>
      <c r="B1" s="6"/>
      <c r="C1" s="46"/>
      <c r="D1" s="6"/>
      <c r="E1" s="6"/>
      <c r="F1" s="6"/>
      <c r="G1" s="6"/>
      <c r="H1" s="6"/>
      <c r="I1" s="6"/>
      <c r="J1" s="6"/>
      <c r="K1" s="46" t="s">
        <v>130</v>
      </c>
      <c r="L1" s="6"/>
      <c r="M1" s="6"/>
      <c r="N1" s="6"/>
    </row>
    <row r="2" spans="1:14" ht="9" customHeight="1" x14ac:dyDescent="0.25">
      <c r="A2" s="2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31" t="s">
        <v>28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5.75" x14ac:dyDescent="0.25">
      <c r="A4" s="31"/>
      <c r="B4" s="6"/>
      <c r="C4" s="50" t="s">
        <v>131</v>
      </c>
      <c r="D4" s="50"/>
      <c r="E4" s="50"/>
      <c r="F4" s="50"/>
      <c r="G4" s="50" t="s">
        <v>167</v>
      </c>
      <c r="H4" s="50"/>
      <c r="I4" s="50"/>
      <c r="J4" s="50"/>
      <c r="K4" s="50" t="s">
        <v>168</v>
      </c>
      <c r="L4" s="50"/>
      <c r="M4" s="50"/>
      <c r="N4" s="50"/>
    </row>
    <row r="5" spans="1:14" ht="13.5" customHeight="1" x14ac:dyDescent="0.25">
      <c r="A5" s="49" t="s">
        <v>0</v>
      </c>
      <c r="B5" s="49" t="s">
        <v>29</v>
      </c>
      <c r="C5" s="49" t="s">
        <v>1</v>
      </c>
      <c r="D5" s="50" t="s">
        <v>2</v>
      </c>
      <c r="E5" s="50"/>
      <c r="F5" s="50"/>
      <c r="G5" s="49" t="s">
        <v>1</v>
      </c>
      <c r="H5" s="50" t="s">
        <v>2</v>
      </c>
      <c r="I5" s="50"/>
      <c r="J5" s="50"/>
      <c r="K5" s="49" t="s">
        <v>1</v>
      </c>
      <c r="L5" s="50" t="s">
        <v>2</v>
      </c>
      <c r="M5" s="50"/>
      <c r="N5" s="50"/>
    </row>
    <row r="6" spans="1:14" ht="15.75" customHeight="1" x14ac:dyDescent="0.25">
      <c r="A6" s="49"/>
      <c r="B6" s="49"/>
      <c r="C6" s="49"/>
      <c r="D6" s="49" t="s">
        <v>30</v>
      </c>
      <c r="E6" s="49"/>
      <c r="F6" s="49" t="s">
        <v>31</v>
      </c>
      <c r="G6" s="49"/>
      <c r="H6" s="49" t="s">
        <v>30</v>
      </c>
      <c r="I6" s="49"/>
      <c r="J6" s="49" t="s">
        <v>31</v>
      </c>
      <c r="K6" s="49"/>
      <c r="L6" s="49" t="s">
        <v>30</v>
      </c>
      <c r="M6" s="49"/>
      <c r="N6" s="49" t="s">
        <v>31</v>
      </c>
    </row>
    <row r="7" spans="1:14" ht="48" customHeight="1" x14ac:dyDescent="0.25">
      <c r="A7" s="49"/>
      <c r="B7" s="49"/>
      <c r="C7" s="49"/>
      <c r="D7" s="9" t="s">
        <v>32</v>
      </c>
      <c r="E7" s="9" t="s">
        <v>33</v>
      </c>
      <c r="F7" s="49"/>
      <c r="G7" s="49"/>
      <c r="H7" s="9" t="s">
        <v>32</v>
      </c>
      <c r="I7" s="9" t="s">
        <v>33</v>
      </c>
      <c r="J7" s="49"/>
      <c r="K7" s="49"/>
      <c r="L7" s="9" t="s">
        <v>32</v>
      </c>
      <c r="M7" s="9" t="s">
        <v>33</v>
      </c>
      <c r="N7" s="49"/>
    </row>
    <row r="8" spans="1:14" ht="15.75" x14ac:dyDescent="0.25">
      <c r="A8" s="41">
        <v>1</v>
      </c>
      <c r="B8" s="42">
        <v>2</v>
      </c>
      <c r="C8" s="41">
        <v>3</v>
      </c>
      <c r="D8" s="41">
        <v>4</v>
      </c>
      <c r="E8" s="41">
        <v>5</v>
      </c>
      <c r="F8" s="41">
        <v>6</v>
      </c>
      <c r="G8" s="41">
        <v>3</v>
      </c>
      <c r="H8" s="41">
        <v>4</v>
      </c>
      <c r="I8" s="41">
        <v>5</v>
      </c>
      <c r="J8" s="41">
        <v>6</v>
      </c>
      <c r="K8" s="41">
        <v>3</v>
      </c>
      <c r="L8" s="41">
        <v>4</v>
      </c>
      <c r="M8" s="41">
        <v>5</v>
      </c>
      <c r="N8" s="41">
        <v>6</v>
      </c>
    </row>
    <row r="9" spans="1:14" ht="15.75" x14ac:dyDescent="0.25">
      <c r="A9" s="10">
        <v>1</v>
      </c>
      <c r="B9" s="5" t="s">
        <v>34</v>
      </c>
      <c r="C9" s="24">
        <v>246.1</v>
      </c>
      <c r="D9" s="24">
        <v>244.3</v>
      </c>
      <c r="E9" s="24">
        <v>229.9</v>
      </c>
      <c r="F9" s="24">
        <v>1.8</v>
      </c>
      <c r="G9" s="24">
        <f>+G10</f>
        <v>0</v>
      </c>
      <c r="H9" s="24">
        <f t="shared" ref="H9:N9" si="0">+H10</f>
        <v>0</v>
      </c>
      <c r="I9" s="24">
        <f t="shared" si="0"/>
        <v>0</v>
      </c>
      <c r="J9" s="24">
        <f t="shared" si="0"/>
        <v>0</v>
      </c>
      <c r="K9" s="24">
        <f t="shared" si="0"/>
        <v>246.1</v>
      </c>
      <c r="L9" s="24">
        <f t="shared" si="0"/>
        <v>244.3</v>
      </c>
      <c r="M9" s="24">
        <f t="shared" si="0"/>
        <v>229.9</v>
      </c>
      <c r="N9" s="24">
        <f t="shared" si="0"/>
        <v>1.8</v>
      </c>
    </row>
    <row r="10" spans="1:14" ht="15.75" x14ac:dyDescent="0.25">
      <c r="A10" s="10">
        <f>+A9+1</f>
        <v>2</v>
      </c>
      <c r="B10" s="5" t="s">
        <v>35</v>
      </c>
      <c r="C10" s="24">
        <v>246.1</v>
      </c>
      <c r="D10" s="24">
        <v>244.3</v>
      </c>
      <c r="E10" s="24">
        <v>229.9</v>
      </c>
      <c r="F10" s="24">
        <v>1.8</v>
      </c>
      <c r="G10" s="24">
        <f>+G12</f>
        <v>0</v>
      </c>
      <c r="H10" s="24">
        <f t="shared" ref="H10:N10" si="1">+H12</f>
        <v>0</v>
      </c>
      <c r="I10" s="24">
        <f t="shared" si="1"/>
        <v>0</v>
      </c>
      <c r="J10" s="24">
        <f t="shared" si="1"/>
        <v>0</v>
      </c>
      <c r="K10" s="24">
        <f t="shared" si="1"/>
        <v>246.1</v>
      </c>
      <c r="L10" s="24">
        <f t="shared" si="1"/>
        <v>244.3</v>
      </c>
      <c r="M10" s="24">
        <f t="shared" si="1"/>
        <v>229.9</v>
      </c>
      <c r="N10" s="24">
        <f t="shared" si="1"/>
        <v>1.8</v>
      </c>
    </row>
    <row r="11" spans="1:14" ht="15.75" x14ac:dyDescent="0.25">
      <c r="A11" s="10">
        <f t="shared" ref="A11:A74" si="2">+A10+1</f>
        <v>3</v>
      </c>
      <c r="B11" s="42" t="s">
        <v>2</v>
      </c>
      <c r="C11" s="25">
        <v>0</v>
      </c>
      <c r="D11" s="25">
        <v>0</v>
      </c>
      <c r="E11" s="25">
        <v>0</v>
      </c>
      <c r="F11" s="25">
        <v>0</v>
      </c>
      <c r="G11" s="24"/>
      <c r="H11" s="24"/>
      <c r="I11" s="24"/>
      <c r="J11" s="24"/>
      <c r="K11" s="25">
        <f t="shared" ref="K11:K12" si="3">+L11+N11</f>
        <v>0</v>
      </c>
      <c r="L11" s="25">
        <f t="shared" ref="L11:L12" si="4">+D11+H11</f>
        <v>0</v>
      </c>
      <c r="M11" s="25">
        <f t="shared" ref="M11:M12" si="5">+E11+I11</f>
        <v>0</v>
      </c>
      <c r="N11" s="25">
        <f t="shared" ref="N11:N12" si="6">+F11+J11</f>
        <v>0</v>
      </c>
    </row>
    <row r="12" spans="1:14" ht="31.5" x14ac:dyDescent="0.25">
      <c r="A12" s="10">
        <f t="shared" si="2"/>
        <v>4</v>
      </c>
      <c r="B12" s="4" t="s">
        <v>44</v>
      </c>
      <c r="C12" s="25">
        <v>246.1</v>
      </c>
      <c r="D12" s="25">
        <v>244.3</v>
      </c>
      <c r="E12" s="25">
        <v>229.9</v>
      </c>
      <c r="F12" s="25">
        <v>1.8</v>
      </c>
      <c r="G12" s="25">
        <f>+H12+J12</f>
        <v>0</v>
      </c>
      <c r="H12" s="25"/>
      <c r="I12" s="25"/>
      <c r="J12" s="25"/>
      <c r="K12" s="25">
        <f t="shared" si="3"/>
        <v>246.1</v>
      </c>
      <c r="L12" s="25">
        <f t="shared" si="4"/>
        <v>244.3</v>
      </c>
      <c r="M12" s="25">
        <f t="shared" si="5"/>
        <v>229.9</v>
      </c>
      <c r="N12" s="25">
        <f t="shared" si="6"/>
        <v>1.8</v>
      </c>
    </row>
    <row r="13" spans="1:14" ht="15.75" x14ac:dyDescent="0.25">
      <c r="A13" s="10">
        <f t="shared" si="2"/>
        <v>5</v>
      </c>
      <c r="B13" s="5" t="s">
        <v>3</v>
      </c>
      <c r="C13" s="24">
        <v>224388.7</v>
      </c>
      <c r="D13" s="24">
        <v>169627.2</v>
      </c>
      <c r="E13" s="24">
        <v>106772.9</v>
      </c>
      <c r="F13" s="24">
        <v>54761.5</v>
      </c>
      <c r="G13" s="24">
        <f t="shared" ref="G13:N13" si="7">+G14+G15+G19+G51+G57+G63+G69+G74+G75+G88+G112+G94</f>
        <v>3179.9</v>
      </c>
      <c r="H13" s="24">
        <f t="shared" si="7"/>
        <v>2514.1999999999998</v>
      </c>
      <c r="I13" s="24">
        <f t="shared" si="7"/>
        <v>183.3</v>
      </c>
      <c r="J13" s="24">
        <f t="shared" si="7"/>
        <v>665.7</v>
      </c>
      <c r="K13" s="24">
        <f t="shared" si="7"/>
        <v>227568.6</v>
      </c>
      <c r="L13" s="24">
        <f t="shared" si="7"/>
        <v>172141.4</v>
      </c>
      <c r="M13" s="24">
        <f t="shared" si="7"/>
        <v>106956.2</v>
      </c>
      <c r="N13" s="24">
        <f t="shared" si="7"/>
        <v>55427.199999999997</v>
      </c>
    </row>
    <row r="14" spans="1:14" ht="31.5" x14ac:dyDescent="0.25">
      <c r="A14" s="10">
        <f t="shared" si="2"/>
        <v>6</v>
      </c>
      <c r="B14" s="4" t="s">
        <v>114</v>
      </c>
      <c r="C14" s="24">
        <v>331.2</v>
      </c>
      <c r="D14" s="24">
        <v>331.2</v>
      </c>
      <c r="E14" s="24">
        <v>0</v>
      </c>
      <c r="F14" s="24">
        <v>0</v>
      </c>
      <c r="G14" s="24">
        <f>+H14+J14</f>
        <v>0</v>
      </c>
      <c r="H14" s="24"/>
      <c r="I14" s="24"/>
      <c r="J14" s="24"/>
      <c r="K14" s="24">
        <f t="shared" ref="K14" si="8">+L14+N14</f>
        <v>331.2</v>
      </c>
      <c r="L14" s="24">
        <f t="shared" ref="L14" si="9">+D14+H14</f>
        <v>331.2</v>
      </c>
      <c r="M14" s="24">
        <f t="shared" ref="M14" si="10">+E14+I14</f>
        <v>0</v>
      </c>
      <c r="N14" s="24">
        <f t="shared" ref="N14" si="11">+F14+J14</f>
        <v>0</v>
      </c>
    </row>
    <row r="15" spans="1:14" ht="15.75" x14ac:dyDescent="0.25">
      <c r="A15" s="10">
        <f t="shared" si="2"/>
        <v>7</v>
      </c>
      <c r="B15" s="8" t="s">
        <v>118</v>
      </c>
      <c r="C15" s="24">
        <v>1623.2</v>
      </c>
      <c r="D15" s="24">
        <v>813</v>
      </c>
      <c r="E15" s="24">
        <v>22.3</v>
      </c>
      <c r="F15" s="24">
        <v>810.2</v>
      </c>
      <c r="G15" s="24">
        <f>+G17+G18</f>
        <v>0</v>
      </c>
      <c r="H15" s="24">
        <f t="shared" ref="H15:N15" si="12">+H17+H18</f>
        <v>0</v>
      </c>
      <c r="I15" s="24">
        <f t="shared" si="12"/>
        <v>0</v>
      </c>
      <c r="J15" s="24">
        <f t="shared" si="12"/>
        <v>0</v>
      </c>
      <c r="K15" s="24">
        <f t="shared" si="12"/>
        <v>1623.2</v>
      </c>
      <c r="L15" s="24">
        <f t="shared" si="12"/>
        <v>813</v>
      </c>
      <c r="M15" s="24">
        <f t="shared" si="12"/>
        <v>22.3</v>
      </c>
      <c r="N15" s="24">
        <f t="shared" si="12"/>
        <v>810.2</v>
      </c>
    </row>
    <row r="16" spans="1:14" ht="15.75" x14ac:dyDescent="0.25">
      <c r="A16" s="10">
        <f t="shared" si="2"/>
        <v>8</v>
      </c>
      <c r="B16" s="42" t="s">
        <v>2</v>
      </c>
      <c r="C16" s="25">
        <v>0</v>
      </c>
      <c r="D16" s="25">
        <v>0</v>
      </c>
      <c r="E16" s="25">
        <v>0</v>
      </c>
      <c r="F16" s="25">
        <v>0</v>
      </c>
      <c r="G16" s="24"/>
      <c r="H16" s="24"/>
      <c r="I16" s="24"/>
      <c r="J16" s="24"/>
      <c r="K16" s="25">
        <f t="shared" ref="K16:K18" si="13">+L16+N16</f>
        <v>0</v>
      </c>
      <c r="L16" s="25">
        <f t="shared" ref="L16:L18" si="14">+D16+H16</f>
        <v>0</v>
      </c>
      <c r="M16" s="25">
        <f t="shared" ref="M16:M18" si="15">+E16+I16</f>
        <v>0</v>
      </c>
      <c r="N16" s="25">
        <f t="shared" ref="N16:N18" si="16">+F16+J16</f>
        <v>0</v>
      </c>
    </row>
    <row r="17" spans="1:14" ht="31.5" x14ac:dyDescent="0.25">
      <c r="A17" s="10">
        <f t="shared" si="2"/>
        <v>9</v>
      </c>
      <c r="B17" s="9" t="s">
        <v>119</v>
      </c>
      <c r="C17" s="25">
        <v>1071.3</v>
      </c>
      <c r="D17" s="25">
        <v>811.5</v>
      </c>
      <c r="E17" s="25">
        <v>21</v>
      </c>
      <c r="F17" s="25">
        <v>259.8</v>
      </c>
      <c r="G17" s="25">
        <f>+H17+J17</f>
        <v>0</v>
      </c>
      <c r="H17" s="25"/>
      <c r="I17" s="25"/>
      <c r="J17" s="25"/>
      <c r="K17" s="25">
        <f t="shared" si="13"/>
        <v>1071.3</v>
      </c>
      <c r="L17" s="25">
        <f t="shared" si="14"/>
        <v>811.5</v>
      </c>
      <c r="M17" s="25">
        <f t="shared" si="15"/>
        <v>21</v>
      </c>
      <c r="N17" s="25">
        <f t="shared" si="16"/>
        <v>259.8</v>
      </c>
    </row>
    <row r="18" spans="1:14" ht="47.25" x14ac:dyDescent="0.25">
      <c r="A18" s="10">
        <f t="shared" si="2"/>
        <v>10</v>
      </c>
      <c r="B18" s="9" t="s">
        <v>124</v>
      </c>
      <c r="C18" s="25">
        <v>551.9</v>
      </c>
      <c r="D18" s="25">
        <v>1.5</v>
      </c>
      <c r="E18" s="25">
        <v>1.3</v>
      </c>
      <c r="F18" s="25">
        <v>550.4</v>
      </c>
      <c r="G18" s="25">
        <f>+H18+J18</f>
        <v>0</v>
      </c>
      <c r="H18" s="25"/>
      <c r="I18" s="25"/>
      <c r="J18" s="25"/>
      <c r="K18" s="25">
        <f t="shared" si="13"/>
        <v>551.9</v>
      </c>
      <c r="L18" s="25">
        <f t="shared" si="14"/>
        <v>1.5</v>
      </c>
      <c r="M18" s="25">
        <f t="shared" si="15"/>
        <v>1.3</v>
      </c>
      <c r="N18" s="25">
        <f t="shared" si="16"/>
        <v>550.4</v>
      </c>
    </row>
    <row r="19" spans="1:14" ht="15.75" x14ac:dyDescent="0.25">
      <c r="A19" s="10">
        <f t="shared" si="2"/>
        <v>11</v>
      </c>
      <c r="B19" s="5" t="s">
        <v>35</v>
      </c>
      <c r="C19" s="24">
        <v>16041.1</v>
      </c>
      <c r="D19" s="24">
        <v>12331.7</v>
      </c>
      <c r="E19" s="24">
        <v>9003.1</v>
      </c>
      <c r="F19" s="24">
        <v>3709.4</v>
      </c>
      <c r="G19" s="24">
        <f t="shared" ref="G19:N19" si="17">SUM(G21:G26)+G47+G48+G50+G49</f>
        <v>641.5</v>
      </c>
      <c r="H19" s="24">
        <f t="shared" si="17"/>
        <v>639.79999999999995</v>
      </c>
      <c r="I19" s="24">
        <f t="shared" si="17"/>
        <v>7.4</v>
      </c>
      <c r="J19" s="24">
        <f t="shared" si="17"/>
        <v>1.7</v>
      </c>
      <c r="K19" s="24">
        <f t="shared" si="17"/>
        <v>16682.599999999999</v>
      </c>
      <c r="L19" s="24">
        <f t="shared" si="17"/>
        <v>12971.5</v>
      </c>
      <c r="M19" s="24">
        <f t="shared" si="17"/>
        <v>9010.5</v>
      </c>
      <c r="N19" s="24">
        <f t="shared" si="17"/>
        <v>3711.1</v>
      </c>
    </row>
    <row r="20" spans="1:14" ht="15.75" x14ac:dyDescent="0.25">
      <c r="A20" s="10">
        <f t="shared" si="2"/>
        <v>12</v>
      </c>
      <c r="B20" s="42" t="s">
        <v>2</v>
      </c>
      <c r="C20" s="25">
        <v>0</v>
      </c>
      <c r="D20" s="25">
        <v>0</v>
      </c>
      <c r="E20" s="25">
        <v>0</v>
      </c>
      <c r="F20" s="25">
        <v>0</v>
      </c>
      <c r="G20" s="24"/>
      <c r="H20" s="25"/>
      <c r="I20" s="25"/>
      <c r="J20" s="25"/>
      <c r="K20" s="25">
        <f t="shared" ref="K20:K25" si="18">+L20+N20</f>
        <v>0</v>
      </c>
      <c r="L20" s="25">
        <f t="shared" ref="L20:L25" si="19">+D20+H20</f>
        <v>0</v>
      </c>
      <c r="M20" s="25">
        <f t="shared" ref="M20:M25" si="20">+E20+I20</f>
        <v>0</v>
      </c>
      <c r="N20" s="25">
        <f t="shared" ref="N20:N25" si="21">+F20+J20</f>
        <v>0</v>
      </c>
    </row>
    <row r="21" spans="1:14" ht="47.25" x14ac:dyDescent="0.25">
      <c r="A21" s="10">
        <f t="shared" si="2"/>
        <v>13</v>
      </c>
      <c r="B21" s="4" t="s">
        <v>120</v>
      </c>
      <c r="C21" s="25">
        <v>345</v>
      </c>
      <c r="D21" s="25">
        <v>345</v>
      </c>
      <c r="E21" s="25">
        <v>179.9</v>
      </c>
      <c r="F21" s="25">
        <v>0</v>
      </c>
      <c r="G21" s="25">
        <f>+H21+J21</f>
        <v>0</v>
      </c>
      <c r="H21" s="25"/>
      <c r="I21" s="25"/>
      <c r="J21" s="25"/>
      <c r="K21" s="25">
        <f t="shared" si="18"/>
        <v>345</v>
      </c>
      <c r="L21" s="25">
        <f t="shared" si="19"/>
        <v>345</v>
      </c>
      <c r="M21" s="25">
        <f t="shared" si="20"/>
        <v>179.9</v>
      </c>
      <c r="N21" s="25">
        <f t="shared" si="21"/>
        <v>0</v>
      </c>
    </row>
    <row r="22" spans="1:14" ht="47.25" x14ac:dyDescent="0.25">
      <c r="A22" s="10">
        <f t="shared" si="2"/>
        <v>14</v>
      </c>
      <c r="B22" s="4" t="s">
        <v>121</v>
      </c>
      <c r="C22" s="25">
        <v>365.4</v>
      </c>
      <c r="D22" s="25">
        <v>360.9</v>
      </c>
      <c r="E22" s="25">
        <v>334.7</v>
      </c>
      <c r="F22" s="25">
        <v>4.5</v>
      </c>
      <c r="G22" s="25">
        <f t="shared" ref="G22:G25" si="22">+H22+J22</f>
        <v>0</v>
      </c>
      <c r="H22" s="25"/>
      <c r="I22" s="25"/>
      <c r="J22" s="25"/>
      <c r="K22" s="25">
        <f t="shared" si="18"/>
        <v>365.4</v>
      </c>
      <c r="L22" s="25">
        <f t="shared" si="19"/>
        <v>360.9</v>
      </c>
      <c r="M22" s="25">
        <f t="shared" si="20"/>
        <v>334.7</v>
      </c>
      <c r="N22" s="25">
        <f t="shared" si="21"/>
        <v>4.5</v>
      </c>
    </row>
    <row r="23" spans="1:14" ht="47.25" x14ac:dyDescent="0.25">
      <c r="A23" s="10">
        <f t="shared" si="2"/>
        <v>15</v>
      </c>
      <c r="B23" s="4" t="s">
        <v>36</v>
      </c>
      <c r="C23" s="25">
        <v>14470.3</v>
      </c>
      <c r="D23" s="25">
        <v>10876.6</v>
      </c>
      <c r="E23" s="25">
        <v>7929.6</v>
      </c>
      <c r="F23" s="25">
        <v>3593.7</v>
      </c>
      <c r="G23" s="25">
        <f t="shared" si="22"/>
        <v>0</v>
      </c>
      <c r="H23" s="25">
        <v>-1.7</v>
      </c>
      <c r="I23" s="25"/>
      <c r="J23" s="25">
        <v>1.7</v>
      </c>
      <c r="K23" s="25">
        <f t="shared" si="18"/>
        <v>14470.3</v>
      </c>
      <c r="L23" s="25">
        <f t="shared" si="19"/>
        <v>10874.9</v>
      </c>
      <c r="M23" s="25">
        <f t="shared" si="20"/>
        <v>7929.6</v>
      </c>
      <c r="N23" s="25">
        <f t="shared" si="21"/>
        <v>3595.4</v>
      </c>
    </row>
    <row r="24" spans="1:14" ht="31.5" x14ac:dyDescent="0.25">
      <c r="A24" s="10">
        <f t="shared" si="2"/>
        <v>16</v>
      </c>
      <c r="B24" s="4" t="s">
        <v>37</v>
      </c>
      <c r="C24" s="25">
        <v>29</v>
      </c>
      <c r="D24" s="25">
        <v>29</v>
      </c>
      <c r="E24" s="25">
        <v>0</v>
      </c>
      <c r="F24" s="25">
        <v>0</v>
      </c>
      <c r="G24" s="25">
        <f t="shared" si="22"/>
        <v>0</v>
      </c>
      <c r="H24" s="25"/>
      <c r="I24" s="25"/>
      <c r="J24" s="25"/>
      <c r="K24" s="25">
        <f t="shared" si="18"/>
        <v>29</v>
      </c>
      <c r="L24" s="25">
        <f t="shared" si="19"/>
        <v>29</v>
      </c>
      <c r="M24" s="25">
        <f t="shared" si="20"/>
        <v>0</v>
      </c>
      <c r="N24" s="25">
        <f t="shared" si="21"/>
        <v>0</v>
      </c>
    </row>
    <row r="25" spans="1:14" ht="31.5" x14ac:dyDescent="0.25">
      <c r="A25" s="10">
        <f t="shared" si="2"/>
        <v>17</v>
      </c>
      <c r="B25" s="4" t="s">
        <v>38</v>
      </c>
      <c r="C25" s="25">
        <v>200</v>
      </c>
      <c r="D25" s="25">
        <v>88.8</v>
      </c>
      <c r="E25" s="25">
        <v>0</v>
      </c>
      <c r="F25" s="25">
        <v>111.2</v>
      </c>
      <c r="G25" s="25">
        <f t="shared" si="22"/>
        <v>0</v>
      </c>
      <c r="H25" s="25"/>
      <c r="I25" s="25"/>
      <c r="J25" s="25"/>
      <c r="K25" s="25">
        <f t="shared" si="18"/>
        <v>200</v>
      </c>
      <c r="L25" s="25">
        <f t="shared" si="19"/>
        <v>88.8</v>
      </c>
      <c r="M25" s="25">
        <f t="shared" si="20"/>
        <v>0</v>
      </c>
      <c r="N25" s="25">
        <f t="shared" si="21"/>
        <v>111.2</v>
      </c>
    </row>
    <row r="26" spans="1:14" ht="63" x14ac:dyDescent="0.25">
      <c r="A26" s="10">
        <f t="shared" si="2"/>
        <v>18</v>
      </c>
      <c r="B26" s="4" t="s">
        <v>39</v>
      </c>
      <c r="C26" s="25">
        <v>576.6</v>
      </c>
      <c r="D26" s="25">
        <v>576.6</v>
      </c>
      <c r="E26" s="25">
        <v>524.70000000000005</v>
      </c>
      <c r="F26" s="25">
        <v>0</v>
      </c>
      <c r="G26" s="25">
        <f>SUM(G28:G46)</f>
        <v>9.5</v>
      </c>
      <c r="H26" s="25">
        <f t="shared" ref="H26:N26" si="23">SUM(H28:H46)</f>
        <v>9.5</v>
      </c>
      <c r="I26" s="25">
        <f t="shared" si="23"/>
        <v>7.4</v>
      </c>
      <c r="J26" s="25">
        <f t="shared" si="23"/>
        <v>0</v>
      </c>
      <c r="K26" s="25">
        <f t="shared" si="23"/>
        <v>586.1</v>
      </c>
      <c r="L26" s="25">
        <f t="shared" si="23"/>
        <v>586.1</v>
      </c>
      <c r="M26" s="25">
        <f t="shared" si="23"/>
        <v>532.1</v>
      </c>
      <c r="N26" s="25">
        <f t="shared" si="23"/>
        <v>0</v>
      </c>
    </row>
    <row r="27" spans="1:14" ht="15.75" x14ac:dyDescent="0.25">
      <c r="A27" s="10">
        <f t="shared" si="2"/>
        <v>19</v>
      </c>
      <c r="B27" s="42" t="s">
        <v>2</v>
      </c>
      <c r="C27" s="25">
        <v>0</v>
      </c>
      <c r="D27" s="25">
        <v>0</v>
      </c>
      <c r="E27" s="25">
        <v>0</v>
      </c>
      <c r="F27" s="25">
        <v>0</v>
      </c>
      <c r="G27" s="24"/>
      <c r="H27" s="25"/>
      <c r="I27" s="25"/>
      <c r="J27" s="25"/>
      <c r="K27" s="25">
        <f t="shared" ref="K27:K46" si="24">+L27+N27</f>
        <v>0</v>
      </c>
      <c r="L27" s="25">
        <f t="shared" ref="L27:L50" si="25">+D27+H27</f>
        <v>0</v>
      </c>
      <c r="M27" s="25">
        <f t="shared" ref="M27:M50" si="26">+E27+I27</f>
        <v>0</v>
      </c>
      <c r="N27" s="25">
        <f t="shared" ref="N27:N50" si="27">+F27+J27</f>
        <v>0</v>
      </c>
    </row>
    <row r="28" spans="1:14" ht="31.5" x14ac:dyDescent="0.25">
      <c r="A28" s="10">
        <f t="shared" si="2"/>
        <v>20</v>
      </c>
      <c r="B28" s="4" t="s">
        <v>13</v>
      </c>
      <c r="C28" s="25">
        <v>0.9</v>
      </c>
      <c r="D28" s="25">
        <v>0.9</v>
      </c>
      <c r="E28" s="25">
        <v>0.9</v>
      </c>
      <c r="F28" s="25">
        <v>0</v>
      </c>
      <c r="G28" s="25">
        <f>+H28+J28</f>
        <v>0</v>
      </c>
      <c r="H28" s="25"/>
      <c r="I28" s="25"/>
      <c r="J28" s="25"/>
      <c r="K28" s="25">
        <f t="shared" si="24"/>
        <v>0.9</v>
      </c>
      <c r="L28" s="25">
        <f t="shared" si="25"/>
        <v>0.9</v>
      </c>
      <c r="M28" s="25">
        <f t="shared" si="26"/>
        <v>0.9</v>
      </c>
      <c r="N28" s="25">
        <f t="shared" si="27"/>
        <v>0</v>
      </c>
    </row>
    <row r="29" spans="1:14" ht="15.75" x14ac:dyDescent="0.25">
      <c r="A29" s="10">
        <f t="shared" si="2"/>
        <v>21</v>
      </c>
      <c r="B29" s="4" t="s">
        <v>14</v>
      </c>
      <c r="C29" s="25">
        <v>23</v>
      </c>
      <c r="D29" s="25">
        <v>23</v>
      </c>
      <c r="E29" s="25">
        <v>20.7</v>
      </c>
      <c r="F29" s="25">
        <v>0</v>
      </c>
      <c r="G29" s="25">
        <f t="shared" ref="G29:G33" si="28">+H29+J29</f>
        <v>0</v>
      </c>
      <c r="H29" s="25"/>
      <c r="I29" s="25"/>
      <c r="J29" s="25"/>
      <c r="K29" s="25">
        <f t="shared" si="24"/>
        <v>23</v>
      </c>
      <c r="L29" s="25">
        <f t="shared" si="25"/>
        <v>23</v>
      </c>
      <c r="M29" s="25">
        <f t="shared" si="26"/>
        <v>20.7</v>
      </c>
      <c r="N29" s="25">
        <f t="shared" si="27"/>
        <v>0</v>
      </c>
    </row>
    <row r="30" spans="1:14" ht="31.5" x14ac:dyDescent="0.25">
      <c r="A30" s="10">
        <f t="shared" si="2"/>
        <v>22</v>
      </c>
      <c r="B30" s="4" t="s">
        <v>15</v>
      </c>
      <c r="C30" s="25">
        <v>15.2</v>
      </c>
      <c r="D30" s="25">
        <v>15.2</v>
      </c>
      <c r="E30" s="25">
        <v>15</v>
      </c>
      <c r="F30" s="25">
        <v>0</v>
      </c>
      <c r="G30" s="25">
        <f t="shared" si="28"/>
        <v>0</v>
      </c>
      <c r="H30" s="25"/>
      <c r="I30" s="25"/>
      <c r="J30" s="25"/>
      <c r="K30" s="25">
        <f t="shared" si="24"/>
        <v>15.2</v>
      </c>
      <c r="L30" s="25">
        <f t="shared" si="25"/>
        <v>15.2</v>
      </c>
      <c r="M30" s="25">
        <f t="shared" si="26"/>
        <v>15</v>
      </c>
      <c r="N30" s="25">
        <f t="shared" si="27"/>
        <v>0</v>
      </c>
    </row>
    <row r="31" spans="1:14" ht="31.5" x14ac:dyDescent="0.25">
      <c r="A31" s="10">
        <f t="shared" si="2"/>
        <v>23</v>
      </c>
      <c r="B31" s="4" t="s">
        <v>72</v>
      </c>
      <c r="C31" s="25">
        <v>75.2</v>
      </c>
      <c r="D31" s="25">
        <v>75.2</v>
      </c>
      <c r="E31" s="25">
        <v>59.4</v>
      </c>
      <c r="F31" s="25">
        <v>0</v>
      </c>
      <c r="G31" s="25">
        <f t="shared" si="28"/>
        <v>0</v>
      </c>
      <c r="H31" s="25"/>
      <c r="I31" s="25"/>
      <c r="J31" s="25"/>
      <c r="K31" s="25">
        <f t="shared" si="24"/>
        <v>75.2</v>
      </c>
      <c r="L31" s="25">
        <f t="shared" si="25"/>
        <v>75.2</v>
      </c>
      <c r="M31" s="25">
        <f t="shared" si="26"/>
        <v>59.4</v>
      </c>
      <c r="N31" s="25">
        <f t="shared" si="27"/>
        <v>0</v>
      </c>
    </row>
    <row r="32" spans="1:14" ht="31.5" x14ac:dyDescent="0.25">
      <c r="A32" s="10">
        <f t="shared" si="2"/>
        <v>24</v>
      </c>
      <c r="B32" s="4" t="s">
        <v>85</v>
      </c>
      <c r="C32" s="25">
        <v>34.5</v>
      </c>
      <c r="D32" s="25">
        <v>34.5</v>
      </c>
      <c r="E32" s="25">
        <v>30.5</v>
      </c>
      <c r="F32" s="25">
        <v>0</v>
      </c>
      <c r="G32" s="25">
        <f t="shared" si="28"/>
        <v>0</v>
      </c>
      <c r="H32" s="25"/>
      <c r="I32" s="25"/>
      <c r="J32" s="25"/>
      <c r="K32" s="25">
        <f t="shared" si="24"/>
        <v>34.5</v>
      </c>
      <c r="L32" s="25">
        <f t="shared" si="25"/>
        <v>34.5</v>
      </c>
      <c r="M32" s="25">
        <f t="shared" si="26"/>
        <v>30.5</v>
      </c>
      <c r="N32" s="25">
        <f t="shared" si="27"/>
        <v>0</v>
      </c>
    </row>
    <row r="33" spans="1:14" ht="15.75" x14ac:dyDescent="0.25">
      <c r="A33" s="10">
        <f t="shared" si="2"/>
        <v>25</v>
      </c>
      <c r="B33" s="4" t="s">
        <v>16</v>
      </c>
      <c r="C33" s="25">
        <v>85.6</v>
      </c>
      <c r="D33" s="25">
        <v>85.6</v>
      </c>
      <c r="E33" s="25">
        <v>84.1</v>
      </c>
      <c r="F33" s="25">
        <v>0</v>
      </c>
      <c r="G33" s="25">
        <f t="shared" si="28"/>
        <v>0</v>
      </c>
      <c r="H33" s="25"/>
      <c r="I33" s="25"/>
      <c r="J33" s="25"/>
      <c r="K33" s="25">
        <f t="shared" si="24"/>
        <v>85.6</v>
      </c>
      <c r="L33" s="25">
        <f t="shared" si="25"/>
        <v>85.6</v>
      </c>
      <c r="M33" s="25">
        <f t="shared" si="26"/>
        <v>84.1</v>
      </c>
      <c r="N33" s="25">
        <f t="shared" si="27"/>
        <v>0</v>
      </c>
    </row>
    <row r="34" spans="1:14" ht="15.75" x14ac:dyDescent="0.25">
      <c r="A34" s="10">
        <f t="shared" si="2"/>
        <v>26</v>
      </c>
      <c r="B34" s="4" t="s">
        <v>17</v>
      </c>
      <c r="C34" s="25">
        <v>66.400000000000006</v>
      </c>
      <c r="D34" s="25">
        <v>66.400000000000006</v>
      </c>
      <c r="E34" s="25">
        <v>63.2</v>
      </c>
      <c r="F34" s="25">
        <v>0</v>
      </c>
      <c r="G34" s="25">
        <f>+H34+J34</f>
        <v>0</v>
      </c>
      <c r="H34" s="25"/>
      <c r="I34" s="25"/>
      <c r="J34" s="25"/>
      <c r="K34" s="25">
        <f t="shared" si="24"/>
        <v>66.400000000000006</v>
      </c>
      <c r="L34" s="25">
        <f t="shared" si="25"/>
        <v>66.400000000000006</v>
      </c>
      <c r="M34" s="25">
        <f t="shared" si="26"/>
        <v>63.2</v>
      </c>
      <c r="N34" s="25">
        <f t="shared" si="27"/>
        <v>0</v>
      </c>
    </row>
    <row r="35" spans="1:14" ht="47.25" x14ac:dyDescent="0.25">
      <c r="A35" s="10">
        <f t="shared" si="2"/>
        <v>27</v>
      </c>
      <c r="B35" s="4" t="s">
        <v>68</v>
      </c>
      <c r="C35" s="25">
        <v>23</v>
      </c>
      <c r="D35" s="25">
        <v>23</v>
      </c>
      <c r="E35" s="25">
        <v>22.6</v>
      </c>
      <c r="F35" s="25">
        <v>0</v>
      </c>
      <c r="G35" s="25">
        <f t="shared" ref="G35:G45" si="29">+H35+J35</f>
        <v>0</v>
      </c>
      <c r="H35" s="25"/>
      <c r="I35" s="25"/>
      <c r="J35" s="25"/>
      <c r="K35" s="25">
        <f t="shared" si="24"/>
        <v>23</v>
      </c>
      <c r="L35" s="25">
        <f t="shared" si="25"/>
        <v>23</v>
      </c>
      <c r="M35" s="25">
        <f t="shared" si="26"/>
        <v>22.6</v>
      </c>
      <c r="N35" s="25">
        <f t="shared" si="27"/>
        <v>0</v>
      </c>
    </row>
    <row r="36" spans="1:14" ht="31.5" x14ac:dyDescent="0.25">
      <c r="A36" s="10">
        <f t="shared" si="2"/>
        <v>28</v>
      </c>
      <c r="B36" s="4" t="s">
        <v>18</v>
      </c>
      <c r="C36" s="25">
        <v>2.6</v>
      </c>
      <c r="D36" s="25">
        <v>2.6</v>
      </c>
      <c r="E36" s="25">
        <v>0</v>
      </c>
      <c r="F36" s="25">
        <v>0</v>
      </c>
      <c r="G36" s="25">
        <f t="shared" si="29"/>
        <v>0</v>
      </c>
      <c r="H36" s="25"/>
      <c r="I36" s="25"/>
      <c r="J36" s="25"/>
      <c r="K36" s="25">
        <f t="shared" si="24"/>
        <v>2.6</v>
      </c>
      <c r="L36" s="25">
        <f t="shared" si="25"/>
        <v>2.6</v>
      </c>
      <c r="M36" s="25">
        <f t="shared" si="26"/>
        <v>0</v>
      </c>
      <c r="N36" s="25">
        <f t="shared" si="27"/>
        <v>0</v>
      </c>
    </row>
    <row r="37" spans="1:14" ht="15.75" x14ac:dyDescent="0.25">
      <c r="A37" s="10">
        <f t="shared" si="2"/>
        <v>29</v>
      </c>
      <c r="B37" s="9" t="s">
        <v>40</v>
      </c>
      <c r="C37" s="25">
        <v>19.7</v>
      </c>
      <c r="D37" s="25">
        <v>19.7</v>
      </c>
      <c r="E37" s="25">
        <v>19</v>
      </c>
      <c r="F37" s="25">
        <v>0</v>
      </c>
      <c r="G37" s="25">
        <f t="shared" si="29"/>
        <v>0</v>
      </c>
      <c r="H37" s="25"/>
      <c r="I37" s="25"/>
      <c r="J37" s="25"/>
      <c r="K37" s="25">
        <f t="shared" si="24"/>
        <v>19.7</v>
      </c>
      <c r="L37" s="25">
        <f t="shared" si="25"/>
        <v>19.7</v>
      </c>
      <c r="M37" s="25">
        <f t="shared" si="26"/>
        <v>19</v>
      </c>
      <c r="N37" s="25">
        <f t="shared" si="27"/>
        <v>0</v>
      </c>
    </row>
    <row r="38" spans="1:14" ht="31.5" x14ac:dyDescent="0.25">
      <c r="A38" s="10">
        <f t="shared" si="2"/>
        <v>30</v>
      </c>
      <c r="B38" s="4" t="s">
        <v>87</v>
      </c>
      <c r="C38" s="25">
        <v>10.4</v>
      </c>
      <c r="D38" s="25">
        <v>10.4</v>
      </c>
      <c r="E38" s="25">
        <v>10.199999999999999</v>
      </c>
      <c r="F38" s="25">
        <v>0</v>
      </c>
      <c r="G38" s="25">
        <f t="shared" si="29"/>
        <v>0</v>
      </c>
      <c r="H38" s="25"/>
      <c r="I38" s="25"/>
      <c r="J38" s="25"/>
      <c r="K38" s="25">
        <f t="shared" si="24"/>
        <v>10.4</v>
      </c>
      <c r="L38" s="25">
        <f t="shared" si="25"/>
        <v>10.4</v>
      </c>
      <c r="M38" s="25">
        <f t="shared" si="26"/>
        <v>10.199999999999999</v>
      </c>
      <c r="N38" s="25">
        <f t="shared" si="27"/>
        <v>0</v>
      </c>
    </row>
    <row r="39" spans="1:14" ht="15.75" x14ac:dyDescent="0.25">
      <c r="A39" s="10">
        <f t="shared" si="2"/>
        <v>31</v>
      </c>
      <c r="B39" s="4" t="s">
        <v>41</v>
      </c>
      <c r="C39" s="25">
        <v>108</v>
      </c>
      <c r="D39" s="25">
        <v>108</v>
      </c>
      <c r="E39" s="25">
        <v>105.2</v>
      </c>
      <c r="F39" s="25">
        <v>0</v>
      </c>
      <c r="G39" s="25">
        <f t="shared" si="29"/>
        <v>9.5</v>
      </c>
      <c r="H39" s="25">
        <v>9.5</v>
      </c>
      <c r="I39" s="25">
        <v>7.4</v>
      </c>
      <c r="J39" s="25"/>
      <c r="K39" s="25">
        <f t="shared" si="24"/>
        <v>117.5</v>
      </c>
      <c r="L39" s="25">
        <f t="shared" si="25"/>
        <v>117.5</v>
      </c>
      <c r="M39" s="25">
        <f t="shared" si="26"/>
        <v>112.6</v>
      </c>
      <c r="N39" s="25">
        <f t="shared" si="27"/>
        <v>0</v>
      </c>
    </row>
    <row r="40" spans="1:14" ht="31.5" x14ac:dyDescent="0.25">
      <c r="A40" s="10">
        <f t="shared" si="2"/>
        <v>32</v>
      </c>
      <c r="B40" s="4" t="s">
        <v>42</v>
      </c>
      <c r="C40" s="25">
        <v>25.2</v>
      </c>
      <c r="D40" s="25">
        <v>25.2</v>
      </c>
      <c r="E40" s="25">
        <v>20.7</v>
      </c>
      <c r="F40" s="25">
        <v>0</v>
      </c>
      <c r="G40" s="25">
        <f t="shared" si="29"/>
        <v>0</v>
      </c>
      <c r="H40" s="25"/>
      <c r="I40" s="25"/>
      <c r="J40" s="25"/>
      <c r="K40" s="25">
        <f t="shared" si="24"/>
        <v>25.2</v>
      </c>
      <c r="L40" s="25">
        <f t="shared" si="25"/>
        <v>25.2</v>
      </c>
      <c r="M40" s="25">
        <f t="shared" si="26"/>
        <v>20.7</v>
      </c>
      <c r="N40" s="25">
        <f t="shared" si="27"/>
        <v>0</v>
      </c>
    </row>
    <row r="41" spans="1:14" ht="15.75" x14ac:dyDescent="0.25">
      <c r="A41" s="10">
        <f t="shared" si="2"/>
        <v>33</v>
      </c>
      <c r="B41" s="4" t="s">
        <v>43</v>
      </c>
      <c r="C41" s="25">
        <v>31.4</v>
      </c>
      <c r="D41" s="25">
        <v>31.4</v>
      </c>
      <c r="E41" s="25">
        <v>29.3</v>
      </c>
      <c r="F41" s="25">
        <v>0</v>
      </c>
      <c r="G41" s="25">
        <f t="shared" si="29"/>
        <v>0</v>
      </c>
      <c r="H41" s="25"/>
      <c r="I41" s="25"/>
      <c r="J41" s="25"/>
      <c r="K41" s="25">
        <f t="shared" si="24"/>
        <v>31.4</v>
      </c>
      <c r="L41" s="25">
        <f t="shared" si="25"/>
        <v>31.4</v>
      </c>
      <c r="M41" s="25">
        <f t="shared" si="26"/>
        <v>29.3</v>
      </c>
      <c r="N41" s="25">
        <f t="shared" si="27"/>
        <v>0</v>
      </c>
    </row>
    <row r="42" spans="1:14" ht="31.5" x14ac:dyDescent="0.25">
      <c r="A42" s="10">
        <f t="shared" si="2"/>
        <v>34</v>
      </c>
      <c r="B42" s="4" t="s">
        <v>88</v>
      </c>
      <c r="C42" s="25">
        <v>2.4</v>
      </c>
      <c r="D42" s="25">
        <v>2.4</v>
      </c>
      <c r="E42" s="25">
        <v>2.2999999999999998</v>
      </c>
      <c r="F42" s="25">
        <v>0</v>
      </c>
      <c r="G42" s="25">
        <f t="shared" si="29"/>
        <v>0</v>
      </c>
      <c r="H42" s="25"/>
      <c r="I42" s="25"/>
      <c r="J42" s="25"/>
      <c r="K42" s="25">
        <f t="shared" si="24"/>
        <v>2.4</v>
      </c>
      <c r="L42" s="25">
        <f t="shared" si="25"/>
        <v>2.4</v>
      </c>
      <c r="M42" s="25">
        <f t="shared" si="26"/>
        <v>2.2999999999999998</v>
      </c>
      <c r="N42" s="25">
        <f t="shared" si="27"/>
        <v>0</v>
      </c>
    </row>
    <row r="43" spans="1:14" ht="47.25" x14ac:dyDescent="0.25">
      <c r="A43" s="10">
        <f t="shared" si="2"/>
        <v>35</v>
      </c>
      <c r="B43" s="4" t="s">
        <v>89</v>
      </c>
      <c r="C43" s="25">
        <v>1.4</v>
      </c>
      <c r="D43" s="25">
        <v>1.4</v>
      </c>
      <c r="E43" s="25">
        <v>1.4</v>
      </c>
      <c r="F43" s="25">
        <v>0</v>
      </c>
      <c r="G43" s="25">
        <f t="shared" si="29"/>
        <v>0</v>
      </c>
      <c r="H43" s="25"/>
      <c r="I43" s="25"/>
      <c r="J43" s="25"/>
      <c r="K43" s="25">
        <f t="shared" si="24"/>
        <v>1.4</v>
      </c>
      <c r="L43" s="25">
        <f t="shared" si="25"/>
        <v>1.4</v>
      </c>
      <c r="M43" s="25">
        <f t="shared" si="26"/>
        <v>1.4</v>
      </c>
      <c r="N43" s="25">
        <f t="shared" si="27"/>
        <v>0</v>
      </c>
    </row>
    <row r="44" spans="1:14" ht="31.5" x14ac:dyDescent="0.25">
      <c r="A44" s="10">
        <f t="shared" si="2"/>
        <v>36</v>
      </c>
      <c r="B44" s="4" t="s">
        <v>104</v>
      </c>
      <c r="C44" s="25">
        <v>46</v>
      </c>
      <c r="D44" s="25">
        <v>46</v>
      </c>
      <c r="E44" s="25">
        <v>39.9</v>
      </c>
      <c r="F44" s="25">
        <v>0</v>
      </c>
      <c r="G44" s="25">
        <f t="shared" si="29"/>
        <v>0</v>
      </c>
      <c r="H44" s="25"/>
      <c r="I44" s="25"/>
      <c r="J44" s="25"/>
      <c r="K44" s="25">
        <f t="shared" si="24"/>
        <v>46</v>
      </c>
      <c r="L44" s="25">
        <f t="shared" si="25"/>
        <v>46</v>
      </c>
      <c r="M44" s="25">
        <f t="shared" si="26"/>
        <v>39.9</v>
      </c>
      <c r="N44" s="25">
        <f t="shared" si="27"/>
        <v>0</v>
      </c>
    </row>
    <row r="45" spans="1:14" ht="47.25" x14ac:dyDescent="0.25">
      <c r="A45" s="10">
        <f t="shared" si="2"/>
        <v>37</v>
      </c>
      <c r="B45" s="4" t="s">
        <v>117</v>
      </c>
      <c r="C45" s="25">
        <v>0.3</v>
      </c>
      <c r="D45" s="25">
        <v>0.3</v>
      </c>
      <c r="E45" s="25">
        <v>0.3</v>
      </c>
      <c r="F45" s="25">
        <v>0</v>
      </c>
      <c r="G45" s="25">
        <f t="shared" si="29"/>
        <v>0</v>
      </c>
      <c r="H45" s="25"/>
      <c r="I45" s="25"/>
      <c r="J45" s="25"/>
      <c r="K45" s="25">
        <f t="shared" si="24"/>
        <v>0.3</v>
      </c>
      <c r="L45" s="25">
        <f t="shared" si="25"/>
        <v>0.3</v>
      </c>
      <c r="M45" s="25">
        <f t="shared" si="26"/>
        <v>0.3</v>
      </c>
      <c r="N45" s="25">
        <f t="shared" si="27"/>
        <v>0</v>
      </c>
    </row>
    <row r="46" spans="1:14" ht="15.75" x14ac:dyDescent="0.25">
      <c r="A46" s="10">
        <f t="shared" si="2"/>
        <v>38</v>
      </c>
      <c r="B46" s="4" t="s">
        <v>73</v>
      </c>
      <c r="C46" s="25">
        <v>5.4</v>
      </c>
      <c r="D46" s="25">
        <v>5.4</v>
      </c>
      <c r="E46" s="25">
        <v>0</v>
      </c>
      <c r="F46" s="25">
        <v>0</v>
      </c>
      <c r="G46" s="25">
        <f>+H46+J46</f>
        <v>0</v>
      </c>
      <c r="H46" s="25"/>
      <c r="I46" s="25"/>
      <c r="J46" s="25"/>
      <c r="K46" s="25">
        <f t="shared" si="24"/>
        <v>5.4</v>
      </c>
      <c r="L46" s="25">
        <f t="shared" si="25"/>
        <v>5.4</v>
      </c>
      <c r="M46" s="25">
        <f t="shared" si="26"/>
        <v>0</v>
      </c>
      <c r="N46" s="25">
        <f t="shared" si="27"/>
        <v>0</v>
      </c>
    </row>
    <row r="47" spans="1:14" ht="47.25" x14ac:dyDescent="0.25">
      <c r="A47" s="10">
        <f t="shared" si="2"/>
        <v>39</v>
      </c>
      <c r="B47" s="32" t="s">
        <v>91</v>
      </c>
      <c r="C47" s="25">
        <v>4.5</v>
      </c>
      <c r="D47" s="25">
        <v>4.5</v>
      </c>
      <c r="E47" s="25">
        <v>4.4000000000000004</v>
      </c>
      <c r="F47" s="25">
        <v>0</v>
      </c>
      <c r="G47" s="25">
        <f t="shared" ref="G47:G49" si="30">+H47+J47</f>
        <v>0</v>
      </c>
      <c r="H47" s="25"/>
      <c r="I47" s="25"/>
      <c r="J47" s="24"/>
      <c r="K47" s="25">
        <f>+L47+N47</f>
        <v>4.5</v>
      </c>
      <c r="L47" s="25">
        <f t="shared" si="25"/>
        <v>4.5</v>
      </c>
      <c r="M47" s="25">
        <f t="shared" si="26"/>
        <v>4.4000000000000004</v>
      </c>
      <c r="N47" s="25">
        <f t="shared" si="27"/>
        <v>0</v>
      </c>
    </row>
    <row r="48" spans="1:14" ht="47.25" x14ac:dyDescent="0.25">
      <c r="A48" s="10">
        <f t="shared" si="2"/>
        <v>40</v>
      </c>
      <c r="B48" s="32" t="s">
        <v>137</v>
      </c>
      <c r="C48" s="25">
        <v>30.3</v>
      </c>
      <c r="D48" s="25">
        <v>30.3</v>
      </c>
      <c r="E48" s="25">
        <v>29.8</v>
      </c>
      <c r="F48" s="25">
        <v>0</v>
      </c>
      <c r="G48" s="25">
        <f t="shared" si="30"/>
        <v>0</v>
      </c>
      <c r="H48" s="25"/>
      <c r="I48" s="25"/>
      <c r="J48" s="24"/>
      <c r="K48" s="25">
        <f>+L48+N48</f>
        <v>30.3</v>
      </c>
      <c r="L48" s="25">
        <f t="shared" si="25"/>
        <v>30.3</v>
      </c>
      <c r="M48" s="25">
        <f t="shared" si="26"/>
        <v>29.8</v>
      </c>
      <c r="N48" s="25">
        <f t="shared" si="27"/>
        <v>0</v>
      </c>
    </row>
    <row r="49" spans="1:14" ht="94.5" x14ac:dyDescent="0.25">
      <c r="A49" s="10">
        <f t="shared" si="2"/>
        <v>41</v>
      </c>
      <c r="B49" s="47" t="s">
        <v>166</v>
      </c>
      <c r="C49" s="24"/>
      <c r="D49" s="24"/>
      <c r="E49" s="24"/>
      <c r="F49" s="24"/>
      <c r="G49" s="24">
        <f t="shared" si="30"/>
        <v>632</v>
      </c>
      <c r="H49" s="24">
        <v>632</v>
      </c>
      <c r="I49" s="24"/>
      <c r="J49" s="24"/>
      <c r="K49" s="24">
        <f>+L49+N49</f>
        <v>632</v>
      </c>
      <c r="L49" s="24">
        <f t="shared" ref="L49" si="31">+D49+H49</f>
        <v>632</v>
      </c>
      <c r="M49" s="24">
        <f t="shared" ref="M49" si="32">+E49+I49</f>
        <v>0</v>
      </c>
      <c r="N49" s="24">
        <f t="shared" ref="N49" si="33">+F49+J49</f>
        <v>0</v>
      </c>
    </row>
    <row r="50" spans="1:14" ht="78.75" x14ac:dyDescent="0.25">
      <c r="A50" s="10">
        <f t="shared" si="2"/>
        <v>42</v>
      </c>
      <c r="B50" s="32" t="s">
        <v>136</v>
      </c>
      <c r="C50" s="25">
        <v>20</v>
      </c>
      <c r="D50" s="25">
        <v>20</v>
      </c>
      <c r="E50" s="25">
        <v>0</v>
      </c>
      <c r="F50" s="25">
        <v>0</v>
      </c>
      <c r="G50" s="25">
        <f>+H50+J50</f>
        <v>0</v>
      </c>
      <c r="H50" s="25"/>
      <c r="I50" s="25"/>
      <c r="J50" s="25"/>
      <c r="K50" s="25">
        <f t="shared" ref="K50" si="34">+L50+N50</f>
        <v>20</v>
      </c>
      <c r="L50" s="25">
        <f t="shared" si="25"/>
        <v>20</v>
      </c>
      <c r="M50" s="25">
        <f t="shared" si="26"/>
        <v>0</v>
      </c>
      <c r="N50" s="25">
        <f t="shared" si="27"/>
        <v>0</v>
      </c>
    </row>
    <row r="51" spans="1:14" ht="15.75" x14ac:dyDescent="0.25">
      <c r="A51" s="10">
        <f t="shared" si="2"/>
        <v>43</v>
      </c>
      <c r="B51" s="8" t="s">
        <v>45</v>
      </c>
      <c r="C51" s="24">
        <v>8545.4</v>
      </c>
      <c r="D51" s="24">
        <v>5302.5</v>
      </c>
      <c r="E51" s="24">
        <v>0</v>
      </c>
      <c r="F51" s="24">
        <v>3242.9</v>
      </c>
      <c r="G51" s="24">
        <f>SUM(G53:G56)</f>
        <v>0</v>
      </c>
      <c r="H51" s="24">
        <f t="shared" ref="H51:N51" si="35">SUM(H53:H56)</f>
        <v>0</v>
      </c>
      <c r="I51" s="24">
        <f t="shared" si="35"/>
        <v>0</v>
      </c>
      <c r="J51" s="24">
        <f t="shared" si="35"/>
        <v>0</v>
      </c>
      <c r="K51" s="24">
        <f t="shared" si="35"/>
        <v>8545.4</v>
      </c>
      <c r="L51" s="24">
        <f t="shared" si="35"/>
        <v>5302.5</v>
      </c>
      <c r="M51" s="24">
        <f t="shared" si="35"/>
        <v>0</v>
      </c>
      <c r="N51" s="24">
        <f t="shared" si="35"/>
        <v>3242.9</v>
      </c>
    </row>
    <row r="52" spans="1:14" ht="15.75" x14ac:dyDescent="0.25">
      <c r="A52" s="10">
        <f t="shared" si="2"/>
        <v>44</v>
      </c>
      <c r="B52" s="42" t="s">
        <v>2</v>
      </c>
      <c r="C52" s="25">
        <v>0</v>
      </c>
      <c r="D52" s="25">
        <v>0</v>
      </c>
      <c r="E52" s="25">
        <v>0</v>
      </c>
      <c r="F52" s="25">
        <v>0</v>
      </c>
      <c r="G52" s="25"/>
      <c r="H52" s="25"/>
      <c r="I52" s="25"/>
      <c r="J52" s="25"/>
      <c r="K52" s="25">
        <f t="shared" ref="K52:K62" si="36">+L52+N52</f>
        <v>0</v>
      </c>
      <c r="L52" s="25">
        <f t="shared" ref="L52:L62" si="37">+D52+H52</f>
        <v>0</v>
      </c>
      <c r="M52" s="25">
        <f t="shared" ref="M52:M62" si="38">+E52+I52</f>
        <v>0</v>
      </c>
      <c r="N52" s="25">
        <f t="shared" ref="N52:N62" si="39">+F52+J52</f>
        <v>0</v>
      </c>
    </row>
    <row r="53" spans="1:14" ht="31.5" x14ac:dyDescent="0.25">
      <c r="A53" s="10">
        <f t="shared" si="2"/>
        <v>45</v>
      </c>
      <c r="B53" s="9" t="s">
        <v>69</v>
      </c>
      <c r="C53" s="25">
        <v>5204</v>
      </c>
      <c r="D53" s="25">
        <v>4874.5</v>
      </c>
      <c r="E53" s="25">
        <v>0</v>
      </c>
      <c r="F53" s="25">
        <v>329.5</v>
      </c>
      <c r="G53" s="25">
        <f>+H53+J53</f>
        <v>0</v>
      </c>
      <c r="H53" s="25"/>
      <c r="I53" s="25"/>
      <c r="J53" s="25"/>
      <c r="K53" s="25">
        <f t="shared" si="36"/>
        <v>5204</v>
      </c>
      <c r="L53" s="25">
        <f t="shared" si="37"/>
        <v>4874.5</v>
      </c>
      <c r="M53" s="25">
        <f t="shared" si="38"/>
        <v>0</v>
      </c>
      <c r="N53" s="25">
        <f t="shared" si="39"/>
        <v>329.5</v>
      </c>
    </row>
    <row r="54" spans="1:14" ht="47.25" x14ac:dyDescent="0.25">
      <c r="A54" s="10">
        <f t="shared" si="2"/>
        <v>46</v>
      </c>
      <c r="B54" s="9" t="s">
        <v>100</v>
      </c>
      <c r="C54" s="25">
        <v>2839.4</v>
      </c>
      <c r="D54" s="25">
        <v>0</v>
      </c>
      <c r="E54" s="25">
        <v>0</v>
      </c>
      <c r="F54" s="25">
        <v>2839.4</v>
      </c>
      <c r="G54" s="25">
        <f t="shared" ref="G54:G56" si="40">+H54+J54</f>
        <v>0</v>
      </c>
      <c r="H54" s="25"/>
      <c r="I54" s="25"/>
      <c r="J54" s="25"/>
      <c r="K54" s="25">
        <f t="shared" si="36"/>
        <v>2839.4</v>
      </c>
      <c r="L54" s="25">
        <f t="shared" si="37"/>
        <v>0</v>
      </c>
      <c r="M54" s="25">
        <f t="shared" si="38"/>
        <v>0</v>
      </c>
      <c r="N54" s="25">
        <f t="shared" si="39"/>
        <v>2839.4</v>
      </c>
    </row>
    <row r="55" spans="1:14" ht="63" x14ac:dyDescent="0.25">
      <c r="A55" s="10">
        <f t="shared" si="2"/>
        <v>47</v>
      </c>
      <c r="B55" s="9" t="s">
        <v>150</v>
      </c>
      <c r="C55" s="25">
        <v>30</v>
      </c>
      <c r="D55" s="25">
        <v>30</v>
      </c>
      <c r="E55" s="25">
        <v>0</v>
      </c>
      <c r="F55" s="25">
        <v>0</v>
      </c>
      <c r="G55" s="25">
        <f t="shared" si="40"/>
        <v>0</v>
      </c>
      <c r="H55" s="25"/>
      <c r="I55" s="25"/>
      <c r="J55" s="25"/>
      <c r="K55" s="25">
        <f t="shared" si="36"/>
        <v>30</v>
      </c>
      <c r="L55" s="25">
        <f t="shared" si="37"/>
        <v>30</v>
      </c>
      <c r="M55" s="25">
        <f t="shared" si="38"/>
        <v>0</v>
      </c>
      <c r="N55" s="25">
        <f t="shared" si="39"/>
        <v>0</v>
      </c>
    </row>
    <row r="56" spans="1:14" ht="15.75" x14ac:dyDescent="0.25">
      <c r="A56" s="10">
        <f t="shared" si="2"/>
        <v>48</v>
      </c>
      <c r="B56" s="4" t="s">
        <v>46</v>
      </c>
      <c r="C56" s="25">
        <v>472</v>
      </c>
      <c r="D56" s="25">
        <v>398</v>
      </c>
      <c r="E56" s="25">
        <v>0</v>
      </c>
      <c r="F56" s="25">
        <v>74</v>
      </c>
      <c r="G56" s="25">
        <f t="shared" si="40"/>
        <v>0</v>
      </c>
      <c r="H56" s="25"/>
      <c r="I56" s="25"/>
      <c r="J56" s="25"/>
      <c r="K56" s="25">
        <f t="shared" si="36"/>
        <v>472</v>
      </c>
      <c r="L56" s="25">
        <f t="shared" si="37"/>
        <v>398</v>
      </c>
      <c r="M56" s="25">
        <f t="shared" si="38"/>
        <v>0</v>
      </c>
      <c r="N56" s="25">
        <f t="shared" si="39"/>
        <v>74</v>
      </c>
    </row>
    <row r="57" spans="1:14" ht="31.5" x14ac:dyDescent="0.25">
      <c r="A57" s="10">
        <f t="shared" si="2"/>
        <v>49</v>
      </c>
      <c r="B57" s="4" t="s">
        <v>109</v>
      </c>
      <c r="C57" s="24">
        <v>24364.5</v>
      </c>
      <c r="D57" s="24">
        <v>9555.7000000000007</v>
      </c>
      <c r="E57" s="24">
        <v>9.1</v>
      </c>
      <c r="F57" s="24">
        <v>14808.8</v>
      </c>
      <c r="G57" s="24">
        <f t="shared" ref="G57:J57" si="41">SUM(G59:G62)</f>
        <v>650</v>
      </c>
      <c r="H57" s="24">
        <f t="shared" si="41"/>
        <v>0</v>
      </c>
      <c r="I57" s="24">
        <f t="shared" si="41"/>
        <v>0</v>
      </c>
      <c r="J57" s="24">
        <f t="shared" si="41"/>
        <v>650</v>
      </c>
      <c r="K57" s="24">
        <f t="shared" si="36"/>
        <v>25014.5</v>
      </c>
      <c r="L57" s="24">
        <f t="shared" si="37"/>
        <v>9555.7000000000007</v>
      </c>
      <c r="M57" s="24">
        <f t="shared" si="38"/>
        <v>9.1</v>
      </c>
      <c r="N57" s="24">
        <f t="shared" si="39"/>
        <v>15458.8</v>
      </c>
    </row>
    <row r="58" spans="1:14" ht="15.75" x14ac:dyDescent="0.25">
      <c r="A58" s="10">
        <f t="shared" si="2"/>
        <v>50</v>
      </c>
      <c r="B58" s="42" t="s">
        <v>2</v>
      </c>
      <c r="C58" s="25">
        <v>0</v>
      </c>
      <c r="D58" s="25">
        <v>0</v>
      </c>
      <c r="E58" s="25">
        <v>0</v>
      </c>
      <c r="F58" s="25">
        <v>0</v>
      </c>
      <c r="G58" s="24"/>
      <c r="H58" s="24"/>
      <c r="I58" s="24"/>
      <c r="J58" s="24"/>
      <c r="K58" s="25">
        <f t="shared" si="36"/>
        <v>0</v>
      </c>
      <c r="L58" s="25">
        <f t="shared" si="37"/>
        <v>0</v>
      </c>
      <c r="M58" s="25">
        <f t="shared" si="38"/>
        <v>0</v>
      </c>
      <c r="N58" s="25">
        <f t="shared" si="39"/>
        <v>0</v>
      </c>
    </row>
    <row r="59" spans="1:14" ht="31.5" x14ac:dyDescent="0.25">
      <c r="A59" s="10">
        <f t="shared" si="2"/>
        <v>51</v>
      </c>
      <c r="B59" s="4" t="s">
        <v>93</v>
      </c>
      <c r="C59" s="25">
        <v>10391.799999999999</v>
      </c>
      <c r="D59" s="25">
        <v>7604.1</v>
      </c>
      <c r="E59" s="25">
        <v>9.1</v>
      </c>
      <c r="F59" s="25">
        <v>2787.7</v>
      </c>
      <c r="G59" s="25">
        <f>+H59+J59</f>
        <v>0</v>
      </c>
      <c r="H59" s="25"/>
      <c r="I59" s="25"/>
      <c r="J59" s="25"/>
      <c r="K59" s="25">
        <f t="shared" si="36"/>
        <v>10391.799999999999</v>
      </c>
      <c r="L59" s="25">
        <f t="shared" si="37"/>
        <v>7604.1</v>
      </c>
      <c r="M59" s="25">
        <f t="shared" si="38"/>
        <v>9.1</v>
      </c>
      <c r="N59" s="25">
        <f t="shared" si="39"/>
        <v>2787.7</v>
      </c>
    </row>
    <row r="60" spans="1:14" ht="47.25" x14ac:dyDescent="0.25">
      <c r="A60" s="10">
        <f t="shared" si="2"/>
        <v>52</v>
      </c>
      <c r="B60" s="4" t="s">
        <v>99</v>
      </c>
      <c r="C60" s="25">
        <v>2802.6</v>
      </c>
      <c r="D60" s="25">
        <v>0</v>
      </c>
      <c r="E60" s="25">
        <v>0</v>
      </c>
      <c r="F60" s="25">
        <v>2802.6</v>
      </c>
      <c r="G60" s="25">
        <f t="shared" ref="G60" si="42">+H60+J60</f>
        <v>0</v>
      </c>
      <c r="H60" s="25"/>
      <c r="I60" s="25"/>
      <c r="J60" s="25"/>
      <c r="K60" s="25">
        <f t="shared" si="36"/>
        <v>2802.6</v>
      </c>
      <c r="L60" s="25">
        <f t="shared" si="37"/>
        <v>0</v>
      </c>
      <c r="M60" s="25">
        <f t="shared" si="38"/>
        <v>0</v>
      </c>
      <c r="N60" s="25">
        <f t="shared" si="39"/>
        <v>2802.6</v>
      </c>
    </row>
    <row r="61" spans="1:14" ht="78.75" x14ac:dyDescent="0.25">
      <c r="A61" s="10">
        <f t="shared" si="2"/>
        <v>53</v>
      </c>
      <c r="B61" s="4" t="s">
        <v>135</v>
      </c>
      <c r="C61" s="25">
        <v>6170.1</v>
      </c>
      <c r="D61" s="25">
        <v>1951.6</v>
      </c>
      <c r="E61" s="25">
        <v>0</v>
      </c>
      <c r="F61" s="25">
        <v>4218.5</v>
      </c>
      <c r="G61" s="25">
        <f>+H61+J61</f>
        <v>650</v>
      </c>
      <c r="H61" s="25"/>
      <c r="I61" s="25"/>
      <c r="J61" s="25">
        <v>650</v>
      </c>
      <c r="K61" s="25">
        <f t="shared" si="36"/>
        <v>6820.1</v>
      </c>
      <c r="L61" s="25">
        <f t="shared" si="37"/>
        <v>1951.6</v>
      </c>
      <c r="M61" s="25">
        <f t="shared" si="38"/>
        <v>0</v>
      </c>
      <c r="N61" s="25">
        <f t="shared" si="39"/>
        <v>4868.5</v>
      </c>
    </row>
    <row r="62" spans="1:14" ht="47.25" x14ac:dyDescent="0.25">
      <c r="A62" s="10">
        <f t="shared" si="2"/>
        <v>54</v>
      </c>
      <c r="B62" s="4" t="s">
        <v>155</v>
      </c>
      <c r="C62" s="25">
        <v>5000</v>
      </c>
      <c r="D62" s="25">
        <v>0</v>
      </c>
      <c r="E62" s="25">
        <v>0</v>
      </c>
      <c r="F62" s="25">
        <v>5000</v>
      </c>
      <c r="G62" s="25">
        <f t="shared" ref="G62" si="43">+H62+J62</f>
        <v>0</v>
      </c>
      <c r="H62" s="24"/>
      <c r="I62" s="24"/>
      <c r="J62" s="25"/>
      <c r="K62" s="25">
        <f t="shared" si="36"/>
        <v>5000</v>
      </c>
      <c r="L62" s="25">
        <f t="shared" si="37"/>
        <v>0</v>
      </c>
      <c r="M62" s="25">
        <f t="shared" si="38"/>
        <v>0</v>
      </c>
      <c r="N62" s="25">
        <f t="shared" si="39"/>
        <v>5000</v>
      </c>
    </row>
    <row r="63" spans="1:14" ht="31.5" x14ac:dyDescent="0.25">
      <c r="A63" s="10">
        <f t="shared" si="2"/>
        <v>55</v>
      </c>
      <c r="B63" s="4" t="s">
        <v>110</v>
      </c>
      <c r="C63" s="24">
        <v>22581.1</v>
      </c>
      <c r="D63" s="24">
        <v>7172.1</v>
      </c>
      <c r="E63" s="24">
        <v>687.8</v>
      </c>
      <c r="F63" s="24">
        <v>15409</v>
      </c>
      <c r="G63" s="24">
        <f t="shared" ref="G63:N63" si="44">SUM(G65:G68)</f>
        <v>0</v>
      </c>
      <c r="H63" s="24">
        <f t="shared" si="44"/>
        <v>24.2</v>
      </c>
      <c r="I63" s="24">
        <f t="shared" si="44"/>
        <v>0</v>
      </c>
      <c r="J63" s="24">
        <f t="shared" si="44"/>
        <v>-24.2</v>
      </c>
      <c r="K63" s="24">
        <f t="shared" si="44"/>
        <v>22581.1</v>
      </c>
      <c r="L63" s="24">
        <f t="shared" si="44"/>
        <v>7196.3</v>
      </c>
      <c r="M63" s="24">
        <f t="shared" si="44"/>
        <v>687.8</v>
      </c>
      <c r="N63" s="24">
        <f t="shared" si="44"/>
        <v>15384.8</v>
      </c>
    </row>
    <row r="64" spans="1:14" ht="15.75" x14ac:dyDescent="0.25">
      <c r="A64" s="10">
        <f t="shared" si="2"/>
        <v>56</v>
      </c>
      <c r="B64" s="42" t="s">
        <v>2</v>
      </c>
      <c r="C64" s="25">
        <v>0</v>
      </c>
      <c r="D64" s="25">
        <v>0</v>
      </c>
      <c r="E64" s="25">
        <v>0</v>
      </c>
      <c r="F64" s="25">
        <v>0</v>
      </c>
      <c r="G64" s="24"/>
      <c r="H64" s="24"/>
      <c r="I64" s="24"/>
      <c r="J64" s="24"/>
      <c r="K64" s="25">
        <f t="shared" ref="K64:K68" si="45">+L64+N64</f>
        <v>0</v>
      </c>
      <c r="L64" s="25">
        <f t="shared" ref="L64:L68" si="46">+D64+H64</f>
        <v>0</v>
      </c>
      <c r="M64" s="25">
        <f t="shared" ref="M64:M68" si="47">+E64+I64</f>
        <v>0</v>
      </c>
      <c r="N64" s="25">
        <f t="shared" ref="N64:N68" si="48">+F64+J64</f>
        <v>0</v>
      </c>
    </row>
    <row r="65" spans="1:14" ht="47.25" x14ac:dyDescent="0.25">
      <c r="A65" s="10">
        <f t="shared" si="2"/>
        <v>57</v>
      </c>
      <c r="B65" s="4" t="s">
        <v>47</v>
      </c>
      <c r="C65" s="25">
        <v>11320.1</v>
      </c>
      <c r="D65" s="25">
        <v>7113.5</v>
      </c>
      <c r="E65" s="25">
        <v>644.29999999999995</v>
      </c>
      <c r="F65" s="25">
        <v>4206.6000000000004</v>
      </c>
      <c r="G65" s="25">
        <f>+H65+J65</f>
        <v>0</v>
      </c>
      <c r="H65" s="25">
        <v>24.2</v>
      </c>
      <c r="I65" s="25"/>
      <c r="J65" s="25">
        <v>-24.2</v>
      </c>
      <c r="K65" s="25">
        <f t="shared" si="45"/>
        <v>11320.1</v>
      </c>
      <c r="L65" s="25">
        <f t="shared" si="46"/>
        <v>7137.7</v>
      </c>
      <c r="M65" s="25">
        <f t="shared" si="47"/>
        <v>644.29999999999995</v>
      </c>
      <c r="N65" s="25">
        <f t="shared" si="48"/>
        <v>4182.3999999999996</v>
      </c>
    </row>
    <row r="66" spans="1:14" ht="31.5" x14ac:dyDescent="0.25">
      <c r="A66" s="10">
        <f t="shared" si="2"/>
        <v>58</v>
      </c>
      <c r="B66" s="4" t="s">
        <v>153</v>
      </c>
      <c r="C66" s="25">
        <v>1500</v>
      </c>
      <c r="D66" s="25">
        <v>0</v>
      </c>
      <c r="E66" s="25">
        <v>0</v>
      </c>
      <c r="F66" s="25">
        <v>1500</v>
      </c>
      <c r="G66" s="24">
        <f>+H66+J66</f>
        <v>0</v>
      </c>
      <c r="H66" s="24"/>
      <c r="I66" s="24"/>
      <c r="J66" s="24"/>
      <c r="K66" s="25">
        <f t="shared" si="45"/>
        <v>1500</v>
      </c>
      <c r="L66" s="25">
        <f t="shared" si="46"/>
        <v>0</v>
      </c>
      <c r="M66" s="25">
        <f t="shared" si="47"/>
        <v>0</v>
      </c>
      <c r="N66" s="25">
        <f t="shared" si="48"/>
        <v>1500</v>
      </c>
    </row>
    <row r="67" spans="1:14" ht="47.25" x14ac:dyDescent="0.25">
      <c r="A67" s="10">
        <f t="shared" si="2"/>
        <v>59</v>
      </c>
      <c r="B67" s="4" t="s">
        <v>53</v>
      </c>
      <c r="C67" s="25">
        <v>35.700000000000003</v>
      </c>
      <c r="D67" s="25">
        <v>35.700000000000003</v>
      </c>
      <c r="E67" s="25">
        <v>22.4</v>
      </c>
      <c r="F67" s="25">
        <v>0</v>
      </c>
      <c r="G67" s="25">
        <f>+H67+J67</f>
        <v>0</v>
      </c>
      <c r="H67" s="25"/>
      <c r="I67" s="25"/>
      <c r="J67" s="25"/>
      <c r="K67" s="25">
        <f t="shared" si="45"/>
        <v>35.700000000000003</v>
      </c>
      <c r="L67" s="25">
        <f t="shared" si="46"/>
        <v>35.700000000000003</v>
      </c>
      <c r="M67" s="25">
        <f t="shared" si="47"/>
        <v>22.4</v>
      </c>
      <c r="N67" s="25">
        <f t="shared" si="48"/>
        <v>0</v>
      </c>
    </row>
    <row r="68" spans="1:14" ht="63" x14ac:dyDescent="0.25">
      <c r="A68" s="10">
        <f t="shared" si="2"/>
        <v>60</v>
      </c>
      <c r="B68" s="4" t="s">
        <v>111</v>
      </c>
      <c r="C68" s="25">
        <v>9725.2999999999993</v>
      </c>
      <c r="D68" s="25">
        <v>22.9</v>
      </c>
      <c r="E68" s="25">
        <v>21.1</v>
      </c>
      <c r="F68" s="25">
        <v>9702.4</v>
      </c>
      <c r="G68" s="25">
        <f>+H68+J68</f>
        <v>0</v>
      </c>
      <c r="H68" s="25"/>
      <c r="I68" s="25"/>
      <c r="J68" s="25"/>
      <c r="K68" s="25">
        <f t="shared" si="45"/>
        <v>9725.2999999999993</v>
      </c>
      <c r="L68" s="25">
        <f t="shared" si="46"/>
        <v>22.9</v>
      </c>
      <c r="M68" s="25">
        <f t="shared" si="47"/>
        <v>21.1</v>
      </c>
      <c r="N68" s="25">
        <f t="shared" si="48"/>
        <v>9702.4</v>
      </c>
    </row>
    <row r="69" spans="1:14" ht="15.75" x14ac:dyDescent="0.25">
      <c r="A69" s="10">
        <f t="shared" si="2"/>
        <v>61</v>
      </c>
      <c r="B69" s="5" t="s">
        <v>78</v>
      </c>
      <c r="C69" s="24">
        <v>8163.4</v>
      </c>
      <c r="D69" s="24">
        <v>7563.8</v>
      </c>
      <c r="E69" s="24">
        <v>3816.4</v>
      </c>
      <c r="F69" s="24">
        <v>599.6</v>
      </c>
      <c r="G69" s="24">
        <f>SUM(G71:G73)</f>
        <v>0</v>
      </c>
      <c r="H69" s="24">
        <f t="shared" ref="H69:N69" si="49">SUM(H71:H73)</f>
        <v>0</v>
      </c>
      <c r="I69" s="24">
        <f t="shared" si="49"/>
        <v>0</v>
      </c>
      <c r="J69" s="24">
        <f t="shared" si="49"/>
        <v>0</v>
      </c>
      <c r="K69" s="24">
        <f t="shared" si="49"/>
        <v>8163.4</v>
      </c>
      <c r="L69" s="24">
        <f t="shared" si="49"/>
        <v>7563.8</v>
      </c>
      <c r="M69" s="24">
        <f t="shared" si="49"/>
        <v>3816.4</v>
      </c>
      <c r="N69" s="24">
        <f t="shared" si="49"/>
        <v>599.6</v>
      </c>
    </row>
    <row r="70" spans="1:14" ht="15.75" x14ac:dyDescent="0.25">
      <c r="A70" s="10">
        <f t="shared" si="2"/>
        <v>62</v>
      </c>
      <c r="B70" s="42" t="s">
        <v>2</v>
      </c>
      <c r="C70" s="25">
        <v>0</v>
      </c>
      <c r="D70" s="25">
        <v>0</v>
      </c>
      <c r="E70" s="25">
        <v>0</v>
      </c>
      <c r="F70" s="25">
        <v>0</v>
      </c>
      <c r="G70" s="24"/>
      <c r="H70" s="24"/>
      <c r="I70" s="24"/>
      <c r="J70" s="24"/>
      <c r="K70" s="25">
        <f t="shared" ref="K70:K74" si="50">+L70+N70</f>
        <v>0</v>
      </c>
      <c r="L70" s="25">
        <f t="shared" ref="L70:L74" si="51">+D70+H70</f>
        <v>0</v>
      </c>
      <c r="M70" s="25">
        <f t="shared" ref="M70:M74" si="52">+E70+I70</f>
        <v>0</v>
      </c>
      <c r="N70" s="25">
        <f t="shared" ref="N70:N74" si="53">+F70+J70</f>
        <v>0</v>
      </c>
    </row>
    <row r="71" spans="1:14" ht="31.5" x14ac:dyDescent="0.25">
      <c r="A71" s="10">
        <f t="shared" si="2"/>
        <v>63</v>
      </c>
      <c r="B71" s="4" t="s">
        <v>77</v>
      </c>
      <c r="C71" s="25">
        <v>7634.7</v>
      </c>
      <c r="D71" s="25">
        <v>7144.8</v>
      </c>
      <c r="E71" s="25">
        <v>3798.1</v>
      </c>
      <c r="F71" s="25">
        <v>489.9</v>
      </c>
      <c r="G71" s="25">
        <f>+H71+J71</f>
        <v>0</v>
      </c>
      <c r="H71" s="25"/>
      <c r="I71" s="25"/>
      <c r="J71" s="25"/>
      <c r="K71" s="25">
        <f t="shared" si="50"/>
        <v>7634.7</v>
      </c>
      <c r="L71" s="25">
        <f t="shared" si="51"/>
        <v>7144.8</v>
      </c>
      <c r="M71" s="25">
        <f t="shared" si="52"/>
        <v>3798.1</v>
      </c>
      <c r="N71" s="25">
        <f t="shared" si="53"/>
        <v>489.9</v>
      </c>
    </row>
    <row r="72" spans="1:14" ht="31.5" x14ac:dyDescent="0.25">
      <c r="A72" s="10">
        <f t="shared" si="2"/>
        <v>64</v>
      </c>
      <c r="B72" s="4" t="s">
        <v>79</v>
      </c>
      <c r="C72" s="25">
        <v>447.4</v>
      </c>
      <c r="D72" s="25">
        <v>419</v>
      </c>
      <c r="E72" s="25">
        <v>18.3</v>
      </c>
      <c r="F72" s="25">
        <v>28.4</v>
      </c>
      <c r="G72" s="25">
        <f t="shared" ref="G72:G73" si="54">+H72+J72</f>
        <v>0</v>
      </c>
      <c r="H72" s="25"/>
      <c r="I72" s="25"/>
      <c r="J72" s="25"/>
      <c r="K72" s="25">
        <f t="shared" si="50"/>
        <v>447.4</v>
      </c>
      <c r="L72" s="25">
        <f t="shared" si="51"/>
        <v>419</v>
      </c>
      <c r="M72" s="25">
        <f t="shared" si="52"/>
        <v>18.3</v>
      </c>
      <c r="N72" s="25">
        <f t="shared" si="53"/>
        <v>28.4</v>
      </c>
    </row>
    <row r="73" spans="1:14" ht="47.25" x14ac:dyDescent="0.25">
      <c r="A73" s="10">
        <f t="shared" si="2"/>
        <v>65</v>
      </c>
      <c r="B73" s="4" t="s">
        <v>98</v>
      </c>
      <c r="C73" s="25">
        <v>81.3</v>
      </c>
      <c r="D73" s="25">
        <v>0</v>
      </c>
      <c r="E73" s="25">
        <v>0</v>
      </c>
      <c r="F73" s="25">
        <v>81.3</v>
      </c>
      <c r="G73" s="25">
        <f t="shared" si="54"/>
        <v>0</v>
      </c>
      <c r="H73" s="25"/>
      <c r="I73" s="25"/>
      <c r="J73" s="25"/>
      <c r="K73" s="25">
        <f t="shared" si="50"/>
        <v>81.3</v>
      </c>
      <c r="L73" s="25">
        <f t="shared" si="51"/>
        <v>0</v>
      </c>
      <c r="M73" s="25">
        <f t="shared" si="52"/>
        <v>0</v>
      </c>
      <c r="N73" s="25">
        <f t="shared" si="53"/>
        <v>81.3</v>
      </c>
    </row>
    <row r="74" spans="1:14" ht="31.5" x14ac:dyDescent="0.25">
      <c r="A74" s="10">
        <f t="shared" si="2"/>
        <v>66</v>
      </c>
      <c r="B74" s="32" t="s">
        <v>108</v>
      </c>
      <c r="C74" s="24">
        <v>109.5</v>
      </c>
      <c r="D74" s="24">
        <v>109.5</v>
      </c>
      <c r="E74" s="24">
        <v>0</v>
      </c>
      <c r="F74" s="24">
        <v>0</v>
      </c>
      <c r="G74" s="24">
        <f>+H74+J74</f>
        <v>0</v>
      </c>
      <c r="H74" s="24"/>
      <c r="I74" s="24"/>
      <c r="J74" s="24"/>
      <c r="K74" s="24">
        <f t="shared" si="50"/>
        <v>109.5</v>
      </c>
      <c r="L74" s="24">
        <f t="shared" si="51"/>
        <v>109.5</v>
      </c>
      <c r="M74" s="24">
        <f t="shared" si="52"/>
        <v>0</v>
      </c>
      <c r="N74" s="24">
        <f t="shared" si="53"/>
        <v>0</v>
      </c>
    </row>
    <row r="75" spans="1:14" ht="15.75" x14ac:dyDescent="0.25">
      <c r="A75" s="10">
        <f t="shared" ref="A75:A130" si="55">+A74+1</f>
        <v>67</v>
      </c>
      <c r="B75" s="5" t="s">
        <v>48</v>
      </c>
      <c r="C75" s="24">
        <v>99927.7</v>
      </c>
      <c r="D75" s="24">
        <v>95655.6</v>
      </c>
      <c r="E75" s="24">
        <v>78935.600000000006</v>
      </c>
      <c r="F75" s="24">
        <v>4272.1000000000004</v>
      </c>
      <c r="G75" s="24">
        <f>SUM(G77:G87)</f>
        <v>1.1000000000000001</v>
      </c>
      <c r="H75" s="24">
        <f t="shared" ref="H75:N75" si="56">SUM(H77:H87)</f>
        <v>362.9</v>
      </c>
      <c r="I75" s="24">
        <f t="shared" si="56"/>
        <v>25.4</v>
      </c>
      <c r="J75" s="24">
        <f t="shared" si="56"/>
        <v>-361.8</v>
      </c>
      <c r="K75" s="24">
        <f t="shared" si="56"/>
        <v>99928.8</v>
      </c>
      <c r="L75" s="24">
        <f t="shared" si="56"/>
        <v>96018.5</v>
      </c>
      <c r="M75" s="24">
        <f t="shared" si="56"/>
        <v>78961</v>
      </c>
      <c r="N75" s="24">
        <f t="shared" si="56"/>
        <v>3910.3</v>
      </c>
    </row>
    <row r="76" spans="1:14" ht="15.75" x14ac:dyDescent="0.25">
      <c r="A76" s="10">
        <f t="shared" si="55"/>
        <v>68</v>
      </c>
      <c r="B76" s="42" t="s">
        <v>2</v>
      </c>
      <c r="C76" s="25">
        <v>0</v>
      </c>
      <c r="D76" s="25">
        <v>0</v>
      </c>
      <c r="E76" s="25">
        <v>0</v>
      </c>
      <c r="F76" s="25">
        <v>0</v>
      </c>
      <c r="G76" s="24"/>
      <c r="H76" s="24"/>
      <c r="I76" s="24"/>
      <c r="J76" s="24"/>
      <c r="K76" s="25">
        <f t="shared" ref="K76:K87" si="57">+L76+N76</f>
        <v>0</v>
      </c>
      <c r="L76" s="25">
        <f t="shared" ref="L76:L87" si="58">+D76+H76</f>
        <v>0</v>
      </c>
      <c r="M76" s="25">
        <f t="shared" ref="M76:M87" si="59">+E76+I76</f>
        <v>0</v>
      </c>
      <c r="N76" s="25">
        <f t="shared" ref="N76:N87" si="60">+F76+J76</f>
        <v>0</v>
      </c>
    </row>
    <row r="77" spans="1:14" ht="31.5" x14ac:dyDescent="0.25">
      <c r="A77" s="10">
        <f t="shared" si="55"/>
        <v>69</v>
      </c>
      <c r="B77" s="4" t="s">
        <v>49</v>
      </c>
      <c r="C77" s="25">
        <v>44376.1</v>
      </c>
      <c r="D77" s="25">
        <v>42361.9</v>
      </c>
      <c r="E77" s="25">
        <v>33514.800000000003</v>
      </c>
      <c r="F77" s="25">
        <v>2014.2</v>
      </c>
      <c r="G77" s="25">
        <f>+H77+J77</f>
        <v>0</v>
      </c>
      <c r="H77" s="25">
        <v>-24.2</v>
      </c>
      <c r="I77" s="25"/>
      <c r="J77" s="25">
        <v>24.2</v>
      </c>
      <c r="K77" s="25">
        <f t="shared" si="57"/>
        <v>44376.1</v>
      </c>
      <c r="L77" s="25">
        <f t="shared" si="58"/>
        <v>42337.7</v>
      </c>
      <c r="M77" s="25">
        <f t="shared" si="59"/>
        <v>33514.800000000003</v>
      </c>
      <c r="N77" s="25">
        <f t="shared" si="60"/>
        <v>2038.4</v>
      </c>
    </row>
    <row r="78" spans="1:14" ht="31.5" x14ac:dyDescent="0.25">
      <c r="A78" s="10">
        <f t="shared" si="55"/>
        <v>70</v>
      </c>
      <c r="B78" s="4" t="s">
        <v>56</v>
      </c>
      <c r="C78" s="25">
        <v>5390</v>
      </c>
      <c r="D78" s="25">
        <v>5361.4</v>
      </c>
      <c r="E78" s="25">
        <v>1874.2</v>
      </c>
      <c r="F78" s="25">
        <v>28.6</v>
      </c>
      <c r="G78" s="25">
        <f>+H78+J78</f>
        <v>0</v>
      </c>
      <c r="H78" s="25"/>
      <c r="I78" s="25"/>
      <c r="J78" s="25"/>
      <c r="K78" s="25">
        <f t="shared" si="57"/>
        <v>5390</v>
      </c>
      <c r="L78" s="25">
        <f t="shared" si="58"/>
        <v>5361.4</v>
      </c>
      <c r="M78" s="25">
        <f t="shared" si="59"/>
        <v>1874.2</v>
      </c>
      <c r="N78" s="25">
        <f t="shared" si="60"/>
        <v>28.6</v>
      </c>
    </row>
    <row r="79" spans="1:14" ht="47.25" x14ac:dyDescent="0.25">
      <c r="A79" s="10">
        <f t="shared" si="55"/>
        <v>71</v>
      </c>
      <c r="B79" s="4" t="s">
        <v>105</v>
      </c>
      <c r="C79" s="25">
        <v>44458.5</v>
      </c>
      <c r="D79" s="25">
        <v>44421.4</v>
      </c>
      <c r="E79" s="25">
        <v>42396.3</v>
      </c>
      <c r="F79" s="25">
        <v>37.1</v>
      </c>
      <c r="G79" s="25">
        <f t="shared" ref="G79" si="61">+H79+J79</f>
        <v>0</v>
      </c>
      <c r="H79" s="25"/>
      <c r="I79" s="25"/>
      <c r="J79" s="25"/>
      <c r="K79" s="25">
        <f t="shared" si="57"/>
        <v>44458.5</v>
      </c>
      <c r="L79" s="25">
        <f t="shared" si="58"/>
        <v>44421.4</v>
      </c>
      <c r="M79" s="25">
        <f t="shared" si="59"/>
        <v>42396.3</v>
      </c>
      <c r="N79" s="25">
        <f t="shared" si="60"/>
        <v>37.1</v>
      </c>
    </row>
    <row r="80" spans="1:14" ht="47.25" x14ac:dyDescent="0.25">
      <c r="A80" s="10">
        <f t="shared" si="55"/>
        <v>72</v>
      </c>
      <c r="B80" s="32" t="s">
        <v>54</v>
      </c>
      <c r="C80" s="25">
        <v>1106</v>
      </c>
      <c r="D80" s="25">
        <v>1106</v>
      </c>
      <c r="E80" s="25">
        <v>874.4</v>
      </c>
      <c r="F80" s="25">
        <v>0</v>
      </c>
      <c r="G80" s="25">
        <f>+H80+J80</f>
        <v>0</v>
      </c>
      <c r="H80" s="25"/>
      <c r="I80" s="25"/>
      <c r="J80" s="25"/>
      <c r="K80" s="25">
        <f t="shared" si="57"/>
        <v>1106</v>
      </c>
      <c r="L80" s="25">
        <f t="shared" si="58"/>
        <v>1106</v>
      </c>
      <c r="M80" s="25">
        <f t="shared" si="59"/>
        <v>874.4</v>
      </c>
      <c r="N80" s="25">
        <f t="shared" si="60"/>
        <v>0</v>
      </c>
    </row>
    <row r="81" spans="1:14" ht="63" x14ac:dyDescent="0.25">
      <c r="A81" s="10">
        <f t="shared" si="55"/>
        <v>73</v>
      </c>
      <c r="B81" s="32" t="s">
        <v>55</v>
      </c>
      <c r="C81" s="25">
        <v>0.9</v>
      </c>
      <c r="D81" s="25">
        <v>0.9</v>
      </c>
      <c r="E81" s="25">
        <v>0</v>
      </c>
      <c r="F81" s="25">
        <v>0</v>
      </c>
      <c r="G81" s="25">
        <f>+H81+J81</f>
        <v>0</v>
      </c>
      <c r="H81" s="25"/>
      <c r="I81" s="25"/>
      <c r="J81" s="25"/>
      <c r="K81" s="25">
        <f t="shared" si="57"/>
        <v>0.9</v>
      </c>
      <c r="L81" s="25">
        <f t="shared" si="58"/>
        <v>0.9</v>
      </c>
      <c r="M81" s="25">
        <f t="shared" si="59"/>
        <v>0</v>
      </c>
      <c r="N81" s="25">
        <f t="shared" si="60"/>
        <v>0</v>
      </c>
    </row>
    <row r="82" spans="1:14" ht="31.5" x14ac:dyDescent="0.25">
      <c r="A82" s="10">
        <f t="shared" si="55"/>
        <v>74</v>
      </c>
      <c r="B82" s="4" t="s">
        <v>113</v>
      </c>
      <c r="C82" s="25">
        <v>255.6</v>
      </c>
      <c r="D82" s="25">
        <v>255.6</v>
      </c>
      <c r="E82" s="25">
        <v>251.9</v>
      </c>
      <c r="F82" s="25">
        <v>0</v>
      </c>
      <c r="G82" s="25">
        <f t="shared" ref="G82:G87" si="62">+H82+J82</f>
        <v>0</v>
      </c>
      <c r="H82" s="25"/>
      <c r="I82" s="25"/>
      <c r="J82" s="25"/>
      <c r="K82" s="25">
        <f t="shared" si="57"/>
        <v>255.6</v>
      </c>
      <c r="L82" s="25">
        <f t="shared" si="58"/>
        <v>255.6</v>
      </c>
      <c r="M82" s="25">
        <f t="shared" si="59"/>
        <v>251.9</v>
      </c>
      <c r="N82" s="25">
        <f t="shared" si="60"/>
        <v>0</v>
      </c>
    </row>
    <row r="83" spans="1:14" ht="47.25" x14ac:dyDescent="0.25">
      <c r="A83" s="10">
        <f t="shared" si="55"/>
        <v>75</v>
      </c>
      <c r="B83" s="4" t="s">
        <v>123</v>
      </c>
      <c r="C83" s="25">
        <v>1247.3</v>
      </c>
      <c r="D83" s="25">
        <v>0</v>
      </c>
      <c r="E83" s="25">
        <v>0</v>
      </c>
      <c r="F83" s="25">
        <v>1247.3</v>
      </c>
      <c r="G83" s="25">
        <f t="shared" si="62"/>
        <v>-386</v>
      </c>
      <c r="H83" s="25"/>
      <c r="I83" s="25"/>
      <c r="J83" s="25">
        <v>-386</v>
      </c>
      <c r="K83" s="25">
        <f t="shared" si="57"/>
        <v>861.3</v>
      </c>
      <c r="L83" s="25">
        <f t="shared" si="58"/>
        <v>0</v>
      </c>
      <c r="M83" s="25">
        <f t="shared" si="59"/>
        <v>0</v>
      </c>
      <c r="N83" s="25">
        <f t="shared" si="60"/>
        <v>861.3</v>
      </c>
    </row>
    <row r="84" spans="1:14" ht="63" x14ac:dyDescent="0.25">
      <c r="A84" s="10">
        <f t="shared" si="55"/>
        <v>76</v>
      </c>
      <c r="B84" s="4" t="s">
        <v>152</v>
      </c>
      <c r="C84" s="25">
        <v>156.80000000000001</v>
      </c>
      <c r="D84" s="25">
        <v>156.80000000000001</v>
      </c>
      <c r="E84" s="25">
        <v>0</v>
      </c>
      <c r="F84" s="25">
        <v>0</v>
      </c>
      <c r="G84" s="25">
        <f t="shared" si="62"/>
        <v>361.5</v>
      </c>
      <c r="H84" s="25">
        <v>361.5</v>
      </c>
      <c r="I84" s="25"/>
      <c r="J84" s="25"/>
      <c r="K84" s="25">
        <f t="shared" si="57"/>
        <v>518.29999999999995</v>
      </c>
      <c r="L84" s="25">
        <f t="shared" si="58"/>
        <v>518.29999999999995</v>
      </c>
      <c r="M84" s="25">
        <f t="shared" si="59"/>
        <v>0</v>
      </c>
      <c r="N84" s="25">
        <f t="shared" si="60"/>
        <v>0</v>
      </c>
    </row>
    <row r="85" spans="1:14" ht="63" x14ac:dyDescent="0.25">
      <c r="A85" s="10">
        <f t="shared" si="55"/>
        <v>77</v>
      </c>
      <c r="B85" s="5" t="s">
        <v>163</v>
      </c>
      <c r="C85" s="24"/>
      <c r="D85" s="24"/>
      <c r="E85" s="24"/>
      <c r="F85" s="24"/>
      <c r="G85" s="24">
        <f t="shared" si="62"/>
        <v>25.6</v>
      </c>
      <c r="H85" s="24">
        <v>25.6</v>
      </c>
      <c r="I85" s="24">
        <v>25.4</v>
      </c>
      <c r="J85" s="24"/>
      <c r="K85" s="24">
        <f t="shared" ref="K85" si="63">+L85+N85</f>
        <v>25.6</v>
      </c>
      <c r="L85" s="24">
        <f t="shared" ref="L85" si="64">+D85+H85</f>
        <v>25.6</v>
      </c>
      <c r="M85" s="24">
        <f t="shared" ref="M85" si="65">+E85+I85</f>
        <v>25.4</v>
      </c>
      <c r="N85" s="24">
        <f t="shared" ref="N85" si="66">+F85+J85</f>
        <v>0</v>
      </c>
    </row>
    <row r="86" spans="1:14" ht="66.75" customHeight="1" x14ac:dyDescent="0.25">
      <c r="A86" s="10">
        <f t="shared" si="55"/>
        <v>78</v>
      </c>
      <c r="B86" s="4" t="s">
        <v>145</v>
      </c>
      <c r="C86" s="25">
        <v>304.8</v>
      </c>
      <c r="D86" s="25">
        <v>304.8</v>
      </c>
      <c r="E86" s="25">
        <v>0</v>
      </c>
      <c r="F86" s="25">
        <v>0</v>
      </c>
      <c r="G86" s="25">
        <f t="shared" si="62"/>
        <v>0</v>
      </c>
      <c r="H86" s="25"/>
      <c r="I86" s="25"/>
      <c r="J86" s="25"/>
      <c r="K86" s="25">
        <f t="shared" si="57"/>
        <v>304.8</v>
      </c>
      <c r="L86" s="25">
        <f t="shared" si="58"/>
        <v>304.8</v>
      </c>
      <c r="M86" s="25">
        <f t="shared" si="59"/>
        <v>0</v>
      </c>
      <c r="N86" s="25">
        <f t="shared" si="60"/>
        <v>0</v>
      </c>
    </row>
    <row r="87" spans="1:14" ht="47.25" x14ac:dyDescent="0.25">
      <c r="A87" s="10">
        <f t="shared" si="55"/>
        <v>79</v>
      </c>
      <c r="B87" s="4" t="s">
        <v>96</v>
      </c>
      <c r="C87" s="25">
        <v>2631.7</v>
      </c>
      <c r="D87" s="25">
        <v>1686.8</v>
      </c>
      <c r="E87" s="25">
        <v>24</v>
      </c>
      <c r="F87" s="25">
        <v>944.9</v>
      </c>
      <c r="G87" s="25">
        <f t="shared" si="62"/>
        <v>0</v>
      </c>
      <c r="H87" s="25"/>
      <c r="I87" s="25"/>
      <c r="J87" s="25"/>
      <c r="K87" s="25">
        <f t="shared" si="57"/>
        <v>2631.7</v>
      </c>
      <c r="L87" s="25">
        <f t="shared" si="58"/>
        <v>1686.8</v>
      </c>
      <c r="M87" s="25">
        <f t="shared" si="59"/>
        <v>24</v>
      </c>
      <c r="N87" s="25">
        <f t="shared" si="60"/>
        <v>944.9</v>
      </c>
    </row>
    <row r="88" spans="1:14" ht="15.75" x14ac:dyDescent="0.25">
      <c r="A88" s="10">
        <f t="shared" si="55"/>
        <v>80</v>
      </c>
      <c r="B88" s="8" t="s">
        <v>50</v>
      </c>
      <c r="C88" s="24">
        <v>14542.4</v>
      </c>
      <c r="D88" s="24">
        <v>8369.9</v>
      </c>
      <c r="E88" s="24">
        <v>4232.8999999999996</v>
      </c>
      <c r="F88" s="24">
        <v>6172.5</v>
      </c>
      <c r="G88" s="24">
        <f>SUM(G90:G93)</f>
        <v>0</v>
      </c>
      <c r="H88" s="24">
        <f t="shared" ref="H88:N88" si="67">SUM(H90:H93)</f>
        <v>0</v>
      </c>
      <c r="I88" s="24">
        <f t="shared" si="67"/>
        <v>0</v>
      </c>
      <c r="J88" s="24">
        <f t="shared" si="67"/>
        <v>0</v>
      </c>
      <c r="K88" s="24">
        <f t="shared" si="67"/>
        <v>14542.4</v>
      </c>
      <c r="L88" s="24">
        <f t="shared" si="67"/>
        <v>8369.9</v>
      </c>
      <c r="M88" s="24">
        <f t="shared" si="67"/>
        <v>4232.8999999999996</v>
      </c>
      <c r="N88" s="24">
        <f t="shared" si="67"/>
        <v>6172.5</v>
      </c>
    </row>
    <row r="89" spans="1:14" ht="15.75" x14ac:dyDescent="0.25">
      <c r="A89" s="10">
        <f t="shared" si="55"/>
        <v>81</v>
      </c>
      <c r="B89" s="42" t="s">
        <v>2</v>
      </c>
      <c r="C89" s="25">
        <v>0</v>
      </c>
      <c r="D89" s="25">
        <v>0</v>
      </c>
      <c r="E89" s="25">
        <v>0</v>
      </c>
      <c r="F89" s="25">
        <v>0</v>
      </c>
      <c r="G89" s="24"/>
      <c r="H89" s="24"/>
      <c r="I89" s="24"/>
      <c r="J89" s="24"/>
      <c r="K89" s="25">
        <f t="shared" ref="K89:K93" si="68">+L89+N89</f>
        <v>0</v>
      </c>
      <c r="L89" s="25">
        <f t="shared" ref="L89:L93" si="69">+D89+H89</f>
        <v>0</v>
      </c>
      <c r="M89" s="25">
        <f t="shared" ref="M89:M93" si="70">+E89+I89</f>
        <v>0</v>
      </c>
      <c r="N89" s="25">
        <f t="shared" ref="N89:N93" si="71">+F89+J89</f>
        <v>0</v>
      </c>
    </row>
    <row r="90" spans="1:14" ht="31.5" x14ac:dyDescent="0.25">
      <c r="A90" s="10">
        <f t="shared" si="55"/>
        <v>82</v>
      </c>
      <c r="B90" s="9" t="s">
        <v>51</v>
      </c>
      <c r="C90" s="25">
        <v>10363.4</v>
      </c>
      <c r="D90" s="25">
        <v>8039.1</v>
      </c>
      <c r="E90" s="25">
        <v>4232.8999999999996</v>
      </c>
      <c r="F90" s="25">
        <v>2324.3000000000002</v>
      </c>
      <c r="G90" s="25">
        <f>+H90+J90</f>
        <v>0</v>
      </c>
      <c r="H90" s="25"/>
      <c r="I90" s="25"/>
      <c r="J90" s="25"/>
      <c r="K90" s="25">
        <f t="shared" si="68"/>
        <v>10363.4</v>
      </c>
      <c r="L90" s="25">
        <f t="shared" si="69"/>
        <v>8039.1</v>
      </c>
      <c r="M90" s="25">
        <f t="shared" si="70"/>
        <v>4232.8999999999996</v>
      </c>
      <c r="N90" s="25">
        <f t="shared" si="71"/>
        <v>2324.3000000000002</v>
      </c>
    </row>
    <row r="91" spans="1:14" ht="31.5" x14ac:dyDescent="0.25">
      <c r="A91" s="10">
        <f t="shared" si="55"/>
        <v>83</v>
      </c>
      <c r="B91" s="4" t="s">
        <v>57</v>
      </c>
      <c r="C91" s="25">
        <v>330.8</v>
      </c>
      <c r="D91" s="25">
        <v>330.8</v>
      </c>
      <c r="E91" s="25">
        <v>0</v>
      </c>
      <c r="F91" s="25">
        <v>0</v>
      </c>
      <c r="G91" s="25">
        <f>+H91+J91</f>
        <v>0</v>
      </c>
      <c r="H91" s="25"/>
      <c r="I91" s="25"/>
      <c r="J91" s="25"/>
      <c r="K91" s="25">
        <f t="shared" si="68"/>
        <v>330.8</v>
      </c>
      <c r="L91" s="25">
        <f t="shared" si="69"/>
        <v>330.8</v>
      </c>
      <c r="M91" s="25">
        <f t="shared" si="70"/>
        <v>0</v>
      </c>
      <c r="N91" s="25">
        <f t="shared" si="71"/>
        <v>0</v>
      </c>
    </row>
    <row r="92" spans="1:14" ht="31.5" x14ac:dyDescent="0.25">
      <c r="A92" s="10">
        <f t="shared" si="55"/>
        <v>84</v>
      </c>
      <c r="B92" s="9" t="s">
        <v>122</v>
      </c>
      <c r="C92" s="25">
        <v>3245.8</v>
      </c>
      <c r="D92" s="25">
        <v>0</v>
      </c>
      <c r="E92" s="25">
        <v>0</v>
      </c>
      <c r="F92" s="25">
        <v>3245.8</v>
      </c>
      <c r="G92" s="25">
        <f>+H92+J92</f>
        <v>0</v>
      </c>
      <c r="H92" s="25"/>
      <c r="I92" s="25"/>
      <c r="J92" s="25"/>
      <c r="K92" s="25">
        <f t="shared" si="68"/>
        <v>3245.8</v>
      </c>
      <c r="L92" s="25">
        <f t="shared" si="69"/>
        <v>0</v>
      </c>
      <c r="M92" s="25">
        <f t="shared" si="70"/>
        <v>0</v>
      </c>
      <c r="N92" s="25">
        <f t="shared" si="71"/>
        <v>3245.8</v>
      </c>
    </row>
    <row r="93" spans="1:14" ht="47.25" x14ac:dyDescent="0.25">
      <c r="A93" s="10">
        <f t="shared" si="55"/>
        <v>85</v>
      </c>
      <c r="B93" s="9" t="s">
        <v>97</v>
      </c>
      <c r="C93" s="25">
        <v>602.4</v>
      </c>
      <c r="D93" s="25">
        <v>0</v>
      </c>
      <c r="E93" s="25">
        <v>0</v>
      </c>
      <c r="F93" s="25">
        <v>602.4</v>
      </c>
      <c r="G93" s="25">
        <f t="shared" ref="G93" si="72">+H93+J93</f>
        <v>0</v>
      </c>
      <c r="H93" s="25"/>
      <c r="I93" s="25"/>
      <c r="J93" s="25"/>
      <c r="K93" s="25">
        <f t="shared" si="68"/>
        <v>602.4</v>
      </c>
      <c r="L93" s="25">
        <f t="shared" si="69"/>
        <v>0</v>
      </c>
      <c r="M93" s="25">
        <f t="shared" si="70"/>
        <v>0</v>
      </c>
      <c r="N93" s="25">
        <f t="shared" si="71"/>
        <v>602.4</v>
      </c>
    </row>
    <row r="94" spans="1:14" ht="15.75" x14ac:dyDescent="0.25">
      <c r="A94" s="10">
        <f t="shared" si="55"/>
        <v>86</v>
      </c>
      <c r="B94" s="8" t="s">
        <v>80</v>
      </c>
      <c r="C94" s="24">
        <v>22442.3</v>
      </c>
      <c r="D94" s="24">
        <v>19647.8</v>
      </c>
      <c r="E94" s="24">
        <v>8016.2</v>
      </c>
      <c r="F94" s="24">
        <v>2794.5</v>
      </c>
      <c r="G94" s="24">
        <f>SUM(G96:G105)</f>
        <v>1450.3</v>
      </c>
      <c r="H94" s="24">
        <f t="shared" ref="H94:N94" si="73">SUM(H96:H105)</f>
        <v>1450.3</v>
      </c>
      <c r="I94" s="24">
        <f t="shared" si="73"/>
        <v>150.5</v>
      </c>
      <c r="J94" s="24">
        <f t="shared" si="73"/>
        <v>0</v>
      </c>
      <c r="K94" s="24">
        <f t="shared" si="73"/>
        <v>23892.6</v>
      </c>
      <c r="L94" s="24">
        <f t="shared" si="73"/>
        <v>21098.1</v>
      </c>
      <c r="M94" s="24">
        <f t="shared" si="73"/>
        <v>8166.7</v>
      </c>
      <c r="N94" s="24">
        <f t="shared" si="73"/>
        <v>2794.5</v>
      </c>
    </row>
    <row r="95" spans="1:14" ht="15.75" x14ac:dyDescent="0.25">
      <c r="A95" s="10">
        <f t="shared" si="55"/>
        <v>87</v>
      </c>
      <c r="B95" s="42" t="s">
        <v>2</v>
      </c>
      <c r="C95" s="25">
        <v>0</v>
      </c>
      <c r="D95" s="25">
        <v>0</v>
      </c>
      <c r="E95" s="25">
        <v>0</v>
      </c>
      <c r="F95" s="25">
        <v>0</v>
      </c>
      <c r="G95" s="25"/>
      <c r="H95" s="25"/>
      <c r="I95" s="25"/>
      <c r="J95" s="25"/>
      <c r="K95" s="25">
        <f t="shared" ref="K95:K102" si="74">+L95+N95</f>
        <v>0</v>
      </c>
      <c r="L95" s="25">
        <f t="shared" ref="L95:L102" si="75">+D95+H95</f>
        <v>0</v>
      </c>
      <c r="M95" s="25">
        <f t="shared" ref="M95:M102" si="76">+E95+I95</f>
        <v>0</v>
      </c>
      <c r="N95" s="25">
        <f t="shared" ref="N95:N102" si="77">+F95+J95</f>
        <v>0</v>
      </c>
    </row>
    <row r="96" spans="1:14" ht="31.5" x14ac:dyDescent="0.25">
      <c r="A96" s="10">
        <f t="shared" si="55"/>
        <v>88</v>
      </c>
      <c r="B96" s="9" t="s">
        <v>52</v>
      </c>
      <c r="C96" s="25">
        <v>11201.2</v>
      </c>
      <c r="D96" s="25">
        <v>10687</v>
      </c>
      <c r="E96" s="25">
        <v>4837.1000000000004</v>
      </c>
      <c r="F96" s="25">
        <v>514.20000000000005</v>
      </c>
      <c r="G96" s="25">
        <f>+H96+J96</f>
        <v>0</v>
      </c>
      <c r="H96" s="25"/>
      <c r="I96" s="25"/>
      <c r="J96" s="25"/>
      <c r="K96" s="25">
        <f t="shared" si="74"/>
        <v>11201.2</v>
      </c>
      <c r="L96" s="25">
        <f t="shared" si="75"/>
        <v>10687</v>
      </c>
      <c r="M96" s="25">
        <f t="shared" si="76"/>
        <v>4837.1000000000004</v>
      </c>
      <c r="N96" s="25">
        <f t="shared" si="77"/>
        <v>514.20000000000005</v>
      </c>
    </row>
    <row r="97" spans="1:14" ht="31.5" x14ac:dyDescent="0.25">
      <c r="A97" s="10">
        <f t="shared" si="55"/>
        <v>89</v>
      </c>
      <c r="B97" s="32" t="s">
        <v>61</v>
      </c>
      <c r="C97" s="25">
        <v>668.5</v>
      </c>
      <c r="D97" s="25">
        <v>660</v>
      </c>
      <c r="E97" s="25">
        <v>194.3</v>
      </c>
      <c r="F97" s="25">
        <v>8.5</v>
      </c>
      <c r="G97" s="25">
        <f t="shared" ref="G97:G99" si="78">+H97+J97</f>
        <v>0</v>
      </c>
      <c r="H97" s="25"/>
      <c r="I97" s="25"/>
      <c r="J97" s="25"/>
      <c r="K97" s="25">
        <f t="shared" si="74"/>
        <v>668.5</v>
      </c>
      <c r="L97" s="25">
        <f t="shared" si="75"/>
        <v>660</v>
      </c>
      <c r="M97" s="25">
        <f t="shared" si="76"/>
        <v>194.3</v>
      </c>
      <c r="N97" s="25">
        <f t="shared" si="77"/>
        <v>8.5</v>
      </c>
    </row>
    <row r="98" spans="1:14" ht="47.25" x14ac:dyDescent="0.25">
      <c r="A98" s="10">
        <f t="shared" si="55"/>
        <v>90</v>
      </c>
      <c r="B98" s="4" t="s">
        <v>62</v>
      </c>
      <c r="C98" s="25">
        <v>1021.3</v>
      </c>
      <c r="D98" s="25">
        <v>998.3</v>
      </c>
      <c r="E98" s="25">
        <v>0</v>
      </c>
      <c r="F98" s="25">
        <v>23</v>
      </c>
      <c r="G98" s="25">
        <f t="shared" si="78"/>
        <v>0</v>
      </c>
      <c r="H98" s="25"/>
      <c r="I98" s="25"/>
      <c r="J98" s="25"/>
      <c r="K98" s="25">
        <f t="shared" si="74"/>
        <v>1021.3</v>
      </c>
      <c r="L98" s="25">
        <f t="shared" si="75"/>
        <v>998.3</v>
      </c>
      <c r="M98" s="25">
        <f t="shared" si="76"/>
        <v>0</v>
      </c>
      <c r="N98" s="25">
        <f t="shared" si="77"/>
        <v>23</v>
      </c>
    </row>
    <row r="99" spans="1:14" ht="47.25" x14ac:dyDescent="0.25">
      <c r="A99" s="10">
        <f t="shared" si="55"/>
        <v>91</v>
      </c>
      <c r="B99" s="9" t="s">
        <v>95</v>
      </c>
      <c r="C99" s="25">
        <v>2894</v>
      </c>
      <c r="D99" s="25">
        <v>695.2</v>
      </c>
      <c r="E99" s="25">
        <v>225.9</v>
      </c>
      <c r="F99" s="25">
        <v>2198.8000000000002</v>
      </c>
      <c r="G99" s="25">
        <f t="shared" si="78"/>
        <v>51</v>
      </c>
      <c r="H99" s="25">
        <f>4.1+38.3+8.6</f>
        <v>51</v>
      </c>
      <c r="I99" s="25">
        <f>4+3.8+0.9</f>
        <v>8.6999999999999993</v>
      </c>
      <c r="J99" s="25"/>
      <c r="K99" s="25">
        <f t="shared" si="74"/>
        <v>2945</v>
      </c>
      <c r="L99" s="25">
        <f t="shared" si="75"/>
        <v>746.2</v>
      </c>
      <c r="M99" s="25">
        <f t="shared" si="76"/>
        <v>234.6</v>
      </c>
      <c r="N99" s="25">
        <f t="shared" si="77"/>
        <v>2198.8000000000002</v>
      </c>
    </row>
    <row r="100" spans="1:14" ht="47.25" x14ac:dyDescent="0.25">
      <c r="A100" s="10">
        <f t="shared" si="55"/>
        <v>92</v>
      </c>
      <c r="B100" s="32" t="s">
        <v>60</v>
      </c>
      <c r="C100" s="25">
        <v>74</v>
      </c>
      <c r="D100" s="25">
        <v>74</v>
      </c>
      <c r="E100" s="25">
        <v>0</v>
      </c>
      <c r="F100" s="25">
        <v>0</v>
      </c>
      <c r="G100" s="25">
        <f>+H100+J100</f>
        <v>0</v>
      </c>
      <c r="H100" s="25"/>
      <c r="I100" s="25"/>
      <c r="J100" s="25"/>
      <c r="K100" s="25">
        <f t="shared" si="74"/>
        <v>74</v>
      </c>
      <c r="L100" s="25">
        <f t="shared" si="75"/>
        <v>74</v>
      </c>
      <c r="M100" s="25">
        <f t="shared" si="76"/>
        <v>0</v>
      </c>
      <c r="N100" s="25">
        <f t="shared" si="77"/>
        <v>0</v>
      </c>
    </row>
    <row r="101" spans="1:14" ht="63" x14ac:dyDescent="0.25">
      <c r="A101" s="10">
        <f t="shared" si="55"/>
        <v>93</v>
      </c>
      <c r="B101" s="32" t="s">
        <v>138</v>
      </c>
      <c r="C101" s="25">
        <v>50</v>
      </c>
      <c r="D101" s="25">
        <v>0</v>
      </c>
      <c r="E101" s="25">
        <v>0</v>
      </c>
      <c r="F101" s="25">
        <v>50</v>
      </c>
      <c r="G101" s="25">
        <f>+H101+J101</f>
        <v>0</v>
      </c>
      <c r="H101" s="25"/>
      <c r="I101" s="25"/>
      <c r="J101" s="25"/>
      <c r="K101" s="25">
        <f t="shared" si="74"/>
        <v>50</v>
      </c>
      <c r="L101" s="25">
        <f t="shared" si="75"/>
        <v>0</v>
      </c>
      <c r="M101" s="25">
        <f t="shared" si="76"/>
        <v>0</v>
      </c>
      <c r="N101" s="25">
        <f t="shared" si="77"/>
        <v>50</v>
      </c>
    </row>
    <row r="102" spans="1:14" ht="94.5" x14ac:dyDescent="0.25">
      <c r="A102" s="10">
        <f t="shared" si="55"/>
        <v>94</v>
      </c>
      <c r="B102" s="32" t="s">
        <v>143</v>
      </c>
      <c r="C102" s="25">
        <v>187.9</v>
      </c>
      <c r="D102" s="25">
        <v>187.9</v>
      </c>
      <c r="E102" s="25">
        <v>185.2</v>
      </c>
      <c r="F102" s="25">
        <v>0</v>
      </c>
      <c r="G102" s="25">
        <f>+H102+J102</f>
        <v>0</v>
      </c>
      <c r="H102" s="25"/>
      <c r="I102" s="25"/>
      <c r="J102" s="25"/>
      <c r="K102" s="25">
        <f t="shared" si="74"/>
        <v>187.9</v>
      </c>
      <c r="L102" s="25">
        <f t="shared" si="75"/>
        <v>187.9</v>
      </c>
      <c r="M102" s="25">
        <f t="shared" si="76"/>
        <v>185.2</v>
      </c>
      <c r="N102" s="25">
        <f t="shared" si="77"/>
        <v>0</v>
      </c>
    </row>
    <row r="103" spans="1:14" ht="47.25" x14ac:dyDescent="0.25">
      <c r="A103" s="10">
        <f t="shared" si="55"/>
        <v>95</v>
      </c>
      <c r="B103" s="47" t="s">
        <v>158</v>
      </c>
      <c r="C103" s="24"/>
      <c r="D103" s="24"/>
      <c r="E103" s="24"/>
      <c r="F103" s="24"/>
      <c r="G103" s="24">
        <f>+H103+J103</f>
        <v>927.5</v>
      </c>
      <c r="H103" s="24">
        <v>927.5</v>
      </c>
      <c r="I103" s="24"/>
      <c r="J103" s="24"/>
      <c r="K103" s="24">
        <f t="shared" ref="K103" si="79">+L103+N103</f>
        <v>927.5</v>
      </c>
      <c r="L103" s="24">
        <f t="shared" ref="L103" si="80">+D103+H103</f>
        <v>927.5</v>
      </c>
      <c r="M103" s="24">
        <f t="shared" ref="M103" si="81">+E103+I103</f>
        <v>0</v>
      </c>
      <c r="N103" s="24">
        <f t="shared" ref="N103" si="82">+F103+J103</f>
        <v>0</v>
      </c>
    </row>
    <row r="104" spans="1:14" ht="47.25" x14ac:dyDescent="0.25">
      <c r="A104" s="10">
        <f t="shared" si="55"/>
        <v>96</v>
      </c>
      <c r="B104" s="47" t="s">
        <v>160</v>
      </c>
      <c r="C104" s="24"/>
      <c r="D104" s="24"/>
      <c r="E104" s="24"/>
      <c r="F104" s="24"/>
      <c r="G104" s="24">
        <f>+H104+J104</f>
        <v>47</v>
      </c>
      <c r="H104" s="24">
        <v>47</v>
      </c>
      <c r="I104" s="24"/>
      <c r="J104" s="24"/>
      <c r="K104" s="24">
        <f t="shared" ref="K104" si="83">+L104+N104</f>
        <v>47</v>
      </c>
      <c r="L104" s="24">
        <f t="shared" ref="L104" si="84">+D104+H104</f>
        <v>47</v>
      </c>
      <c r="M104" s="24">
        <f t="shared" ref="M104" si="85">+E104+I104</f>
        <v>0</v>
      </c>
      <c r="N104" s="24">
        <f t="shared" ref="N104" si="86">+F104+J104</f>
        <v>0</v>
      </c>
    </row>
    <row r="105" spans="1:14" ht="63" x14ac:dyDescent="0.25">
      <c r="A105" s="10">
        <f t="shared" si="55"/>
        <v>97</v>
      </c>
      <c r="B105" s="32" t="s">
        <v>58</v>
      </c>
      <c r="C105" s="25">
        <v>6345.4</v>
      </c>
      <c r="D105" s="25">
        <v>6345.4</v>
      </c>
      <c r="E105" s="25">
        <v>2573.6999999999998</v>
      </c>
      <c r="F105" s="25">
        <v>0</v>
      </c>
      <c r="G105" s="25">
        <f t="shared" ref="G105:N105" si="87">SUM(G107:G111)</f>
        <v>424.8</v>
      </c>
      <c r="H105" s="25">
        <f t="shared" si="87"/>
        <v>424.8</v>
      </c>
      <c r="I105" s="25">
        <f t="shared" si="87"/>
        <v>141.80000000000001</v>
      </c>
      <c r="J105" s="25">
        <f t="shared" si="87"/>
        <v>0</v>
      </c>
      <c r="K105" s="25">
        <f t="shared" si="87"/>
        <v>6770.2</v>
      </c>
      <c r="L105" s="25">
        <f t="shared" si="87"/>
        <v>6770.2</v>
      </c>
      <c r="M105" s="25">
        <f t="shared" si="87"/>
        <v>2715.5</v>
      </c>
      <c r="N105" s="25">
        <f t="shared" si="87"/>
        <v>0</v>
      </c>
    </row>
    <row r="106" spans="1:14" ht="15.75" x14ac:dyDescent="0.25">
      <c r="A106" s="10">
        <f t="shared" si="55"/>
        <v>98</v>
      </c>
      <c r="B106" s="42" t="s">
        <v>2</v>
      </c>
      <c r="C106" s="25">
        <v>0</v>
      </c>
      <c r="D106" s="25">
        <v>0</v>
      </c>
      <c r="E106" s="25">
        <v>0</v>
      </c>
      <c r="F106" s="25">
        <v>0</v>
      </c>
      <c r="G106" s="25"/>
      <c r="H106" s="25"/>
      <c r="I106" s="25"/>
      <c r="J106" s="25"/>
      <c r="K106" s="25">
        <f t="shared" ref="K106:K111" si="88">+L106+N106</f>
        <v>0</v>
      </c>
      <c r="L106" s="25">
        <f t="shared" ref="L106:L111" si="89">+D106+H106</f>
        <v>0</v>
      </c>
      <c r="M106" s="25">
        <f t="shared" ref="M106:M111" si="90">+E106+I106</f>
        <v>0</v>
      </c>
      <c r="N106" s="25">
        <f t="shared" ref="N106:N111" si="91">+F106+J106</f>
        <v>0</v>
      </c>
    </row>
    <row r="107" spans="1:14" ht="15.75" x14ac:dyDescent="0.25">
      <c r="A107" s="10">
        <f t="shared" si="55"/>
        <v>99</v>
      </c>
      <c r="B107" s="4" t="s">
        <v>19</v>
      </c>
      <c r="C107" s="25">
        <v>4398.3</v>
      </c>
      <c r="D107" s="25">
        <v>4398.3</v>
      </c>
      <c r="E107" s="25">
        <v>2573.6999999999998</v>
      </c>
      <c r="F107" s="25">
        <v>0</v>
      </c>
      <c r="G107" s="25">
        <f>+H107+J107</f>
        <v>424.8</v>
      </c>
      <c r="H107" s="25">
        <f>274.5+150.3</f>
        <v>424.8</v>
      </c>
      <c r="I107" s="25">
        <v>141.80000000000001</v>
      </c>
      <c r="J107" s="25"/>
      <c r="K107" s="25">
        <f t="shared" si="88"/>
        <v>4823.1000000000004</v>
      </c>
      <c r="L107" s="25">
        <f t="shared" si="89"/>
        <v>4823.1000000000004</v>
      </c>
      <c r="M107" s="25">
        <f t="shared" si="90"/>
        <v>2715.5</v>
      </c>
      <c r="N107" s="25">
        <f t="shared" si="91"/>
        <v>0</v>
      </c>
    </row>
    <row r="108" spans="1:14" ht="31.5" x14ac:dyDescent="0.25">
      <c r="A108" s="10">
        <f t="shared" si="55"/>
        <v>100</v>
      </c>
      <c r="B108" s="4" t="s">
        <v>59</v>
      </c>
      <c r="C108" s="25">
        <v>841.7</v>
      </c>
      <c r="D108" s="25">
        <v>841.7</v>
      </c>
      <c r="E108" s="25">
        <v>0</v>
      </c>
      <c r="F108" s="25">
        <v>0</v>
      </c>
      <c r="G108" s="25">
        <f t="shared" ref="G108:G111" si="92">+H108+J108</f>
        <v>0</v>
      </c>
      <c r="H108" s="25"/>
      <c r="I108" s="25"/>
      <c r="J108" s="25"/>
      <c r="K108" s="25">
        <f t="shared" si="88"/>
        <v>841.7</v>
      </c>
      <c r="L108" s="25">
        <f t="shared" si="89"/>
        <v>841.7</v>
      </c>
      <c r="M108" s="25">
        <f t="shared" si="90"/>
        <v>0</v>
      </c>
      <c r="N108" s="25">
        <f t="shared" si="91"/>
        <v>0</v>
      </c>
    </row>
    <row r="109" spans="1:14" ht="15.75" x14ac:dyDescent="0.25">
      <c r="A109" s="10">
        <f t="shared" si="55"/>
        <v>101</v>
      </c>
      <c r="B109" s="4" t="s">
        <v>21</v>
      </c>
      <c r="C109" s="25">
        <v>784.5</v>
      </c>
      <c r="D109" s="25">
        <v>784.5</v>
      </c>
      <c r="E109" s="25">
        <v>0</v>
      </c>
      <c r="F109" s="25">
        <v>0</v>
      </c>
      <c r="G109" s="25">
        <f t="shared" si="92"/>
        <v>0</v>
      </c>
      <c r="H109" s="25"/>
      <c r="I109" s="25"/>
      <c r="J109" s="25"/>
      <c r="K109" s="25">
        <f t="shared" si="88"/>
        <v>784.5</v>
      </c>
      <c r="L109" s="25">
        <f t="shared" si="89"/>
        <v>784.5</v>
      </c>
      <c r="M109" s="25">
        <f t="shared" si="90"/>
        <v>0</v>
      </c>
      <c r="N109" s="25">
        <f t="shared" si="91"/>
        <v>0</v>
      </c>
    </row>
    <row r="110" spans="1:14" ht="31.5" x14ac:dyDescent="0.25">
      <c r="A110" s="10">
        <f t="shared" si="55"/>
        <v>102</v>
      </c>
      <c r="B110" s="4" t="s">
        <v>84</v>
      </c>
      <c r="C110" s="25">
        <v>260.5</v>
      </c>
      <c r="D110" s="25">
        <v>260.5</v>
      </c>
      <c r="E110" s="25">
        <v>0</v>
      </c>
      <c r="F110" s="25">
        <v>0</v>
      </c>
      <c r="G110" s="25">
        <f t="shared" si="92"/>
        <v>0</v>
      </c>
      <c r="H110" s="25"/>
      <c r="I110" s="25"/>
      <c r="J110" s="25"/>
      <c r="K110" s="25">
        <f t="shared" si="88"/>
        <v>260.5</v>
      </c>
      <c r="L110" s="25">
        <f t="shared" si="89"/>
        <v>260.5</v>
      </c>
      <c r="M110" s="25">
        <f t="shared" si="90"/>
        <v>0</v>
      </c>
      <c r="N110" s="25">
        <f t="shared" si="91"/>
        <v>0</v>
      </c>
    </row>
    <row r="111" spans="1:14" ht="15.75" x14ac:dyDescent="0.25">
      <c r="A111" s="10">
        <f t="shared" si="55"/>
        <v>103</v>
      </c>
      <c r="B111" s="32" t="s">
        <v>86</v>
      </c>
      <c r="C111" s="25">
        <v>60.4</v>
      </c>
      <c r="D111" s="25">
        <v>60.4</v>
      </c>
      <c r="E111" s="25">
        <v>0</v>
      </c>
      <c r="F111" s="25">
        <v>0</v>
      </c>
      <c r="G111" s="25">
        <f t="shared" si="92"/>
        <v>0</v>
      </c>
      <c r="H111" s="25"/>
      <c r="I111" s="25"/>
      <c r="J111" s="25"/>
      <c r="K111" s="25">
        <f t="shared" si="88"/>
        <v>60.4</v>
      </c>
      <c r="L111" s="25">
        <f t="shared" si="89"/>
        <v>60.4</v>
      </c>
      <c r="M111" s="25">
        <f t="shared" si="90"/>
        <v>0</v>
      </c>
      <c r="N111" s="25">
        <f t="shared" si="91"/>
        <v>0</v>
      </c>
    </row>
    <row r="112" spans="1:14" ht="15.75" x14ac:dyDescent="0.25">
      <c r="A112" s="10">
        <f t="shared" si="55"/>
        <v>104</v>
      </c>
      <c r="B112" s="5" t="s">
        <v>63</v>
      </c>
      <c r="C112" s="24">
        <v>5716.9</v>
      </c>
      <c r="D112" s="24">
        <v>2774.4</v>
      </c>
      <c r="E112" s="24">
        <v>2049.5</v>
      </c>
      <c r="F112" s="24">
        <v>2942.5</v>
      </c>
      <c r="G112" s="24">
        <f>SUM(G114:G121)</f>
        <v>437</v>
      </c>
      <c r="H112" s="24">
        <f t="shared" ref="H112:N112" si="93">SUM(H114:H121)</f>
        <v>37</v>
      </c>
      <c r="I112" s="24">
        <f t="shared" si="93"/>
        <v>0</v>
      </c>
      <c r="J112" s="24">
        <f t="shared" si="93"/>
        <v>400</v>
      </c>
      <c r="K112" s="24">
        <f t="shared" si="93"/>
        <v>6153.9</v>
      </c>
      <c r="L112" s="24">
        <f t="shared" si="93"/>
        <v>2811.4</v>
      </c>
      <c r="M112" s="24">
        <f t="shared" si="93"/>
        <v>2049.5</v>
      </c>
      <c r="N112" s="24">
        <f t="shared" si="93"/>
        <v>3342.5</v>
      </c>
    </row>
    <row r="113" spans="1:14" ht="15.75" x14ac:dyDescent="0.25">
      <c r="A113" s="10">
        <f t="shared" si="55"/>
        <v>105</v>
      </c>
      <c r="B113" s="42" t="s">
        <v>2</v>
      </c>
      <c r="C113" s="25">
        <v>0</v>
      </c>
      <c r="D113" s="25">
        <v>0</v>
      </c>
      <c r="E113" s="25">
        <v>0</v>
      </c>
      <c r="F113" s="25">
        <v>0</v>
      </c>
      <c r="G113" s="25"/>
      <c r="H113" s="25"/>
      <c r="I113" s="25"/>
      <c r="J113" s="25"/>
      <c r="K113" s="25">
        <f t="shared" ref="K113:K119" si="94">+L113+N113</f>
        <v>0</v>
      </c>
      <c r="L113" s="25">
        <f t="shared" ref="L113:L119" si="95">+D113+H113</f>
        <v>0</v>
      </c>
      <c r="M113" s="25">
        <f t="shared" ref="M113:M119" si="96">+E113+I113</f>
        <v>0</v>
      </c>
      <c r="N113" s="25">
        <f t="shared" ref="N113:N119" si="97">+F113+J113</f>
        <v>0</v>
      </c>
    </row>
    <row r="114" spans="1:14" ht="31.5" x14ac:dyDescent="0.25">
      <c r="A114" s="10">
        <f t="shared" si="55"/>
        <v>106</v>
      </c>
      <c r="B114" s="4" t="s">
        <v>70</v>
      </c>
      <c r="C114" s="25">
        <v>1436.1</v>
      </c>
      <c r="D114" s="25">
        <v>1344.6</v>
      </c>
      <c r="E114" s="25">
        <v>1099.5999999999999</v>
      </c>
      <c r="F114" s="25">
        <v>91.5</v>
      </c>
      <c r="G114" s="25">
        <f>+H114+J114</f>
        <v>0</v>
      </c>
      <c r="H114" s="25"/>
      <c r="I114" s="25"/>
      <c r="J114" s="25"/>
      <c r="K114" s="25">
        <f t="shared" si="94"/>
        <v>1436.1</v>
      </c>
      <c r="L114" s="25">
        <f t="shared" si="95"/>
        <v>1344.6</v>
      </c>
      <c r="M114" s="25">
        <f t="shared" si="96"/>
        <v>1099.5999999999999</v>
      </c>
      <c r="N114" s="25">
        <f t="shared" si="97"/>
        <v>91.5</v>
      </c>
    </row>
    <row r="115" spans="1:14" ht="31.5" x14ac:dyDescent="0.25">
      <c r="A115" s="10">
        <f t="shared" si="55"/>
        <v>107</v>
      </c>
      <c r="B115" s="4" t="s">
        <v>71</v>
      </c>
      <c r="C115" s="25">
        <v>20.6</v>
      </c>
      <c r="D115" s="25">
        <v>20.6</v>
      </c>
      <c r="E115" s="25">
        <v>12.4</v>
      </c>
      <c r="F115" s="25">
        <v>0</v>
      </c>
      <c r="G115" s="25">
        <f t="shared" ref="G115" si="98">+H115+J115</f>
        <v>0</v>
      </c>
      <c r="H115" s="25"/>
      <c r="I115" s="25"/>
      <c r="J115" s="25"/>
      <c r="K115" s="25">
        <f t="shared" si="94"/>
        <v>20.6</v>
      </c>
      <c r="L115" s="25">
        <f t="shared" si="95"/>
        <v>20.6</v>
      </c>
      <c r="M115" s="25">
        <f t="shared" si="96"/>
        <v>12.4</v>
      </c>
      <c r="N115" s="25">
        <f t="shared" si="97"/>
        <v>0</v>
      </c>
    </row>
    <row r="116" spans="1:14" ht="31.5" x14ac:dyDescent="0.25">
      <c r="A116" s="10">
        <f t="shared" si="55"/>
        <v>108</v>
      </c>
      <c r="B116" s="4" t="s">
        <v>65</v>
      </c>
      <c r="C116" s="25">
        <v>118</v>
      </c>
      <c r="D116" s="25">
        <v>118</v>
      </c>
      <c r="E116" s="25">
        <v>0</v>
      </c>
      <c r="F116" s="25">
        <v>0</v>
      </c>
      <c r="G116" s="25">
        <f>+H116+J116</f>
        <v>0</v>
      </c>
      <c r="H116" s="25"/>
      <c r="I116" s="25"/>
      <c r="J116" s="25"/>
      <c r="K116" s="25">
        <f t="shared" si="94"/>
        <v>118</v>
      </c>
      <c r="L116" s="25">
        <f t="shared" si="95"/>
        <v>118</v>
      </c>
      <c r="M116" s="25">
        <f t="shared" si="96"/>
        <v>0</v>
      </c>
      <c r="N116" s="25">
        <f t="shared" si="97"/>
        <v>0</v>
      </c>
    </row>
    <row r="117" spans="1:14" ht="31.5" x14ac:dyDescent="0.25">
      <c r="A117" s="10">
        <f t="shared" si="55"/>
        <v>109</v>
      </c>
      <c r="B117" s="9" t="s">
        <v>66</v>
      </c>
      <c r="C117" s="25">
        <v>30</v>
      </c>
      <c r="D117" s="25">
        <v>30</v>
      </c>
      <c r="E117" s="25">
        <v>0</v>
      </c>
      <c r="F117" s="25">
        <v>0</v>
      </c>
      <c r="G117" s="25">
        <f>+H117+J117</f>
        <v>0</v>
      </c>
      <c r="H117" s="25"/>
      <c r="I117" s="25"/>
      <c r="J117" s="25"/>
      <c r="K117" s="25">
        <f t="shared" si="94"/>
        <v>30</v>
      </c>
      <c r="L117" s="25">
        <f t="shared" si="95"/>
        <v>30</v>
      </c>
      <c r="M117" s="25">
        <f t="shared" si="96"/>
        <v>0</v>
      </c>
      <c r="N117" s="25">
        <f t="shared" si="97"/>
        <v>0</v>
      </c>
    </row>
    <row r="118" spans="1:14" ht="47.25" x14ac:dyDescent="0.25">
      <c r="A118" s="10">
        <f t="shared" si="55"/>
        <v>110</v>
      </c>
      <c r="B118" s="4" t="s">
        <v>94</v>
      </c>
      <c r="C118" s="25">
        <v>185.1</v>
      </c>
      <c r="D118" s="25">
        <v>185.1</v>
      </c>
      <c r="E118" s="25">
        <v>9.3000000000000007</v>
      </c>
      <c r="F118" s="25">
        <v>0</v>
      </c>
      <c r="G118" s="25">
        <f t="shared" ref="G118:G120" si="99">+H118+J118</f>
        <v>8.9</v>
      </c>
      <c r="H118" s="25">
        <f>7.5+1.4</f>
        <v>8.9</v>
      </c>
      <c r="I118" s="25"/>
      <c r="J118" s="25"/>
      <c r="K118" s="25">
        <f t="shared" si="94"/>
        <v>194</v>
      </c>
      <c r="L118" s="25">
        <f t="shared" si="95"/>
        <v>194</v>
      </c>
      <c r="M118" s="25">
        <f t="shared" si="96"/>
        <v>9.3000000000000007</v>
      </c>
      <c r="N118" s="25">
        <f t="shared" si="97"/>
        <v>0</v>
      </c>
    </row>
    <row r="119" spans="1:14" ht="47.25" x14ac:dyDescent="0.25">
      <c r="A119" s="10">
        <f t="shared" si="55"/>
        <v>111</v>
      </c>
      <c r="B119" s="4" t="s">
        <v>156</v>
      </c>
      <c r="C119" s="25">
        <v>2851</v>
      </c>
      <c r="D119" s="25">
        <v>0</v>
      </c>
      <c r="E119" s="25">
        <v>0</v>
      </c>
      <c r="F119" s="25">
        <v>2851</v>
      </c>
      <c r="G119" s="25">
        <f t="shared" si="99"/>
        <v>400</v>
      </c>
      <c r="H119" s="25"/>
      <c r="I119" s="25"/>
      <c r="J119" s="14">
        <v>400</v>
      </c>
      <c r="K119" s="25">
        <f t="shared" si="94"/>
        <v>3251</v>
      </c>
      <c r="L119" s="25">
        <f t="shared" si="95"/>
        <v>0</v>
      </c>
      <c r="M119" s="25">
        <f t="shared" si="96"/>
        <v>0</v>
      </c>
      <c r="N119" s="25">
        <f t="shared" si="97"/>
        <v>3251</v>
      </c>
    </row>
    <row r="120" spans="1:14" ht="78.75" x14ac:dyDescent="0.25">
      <c r="A120" s="10">
        <f t="shared" si="55"/>
        <v>112</v>
      </c>
      <c r="B120" s="5" t="s">
        <v>178</v>
      </c>
      <c r="C120" s="24"/>
      <c r="D120" s="24"/>
      <c r="E120" s="24"/>
      <c r="F120" s="24"/>
      <c r="G120" s="24">
        <f t="shared" si="99"/>
        <v>28.1</v>
      </c>
      <c r="H120" s="24">
        <v>28.1</v>
      </c>
      <c r="I120" s="24"/>
      <c r="J120" s="15"/>
      <c r="K120" s="24">
        <f t="shared" ref="K120" si="100">+L120+N120</f>
        <v>28.1</v>
      </c>
      <c r="L120" s="24">
        <f t="shared" ref="L120" si="101">+D120+H120</f>
        <v>28.1</v>
      </c>
      <c r="M120" s="24">
        <f t="shared" ref="M120" si="102">+E120+I120</f>
        <v>0</v>
      </c>
      <c r="N120" s="24">
        <f t="shared" ref="N120" si="103">+F120+J120</f>
        <v>0</v>
      </c>
    </row>
    <row r="121" spans="1:14" ht="63" x14ac:dyDescent="0.25">
      <c r="A121" s="10">
        <f t="shared" si="55"/>
        <v>113</v>
      </c>
      <c r="B121" s="32" t="s">
        <v>64</v>
      </c>
      <c r="C121" s="25">
        <v>1076.0999999999999</v>
      </c>
      <c r="D121" s="25">
        <v>1076.0999999999999</v>
      </c>
      <c r="E121" s="25">
        <v>928.2</v>
      </c>
      <c r="F121" s="25">
        <v>0</v>
      </c>
      <c r="G121" s="25">
        <f>SUM(G123:G126)</f>
        <v>0</v>
      </c>
      <c r="H121" s="25">
        <f t="shared" ref="H121:N121" si="104">SUM(H123:H126)</f>
        <v>0</v>
      </c>
      <c r="I121" s="25">
        <f t="shared" si="104"/>
        <v>0</v>
      </c>
      <c r="J121" s="25">
        <f t="shared" si="104"/>
        <v>0</v>
      </c>
      <c r="K121" s="25">
        <f t="shared" si="104"/>
        <v>1076.0999999999999</v>
      </c>
      <c r="L121" s="25">
        <f t="shared" si="104"/>
        <v>1076.0999999999999</v>
      </c>
      <c r="M121" s="25">
        <f t="shared" si="104"/>
        <v>928.2</v>
      </c>
      <c r="N121" s="25">
        <f t="shared" si="104"/>
        <v>0</v>
      </c>
    </row>
    <row r="122" spans="1:14" ht="15.75" x14ac:dyDescent="0.25">
      <c r="A122" s="10">
        <f t="shared" si="55"/>
        <v>114</v>
      </c>
      <c r="B122" s="42" t="s">
        <v>2</v>
      </c>
      <c r="C122" s="25">
        <v>0</v>
      </c>
      <c r="D122" s="25">
        <v>0</v>
      </c>
      <c r="E122" s="25">
        <v>0</v>
      </c>
      <c r="F122" s="25">
        <v>0</v>
      </c>
      <c r="G122" s="25">
        <f t="shared" ref="G122:G126" si="105">+H122+J122</f>
        <v>0</v>
      </c>
      <c r="H122" s="25"/>
      <c r="I122" s="25"/>
      <c r="J122" s="25"/>
      <c r="K122" s="25">
        <f t="shared" ref="K122:K126" si="106">+L122+N122</f>
        <v>0</v>
      </c>
      <c r="L122" s="25">
        <f t="shared" ref="L122:L126" si="107">+D122+H122</f>
        <v>0</v>
      </c>
      <c r="M122" s="25">
        <f t="shared" ref="M122:M126" si="108">+E122+I122</f>
        <v>0</v>
      </c>
      <c r="N122" s="25">
        <f t="shared" ref="N122:N126" si="109">+F122+J122</f>
        <v>0</v>
      </c>
    </row>
    <row r="123" spans="1:14" ht="31.5" x14ac:dyDescent="0.25">
      <c r="A123" s="10">
        <f t="shared" si="55"/>
        <v>115</v>
      </c>
      <c r="B123" s="4" t="s">
        <v>90</v>
      </c>
      <c r="C123" s="25">
        <v>796.1</v>
      </c>
      <c r="D123" s="25">
        <v>796.1</v>
      </c>
      <c r="E123" s="25">
        <v>729.7</v>
      </c>
      <c r="F123" s="25">
        <v>0</v>
      </c>
      <c r="G123" s="25">
        <f t="shared" si="105"/>
        <v>0</v>
      </c>
      <c r="H123" s="25"/>
      <c r="I123" s="25"/>
      <c r="J123" s="25"/>
      <c r="K123" s="25">
        <f t="shared" si="106"/>
        <v>796.1</v>
      </c>
      <c r="L123" s="25">
        <f t="shared" si="107"/>
        <v>796.1</v>
      </c>
      <c r="M123" s="25">
        <f t="shared" si="108"/>
        <v>729.7</v>
      </c>
      <c r="N123" s="25">
        <f t="shared" si="109"/>
        <v>0</v>
      </c>
    </row>
    <row r="124" spans="1:14" ht="47.25" x14ac:dyDescent="0.25">
      <c r="A124" s="10">
        <f t="shared" si="55"/>
        <v>116</v>
      </c>
      <c r="B124" s="4" t="s">
        <v>89</v>
      </c>
      <c r="C124" s="25">
        <v>205.7</v>
      </c>
      <c r="D124" s="25">
        <v>205.7</v>
      </c>
      <c r="E124" s="25">
        <v>194.5</v>
      </c>
      <c r="F124" s="25">
        <v>0</v>
      </c>
      <c r="G124" s="25">
        <f t="shared" si="105"/>
        <v>0</v>
      </c>
      <c r="H124" s="25"/>
      <c r="I124" s="25"/>
      <c r="J124" s="25"/>
      <c r="K124" s="25">
        <f t="shared" si="106"/>
        <v>205.7</v>
      </c>
      <c r="L124" s="25">
        <f t="shared" si="107"/>
        <v>205.7</v>
      </c>
      <c r="M124" s="25">
        <f t="shared" si="108"/>
        <v>194.5</v>
      </c>
      <c r="N124" s="25">
        <f t="shared" si="109"/>
        <v>0</v>
      </c>
    </row>
    <row r="125" spans="1:14" ht="31.5" x14ac:dyDescent="0.25">
      <c r="A125" s="10">
        <f t="shared" si="55"/>
        <v>117</v>
      </c>
      <c r="B125" s="4" t="s">
        <v>107</v>
      </c>
      <c r="C125" s="25">
        <v>69.8</v>
      </c>
      <c r="D125" s="25">
        <v>69.8</v>
      </c>
      <c r="E125" s="25">
        <v>0</v>
      </c>
      <c r="F125" s="25">
        <v>0</v>
      </c>
      <c r="G125" s="25">
        <f t="shared" si="105"/>
        <v>0</v>
      </c>
      <c r="H125" s="25"/>
      <c r="I125" s="25"/>
      <c r="J125" s="25"/>
      <c r="K125" s="25">
        <f t="shared" si="106"/>
        <v>69.8</v>
      </c>
      <c r="L125" s="25">
        <f t="shared" si="107"/>
        <v>69.8</v>
      </c>
      <c r="M125" s="25">
        <f t="shared" si="108"/>
        <v>0</v>
      </c>
      <c r="N125" s="25">
        <f t="shared" si="109"/>
        <v>0</v>
      </c>
    </row>
    <row r="126" spans="1:14" ht="15.75" x14ac:dyDescent="0.25">
      <c r="A126" s="10">
        <f t="shared" si="55"/>
        <v>118</v>
      </c>
      <c r="B126" s="32" t="s">
        <v>76</v>
      </c>
      <c r="C126" s="25">
        <v>4.5</v>
      </c>
      <c r="D126" s="25">
        <v>4.5</v>
      </c>
      <c r="E126" s="25">
        <v>4</v>
      </c>
      <c r="F126" s="25">
        <v>0</v>
      </c>
      <c r="G126" s="25">
        <f t="shared" si="105"/>
        <v>0</v>
      </c>
      <c r="H126" s="25"/>
      <c r="I126" s="25"/>
      <c r="J126" s="25"/>
      <c r="K126" s="25">
        <f t="shared" si="106"/>
        <v>4.5</v>
      </c>
      <c r="L126" s="25">
        <f t="shared" si="107"/>
        <v>4.5</v>
      </c>
      <c r="M126" s="25">
        <f t="shared" si="108"/>
        <v>4</v>
      </c>
      <c r="N126" s="25">
        <f t="shared" si="109"/>
        <v>0</v>
      </c>
    </row>
    <row r="127" spans="1:14" ht="15.75" x14ac:dyDescent="0.25">
      <c r="A127" s="10">
        <f t="shared" si="55"/>
        <v>119</v>
      </c>
      <c r="B127" s="5" t="s">
        <v>129</v>
      </c>
      <c r="C127" s="24">
        <v>224634.8</v>
      </c>
      <c r="D127" s="24">
        <v>169871.5</v>
      </c>
      <c r="E127" s="24">
        <v>107002.8</v>
      </c>
      <c r="F127" s="24">
        <v>54763.3</v>
      </c>
      <c r="G127" s="24">
        <f t="shared" ref="G127:N127" si="110">+G9+G13</f>
        <v>3179.9</v>
      </c>
      <c r="H127" s="24">
        <f t="shared" si="110"/>
        <v>2514.1999999999998</v>
      </c>
      <c r="I127" s="24">
        <f t="shared" si="110"/>
        <v>183.3</v>
      </c>
      <c r="J127" s="24">
        <f t="shared" si="110"/>
        <v>665.7</v>
      </c>
      <c r="K127" s="24">
        <f t="shared" si="110"/>
        <v>227814.7</v>
      </c>
      <c r="L127" s="24">
        <f t="shared" si="110"/>
        <v>172385.7</v>
      </c>
      <c r="M127" s="24">
        <f t="shared" si="110"/>
        <v>107186.1</v>
      </c>
      <c r="N127" s="24">
        <f t="shared" si="110"/>
        <v>55429</v>
      </c>
    </row>
    <row r="128" spans="1:14" ht="15.75" x14ac:dyDescent="0.25">
      <c r="A128" s="10">
        <f t="shared" si="55"/>
        <v>120</v>
      </c>
      <c r="B128" s="42" t="s">
        <v>2</v>
      </c>
      <c r="C128" s="25">
        <v>0</v>
      </c>
      <c r="D128" s="25">
        <v>0</v>
      </c>
      <c r="E128" s="25">
        <v>0</v>
      </c>
      <c r="F128" s="25">
        <v>0</v>
      </c>
      <c r="G128" s="25"/>
      <c r="H128" s="25"/>
      <c r="I128" s="25"/>
      <c r="J128" s="25"/>
      <c r="K128" s="25">
        <f t="shared" ref="K128:K130" si="111">+L128+N128</f>
        <v>0</v>
      </c>
      <c r="L128" s="25">
        <f t="shared" ref="L128:L130" si="112">+D128+H128</f>
        <v>0</v>
      </c>
      <c r="M128" s="25">
        <f t="shared" ref="M128:M130" si="113">+E128+I128</f>
        <v>0</v>
      </c>
      <c r="N128" s="25">
        <f t="shared" ref="N128" si="114">+F128+J128</f>
        <v>0</v>
      </c>
    </row>
    <row r="129" spans="1:14" ht="15.75" x14ac:dyDescent="0.25">
      <c r="A129" s="10">
        <f t="shared" si="55"/>
        <v>121</v>
      </c>
      <c r="B129" s="4" t="s">
        <v>115</v>
      </c>
      <c r="C129" s="25">
        <v>3245.8</v>
      </c>
      <c r="D129" s="25">
        <v>0</v>
      </c>
      <c r="E129" s="25">
        <v>0</v>
      </c>
      <c r="F129" s="25">
        <v>3245.8</v>
      </c>
      <c r="G129" s="25">
        <f>+H129+J129</f>
        <v>0</v>
      </c>
      <c r="H129" s="25"/>
      <c r="I129" s="25"/>
      <c r="J129" s="25"/>
      <c r="K129" s="25">
        <f t="shared" si="111"/>
        <v>3245.8</v>
      </c>
      <c r="L129" s="25">
        <f t="shared" si="112"/>
        <v>0</v>
      </c>
      <c r="M129" s="25">
        <f t="shared" si="113"/>
        <v>0</v>
      </c>
      <c r="N129" s="25">
        <v>3245.8</v>
      </c>
    </row>
    <row r="130" spans="1:14" ht="15.75" x14ac:dyDescent="0.25">
      <c r="A130" s="10">
        <f t="shared" si="55"/>
        <v>122</v>
      </c>
      <c r="B130" s="5" t="s">
        <v>179</v>
      </c>
      <c r="C130" s="24">
        <v>221389</v>
      </c>
      <c r="D130" s="24">
        <v>169871.5</v>
      </c>
      <c r="E130" s="24">
        <v>107002.8</v>
      </c>
      <c r="F130" s="24">
        <v>51517.5</v>
      </c>
      <c r="G130" s="24">
        <f>+G127-G129</f>
        <v>3179.9</v>
      </c>
      <c r="H130" s="24">
        <f t="shared" ref="H130:J130" si="115">+H127-H129</f>
        <v>2514.1999999999998</v>
      </c>
      <c r="I130" s="24">
        <f t="shared" si="115"/>
        <v>183.3</v>
      </c>
      <c r="J130" s="24">
        <f t="shared" si="115"/>
        <v>665.7</v>
      </c>
      <c r="K130" s="24">
        <f t="shared" si="111"/>
        <v>224568.9</v>
      </c>
      <c r="L130" s="24">
        <f t="shared" si="112"/>
        <v>172385.7</v>
      </c>
      <c r="M130" s="24">
        <f t="shared" si="113"/>
        <v>107186.1</v>
      </c>
      <c r="N130" s="24">
        <f t="shared" ref="N130" si="116">+F130+J130</f>
        <v>52183.199999999997</v>
      </c>
    </row>
    <row r="132" spans="1:14" x14ac:dyDescent="0.2">
      <c r="B132" s="12"/>
    </row>
  </sheetData>
  <mergeCells count="17">
    <mergeCell ref="D6:E6"/>
    <mergeCell ref="F6:F7"/>
    <mergeCell ref="A5:A7"/>
    <mergeCell ref="B5:B7"/>
    <mergeCell ref="G4:J4"/>
    <mergeCell ref="K4:N4"/>
    <mergeCell ref="G5:G7"/>
    <mergeCell ref="H5:J5"/>
    <mergeCell ref="K5:K7"/>
    <mergeCell ref="L5:N5"/>
    <mergeCell ref="H6:I6"/>
    <mergeCell ref="J6:J7"/>
    <mergeCell ref="L6:M6"/>
    <mergeCell ref="N6:N7"/>
    <mergeCell ref="C4:F4"/>
    <mergeCell ref="C5:C7"/>
    <mergeCell ref="D5:F5"/>
  </mergeCells>
  <pageMargins left="0.74803149606299213" right="0.35433070866141736" top="0.74803149606299213" bottom="0.39370078740157483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2020-09-02T11:46:12Z</cp:lastPrinted>
  <dcterms:created xsi:type="dcterms:W3CDTF">2013-11-22T06:09:34Z</dcterms:created>
  <dcterms:modified xsi:type="dcterms:W3CDTF">2020-09-04T07:04:05Z</dcterms:modified>
</cp:coreProperties>
</file>