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NEITRAUKTI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10" r:id="rId2"/>
    <sheet name="2 pr." sheetId="11" r:id="rId3"/>
    <sheet name="3 pr." sheetId="12" r:id="rId4"/>
    <sheet name="5 pr." sheetId="13" r:id="rId5"/>
  </sheets>
  <definedNames>
    <definedName name="_xlnm._FilterDatabase" localSheetId="1" hidden="1">'1 pr. asignavimai'!$B$3:$B$112</definedName>
    <definedName name="_xlnm._FilterDatabase" localSheetId="3" hidden="1">'3 pr.'!$B$6:$B$85</definedName>
    <definedName name="_xlnm.Print_Titles" localSheetId="1">'1 pr. asignavimai'!$5:$8</definedName>
    <definedName name="_xlnm.Print_Titles" localSheetId="0">'1 pr. pajamos '!$13:$14</definedName>
    <definedName name="_xlnm.Print_Titles" localSheetId="3">'3 pr.'!$14:$17</definedName>
    <definedName name="_xlnm.Print_Titles" localSheetId="4">'5 pr.'!$15:$17</definedName>
  </definedNames>
  <calcPr calcId="162913" fullPrecision="0"/>
</workbook>
</file>

<file path=xl/calcChain.xml><?xml version="1.0" encoding="utf-8"?>
<calcChain xmlns="http://schemas.openxmlformats.org/spreadsheetml/2006/main">
  <c r="J18" i="13" l="1"/>
  <c r="J26" i="13"/>
  <c r="I26" i="13"/>
  <c r="H26" i="13"/>
  <c r="F26" i="13"/>
  <c r="E26" i="13"/>
  <c r="D26" i="13"/>
  <c r="N25" i="13"/>
  <c r="M25" i="13"/>
  <c r="K25" i="13" s="1"/>
  <c r="L25" i="13"/>
  <c r="G25" i="13"/>
  <c r="C25" i="13"/>
  <c r="N24" i="13"/>
  <c r="M24" i="13"/>
  <c r="K24" i="13" s="1"/>
  <c r="L24" i="13"/>
  <c r="G24" i="13"/>
  <c r="C24" i="13"/>
  <c r="N23" i="13"/>
  <c r="M23" i="13"/>
  <c r="L23" i="13"/>
  <c r="G23" i="13"/>
  <c r="C23" i="13"/>
  <c r="N22" i="13"/>
  <c r="M22" i="13"/>
  <c r="L22" i="13"/>
  <c r="G22" i="13"/>
  <c r="C22" i="13"/>
  <c r="N21" i="13"/>
  <c r="M21" i="13"/>
  <c r="L21" i="13"/>
  <c r="G21" i="13"/>
  <c r="C21" i="13"/>
  <c r="N20" i="13"/>
  <c r="M20" i="13"/>
  <c r="K20" i="13" s="1"/>
  <c r="L20" i="13"/>
  <c r="G20" i="13"/>
  <c r="C20" i="13"/>
  <c r="N19" i="13"/>
  <c r="N26" i="13" s="1"/>
  <c r="M19" i="13"/>
  <c r="L19" i="13"/>
  <c r="G19" i="13"/>
  <c r="C19" i="13"/>
  <c r="I18" i="13"/>
  <c r="H18" i="13"/>
  <c r="F18" i="13"/>
  <c r="E18" i="13"/>
  <c r="D18" i="13"/>
  <c r="G26" i="13" l="1"/>
  <c r="K21" i="13"/>
  <c r="L26" i="13"/>
  <c r="G18" i="13"/>
  <c r="K23" i="13"/>
  <c r="N18" i="13"/>
  <c r="M18" i="13"/>
  <c r="L18" i="13"/>
  <c r="K19" i="13"/>
  <c r="C18" i="13"/>
  <c r="C26" i="13"/>
  <c r="M26" i="13"/>
  <c r="K22" i="13"/>
  <c r="G83" i="12"/>
  <c r="N83" i="12"/>
  <c r="M83" i="12"/>
  <c r="G82" i="12"/>
  <c r="N82" i="12"/>
  <c r="M82" i="12"/>
  <c r="G81" i="12"/>
  <c r="M81" i="12"/>
  <c r="N81" i="12"/>
  <c r="L80" i="12"/>
  <c r="G80" i="12"/>
  <c r="M80" i="12"/>
  <c r="N80" i="12"/>
  <c r="M79" i="12"/>
  <c r="G79" i="12"/>
  <c r="N79" i="12"/>
  <c r="G78" i="12"/>
  <c r="M78" i="12"/>
  <c r="N78" i="12"/>
  <c r="G77" i="12"/>
  <c r="M77" i="12"/>
  <c r="G76" i="12"/>
  <c r="M76" i="12"/>
  <c r="N76" i="12"/>
  <c r="G75" i="12"/>
  <c r="M75" i="12"/>
  <c r="N75" i="12"/>
  <c r="L74" i="12"/>
  <c r="G74" i="12"/>
  <c r="N74" i="12"/>
  <c r="M74" i="12"/>
  <c r="G73" i="12"/>
  <c r="N73" i="12"/>
  <c r="M73" i="12"/>
  <c r="J72" i="12"/>
  <c r="G72" i="12" s="1"/>
  <c r="M72" i="12"/>
  <c r="G71" i="12"/>
  <c r="N71" i="12"/>
  <c r="L71" i="12"/>
  <c r="M71" i="12"/>
  <c r="J70" i="12"/>
  <c r="G70" i="12" s="1"/>
  <c r="M70" i="12"/>
  <c r="G69" i="12"/>
  <c r="L69" i="12"/>
  <c r="N69" i="12"/>
  <c r="M69" i="12"/>
  <c r="G68" i="12"/>
  <c r="M68" i="12"/>
  <c r="N68" i="12"/>
  <c r="G67" i="12"/>
  <c r="N67" i="12"/>
  <c r="M67" i="12"/>
  <c r="G66" i="12"/>
  <c r="M66" i="12"/>
  <c r="N66" i="12"/>
  <c r="G65" i="12"/>
  <c r="L65" i="12"/>
  <c r="N65" i="12"/>
  <c r="M65" i="12"/>
  <c r="G64" i="12"/>
  <c r="N64" i="12"/>
  <c r="I63" i="12"/>
  <c r="H63" i="12"/>
  <c r="N62" i="12"/>
  <c r="G62" i="12"/>
  <c r="M62" i="12"/>
  <c r="G61" i="12"/>
  <c r="N61" i="12"/>
  <c r="M61" i="12"/>
  <c r="M60" i="12"/>
  <c r="G60" i="12"/>
  <c r="N60" i="12"/>
  <c r="L59" i="12"/>
  <c r="G59" i="12"/>
  <c r="M59" i="12"/>
  <c r="N59" i="12"/>
  <c r="G58" i="12"/>
  <c r="M58" i="12"/>
  <c r="N58" i="12"/>
  <c r="G57" i="12"/>
  <c r="N57" i="12"/>
  <c r="M57" i="12"/>
  <c r="G56" i="12"/>
  <c r="N56" i="12"/>
  <c r="M56" i="12"/>
  <c r="G55" i="12"/>
  <c r="N55" i="12"/>
  <c r="J54" i="12"/>
  <c r="I54" i="12"/>
  <c r="H54" i="12"/>
  <c r="G53" i="12"/>
  <c r="G52" i="12" s="1"/>
  <c r="N53" i="12"/>
  <c r="N52" i="12" s="1"/>
  <c r="J52" i="12"/>
  <c r="I52" i="12"/>
  <c r="H52" i="12"/>
  <c r="G51" i="12"/>
  <c r="N51" i="12"/>
  <c r="M51" i="12"/>
  <c r="M50" i="12"/>
  <c r="G50" i="12"/>
  <c r="N50" i="12"/>
  <c r="G49" i="12"/>
  <c r="M49" i="12"/>
  <c r="J48" i="12"/>
  <c r="I48" i="12"/>
  <c r="H48" i="12"/>
  <c r="G47" i="12"/>
  <c r="G46" i="12" s="1"/>
  <c r="J46" i="12"/>
  <c r="I46" i="12"/>
  <c r="H46" i="12"/>
  <c r="M45" i="12"/>
  <c r="M44" i="12" s="1"/>
  <c r="G45" i="12"/>
  <c r="J44" i="12"/>
  <c r="I44" i="12"/>
  <c r="H44" i="12"/>
  <c r="G44" i="12"/>
  <c r="M43" i="12"/>
  <c r="G43" i="12"/>
  <c r="N43" i="12"/>
  <c r="M42" i="12"/>
  <c r="M41" i="12" s="1"/>
  <c r="G42" i="12"/>
  <c r="J41" i="12"/>
  <c r="I41" i="12"/>
  <c r="H41" i="12"/>
  <c r="G41" i="12"/>
  <c r="G40" i="12"/>
  <c r="N40" i="12"/>
  <c r="M40" i="12"/>
  <c r="G39" i="12"/>
  <c r="G38" i="12" s="1"/>
  <c r="M39" i="12"/>
  <c r="M38" i="12" s="1"/>
  <c r="J38" i="12"/>
  <c r="I38" i="12"/>
  <c r="H38" i="12"/>
  <c r="G37" i="12"/>
  <c r="J36" i="12"/>
  <c r="I36" i="12"/>
  <c r="H36" i="12"/>
  <c r="G36" i="12"/>
  <c r="M35" i="12"/>
  <c r="M34" i="12" s="1"/>
  <c r="G35" i="12"/>
  <c r="G34" i="12" s="1"/>
  <c r="J34" i="12"/>
  <c r="I34" i="12"/>
  <c r="H34" i="12"/>
  <c r="N33" i="12"/>
  <c r="M33" i="12"/>
  <c r="G31" i="12"/>
  <c r="M31" i="12"/>
  <c r="N31" i="12"/>
  <c r="G30" i="12"/>
  <c r="N30" i="12"/>
  <c r="M30" i="12"/>
  <c r="G29" i="12"/>
  <c r="M29" i="12"/>
  <c r="N29" i="12"/>
  <c r="G28" i="12"/>
  <c r="N28" i="12"/>
  <c r="M28" i="12"/>
  <c r="M27" i="12"/>
  <c r="G27" i="12"/>
  <c r="N27" i="12"/>
  <c r="N26" i="12"/>
  <c r="G26" i="12"/>
  <c r="M26" i="12"/>
  <c r="N25" i="12"/>
  <c r="G25" i="12"/>
  <c r="M25" i="12"/>
  <c r="N24" i="12"/>
  <c r="G24" i="12"/>
  <c r="M24" i="12"/>
  <c r="N23" i="12"/>
  <c r="G23" i="12"/>
  <c r="M23" i="12"/>
  <c r="N22" i="12"/>
  <c r="G22" i="12"/>
  <c r="M22" i="12"/>
  <c r="G21" i="12"/>
  <c r="J20" i="12"/>
  <c r="J18" i="12" s="1"/>
  <c r="I20" i="12"/>
  <c r="I18" i="12" s="1"/>
  <c r="H20" i="12"/>
  <c r="H18" i="12" s="1"/>
  <c r="N19" i="12"/>
  <c r="M19" i="12"/>
  <c r="L19" i="12"/>
  <c r="D19" i="11"/>
  <c r="E18" i="11"/>
  <c r="E17" i="11"/>
  <c r="D16" i="11"/>
  <c r="D72" i="9"/>
  <c r="D52" i="9"/>
  <c r="C87" i="9"/>
  <c r="D48" i="9"/>
  <c r="D47" i="9"/>
  <c r="D24" i="9"/>
  <c r="D22" i="9"/>
  <c r="D15" i="9"/>
  <c r="K19" i="12" l="1"/>
  <c r="K18" i="13"/>
  <c r="K26" i="13"/>
  <c r="J32" i="12"/>
  <c r="G48" i="12"/>
  <c r="J63" i="12"/>
  <c r="H32" i="12"/>
  <c r="H84" i="12" s="1"/>
  <c r="G63" i="12"/>
  <c r="K69" i="12"/>
  <c r="G20" i="12"/>
  <c r="G18" i="12" s="1"/>
  <c r="G54" i="12"/>
  <c r="N72" i="12"/>
  <c r="K74" i="12"/>
  <c r="K65" i="12"/>
  <c r="M48" i="12"/>
  <c r="K59" i="12"/>
  <c r="N37" i="12"/>
  <c r="N36" i="12" s="1"/>
  <c r="L72" i="12"/>
  <c r="L28" i="12"/>
  <c r="K28" i="12" s="1"/>
  <c r="N35" i="12"/>
  <c r="N34" i="12" s="1"/>
  <c r="L45" i="12"/>
  <c r="L53" i="12"/>
  <c r="L55" i="12"/>
  <c r="L27" i="12"/>
  <c r="K27" i="12" s="1"/>
  <c r="I32" i="12"/>
  <c r="I84" i="12" s="1"/>
  <c r="L50" i="12"/>
  <c r="K50" i="12" s="1"/>
  <c r="L30" i="12"/>
  <c r="K30" i="12" s="1"/>
  <c r="M21" i="12"/>
  <c r="M20" i="12" s="1"/>
  <c r="M18" i="12" s="1"/>
  <c r="N47" i="12"/>
  <c r="N46" i="12" s="1"/>
  <c r="L42" i="12"/>
  <c r="L43" i="12"/>
  <c r="K43" i="12" s="1"/>
  <c r="N45" i="12"/>
  <c r="N44" i="12" s="1"/>
  <c r="L51" i="12"/>
  <c r="K51" i="12" s="1"/>
  <c r="N54" i="12"/>
  <c r="L56" i="12"/>
  <c r="K56" i="12" s="1"/>
  <c r="L60" i="12"/>
  <c r="K60" i="12" s="1"/>
  <c r="L61" i="12"/>
  <c r="K61" i="12" s="1"/>
  <c r="L77" i="12"/>
  <c r="L39" i="12"/>
  <c r="L40" i="12"/>
  <c r="K40" i="12" s="1"/>
  <c r="N42" i="12"/>
  <c r="N41" i="12" s="1"/>
  <c r="L49" i="12"/>
  <c r="L58" i="12"/>
  <c r="K58" i="12" s="1"/>
  <c r="N70" i="12"/>
  <c r="K71" i="12"/>
  <c r="L76" i="12"/>
  <c r="K76" i="12" s="1"/>
  <c r="K80" i="12"/>
  <c r="L37" i="12"/>
  <c r="N39" i="12"/>
  <c r="N38" i="12" s="1"/>
  <c r="L47" i="12"/>
  <c r="N49" i="12"/>
  <c r="N48" i="12" s="1"/>
  <c r="L67" i="12"/>
  <c r="K67" i="12" s="1"/>
  <c r="L75" i="12"/>
  <c r="K75" i="12" s="1"/>
  <c r="L81" i="12"/>
  <c r="K81" i="12" s="1"/>
  <c r="L83" i="12"/>
  <c r="K83" i="12" s="1"/>
  <c r="M64" i="12"/>
  <c r="M63" i="12" s="1"/>
  <c r="L79" i="12"/>
  <c r="K79" i="12" s="1"/>
  <c r="E16" i="11"/>
  <c r="E19" i="11" s="1"/>
  <c r="D23" i="9"/>
  <c r="D21" i="9" s="1"/>
  <c r="D87" i="9" s="1"/>
  <c r="G32" i="12" l="1"/>
  <c r="J84" i="12"/>
  <c r="G84" i="12"/>
  <c r="K72" i="12"/>
  <c r="L70" i="12"/>
  <c r="K70" i="12" s="1"/>
  <c r="L31" i="12"/>
  <c r="K31" i="12" s="1"/>
  <c r="M37" i="12"/>
  <c r="M36" i="12" s="1"/>
  <c r="L66" i="12"/>
  <c r="K66" i="12" s="1"/>
  <c r="L78" i="12"/>
  <c r="K78" i="12" s="1"/>
  <c r="L35" i="12"/>
  <c r="L68" i="12"/>
  <c r="K68" i="12" s="1"/>
  <c r="M53" i="12"/>
  <c r="M52" i="12" s="1"/>
  <c r="L23" i="12"/>
  <c r="K23" i="12" s="1"/>
  <c r="L33" i="12"/>
  <c r="K33" i="12" s="1"/>
  <c r="L26" i="12"/>
  <c r="K26" i="12" s="1"/>
  <c r="L22" i="12"/>
  <c r="K22" i="12" s="1"/>
  <c r="M47" i="12"/>
  <c r="M46" i="12" s="1"/>
  <c r="N32" i="12"/>
  <c r="L62" i="12"/>
  <c r="K62" i="12" s="1"/>
  <c r="L46" i="12"/>
  <c r="K47" i="12"/>
  <c r="K46" i="12" s="1"/>
  <c r="L64" i="12"/>
  <c r="L48" i="12"/>
  <c r="K49" i="12"/>
  <c r="K48" i="12" s="1"/>
  <c r="L38" i="12"/>
  <c r="K39" i="12"/>
  <c r="K38" i="12" s="1"/>
  <c r="M55" i="12"/>
  <c r="M54" i="12" s="1"/>
  <c r="L41" i="12"/>
  <c r="K42" i="12"/>
  <c r="K41" i="12" s="1"/>
  <c r="L24" i="12"/>
  <c r="K24" i="12" s="1"/>
  <c r="K55" i="12"/>
  <c r="L52" i="12"/>
  <c r="K53" i="12"/>
  <c r="K52" i="12" s="1"/>
  <c r="L44" i="12"/>
  <c r="K45" i="12"/>
  <c r="K44" i="12" s="1"/>
  <c r="L36" i="12"/>
  <c r="K37" i="12"/>
  <c r="K36" i="12" s="1"/>
  <c r="L21" i="12"/>
  <c r="L25" i="12"/>
  <c r="K25" i="12" s="1"/>
  <c r="E66" i="9"/>
  <c r="E67" i="9"/>
  <c r="E68" i="9"/>
  <c r="E69" i="9"/>
  <c r="E70" i="9"/>
  <c r="E71" i="9"/>
  <c r="L29" i="12" l="1"/>
  <c r="K29" i="12" s="1"/>
  <c r="L57" i="12"/>
  <c r="L63" i="12"/>
  <c r="K64" i="12"/>
  <c r="L82" i="12"/>
  <c r="K82" i="12" s="1"/>
  <c r="K35" i="12"/>
  <c r="K34" i="12" s="1"/>
  <c r="L34" i="12"/>
  <c r="L73" i="12"/>
  <c r="K73" i="12" s="1"/>
  <c r="M32" i="12"/>
  <c r="M84" i="12" s="1"/>
  <c r="N21" i="12"/>
  <c r="N20" i="12" s="1"/>
  <c r="N18" i="12" s="1"/>
  <c r="N77" i="12"/>
  <c r="E57" i="9"/>
  <c r="L20" i="12" l="1"/>
  <c r="L18" i="12" s="1"/>
  <c r="K21" i="12"/>
  <c r="K20" i="12" s="1"/>
  <c r="K18" i="12" s="1"/>
  <c r="N63" i="12"/>
  <c r="K77" i="12"/>
  <c r="K63" i="12" s="1"/>
  <c r="K57" i="12"/>
  <c r="K54" i="12" s="1"/>
  <c r="K32" i="12" s="1"/>
  <c r="L54" i="12"/>
  <c r="L32" i="12" s="1"/>
  <c r="N84" i="12"/>
  <c r="E63" i="9"/>
  <c r="L84" i="12" l="1"/>
  <c r="K84" i="12"/>
  <c r="E64" i="9"/>
  <c r="E56" i="9" l="1"/>
  <c r="E54" i="9"/>
  <c r="E55" i="9"/>
  <c r="E65" i="9" l="1"/>
  <c r="E62" i="9" l="1"/>
  <c r="E86" i="9" l="1"/>
  <c r="E85" i="9"/>
  <c r="E81" i="9"/>
  <c r="E80" i="9"/>
  <c r="E79" i="9"/>
  <c r="E78" i="9"/>
  <c r="E76" i="9"/>
  <c r="E75" i="9"/>
  <c r="E74" i="9"/>
  <c r="E73" i="9"/>
  <c r="E60" i="9"/>
  <c r="E59" i="9"/>
  <c r="E58" i="9"/>
  <c r="E53" i="9"/>
  <c r="E51" i="9"/>
  <c r="E50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17" i="9"/>
  <c r="E18" i="9"/>
  <c r="E19" i="9"/>
  <c r="E20" i="9"/>
  <c r="E16" i="9"/>
  <c r="E84" i="9" l="1"/>
  <c r="E83" i="9" s="1"/>
  <c r="E15" i="9"/>
  <c r="E24" i="9"/>
  <c r="E61" i="9" l="1"/>
  <c r="E52" i="9" s="1"/>
  <c r="E22" i="9" l="1"/>
  <c r="E77" i="9" l="1"/>
  <c r="E82" i="9"/>
  <c r="E72" i="9" l="1"/>
  <c r="E49" i="9" l="1"/>
  <c r="E48" i="9" s="1"/>
  <c r="E23" i="9" s="1"/>
  <c r="E21" i="9" s="1"/>
  <c r="E87" i="9" s="1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</calcChain>
</file>

<file path=xl/sharedStrings.xml><?xml version="1.0" encoding="utf-8"?>
<sst xmlns="http://schemas.openxmlformats.org/spreadsheetml/2006/main" count="404" uniqueCount="231">
  <si>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</si>
  <si>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</si>
  <si>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</si>
  <si>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</si>
  <si>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</si>
  <si>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</si>
  <si>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</si>
  <si>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</si>
  <si>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</si>
  <si>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</si>
  <si>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</si>
  <si>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</si>
  <si>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</si>
  <si>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</si>
  <si>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</si>
  <si>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</si>
  <si>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</si>
  <si>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</si>
  <si>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</si>
  <si>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</si>
  <si>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</si>
  <si>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</si>
  <si>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</si>
  <si>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</si>
  <si>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</si>
  <si>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</si>
  <si>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</si>
  <si>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</si>
  <si>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</si>
  <si>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</si>
  <si>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</si>
  <si>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</si>
  <si>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iš viso</t>
  </si>
  <si>
    <t>iš jų darbo užmokes-čiui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</si>
  <si>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</si>
  <si>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</si>
  <si>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</si>
  <si>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</si>
  <si>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</si>
  <si>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</si>
  <si>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</si>
  <si>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</si>
  <si>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</si>
  <si>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</si>
  <si>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</si>
  <si>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</si>
  <si>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</si>
  <si>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</si>
  <si>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</si>
  <si>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</si>
  <si>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</si>
  <si>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</si>
  <si>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</si>
  <si>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</si>
  <si>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</si>
  <si>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</si>
  <si>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</si>
  <si>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</si>
  <si>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</si>
  <si>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</si>
  <si>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</si>
  <si>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</si>
  <si>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</si>
  <si>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</si>
  <si>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</si>
  <si>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</si>
  <si>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</si>
  <si>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                                                            1 priedas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</si>
  <si>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</si>
  <si>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</si>
  <si>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</si>
  <si>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</si>
  <si>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</si>
  <si>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</si>
  <si>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</si>
  <si>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</si>
  <si>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</si>
  <si>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</si>
  <si>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</si>
  <si>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</si>
  <si>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</si>
  <si>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</si>
  <si>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</si>
  <si>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</si>
  <si>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</si>
  <si>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</si>
  <si>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</si>
  <si>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</si>
  <si>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</si>
  <si>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</si>
  <si>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</si>
  <si>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</si>
  <si>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</si>
  <si>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</si>
  <si>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</si>
  <si>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</si>
  <si>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</si>
  <si>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</si>
  <si>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Kultūros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</si>
  <si>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</si>
  <si>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</si>
  <si>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</si>
  <si>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</si>
  <si>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</si>
  <si>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</si>
  <si>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</si>
  <si>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</si>
  <si>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</si>
  <si>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</si>
  <si>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</si>
  <si>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</si>
  <si>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</si>
  <si>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</si>
  <si>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</si>
  <si>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</si>
  <si>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</si>
  <si>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KLAIPĖDOS MIESTO SAVIVALDYBĖS 2020 METŲ BIUDŽETAS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</si>
  <si>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</si>
  <si>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</si>
  <si>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</si>
  <si>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</si>
  <si>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</si>
  <si>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</si>
  <si>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</si>
  <si>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</si>
  <si>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</si>
  <si>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</si>
  <si>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</si>
  <si>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</si>
  <si>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</si>
  <si>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Lyginamasis variantas</t>
  </si>
  <si>
    <t>Patvirtinta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</si>
  <si>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</si>
  <si>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</si>
  <si>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</si>
  <si>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</si>
  <si>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</si>
  <si>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</si>
  <si>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</si>
  <si>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 xml:space="preserve">                                                            (Klaipėdos miesto savivaldybės tarybos</t>
  </si>
  <si>
    <t xml:space="preserve">                                                            sprendimo Nr. T2-    redakcija)</t>
  </si>
  <si>
    <t xml:space="preserve">                                                            2020 m.                   d. 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</si>
  <si>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</si>
  <si>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</si>
  <si>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</si>
  <si>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</si>
  <si>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</si>
  <si>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</si>
  <si>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</si>
  <si>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</si>
  <si>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</si>
  <si>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</si>
  <si>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</si>
  <si>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</si>
  <si>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</si>
  <si>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</si>
  <si>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</si>
  <si>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</si>
  <si>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</si>
  <si>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</si>
  <si>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</si>
  <si>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</si>
  <si>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</si>
  <si>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</si>
  <si>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</si>
  <si>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</si>
  <si>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</si>
  <si>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 xml:space="preserve">Pakeitimas </t>
  </si>
  <si>
    <t xml:space="preserve">Projektas </t>
  </si>
  <si>
    <t>Specialios tikslinės dotacijos (10+33+34+37)</t>
  </si>
  <si>
    <t>DOTACIJOS (8+9+38)</t>
  </si>
  <si>
    <t>Kitos dotacijos ir lėšos iš kitų valdymo lygių (39+...+57)</t>
  </si>
  <si>
    <t>KITOS PAJAMOS (59+...+68)</t>
  </si>
  <si>
    <t>MATERIALIOJO IR NEMATERIALIOJO TURTO REALIZAVIMO PAJAMOS (70)</t>
  </si>
  <si>
    <t>Ilgalaikio materialiojo turto realizavimo pajamos (71+72)</t>
  </si>
  <si>
    <t>Iš viso pajamų (1+7+58+69):</t>
  </si>
  <si>
    <t xml:space="preserve">                                                         Klaipėdos miesto savivaldybės tarybos</t>
  </si>
  <si>
    <t xml:space="preserve">                                             2020 m. vasario 27 d. sprendimo Nr. T2-27</t>
  </si>
  <si>
    <t>Sveikatos apsaugos programa (dotacijos sveikos gyvensenos įgūdžiams bendruomenėse stiprinti bei visuomenės sveikatos stebėsenai savivaldybėse vykdyti lėšos)</t>
  </si>
  <si>
    <t>Iš viso asignavimų (119-121):</t>
  </si>
  <si>
    <t xml:space="preserve">                                                            Klaipėdos miesto savivaldybės tarybos</t>
  </si>
  <si>
    <t xml:space="preserve">                                                            2 priedas</t>
  </si>
  <si>
    <t>KLAIPĖDOS MIESTO SAVIVALDYBĖS 2020 METŲ BIUDŽETO ASIGNAVIMAI INVESTICIJŲ PROJEKTAMS FINANSUOTI IŠ PASKOLŲ LĖŠŲ</t>
  </si>
  <si>
    <t>2.</t>
  </si>
  <si>
    <t xml:space="preserve">Miesto infrastruktūros objektų priežiūros ir modernizavimo programa </t>
  </si>
  <si>
    <t>3.</t>
  </si>
  <si>
    <t>Kūno kultūros ir sporto plėtros programa</t>
  </si>
  <si>
    <t>4.</t>
  </si>
  <si>
    <t>Iš viso:</t>
  </si>
  <si>
    <t>Klaipėdos miesto savivaldybės tarybos</t>
  </si>
  <si>
    <t>3 priedas</t>
  </si>
  <si>
    <t xml:space="preserve">ASIGNAVIMAI IŠ APYVARTINIŲ LĖŠŲ 2020 M. SAUSIO 1 D. LIKUČIO 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</si>
  <si>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</si>
  <si>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</si>
  <si>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</si>
  <si>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</si>
  <si>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</si>
  <si>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</si>
  <si>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</si>
  <si>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</si>
  <si>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</si>
  <si>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</si>
  <si>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</si>
  <si>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</si>
  <si>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</si>
  <si>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Kultūros plėtros programa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</si>
  <si>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</si>
  <si>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</si>
  <si>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</si>
  <si>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</si>
  <si>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Ugdymo proceso užtikrinimo programa</t>
  </si>
  <si>
    <t>3. Savivaldybės biudžeto lėšų likučio metų pradžioje lėšos</t>
  </si>
  <si>
    <t>Jaunimo politikos plėtros programa</t>
  </si>
  <si>
    <t>Projektas</t>
  </si>
  <si>
    <t>2020 m. vasario 27 d. sprendimo Nr. T2-27</t>
  </si>
  <si>
    <t>(Klaipėdos miesto savivaldybės tarybos</t>
  </si>
  <si>
    <t xml:space="preserve">2020 m.                   d. </t>
  </si>
  <si>
    <t>sprendimo Nr. T2-    redakcija)</t>
  </si>
  <si>
    <t>5 priedas</t>
  </si>
  <si>
    <t>2020 METŲ PAJAMŲ ĮMOKOS Į SAVIVALDYBĖS BIUDŽETĄ PAGAL PROGRAMAS</t>
  </si>
  <si>
    <t>Tūkst. Eur</t>
  </si>
  <si>
    <t>Asignavimų valdytojo, programos pavadinimas</t>
  </si>
  <si>
    <t xml:space="preserve">įmokos už išlaikymą švietimo, socialinės apsaugos ir kitose įstaigose </t>
  </si>
  <si>
    <t xml:space="preserve">pajamos už prekes ir paslaugas </t>
  </si>
  <si>
    <t xml:space="preserve">pajamos už ilgalaikio ir trumpalaikio materialiojo turto nuomą </t>
  </si>
  <si>
    <t>2</t>
  </si>
  <si>
    <t>3</t>
  </si>
  <si>
    <t>4</t>
  </si>
  <si>
    <t>6</t>
  </si>
  <si>
    <t>Miesto infrastruktūros objektų priežiūros ir modernizavimo programa</t>
  </si>
  <si>
    <t xml:space="preserve">                                                            2020 m. vasario 27 d. sprendimo Nr. T2-27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</si>
</sst>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2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1" xfId="1" applyBorder="1"/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/>
    <xf numFmtId="0" fontId="4" fillId="0" borderId="0" xfId="1" applyFont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1" applyFont="1" applyFill="1" applyAlignment="1">
      <alignment horizontal="center"/>
    </xf>
    <xf numFmtId="0" fontId="7" fillId="0" borderId="0" xfId="0" applyFont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/>
    <xf numFmtId="0" fontId="2" fillId="0" borderId="0" xfId="1" applyFont="1" applyFill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justify"/>
    </xf>
    <xf numFmtId="0" fontId="4" fillId="0" borderId="0" xfId="1" applyFont="1" applyAlignment="1">
      <alignment horizontal="right"/>
    </xf>
    <xf numFmtId="164" fontId="2" fillId="0" borderId="2" xfId="1" applyNumberFormat="1" applyFont="1" applyBorder="1"/>
    <xf numFmtId="164" fontId="4" fillId="0" borderId="2" xfId="1" applyNumberFormat="1" applyFont="1" applyBorder="1"/>
    <xf numFmtId="0" fontId="4" fillId="0" borderId="0" xfId="1" applyFont="1" applyFill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7" fillId="0" borderId="2" xfId="0" applyFont="1" applyBorder="1" applyAlignment="1">
      <alignment wrapText="1"/>
    </xf>
    <xf numFmtId="164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2" fillId="0" borderId="0" xfId="0" applyFont="1" applyFill="1"/>
    <xf numFmtId="0" fontId="2" fillId="0" borderId="0" xfId="7" applyFont="1" applyFill="1" applyAlignment="1">
      <alignment horizontal="left"/>
    </xf>
    <xf numFmtId="0" fontId="2" fillId="0" borderId="0" xfId="7" applyFont="1" applyFill="1"/>
    <xf numFmtId="0" fontId="4" fillId="0" borderId="0" xfId="1" applyFont="1" applyFill="1" applyAlignment="1">
      <alignment horizontal="center"/>
    </xf>
    <xf numFmtId="9" fontId="2" fillId="0" borderId="0" xfId="8" applyFont="1" applyFill="1" applyBorder="1" applyAlignment="1">
      <alignment horizontal="center"/>
    </xf>
    <xf numFmtId="9" fontId="2" fillId="0" borderId="0" xfId="8" applyFont="1" applyFill="1" applyBorder="1" applyAlignment="1">
      <alignment horizontal="center" wrapText="1"/>
    </xf>
    <xf numFmtId="9" fontId="2" fillId="0" borderId="0" xfId="8" applyFont="1" applyFill="1" applyBorder="1"/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164" fontId="0" fillId="0" borderId="0" xfId="0" applyNumberFormat="1"/>
    <xf numFmtId="0" fontId="0" fillId="0" borderId="1" xfId="0" applyBorder="1"/>
    <xf numFmtId="0" fontId="10" fillId="0" borderId="0" xfId="0" applyFont="1"/>
    <xf numFmtId="0" fontId="2" fillId="0" borderId="0" xfId="1" applyFont="1" applyBorder="1"/>
    <xf numFmtId="0" fontId="2" fillId="0" borderId="2" xfId="1" applyFont="1" applyBorder="1" applyAlignment="1">
      <alignment horizontal="center"/>
    </xf>
    <xf numFmtId="0" fontId="2" fillId="0" borderId="0" xfId="7" applyFont="1" applyAlignment="1">
      <alignment horizontal="left"/>
    </xf>
    <xf numFmtId="0" fontId="2" fillId="0" borderId="0" xfId="7" applyFont="1"/>
    <xf numFmtId="0" fontId="11" fillId="0" borderId="0" xfId="1" applyFont="1"/>
    <xf numFmtId="0" fontId="4" fillId="0" borderId="0" xfId="1" applyFont="1" applyAlignment="1"/>
    <xf numFmtId="0" fontId="4" fillId="0" borderId="0" xfId="1" applyFont="1" applyBorder="1" applyAlignment="1">
      <alignment wrapText="1"/>
    </xf>
    <xf numFmtId="0" fontId="4" fillId="0" borderId="0" xfId="1" applyFont="1" applyAlignment="1">
      <alignment wrapText="1"/>
    </xf>
    <xf numFmtId="0" fontId="2" fillId="0" borderId="1" xfId="1" applyFont="1" applyFill="1" applyBorder="1" applyAlignment="1">
      <alignment wrapText="1"/>
    </xf>
    <xf numFmtId="0" fontId="2" fillId="0" borderId="1" xfId="7" applyFont="1" applyBorder="1"/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164" fontId="4" fillId="0" borderId="2" xfId="3" applyNumberFormat="1" applyFont="1" applyFill="1" applyBorder="1" applyAlignment="1" applyProtection="1">
      <alignment wrapText="1"/>
      <protection hidden="1"/>
    </xf>
    <xf numFmtId="164" fontId="2" fillId="0" borderId="2" xfId="3" applyNumberFormat="1" applyFont="1" applyFill="1" applyBorder="1" applyAlignment="1" applyProtection="1">
      <alignment wrapText="1"/>
      <protection hidden="1"/>
    </xf>
    <xf numFmtId="0" fontId="2" fillId="0" borderId="2" xfId="1" applyFont="1" applyBorder="1" applyAlignment="1">
      <alignment wrapText="1"/>
    </xf>
    <xf numFmtId="164" fontId="4" fillId="0" borderId="2" xfId="3" applyNumberFormat="1" applyFont="1" applyBorder="1" applyAlignment="1" applyProtection="1">
      <alignment horizontal="right" wrapText="1"/>
      <protection hidden="1"/>
    </xf>
    <xf numFmtId="0" fontId="2" fillId="0" borderId="0" xfId="1" applyFont="1" applyFill="1" applyBorder="1"/>
    <xf numFmtId="0" fontId="5" fillId="0" borderId="0" xfId="1" applyFont="1" applyFill="1" applyBorder="1"/>
    <xf numFmtId="164" fontId="4" fillId="0" borderId="0" xfId="3" applyNumberFormat="1" applyFont="1" applyBorder="1" applyAlignment="1" applyProtection="1">
      <alignment horizontal="right" wrapText="1"/>
      <protection hidden="1"/>
    </xf>
    <xf numFmtId="164" fontId="1" fillId="0" borderId="0" xfId="1" applyNumberFormat="1" applyBorder="1"/>
    <xf numFmtId="0" fontId="5" fillId="0" borderId="1" xfId="1" applyFont="1" applyFill="1" applyBorder="1"/>
    <xf numFmtId="164" fontId="4" fillId="0" borderId="1" xfId="3" applyNumberFormat="1" applyFont="1" applyBorder="1" applyAlignment="1" applyProtection="1">
      <alignment horizontal="right" wrapText="1"/>
      <protection hidden="1"/>
    </xf>
    <xf numFmtId="164" fontId="5" fillId="0" borderId="0" xfId="1" applyNumberFormat="1" applyFont="1" applyFill="1" applyBorder="1"/>
    <xf numFmtId="0" fontId="1" fillId="0" borderId="0" xfId="1" applyFill="1"/>
    <xf numFmtId="0" fontId="1" fillId="0" borderId="0" xfId="1" applyFont="1" applyFill="1" applyBorder="1"/>
    <xf numFmtId="164" fontId="12" fillId="0" borderId="0" xfId="1" applyNumberFormat="1" applyFont="1" applyBorder="1"/>
    <xf numFmtId="0" fontId="2" fillId="0" borderId="0" xfId="0" applyFont="1" applyFill="1" applyBorder="1" applyAlignment="1">
      <alignment horizontal="center" vertical="justify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1" applyFont="1" applyFill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9" fontId="2" fillId="0" borderId="2" xfId="8" applyFont="1" applyFill="1" applyBorder="1" applyAlignment="1">
      <alignment horizontal="center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 wrapText="1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Zeros="0" tabSelected="1" topLeftCell="A7" zoomScale="90" zoomScaleNormal="90" workbookViewId="0">
      <selection activeCell="E47" sqref="E47"/>
    </sheetView>
  </sheetViews>
  <sheetFormatPr defaultRowHeight="12.75" x14ac:dyDescent="0.2"/>
  <cols>
    <col min="1" max="1" width="9.140625" style="2"/>
    <col min="2" max="2" width="62.42578125" style="2" customWidth="1"/>
    <col min="3" max="3" width="12.28515625" style="2" customWidth="1"/>
    <col min="4" max="4" width="12.42578125" style="2" customWidth="1"/>
    <col min="5" max="5" width="12.28515625" style="2" customWidth="1"/>
    <col min="6" max="125" width="9.140625" style="2"/>
    <col min="126" max="126" width="60" style="2" customWidth="1"/>
    <col min="127" max="127" width="17.28515625" style="2" customWidth="1"/>
    <col min="128" max="128" width="13.28515625" style="2" customWidth="1"/>
    <col min="129" max="129" width="12" style="2" customWidth="1"/>
    <col min="130" max="381" width="9.140625" style="2"/>
    <col min="382" max="382" width="60" style="2" customWidth="1"/>
    <col min="383" max="383" width="17.28515625" style="2" customWidth="1"/>
    <col min="384" max="384" width="13.28515625" style="2" customWidth="1"/>
    <col min="385" max="385" width="12" style="2" customWidth="1"/>
    <col min="386" max="637" width="9.140625" style="2"/>
    <col min="638" max="638" width="60" style="2" customWidth="1"/>
    <col min="639" max="639" width="17.28515625" style="2" customWidth="1"/>
    <col min="640" max="640" width="13.28515625" style="2" customWidth="1"/>
    <col min="641" max="641" width="12" style="2" customWidth="1"/>
    <col min="642" max="893" width="9.140625" style="2"/>
    <col min="894" max="894" width="60" style="2" customWidth="1"/>
    <col min="895" max="895" width="17.28515625" style="2" customWidth="1"/>
    <col min="896" max="896" width="13.28515625" style="2" customWidth="1"/>
    <col min="897" max="897" width="12" style="2" customWidth="1"/>
    <col min="898" max="1149" width="9.140625" style="2"/>
    <col min="1150" max="1150" width="60" style="2" customWidth="1"/>
    <col min="1151" max="1151" width="17.28515625" style="2" customWidth="1"/>
    <col min="1152" max="1152" width="13.28515625" style="2" customWidth="1"/>
    <col min="1153" max="1153" width="12" style="2" customWidth="1"/>
    <col min="1154" max="1405" width="9.140625" style="2"/>
    <col min="1406" max="1406" width="60" style="2" customWidth="1"/>
    <col min="1407" max="1407" width="17.28515625" style="2" customWidth="1"/>
    <col min="1408" max="1408" width="13.28515625" style="2" customWidth="1"/>
    <col min="1409" max="1409" width="12" style="2" customWidth="1"/>
    <col min="1410" max="1661" width="9.140625" style="2"/>
    <col min="1662" max="1662" width="60" style="2" customWidth="1"/>
    <col min="1663" max="1663" width="17.28515625" style="2" customWidth="1"/>
    <col min="1664" max="1664" width="13.28515625" style="2" customWidth="1"/>
    <col min="1665" max="1665" width="12" style="2" customWidth="1"/>
    <col min="1666" max="1917" width="9.140625" style="2"/>
    <col min="1918" max="1918" width="60" style="2" customWidth="1"/>
    <col min="1919" max="1919" width="17.28515625" style="2" customWidth="1"/>
    <col min="1920" max="1920" width="13.28515625" style="2" customWidth="1"/>
    <col min="1921" max="1921" width="12" style="2" customWidth="1"/>
    <col min="1922" max="2173" width="9.140625" style="2"/>
    <col min="2174" max="2174" width="60" style="2" customWidth="1"/>
    <col min="2175" max="2175" width="17.28515625" style="2" customWidth="1"/>
    <col min="2176" max="2176" width="13.28515625" style="2" customWidth="1"/>
    <col min="2177" max="2177" width="12" style="2" customWidth="1"/>
    <col min="2178" max="2429" width="9.140625" style="2"/>
    <col min="2430" max="2430" width="60" style="2" customWidth="1"/>
    <col min="2431" max="2431" width="17.28515625" style="2" customWidth="1"/>
    <col min="2432" max="2432" width="13.28515625" style="2" customWidth="1"/>
    <col min="2433" max="2433" width="12" style="2" customWidth="1"/>
    <col min="2434" max="2685" width="9.140625" style="2"/>
    <col min="2686" max="2686" width="60" style="2" customWidth="1"/>
    <col min="2687" max="2687" width="17.28515625" style="2" customWidth="1"/>
    <col min="2688" max="2688" width="13.28515625" style="2" customWidth="1"/>
    <col min="2689" max="2689" width="12" style="2" customWidth="1"/>
    <col min="2690" max="2941" width="9.140625" style="2"/>
    <col min="2942" max="2942" width="60" style="2" customWidth="1"/>
    <col min="2943" max="2943" width="17.28515625" style="2" customWidth="1"/>
    <col min="2944" max="2944" width="13.28515625" style="2" customWidth="1"/>
    <col min="2945" max="2945" width="12" style="2" customWidth="1"/>
    <col min="2946" max="3197" width="9.140625" style="2"/>
    <col min="3198" max="3198" width="60" style="2" customWidth="1"/>
    <col min="3199" max="3199" width="17.28515625" style="2" customWidth="1"/>
    <col min="3200" max="3200" width="13.28515625" style="2" customWidth="1"/>
    <col min="3201" max="3201" width="12" style="2" customWidth="1"/>
    <col min="3202" max="3453" width="9.140625" style="2"/>
    <col min="3454" max="3454" width="60" style="2" customWidth="1"/>
    <col min="3455" max="3455" width="17.28515625" style="2" customWidth="1"/>
    <col min="3456" max="3456" width="13.28515625" style="2" customWidth="1"/>
    <col min="3457" max="3457" width="12" style="2" customWidth="1"/>
    <col min="3458" max="3709" width="9.140625" style="2"/>
    <col min="3710" max="3710" width="60" style="2" customWidth="1"/>
    <col min="3711" max="3711" width="17.28515625" style="2" customWidth="1"/>
    <col min="3712" max="3712" width="13.28515625" style="2" customWidth="1"/>
    <col min="3713" max="3713" width="12" style="2" customWidth="1"/>
    <col min="3714" max="3965" width="9.140625" style="2"/>
    <col min="3966" max="3966" width="60" style="2" customWidth="1"/>
    <col min="3967" max="3967" width="17.28515625" style="2" customWidth="1"/>
    <col min="3968" max="3968" width="13.28515625" style="2" customWidth="1"/>
    <col min="3969" max="3969" width="12" style="2" customWidth="1"/>
    <col min="3970" max="4221" width="9.140625" style="2"/>
    <col min="4222" max="4222" width="60" style="2" customWidth="1"/>
    <col min="4223" max="4223" width="17.28515625" style="2" customWidth="1"/>
    <col min="4224" max="4224" width="13.28515625" style="2" customWidth="1"/>
    <col min="4225" max="4225" width="12" style="2" customWidth="1"/>
    <col min="4226" max="4477" width="9.140625" style="2"/>
    <col min="4478" max="4478" width="60" style="2" customWidth="1"/>
    <col min="4479" max="4479" width="17.28515625" style="2" customWidth="1"/>
    <col min="4480" max="4480" width="13.28515625" style="2" customWidth="1"/>
    <col min="4481" max="4481" width="12" style="2" customWidth="1"/>
    <col min="4482" max="4733" width="9.140625" style="2"/>
    <col min="4734" max="4734" width="60" style="2" customWidth="1"/>
    <col min="4735" max="4735" width="17.28515625" style="2" customWidth="1"/>
    <col min="4736" max="4736" width="13.28515625" style="2" customWidth="1"/>
    <col min="4737" max="4737" width="12" style="2" customWidth="1"/>
    <col min="4738" max="4989" width="9.140625" style="2"/>
    <col min="4990" max="4990" width="60" style="2" customWidth="1"/>
    <col min="4991" max="4991" width="17.28515625" style="2" customWidth="1"/>
    <col min="4992" max="4992" width="13.28515625" style="2" customWidth="1"/>
    <col min="4993" max="4993" width="12" style="2" customWidth="1"/>
    <col min="4994" max="5245" width="9.140625" style="2"/>
    <col min="5246" max="5246" width="60" style="2" customWidth="1"/>
    <col min="5247" max="5247" width="17.28515625" style="2" customWidth="1"/>
    <col min="5248" max="5248" width="13.28515625" style="2" customWidth="1"/>
    <col min="5249" max="5249" width="12" style="2" customWidth="1"/>
    <col min="5250" max="5501" width="9.140625" style="2"/>
    <col min="5502" max="5502" width="60" style="2" customWidth="1"/>
    <col min="5503" max="5503" width="17.28515625" style="2" customWidth="1"/>
    <col min="5504" max="5504" width="13.28515625" style="2" customWidth="1"/>
    <col min="5505" max="5505" width="12" style="2" customWidth="1"/>
    <col min="5506" max="5757" width="9.140625" style="2"/>
    <col min="5758" max="5758" width="60" style="2" customWidth="1"/>
    <col min="5759" max="5759" width="17.28515625" style="2" customWidth="1"/>
    <col min="5760" max="5760" width="13.28515625" style="2" customWidth="1"/>
    <col min="5761" max="5761" width="12" style="2" customWidth="1"/>
    <col min="5762" max="6013" width="9.140625" style="2"/>
    <col min="6014" max="6014" width="60" style="2" customWidth="1"/>
    <col min="6015" max="6015" width="17.28515625" style="2" customWidth="1"/>
    <col min="6016" max="6016" width="13.28515625" style="2" customWidth="1"/>
    <col min="6017" max="6017" width="12" style="2" customWidth="1"/>
    <col min="6018" max="6269" width="9.140625" style="2"/>
    <col min="6270" max="6270" width="60" style="2" customWidth="1"/>
    <col min="6271" max="6271" width="17.28515625" style="2" customWidth="1"/>
    <col min="6272" max="6272" width="13.28515625" style="2" customWidth="1"/>
    <col min="6273" max="6273" width="12" style="2" customWidth="1"/>
    <col min="6274" max="6525" width="9.140625" style="2"/>
    <col min="6526" max="6526" width="60" style="2" customWidth="1"/>
    <col min="6527" max="6527" width="17.28515625" style="2" customWidth="1"/>
    <col min="6528" max="6528" width="13.28515625" style="2" customWidth="1"/>
    <col min="6529" max="6529" width="12" style="2" customWidth="1"/>
    <col min="6530" max="6781" width="9.140625" style="2"/>
    <col min="6782" max="6782" width="60" style="2" customWidth="1"/>
    <col min="6783" max="6783" width="17.28515625" style="2" customWidth="1"/>
    <col min="6784" max="6784" width="13.28515625" style="2" customWidth="1"/>
    <col min="6785" max="6785" width="12" style="2" customWidth="1"/>
    <col min="6786" max="7037" width="9.140625" style="2"/>
    <col min="7038" max="7038" width="60" style="2" customWidth="1"/>
    <col min="7039" max="7039" width="17.28515625" style="2" customWidth="1"/>
    <col min="7040" max="7040" width="13.28515625" style="2" customWidth="1"/>
    <col min="7041" max="7041" width="12" style="2" customWidth="1"/>
    <col min="7042" max="7293" width="9.140625" style="2"/>
    <col min="7294" max="7294" width="60" style="2" customWidth="1"/>
    <col min="7295" max="7295" width="17.28515625" style="2" customWidth="1"/>
    <col min="7296" max="7296" width="13.28515625" style="2" customWidth="1"/>
    <col min="7297" max="7297" width="12" style="2" customWidth="1"/>
    <col min="7298" max="7549" width="9.140625" style="2"/>
    <col min="7550" max="7550" width="60" style="2" customWidth="1"/>
    <col min="7551" max="7551" width="17.28515625" style="2" customWidth="1"/>
    <col min="7552" max="7552" width="13.28515625" style="2" customWidth="1"/>
    <col min="7553" max="7553" width="12" style="2" customWidth="1"/>
    <col min="7554" max="7805" width="9.140625" style="2"/>
    <col min="7806" max="7806" width="60" style="2" customWidth="1"/>
    <col min="7807" max="7807" width="17.28515625" style="2" customWidth="1"/>
    <col min="7808" max="7808" width="13.28515625" style="2" customWidth="1"/>
    <col min="7809" max="7809" width="12" style="2" customWidth="1"/>
    <col min="7810" max="8061" width="9.140625" style="2"/>
    <col min="8062" max="8062" width="60" style="2" customWidth="1"/>
    <col min="8063" max="8063" width="17.28515625" style="2" customWidth="1"/>
    <col min="8064" max="8064" width="13.28515625" style="2" customWidth="1"/>
    <col min="8065" max="8065" width="12" style="2" customWidth="1"/>
    <col min="8066" max="8317" width="9.140625" style="2"/>
    <col min="8318" max="8318" width="60" style="2" customWidth="1"/>
    <col min="8319" max="8319" width="17.28515625" style="2" customWidth="1"/>
    <col min="8320" max="8320" width="13.28515625" style="2" customWidth="1"/>
    <col min="8321" max="8321" width="12" style="2" customWidth="1"/>
    <col min="8322" max="8573" width="9.140625" style="2"/>
    <col min="8574" max="8574" width="60" style="2" customWidth="1"/>
    <col min="8575" max="8575" width="17.28515625" style="2" customWidth="1"/>
    <col min="8576" max="8576" width="13.28515625" style="2" customWidth="1"/>
    <col min="8577" max="8577" width="12" style="2" customWidth="1"/>
    <col min="8578" max="8829" width="9.140625" style="2"/>
    <col min="8830" max="8830" width="60" style="2" customWidth="1"/>
    <col min="8831" max="8831" width="17.28515625" style="2" customWidth="1"/>
    <col min="8832" max="8832" width="13.28515625" style="2" customWidth="1"/>
    <col min="8833" max="8833" width="12" style="2" customWidth="1"/>
    <col min="8834" max="9085" width="9.140625" style="2"/>
    <col min="9086" max="9086" width="60" style="2" customWidth="1"/>
    <col min="9087" max="9087" width="17.28515625" style="2" customWidth="1"/>
    <col min="9088" max="9088" width="13.28515625" style="2" customWidth="1"/>
    <col min="9089" max="9089" width="12" style="2" customWidth="1"/>
    <col min="9090" max="9341" width="9.140625" style="2"/>
    <col min="9342" max="9342" width="60" style="2" customWidth="1"/>
    <col min="9343" max="9343" width="17.28515625" style="2" customWidth="1"/>
    <col min="9344" max="9344" width="13.28515625" style="2" customWidth="1"/>
    <col min="9345" max="9345" width="12" style="2" customWidth="1"/>
    <col min="9346" max="9597" width="9.140625" style="2"/>
    <col min="9598" max="9598" width="60" style="2" customWidth="1"/>
    <col min="9599" max="9599" width="17.28515625" style="2" customWidth="1"/>
    <col min="9600" max="9600" width="13.28515625" style="2" customWidth="1"/>
    <col min="9601" max="9601" width="12" style="2" customWidth="1"/>
    <col min="9602" max="9853" width="9.140625" style="2"/>
    <col min="9854" max="9854" width="60" style="2" customWidth="1"/>
    <col min="9855" max="9855" width="17.28515625" style="2" customWidth="1"/>
    <col min="9856" max="9856" width="13.28515625" style="2" customWidth="1"/>
    <col min="9857" max="9857" width="12" style="2" customWidth="1"/>
    <col min="9858" max="10109" width="9.140625" style="2"/>
    <col min="10110" max="10110" width="60" style="2" customWidth="1"/>
    <col min="10111" max="10111" width="17.28515625" style="2" customWidth="1"/>
    <col min="10112" max="10112" width="13.28515625" style="2" customWidth="1"/>
    <col min="10113" max="10113" width="12" style="2" customWidth="1"/>
    <col min="10114" max="10365" width="9.140625" style="2"/>
    <col min="10366" max="10366" width="60" style="2" customWidth="1"/>
    <col min="10367" max="10367" width="17.28515625" style="2" customWidth="1"/>
    <col min="10368" max="10368" width="13.28515625" style="2" customWidth="1"/>
    <col min="10369" max="10369" width="12" style="2" customWidth="1"/>
    <col min="10370" max="10621" width="9.140625" style="2"/>
    <col min="10622" max="10622" width="60" style="2" customWidth="1"/>
    <col min="10623" max="10623" width="17.28515625" style="2" customWidth="1"/>
    <col min="10624" max="10624" width="13.28515625" style="2" customWidth="1"/>
    <col min="10625" max="10625" width="12" style="2" customWidth="1"/>
    <col min="10626" max="10877" width="9.140625" style="2"/>
    <col min="10878" max="10878" width="60" style="2" customWidth="1"/>
    <col min="10879" max="10879" width="17.28515625" style="2" customWidth="1"/>
    <col min="10880" max="10880" width="13.28515625" style="2" customWidth="1"/>
    <col min="10881" max="10881" width="12" style="2" customWidth="1"/>
    <col min="10882" max="11133" width="9.140625" style="2"/>
    <col min="11134" max="11134" width="60" style="2" customWidth="1"/>
    <col min="11135" max="11135" width="17.28515625" style="2" customWidth="1"/>
    <col min="11136" max="11136" width="13.28515625" style="2" customWidth="1"/>
    <col min="11137" max="11137" width="12" style="2" customWidth="1"/>
    <col min="11138" max="11389" width="9.140625" style="2"/>
    <col min="11390" max="11390" width="60" style="2" customWidth="1"/>
    <col min="11391" max="11391" width="17.28515625" style="2" customWidth="1"/>
    <col min="11392" max="11392" width="13.28515625" style="2" customWidth="1"/>
    <col min="11393" max="11393" width="12" style="2" customWidth="1"/>
    <col min="11394" max="11645" width="9.140625" style="2"/>
    <col min="11646" max="11646" width="60" style="2" customWidth="1"/>
    <col min="11647" max="11647" width="17.28515625" style="2" customWidth="1"/>
    <col min="11648" max="11648" width="13.28515625" style="2" customWidth="1"/>
    <col min="11649" max="11649" width="12" style="2" customWidth="1"/>
    <col min="11650" max="11901" width="9.140625" style="2"/>
    <col min="11902" max="11902" width="60" style="2" customWidth="1"/>
    <col min="11903" max="11903" width="17.28515625" style="2" customWidth="1"/>
    <col min="11904" max="11904" width="13.28515625" style="2" customWidth="1"/>
    <col min="11905" max="11905" width="12" style="2" customWidth="1"/>
    <col min="11906" max="12157" width="9.140625" style="2"/>
    <col min="12158" max="12158" width="60" style="2" customWidth="1"/>
    <col min="12159" max="12159" width="17.28515625" style="2" customWidth="1"/>
    <col min="12160" max="12160" width="13.28515625" style="2" customWidth="1"/>
    <col min="12161" max="12161" width="12" style="2" customWidth="1"/>
    <col min="12162" max="12413" width="9.140625" style="2"/>
    <col min="12414" max="12414" width="60" style="2" customWidth="1"/>
    <col min="12415" max="12415" width="17.28515625" style="2" customWidth="1"/>
    <col min="12416" max="12416" width="13.28515625" style="2" customWidth="1"/>
    <col min="12417" max="12417" width="12" style="2" customWidth="1"/>
    <col min="12418" max="12669" width="9.140625" style="2"/>
    <col min="12670" max="12670" width="60" style="2" customWidth="1"/>
    <col min="12671" max="12671" width="17.28515625" style="2" customWidth="1"/>
    <col min="12672" max="12672" width="13.28515625" style="2" customWidth="1"/>
    <col min="12673" max="12673" width="12" style="2" customWidth="1"/>
    <col min="12674" max="12925" width="9.140625" style="2"/>
    <col min="12926" max="12926" width="60" style="2" customWidth="1"/>
    <col min="12927" max="12927" width="17.28515625" style="2" customWidth="1"/>
    <col min="12928" max="12928" width="13.28515625" style="2" customWidth="1"/>
    <col min="12929" max="12929" width="12" style="2" customWidth="1"/>
    <col min="12930" max="13181" width="9.140625" style="2"/>
    <col min="13182" max="13182" width="60" style="2" customWidth="1"/>
    <col min="13183" max="13183" width="17.28515625" style="2" customWidth="1"/>
    <col min="13184" max="13184" width="13.28515625" style="2" customWidth="1"/>
    <col min="13185" max="13185" width="12" style="2" customWidth="1"/>
    <col min="13186" max="13437" width="9.140625" style="2"/>
    <col min="13438" max="13438" width="60" style="2" customWidth="1"/>
    <col min="13439" max="13439" width="17.28515625" style="2" customWidth="1"/>
    <col min="13440" max="13440" width="13.28515625" style="2" customWidth="1"/>
    <col min="13441" max="13441" width="12" style="2" customWidth="1"/>
    <col min="13442" max="13693" width="9.140625" style="2"/>
    <col min="13694" max="13694" width="60" style="2" customWidth="1"/>
    <col min="13695" max="13695" width="17.28515625" style="2" customWidth="1"/>
    <col min="13696" max="13696" width="13.28515625" style="2" customWidth="1"/>
    <col min="13697" max="13697" width="12" style="2" customWidth="1"/>
    <col min="13698" max="13949" width="9.140625" style="2"/>
    <col min="13950" max="13950" width="60" style="2" customWidth="1"/>
    <col min="13951" max="13951" width="17.28515625" style="2" customWidth="1"/>
    <col min="13952" max="13952" width="13.28515625" style="2" customWidth="1"/>
    <col min="13953" max="13953" width="12" style="2" customWidth="1"/>
    <col min="13954" max="14205" width="9.140625" style="2"/>
    <col min="14206" max="14206" width="60" style="2" customWidth="1"/>
    <col min="14207" max="14207" width="17.28515625" style="2" customWidth="1"/>
    <col min="14208" max="14208" width="13.28515625" style="2" customWidth="1"/>
    <col min="14209" max="14209" width="12" style="2" customWidth="1"/>
    <col min="14210" max="14461" width="9.140625" style="2"/>
    <col min="14462" max="14462" width="60" style="2" customWidth="1"/>
    <col min="14463" max="14463" width="17.28515625" style="2" customWidth="1"/>
    <col min="14464" max="14464" width="13.28515625" style="2" customWidth="1"/>
    <col min="14465" max="14465" width="12" style="2" customWidth="1"/>
    <col min="14466" max="14717" width="9.140625" style="2"/>
    <col min="14718" max="14718" width="60" style="2" customWidth="1"/>
    <col min="14719" max="14719" width="17.28515625" style="2" customWidth="1"/>
    <col min="14720" max="14720" width="13.28515625" style="2" customWidth="1"/>
    <col min="14721" max="14721" width="12" style="2" customWidth="1"/>
    <col min="14722" max="14973" width="9.140625" style="2"/>
    <col min="14974" max="14974" width="60" style="2" customWidth="1"/>
    <col min="14975" max="14975" width="17.28515625" style="2" customWidth="1"/>
    <col min="14976" max="14976" width="13.28515625" style="2" customWidth="1"/>
    <col min="14977" max="14977" width="12" style="2" customWidth="1"/>
    <col min="14978" max="15229" width="9.140625" style="2"/>
    <col min="15230" max="15230" width="60" style="2" customWidth="1"/>
    <col min="15231" max="15231" width="17.28515625" style="2" customWidth="1"/>
    <col min="15232" max="15232" width="13.28515625" style="2" customWidth="1"/>
    <col min="15233" max="15233" width="12" style="2" customWidth="1"/>
    <col min="15234" max="15485" width="9.140625" style="2"/>
    <col min="15486" max="15486" width="60" style="2" customWidth="1"/>
    <col min="15487" max="15487" width="17.28515625" style="2" customWidth="1"/>
    <col min="15488" max="15488" width="13.28515625" style="2" customWidth="1"/>
    <col min="15489" max="15489" width="12" style="2" customWidth="1"/>
    <col min="15490" max="15741" width="9.140625" style="2"/>
    <col min="15742" max="15742" width="60" style="2" customWidth="1"/>
    <col min="15743" max="15743" width="17.28515625" style="2" customWidth="1"/>
    <col min="15744" max="15744" width="13.28515625" style="2" customWidth="1"/>
    <col min="15745" max="15745" width="12" style="2" customWidth="1"/>
    <col min="15746" max="15997" width="9.140625" style="2"/>
    <col min="15998" max="15998" width="60" style="2" customWidth="1"/>
    <col min="15999" max="15999" width="17.28515625" style="2" customWidth="1"/>
    <col min="16000" max="16000" width="13.28515625" style="2" customWidth="1"/>
    <col min="16001" max="16001" width="12" style="2" customWidth="1"/>
    <col min="16002" max="16384" width="9.140625" style="2"/>
  </cols>
  <sheetData>
    <row r="1" spans="1:5" ht="18" customHeight="1" x14ac:dyDescent="0.25">
      <c r="A1" s="1"/>
      <c r="B1" s="41"/>
      <c r="C1" s="1"/>
      <c r="D1" s="23" t="s">
        <v>130</v>
      </c>
      <c r="E1" s="1"/>
    </row>
    <row r="2" spans="1:5" ht="10.5" customHeight="1" x14ac:dyDescent="0.25">
      <c r="A2" s="1"/>
      <c r="B2" s="1"/>
      <c r="C2" s="1"/>
      <c r="D2" s="1"/>
      <c r="E2" s="1"/>
    </row>
    <row r="3" spans="1:5" customFormat="1" ht="16.5" customHeight="1" x14ac:dyDescent="0.25">
      <c r="A3" s="16"/>
      <c r="B3" s="108" t="s">
        <v>176</v>
      </c>
      <c r="C3" s="108"/>
      <c r="D3" s="27"/>
      <c r="E3" s="27"/>
    </row>
    <row r="4" spans="1:5" customFormat="1" ht="14.25" customHeight="1" x14ac:dyDescent="0.25">
      <c r="A4" s="16"/>
      <c r="B4" s="108" t="s">
        <v>177</v>
      </c>
      <c r="C4" s="108"/>
      <c r="D4" s="108"/>
      <c r="E4" s="27"/>
    </row>
    <row r="5" spans="1:5" customFormat="1" ht="15.75" x14ac:dyDescent="0.25">
      <c r="A5" s="17"/>
      <c r="B5" s="40" t="s">
        <v>67</v>
      </c>
      <c r="C5" s="27"/>
      <c r="D5" s="27"/>
      <c r="E5" s="27"/>
    </row>
    <row r="6" spans="1:5" customFormat="1" ht="15.75" x14ac:dyDescent="0.25">
      <c r="A6" s="17"/>
      <c r="B6" s="36" t="s">
        <v>139</v>
      </c>
      <c r="C6" s="27"/>
      <c r="D6" s="27"/>
      <c r="E6" s="27"/>
    </row>
    <row r="7" spans="1:5" customFormat="1" ht="15.75" x14ac:dyDescent="0.25">
      <c r="A7" s="17"/>
      <c r="B7" s="37" t="s">
        <v>141</v>
      </c>
      <c r="C7" s="27"/>
      <c r="D7" s="27"/>
      <c r="E7" s="27"/>
    </row>
    <row r="8" spans="1:5" customFormat="1" ht="15.75" x14ac:dyDescent="0.25">
      <c r="A8" s="17"/>
      <c r="B8" s="38" t="s">
        <v>140</v>
      </c>
      <c r="C8" s="27"/>
      <c r="D8" s="27"/>
      <c r="E8" s="27"/>
    </row>
    <row r="9" spans="1:5" ht="12.75" customHeight="1" x14ac:dyDescent="0.25">
      <c r="A9" s="18"/>
      <c r="B9" s="19"/>
      <c r="C9" s="1"/>
      <c r="D9" s="1"/>
      <c r="E9" s="1"/>
    </row>
    <row r="10" spans="1:5" ht="15.75" x14ac:dyDescent="0.25">
      <c r="A10" s="20"/>
      <c r="B10" s="21" t="s">
        <v>116</v>
      </c>
      <c r="C10" s="1"/>
      <c r="D10" s="1"/>
      <c r="E10" s="1"/>
    </row>
    <row r="11" spans="1:5" ht="11.25" customHeight="1" x14ac:dyDescent="0.25">
      <c r="A11" s="18"/>
      <c r="B11" s="21"/>
      <c r="C11" s="1"/>
      <c r="D11" s="1"/>
      <c r="E11" s="1"/>
    </row>
    <row r="12" spans="1:5" ht="15.75" x14ac:dyDescent="0.25">
      <c r="A12" s="18"/>
      <c r="B12" s="22" t="s">
        <v>4</v>
      </c>
      <c r="C12" s="1"/>
      <c r="D12" s="1"/>
      <c r="E12" s="35" t="s">
        <v>127</v>
      </c>
    </row>
    <row r="13" spans="1:5" ht="42.75" customHeight="1" x14ac:dyDescent="0.2">
      <c r="A13" s="30" t="s">
        <v>0</v>
      </c>
      <c r="B13" s="30" t="s">
        <v>5</v>
      </c>
      <c r="C13" s="39" t="s">
        <v>131</v>
      </c>
      <c r="D13" s="39" t="s">
        <v>167</v>
      </c>
      <c r="E13" s="39" t="s">
        <v>168</v>
      </c>
    </row>
    <row r="14" spans="1:5" s="7" customFormat="1" ht="15.75" x14ac:dyDescent="0.25">
      <c r="A14" s="45">
        <v>1</v>
      </c>
      <c r="B14" s="45">
        <v>2</v>
      </c>
      <c r="C14" s="45">
        <v>3</v>
      </c>
      <c r="D14" s="45">
        <v>3</v>
      </c>
      <c r="E14" s="45">
        <v>3</v>
      </c>
    </row>
    <row r="15" spans="1:5" ht="15.75" customHeight="1" x14ac:dyDescent="0.25">
      <c r="A15" s="10">
        <v>1</v>
      </c>
      <c r="B15" s="8" t="s">
        <v>101</v>
      </c>
      <c r="C15" s="13">
        <v>106537</v>
      </c>
      <c r="D15" s="13">
        <f t="shared" ref="D15" si="0">SUM(D16:D20)</f>
        <v>0</v>
      </c>
      <c r="E15" s="13">
        <f t="shared" ref="E15" si="1">SUM(E16:E20)</f>
        <v>106537</v>
      </c>
    </row>
    <row r="16" spans="1:5" ht="15" customHeight="1" x14ac:dyDescent="0.25">
      <c r="A16" s="10">
        <v>2</v>
      </c>
      <c r="B16" s="9" t="s">
        <v>6</v>
      </c>
      <c r="C16" s="42">
        <v>97137</v>
      </c>
      <c r="D16" s="42"/>
      <c r="E16" s="42">
        <f>+C16+D16</f>
        <v>97137</v>
      </c>
    </row>
    <row r="17" spans="1:5" ht="15" customHeight="1" x14ac:dyDescent="0.25">
      <c r="A17" s="10">
        <v>3</v>
      </c>
      <c r="B17" s="9" t="s">
        <v>7</v>
      </c>
      <c r="C17" s="42">
        <v>450</v>
      </c>
      <c r="D17" s="42"/>
      <c r="E17" s="42">
        <f t="shared" ref="E17:E20" si="2">+C17+D17</f>
        <v>450</v>
      </c>
    </row>
    <row r="18" spans="1:5" ht="15" customHeight="1" x14ac:dyDescent="0.25">
      <c r="A18" s="10">
        <v>4</v>
      </c>
      <c r="B18" s="9" t="s">
        <v>8</v>
      </c>
      <c r="C18" s="42">
        <v>90</v>
      </c>
      <c r="D18" s="42"/>
      <c r="E18" s="42">
        <f t="shared" si="2"/>
        <v>90</v>
      </c>
    </row>
    <row r="19" spans="1:5" ht="15" customHeight="1" x14ac:dyDescent="0.25">
      <c r="A19" s="10">
        <v>5</v>
      </c>
      <c r="B19" s="9" t="s">
        <v>9</v>
      </c>
      <c r="C19" s="42">
        <v>8410</v>
      </c>
      <c r="D19" s="42"/>
      <c r="E19" s="42">
        <f t="shared" si="2"/>
        <v>8410</v>
      </c>
    </row>
    <row r="20" spans="1:5" ht="15" customHeight="1" x14ac:dyDescent="0.25">
      <c r="A20" s="10">
        <v>6</v>
      </c>
      <c r="B20" s="9" t="s">
        <v>10</v>
      </c>
      <c r="C20" s="42">
        <v>450</v>
      </c>
      <c r="D20" s="42"/>
      <c r="E20" s="42">
        <f t="shared" si="2"/>
        <v>450</v>
      </c>
    </row>
    <row r="21" spans="1:5" ht="15.75" x14ac:dyDescent="0.25">
      <c r="A21" s="10">
        <v>7</v>
      </c>
      <c r="B21" s="8" t="s">
        <v>170</v>
      </c>
      <c r="C21" s="13">
        <v>95755.199999999997</v>
      </c>
      <c r="D21" s="13">
        <f>+D22+D23+D52</f>
        <v>2483.5</v>
      </c>
      <c r="E21" s="13">
        <f>+E22+E23+E52</f>
        <v>98238.7</v>
      </c>
    </row>
    <row r="22" spans="1:5" ht="31.5" x14ac:dyDescent="0.25">
      <c r="A22" s="10">
        <v>8</v>
      </c>
      <c r="B22" s="8" t="s">
        <v>92</v>
      </c>
      <c r="C22" s="43">
        <v>22689.4</v>
      </c>
      <c r="D22" s="43">
        <f>-289.6+109.9+462.7-154.6-131.4-32.9</f>
        <v>-35.9</v>
      </c>
      <c r="E22" s="43">
        <f t="shared" ref="E22" si="3">+C22+D22</f>
        <v>22653.5</v>
      </c>
    </row>
    <row r="23" spans="1:5" ht="15.75" customHeight="1" x14ac:dyDescent="0.25">
      <c r="A23" s="10">
        <v>9</v>
      </c>
      <c r="B23" s="8" t="s">
        <v>169</v>
      </c>
      <c r="C23" s="13">
        <v>54076.3</v>
      </c>
      <c r="D23" s="13">
        <f t="shared" ref="D23" si="4">+D24+D47+D48+D51</f>
        <v>2389.4</v>
      </c>
      <c r="E23" s="13">
        <f t="shared" ref="E23" si="5">+E24+E47+E48+E51</f>
        <v>56465.7</v>
      </c>
    </row>
    <row r="24" spans="1:5" ht="33.75" customHeight="1" x14ac:dyDescent="0.25">
      <c r="A24" s="10">
        <v>10</v>
      </c>
      <c r="B24" s="9" t="s">
        <v>125</v>
      </c>
      <c r="C24" s="29">
        <v>8432.4</v>
      </c>
      <c r="D24" s="29">
        <f t="shared" ref="D24" si="6">SUM(D25:D46)</f>
        <v>0</v>
      </c>
      <c r="E24" s="29">
        <f t="shared" ref="E24" si="7">SUM(E25:E46)</f>
        <v>8432.4</v>
      </c>
    </row>
    <row r="25" spans="1:5" ht="15.75" x14ac:dyDescent="0.25">
      <c r="A25" s="10">
        <v>11</v>
      </c>
      <c r="B25" s="4" t="s">
        <v>13</v>
      </c>
      <c r="C25" s="42">
        <v>0.9</v>
      </c>
      <c r="D25" s="42"/>
      <c r="E25" s="42">
        <f t="shared" ref="E25:E47" si="8">+C25+D25</f>
        <v>0.9</v>
      </c>
    </row>
    <row r="26" spans="1:5" ht="15.75" customHeight="1" x14ac:dyDescent="0.25">
      <c r="A26" s="10">
        <v>12</v>
      </c>
      <c r="B26" s="4" t="s">
        <v>14</v>
      </c>
      <c r="C26" s="42">
        <v>23</v>
      </c>
      <c r="D26" s="42"/>
      <c r="E26" s="42">
        <f t="shared" si="8"/>
        <v>23</v>
      </c>
    </row>
    <row r="27" spans="1:5" ht="15.75" customHeight="1" x14ac:dyDescent="0.25">
      <c r="A27" s="10">
        <v>13</v>
      </c>
      <c r="B27" s="4" t="s">
        <v>17</v>
      </c>
      <c r="C27" s="42">
        <v>66.400000000000006</v>
      </c>
      <c r="D27" s="42"/>
      <c r="E27" s="42">
        <f t="shared" si="8"/>
        <v>66.400000000000006</v>
      </c>
    </row>
    <row r="28" spans="1:5" ht="32.25" customHeight="1" x14ac:dyDescent="0.25">
      <c r="A28" s="10">
        <v>14</v>
      </c>
      <c r="B28" s="4" t="s">
        <v>68</v>
      </c>
      <c r="C28" s="42">
        <v>23</v>
      </c>
      <c r="D28" s="42"/>
      <c r="E28" s="42">
        <f t="shared" si="8"/>
        <v>23</v>
      </c>
    </row>
    <row r="29" spans="1:5" ht="15.75" customHeight="1" x14ac:dyDescent="0.25">
      <c r="A29" s="10">
        <v>15</v>
      </c>
      <c r="B29" s="4" t="s">
        <v>15</v>
      </c>
      <c r="C29" s="42">
        <v>15.2</v>
      </c>
      <c r="D29" s="42"/>
      <c r="E29" s="42">
        <f t="shared" si="8"/>
        <v>15.2</v>
      </c>
    </row>
    <row r="30" spans="1:5" ht="15.75" customHeight="1" x14ac:dyDescent="0.25">
      <c r="A30" s="10">
        <v>16</v>
      </c>
      <c r="B30" s="4" t="s">
        <v>72</v>
      </c>
      <c r="C30" s="42">
        <v>75.2</v>
      </c>
      <c r="D30" s="42"/>
      <c r="E30" s="42">
        <f t="shared" si="8"/>
        <v>75.2</v>
      </c>
    </row>
    <row r="31" spans="1:5" ht="15.75" customHeight="1" x14ac:dyDescent="0.25">
      <c r="A31" s="10">
        <v>17</v>
      </c>
      <c r="B31" s="4" t="s">
        <v>85</v>
      </c>
      <c r="C31" s="42">
        <v>34.5</v>
      </c>
      <c r="D31" s="42"/>
      <c r="E31" s="42">
        <f t="shared" si="8"/>
        <v>34.5</v>
      </c>
    </row>
    <row r="32" spans="1:5" ht="15.75" customHeight="1" x14ac:dyDescent="0.25">
      <c r="A32" s="10">
        <v>18</v>
      </c>
      <c r="B32" s="4" t="s">
        <v>16</v>
      </c>
      <c r="C32" s="42">
        <v>85.6</v>
      </c>
      <c r="D32" s="42"/>
      <c r="E32" s="42">
        <f t="shared" si="8"/>
        <v>85.6</v>
      </c>
    </row>
    <row r="33" spans="1:5" ht="34.5" customHeight="1" x14ac:dyDescent="0.25">
      <c r="A33" s="10">
        <v>19</v>
      </c>
      <c r="B33" s="4" t="s">
        <v>18</v>
      </c>
      <c r="C33" s="42">
        <v>2.6</v>
      </c>
      <c r="D33" s="42"/>
      <c r="E33" s="42">
        <f t="shared" si="8"/>
        <v>2.6</v>
      </c>
    </row>
    <row r="34" spans="1:5" ht="34.5" customHeight="1" x14ac:dyDescent="0.25">
      <c r="A34" s="10">
        <v>20</v>
      </c>
      <c r="B34" s="4" t="s">
        <v>117</v>
      </c>
      <c r="C34" s="42">
        <v>0.3</v>
      </c>
      <c r="D34" s="42"/>
      <c r="E34" s="42">
        <f t="shared" si="8"/>
        <v>0.3</v>
      </c>
    </row>
    <row r="35" spans="1:5" ht="15.75" customHeight="1" x14ac:dyDescent="0.25">
      <c r="A35" s="10">
        <v>21</v>
      </c>
      <c r="B35" s="4" t="s">
        <v>73</v>
      </c>
      <c r="C35" s="42">
        <v>5.4</v>
      </c>
      <c r="D35" s="42"/>
      <c r="E35" s="42">
        <f t="shared" si="8"/>
        <v>5.4</v>
      </c>
    </row>
    <row r="36" spans="1:5" ht="19.5" customHeight="1" x14ac:dyDescent="0.25">
      <c r="A36" s="10">
        <v>22</v>
      </c>
      <c r="B36" s="9" t="s">
        <v>40</v>
      </c>
      <c r="C36" s="42">
        <v>19.7</v>
      </c>
      <c r="D36" s="42"/>
      <c r="E36" s="42">
        <f t="shared" si="8"/>
        <v>19.7</v>
      </c>
    </row>
    <row r="37" spans="1:5" ht="31.5" x14ac:dyDescent="0.25">
      <c r="A37" s="10">
        <v>23</v>
      </c>
      <c r="B37" s="4" t="s">
        <v>84</v>
      </c>
      <c r="C37" s="42">
        <v>270.89999999999998</v>
      </c>
      <c r="D37" s="42"/>
      <c r="E37" s="42">
        <f t="shared" si="8"/>
        <v>270.89999999999998</v>
      </c>
    </row>
    <row r="38" spans="1:5" ht="15.75" customHeight="1" x14ac:dyDescent="0.25">
      <c r="A38" s="10">
        <v>24</v>
      </c>
      <c r="B38" s="4" t="s">
        <v>19</v>
      </c>
      <c r="C38" s="42">
        <v>4940.6000000000004</v>
      </c>
      <c r="D38" s="42"/>
      <c r="E38" s="42">
        <f t="shared" si="8"/>
        <v>4940.6000000000004</v>
      </c>
    </row>
    <row r="39" spans="1:5" ht="15.75" x14ac:dyDescent="0.25">
      <c r="A39" s="10">
        <v>25</v>
      </c>
      <c r="B39" s="4" t="s">
        <v>20</v>
      </c>
      <c r="C39" s="42">
        <v>866.9</v>
      </c>
      <c r="D39" s="42"/>
      <c r="E39" s="42">
        <f t="shared" si="8"/>
        <v>866.9</v>
      </c>
    </row>
    <row r="40" spans="1:5" ht="15.75" customHeight="1" x14ac:dyDescent="0.25">
      <c r="A40" s="10">
        <v>26</v>
      </c>
      <c r="B40" s="4" t="s">
        <v>21</v>
      </c>
      <c r="C40" s="42">
        <v>815.9</v>
      </c>
      <c r="D40" s="42"/>
      <c r="E40" s="42">
        <f t="shared" si="8"/>
        <v>815.9</v>
      </c>
    </row>
    <row r="41" spans="1:5" ht="15.75" x14ac:dyDescent="0.25">
      <c r="A41" s="10">
        <v>27</v>
      </c>
      <c r="B41" s="4" t="s">
        <v>86</v>
      </c>
      <c r="C41" s="42">
        <v>62.8</v>
      </c>
      <c r="D41" s="42"/>
      <c r="E41" s="42">
        <f t="shared" si="8"/>
        <v>62.8</v>
      </c>
    </row>
    <row r="42" spans="1:5" ht="32.25" customHeight="1" x14ac:dyDescent="0.25">
      <c r="A42" s="10">
        <v>28</v>
      </c>
      <c r="B42" s="4" t="s">
        <v>90</v>
      </c>
      <c r="C42" s="42">
        <v>796.1</v>
      </c>
      <c r="D42" s="42"/>
      <c r="E42" s="42">
        <f t="shared" si="8"/>
        <v>796.1</v>
      </c>
    </row>
    <row r="43" spans="1:5" ht="30" customHeight="1" x14ac:dyDescent="0.25">
      <c r="A43" s="10">
        <v>29</v>
      </c>
      <c r="B43" s="4" t="s">
        <v>89</v>
      </c>
      <c r="C43" s="42">
        <v>207.1</v>
      </c>
      <c r="D43" s="42"/>
      <c r="E43" s="42">
        <f t="shared" si="8"/>
        <v>207.1</v>
      </c>
    </row>
    <row r="44" spans="1:5" ht="15.75" x14ac:dyDescent="0.25">
      <c r="A44" s="10">
        <v>30</v>
      </c>
      <c r="B44" s="4" t="s">
        <v>107</v>
      </c>
      <c r="C44" s="42">
        <v>69.8</v>
      </c>
      <c r="D44" s="42"/>
      <c r="E44" s="42">
        <f t="shared" si="8"/>
        <v>69.8</v>
      </c>
    </row>
    <row r="45" spans="1:5" ht="18" customHeight="1" x14ac:dyDescent="0.25">
      <c r="A45" s="10">
        <v>31</v>
      </c>
      <c r="B45" s="4" t="s">
        <v>76</v>
      </c>
      <c r="C45" s="42">
        <v>4.5</v>
      </c>
      <c r="D45" s="42"/>
      <c r="E45" s="42">
        <f t="shared" si="8"/>
        <v>4.5</v>
      </c>
    </row>
    <row r="46" spans="1:5" ht="15" customHeight="1" x14ac:dyDescent="0.25">
      <c r="A46" s="10">
        <v>32</v>
      </c>
      <c r="B46" s="4" t="s">
        <v>104</v>
      </c>
      <c r="C46" s="42">
        <v>46</v>
      </c>
      <c r="D46" s="42"/>
      <c r="E46" s="42">
        <f t="shared" si="8"/>
        <v>46</v>
      </c>
    </row>
    <row r="47" spans="1:5" ht="15" customHeight="1" x14ac:dyDescent="0.25">
      <c r="A47" s="10">
        <v>33</v>
      </c>
      <c r="B47" s="9" t="s">
        <v>102</v>
      </c>
      <c r="C47" s="42">
        <v>44458.5</v>
      </c>
      <c r="D47" s="42">
        <f>46643.6-44458.5+204.3</f>
        <v>2389.4</v>
      </c>
      <c r="E47" s="42">
        <f t="shared" si="8"/>
        <v>46847.9</v>
      </c>
    </row>
    <row r="48" spans="1:5" ht="16.5" customHeight="1" x14ac:dyDescent="0.25">
      <c r="A48" s="10">
        <v>34</v>
      </c>
      <c r="B48" s="9" t="s">
        <v>126</v>
      </c>
      <c r="C48" s="14">
        <v>1184.5</v>
      </c>
      <c r="D48" s="14">
        <f t="shared" ref="D48" si="9">SUM(D49:D50)</f>
        <v>0</v>
      </c>
      <c r="E48" s="14">
        <f t="shared" ref="E48" si="10">SUM(E49:E50)</f>
        <v>1184.5</v>
      </c>
    </row>
    <row r="49" spans="1:5" ht="14.25" customHeight="1" x14ac:dyDescent="0.25">
      <c r="A49" s="10">
        <v>35</v>
      </c>
      <c r="B49" s="9" t="s">
        <v>103</v>
      </c>
      <c r="C49" s="42">
        <v>1110.5</v>
      </c>
      <c r="D49" s="42"/>
      <c r="E49" s="42">
        <f t="shared" ref="E49:E51" si="11">+C49+D49</f>
        <v>1110.5</v>
      </c>
    </row>
    <row r="50" spans="1:5" ht="15.75" x14ac:dyDescent="0.25">
      <c r="A50" s="10">
        <v>36</v>
      </c>
      <c r="B50" s="9" t="s">
        <v>22</v>
      </c>
      <c r="C50" s="42">
        <v>74</v>
      </c>
      <c r="D50" s="42"/>
      <c r="E50" s="42">
        <f t="shared" si="11"/>
        <v>74</v>
      </c>
    </row>
    <row r="51" spans="1:5" ht="31.5" x14ac:dyDescent="0.25">
      <c r="A51" s="10">
        <v>37</v>
      </c>
      <c r="B51" s="9" t="s">
        <v>23</v>
      </c>
      <c r="C51" s="42">
        <v>0.9</v>
      </c>
      <c r="D51" s="42"/>
      <c r="E51" s="42">
        <f t="shared" si="11"/>
        <v>0.9</v>
      </c>
    </row>
    <row r="52" spans="1:5" ht="17.25" customHeight="1" x14ac:dyDescent="0.25">
      <c r="A52" s="10">
        <v>38</v>
      </c>
      <c r="B52" s="34" t="s">
        <v>171</v>
      </c>
      <c r="C52" s="15">
        <v>18989.5</v>
      </c>
      <c r="D52" s="15">
        <f>SUM(D53:D71)</f>
        <v>130</v>
      </c>
      <c r="E52" s="15">
        <f>SUM(E53:E71)</f>
        <v>19119.5</v>
      </c>
    </row>
    <row r="53" spans="1:5" ht="48" customHeight="1" x14ac:dyDescent="0.25">
      <c r="A53" s="10">
        <v>39</v>
      </c>
      <c r="B53" s="9" t="s">
        <v>128</v>
      </c>
      <c r="C53" s="42">
        <v>120</v>
      </c>
      <c r="D53" s="42"/>
      <c r="E53" s="42">
        <f t="shared" ref="E53:E56" si="12">+C53+D53</f>
        <v>120</v>
      </c>
    </row>
    <row r="54" spans="1:5" ht="48" customHeight="1" x14ac:dyDescent="0.25">
      <c r="A54" s="10">
        <v>40</v>
      </c>
      <c r="B54" s="28" t="s">
        <v>146</v>
      </c>
      <c r="C54" s="42">
        <v>2851</v>
      </c>
      <c r="D54" s="42"/>
      <c r="E54" s="42">
        <f t="shared" si="12"/>
        <v>2851</v>
      </c>
    </row>
    <row r="55" spans="1:5" ht="62.25" customHeight="1" x14ac:dyDescent="0.25">
      <c r="A55" s="10">
        <v>41</v>
      </c>
      <c r="B55" s="28" t="s">
        <v>147</v>
      </c>
      <c r="C55" s="42">
        <v>5000</v>
      </c>
      <c r="D55" s="15"/>
      <c r="E55" s="42">
        <f t="shared" si="12"/>
        <v>5000</v>
      </c>
    </row>
    <row r="56" spans="1:5" ht="48" customHeight="1" x14ac:dyDescent="0.25">
      <c r="A56" s="10">
        <v>42</v>
      </c>
      <c r="B56" s="9" t="s">
        <v>148</v>
      </c>
      <c r="C56" s="42">
        <v>537</v>
      </c>
      <c r="D56" s="42"/>
      <c r="E56" s="42">
        <f t="shared" si="12"/>
        <v>537</v>
      </c>
    </row>
    <row r="57" spans="1:5" ht="31.5" x14ac:dyDescent="0.25">
      <c r="A57" s="10">
        <v>43</v>
      </c>
      <c r="B57" s="9" t="s">
        <v>154</v>
      </c>
      <c r="C57" s="42">
        <v>204.3</v>
      </c>
      <c r="D57" s="42"/>
      <c r="E57" s="42">
        <f>+C57+D57</f>
        <v>204.3</v>
      </c>
    </row>
    <row r="58" spans="1:5" ht="15.75" x14ac:dyDescent="0.25">
      <c r="A58" s="10">
        <v>44</v>
      </c>
      <c r="B58" s="28" t="s">
        <v>112</v>
      </c>
      <c r="C58" s="42">
        <v>255.6</v>
      </c>
      <c r="D58" s="42">
        <v>130</v>
      </c>
      <c r="E58" s="42">
        <f t="shared" ref="E58:E59" si="13">+C58+D58</f>
        <v>385.6</v>
      </c>
    </row>
    <row r="59" spans="1:5" ht="31.5" x14ac:dyDescent="0.25">
      <c r="A59" s="10">
        <v>45</v>
      </c>
      <c r="B59" s="9" t="s">
        <v>132</v>
      </c>
      <c r="C59" s="42">
        <v>30.3</v>
      </c>
      <c r="D59" s="42"/>
      <c r="E59" s="42">
        <f t="shared" si="13"/>
        <v>30.3</v>
      </c>
    </row>
    <row r="60" spans="1:5" ht="31.5" x14ac:dyDescent="0.25">
      <c r="A60" s="10">
        <v>46</v>
      </c>
      <c r="B60" s="9" t="s">
        <v>133</v>
      </c>
      <c r="C60" s="42">
        <v>50</v>
      </c>
      <c r="D60" s="42"/>
      <c r="E60" s="42">
        <f>+C60+D60</f>
        <v>50</v>
      </c>
    </row>
    <row r="61" spans="1:5" ht="47.25" x14ac:dyDescent="0.25">
      <c r="A61" s="10">
        <v>47</v>
      </c>
      <c r="B61" s="9" t="s">
        <v>134</v>
      </c>
      <c r="C61" s="25">
        <v>6840.1</v>
      </c>
      <c r="D61" s="42"/>
      <c r="E61" s="25">
        <f>+C61+D61</f>
        <v>6840.1</v>
      </c>
    </row>
    <row r="62" spans="1:5" ht="63" x14ac:dyDescent="0.25">
      <c r="A62" s="10">
        <v>48</v>
      </c>
      <c r="B62" s="9" t="s">
        <v>142</v>
      </c>
      <c r="C62" s="42">
        <v>187.9</v>
      </c>
      <c r="D62" s="42"/>
      <c r="E62" s="42">
        <f t="shared" ref="E62" si="14">+C62+D62</f>
        <v>187.9</v>
      </c>
    </row>
    <row r="63" spans="1:5" ht="31.5" x14ac:dyDescent="0.25">
      <c r="A63" s="10">
        <v>49</v>
      </c>
      <c r="B63" s="28" t="s">
        <v>151</v>
      </c>
      <c r="C63" s="42">
        <v>518.29999999999995</v>
      </c>
      <c r="D63" s="42"/>
      <c r="E63" s="42">
        <f>+C63+D63</f>
        <v>518.29999999999995</v>
      </c>
    </row>
    <row r="64" spans="1:5" ht="31.5" x14ac:dyDescent="0.25">
      <c r="A64" s="10">
        <v>50</v>
      </c>
      <c r="B64" s="9" t="s">
        <v>149</v>
      </c>
      <c r="C64" s="42">
        <v>30</v>
      </c>
      <c r="D64" s="25"/>
      <c r="E64" s="42">
        <f>+C64+D64</f>
        <v>30</v>
      </c>
    </row>
    <row r="65" spans="1:5" ht="31.5" x14ac:dyDescent="0.25">
      <c r="A65" s="10">
        <v>51</v>
      </c>
      <c r="B65" s="28" t="s">
        <v>144</v>
      </c>
      <c r="C65" s="42">
        <v>304.8</v>
      </c>
      <c r="D65" s="42"/>
      <c r="E65" s="42">
        <f t="shared" ref="E65" si="15">+C65+D65</f>
        <v>304.8</v>
      </c>
    </row>
    <row r="66" spans="1:5" ht="47.25" x14ac:dyDescent="0.25">
      <c r="A66" s="10">
        <v>52</v>
      </c>
      <c r="B66" s="28" t="s">
        <v>161</v>
      </c>
      <c r="C66" s="42">
        <v>400</v>
      </c>
      <c r="D66" s="42"/>
      <c r="E66" s="42">
        <f t="shared" ref="E66:E71" si="16">+C66+D66</f>
        <v>400</v>
      </c>
    </row>
    <row r="67" spans="1:5" s="3" customFormat="1" ht="47.25" x14ac:dyDescent="0.25">
      <c r="A67" s="10">
        <v>53</v>
      </c>
      <c r="B67" s="28" t="s">
        <v>165</v>
      </c>
      <c r="C67" s="42">
        <v>632</v>
      </c>
      <c r="D67" s="42"/>
      <c r="E67" s="42">
        <f>+C67+D67</f>
        <v>632</v>
      </c>
    </row>
    <row r="68" spans="1:5" ht="31.5" x14ac:dyDescent="0.25">
      <c r="A68" s="10">
        <v>54</v>
      </c>
      <c r="B68" s="28" t="s">
        <v>157</v>
      </c>
      <c r="C68" s="42">
        <v>927.5</v>
      </c>
      <c r="D68" s="42"/>
      <c r="E68" s="42">
        <f t="shared" si="16"/>
        <v>927.5</v>
      </c>
    </row>
    <row r="69" spans="1:5" ht="15.75" x14ac:dyDescent="0.25">
      <c r="A69" s="10">
        <v>55</v>
      </c>
      <c r="B69" s="28" t="s">
        <v>159</v>
      </c>
      <c r="C69" s="42">
        <v>47</v>
      </c>
      <c r="D69" s="42"/>
      <c r="E69" s="42">
        <f t="shared" si="16"/>
        <v>47</v>
      </c>
    </row>
    <row r="70" spans="1:5" ht="31.5" x14ac:dyDescent="0.25">
      <c r="A70" s="10">
        <v>56</v>
      </c>
      <c r="B70" s="49" t="s">
        <v>162</v>
      </c>
      <c r="C70" s="42">
        <v>28.1</v>
      </c>
      <c r="D70" s="42"/>
      <c r="E70" s="42">
        <f t="shared" si="16"/>
        <v>28.1</v>
      </c>
    </row>
    <row r="71" spans="1:5" ht="31.5" x14ac:dyDescent="0.25">
      <c r="A71" s="10">
        <v>57</v>
      </c>
      <c r="B71" s="28" t="s">
        <v>164</v>
      </c>
      <c r="C71" s="42">
        <v>25.6</v>
      </c>
      <c r="D71" s="42"/>
      <c r="E71" s="42">
        <f t="shared" si="16"/>
        <v>25.6</v>
      </c>
    </row>
    <row r="72" spans="1:5" ht="15.75" x14ac:dyDescent="0.25">
      <c r="A72" s="10">
        <v>58</v>
      </c>
      <c r="B72" s="8" t="s">
        <v>172</v>
      </c>
      <c r="C72" s="15">
        <v>19368.7</v>
      </c>
      <c r="D72" s="15">
        <f>SUM(D73:D82)</f>
        <v>2</v>
      </c>
      <c r="E72" s="15">
        <f t="shared" ref="E72" si="17">SUM(E73:E82)</f>
        <v>19370.7</v>
      </c>
    </row>
    <row r="73" spans="1:5" ht="15.75" x14ac:dyDescent="0.25">
      <c r="A73" s="10">
        <v>59</v>
      </c>
      <c r="B73" s="9" t="s">
        <v>24</v>
      </c>
      <c r="C73" s="42">
        <v>932</v>
      </c>
      <c r="D73" s="42"/>
      <c r="E73" s="42">
        <f t="shared" ref="E73:E82" si="18">+C73+D73</f>
        <v>932</v>
      </c>
    </row>
    <row r="74" spans="1:5" ht="15" customHeight="1" x14ac:dyDescent="0.25">
      <c r="A74" s="10">
        <v>60</v>
      </c>
      <c r="B74" s="9" t="s">
        <v>74</v>
      </c>
      <c r="C74" s="42">
        <v>2070</v>
      </c>
      <c r="D74" s="42"/>
      <c r="E74" s="42">
        <f t="shared" si="18"/>
        <v>2070</v>
      </c>
    </row>
    <row r="75" spans="1:5" ht="15.75" customHeight="1" x14ac:dyDescent="0.25">
      <c r="A75" s="10">
        <v>61</v>
      </c>
      <c r="B75" s="9" t="s">
        <v>25</v>
      </c>
      <c r="C75" s="42">
        <v>120</v>
      </c>
      <c r="D75" s="42"/>
      <c r="E75" s="42">
        <f t="shared" si="18"/>
        <v>120</v>
      </c>
    </row>
    <row r="76" spans="1:5" ht="15.75" x14ac:dyDescent="0.25">
      <c r="A76" s="10">
        <v>62</v>
      </c>
      <c r="B76" s="9" t="s">
        <v>26</v>
      </c>
      <c r="C76" s="42">
        <v>1450.1</v>
      </c>
      <c r="D76" s="14">
        <v>18.8</v>
      </c>
      <c r="E76" s="42">
        <f t="shared" si="18"/>
        <v>1468.9</v>
      </c>
    </row>
    <row r="77" spans="1:5" ht="15.75" x14ac:dyDescent="0.25">
      <c r="A77" s="10">
        <v>63</v>
      </c>
      <c r="B77" s="9" t="s">
        <v>81</v>
      </c>
      <c r="C77" s="42">
        <v>1360.3</v>
      </c>
      <c r="D77" s="42"/>
      <c r="E77" s="42">
        <f t="shared" si="18"/>
        <v>1360.3</v>
      </c>
    </row>
    <row r="78" spans="1:5" ht="15.75" x14ac:dyDescent="0.25">
      <c r="A78" s="10">
        <v>64</v>
      </c>
      <c r="B78" s="9" t="s">
        <v>27</v>
      </c>
      <c r="C78" s="42">
        <v>5303.9</v>
      </c>
      <c r="D78" s="42">
        <v>-16.8</v>
      </c>
      <c r="E78" s="42">
        <f t="shared" si="18"/>
        <v>5287.1</v>
      </c>
    </row>
    <row r="79" spans="1:5" ht="15" customHeight="1" x14ac:dyDescent="0.25">
      <c r="A79" s="10">
        <v>65</v>
      </c>
      <c r="B79" s="9" t="s">
        <v>11</v>
      </c>
      <c r="C79" s="42">
        <v>117</v>
      </c>
      <c r="D79" s="42"/>
      <c r="E79" s="42">
        <f t="shared" si="18"/>
        <v>117</v>
      </c>
    </row>
    <row r="80" spans="1:5" ht="15.75" x14ac:dyDescent="0.25">
      <c r="A80" s="10">
        <v>66</v>
      </c>
      <c r="B80" s="9" t="s">
        <v>12</v>
      </c>
      <c r="C80" s="42">
        <v>7348.4</v>
      </c>
      <c r="D80" s="25"/>
      <c r="E80" s="42">
        <f t="shared" si="18"/>
        <v>7348.4</v>
      </c>
    </row>
    <row r="81" spans="1:5" ht="15.75" x14ac:dyDescent="0.25">
      <c r="A81" s="10">
        <v>67</v>
      </c>
      <c r="B81" s="9" t="s">
        <v>106</v>
      </c>
      <c r="C81" s="42">
        <v>400</v>
      </c>
      <c r="D81" s="42"/>
      <c r="E81" s="42">
        <f t="shared" si="18"/>
        <v>400</v>
      </c>
    </row>
    <row r="82" spans="1:5" ht="15.75" x14ac:dyDescent="0.25">
      <c r="A82" s="10">
        <v>68</v>
      </c>
      <c r="B82" s="9" t="s">
        <v>75</v>
      </c>
      <c r="C82" s="42">
        <v>267</v>
      </c>
      <c r="D82" s="42"/>
      <c r="E82" s="42">
        <f t="shared" si="18"/>
        <v>267</v>
      </c>
    </row>
    <row r="83" spans="1:5" ht="31.5" x14ac:dyDescent="0.25">
      <c r="A83" s="10">
        <v>69</v>
      </c>
      <c r="B83" s="8" t="s">
        <v>173</v>
      </c>
      <c r="C83" s="24">
        <v>1408</v>
      </c>
      <c r="D83" s="42"/>
      <c r="E83" s="24">
        <f t="shared" ref="E83" si="19">+E84</f>
        <v>1408</v>
      </c>
    </row>
    <row r="84" spans="1:5" ht="15.75" x14ac:dyDescent="0.25">
      <c r="A84" s="10">
        <v>70</v>
      </c>
      <c r="B84" s="8" t="s">
        <v>174</v>
      </c>
      <c r="C84" s="24">
        <v>1408</v>
      </c>
      <c r="D84" s="42"/>
      <c r="E84" s="24">
        <f t="shared" ref="E84" si="20">+E85+E86</f>
        <v>1408</v>
      </c>
    </row>
    <row r="85" spans="1:5" ht="15.75" x14ac:dyDescent="0.25">
      <c r="A85" s="10">
        <v>71</v>
      </c>
      <c r="B85" s="9" t="s">
        <v>82</v>
      </c>
      <c r="C85" s="42">
        <v>958</v>
      </c>
      <c r="D85" s="42"/>
      <c r="E85" s="42">
        <f t="shared" ref="E85:E86" si="21">+C85+D85</f>
        <v>958</v>
      </c>
    </row>
    <row r="86" spans="1:5" ht="15.75" x14ac:dyDescent="0.25">
      <c r="A86" s="10">
        <v>72</v>
      </c>
      <c r="B86" s="9" t="s">
        <v>83</v>
      </c>
      <c r="C86" s="42">
        <v>450</v>
      </c>
      <c r="D86" s="42"/>
      <c r="E86" s="42">
        <f t="shared" si="21"/>
        <v>450</v>
      </c>
    </row>
    <row r="87" spans="1:5" ht="15.75" x14ac:dyDescent="0.25">
      <c r="A87" s="10">
        <v>73</v>
      </c>
      <c r="B87" s="8" t="s">
        <v>175</v>
      </c>
      <c r="C87" s="24">
        <f>+C83+C72+C21+C15</f>
        <v>223068.9</v>
      </c>
      <c r="D87" s="24">
        <f>+D83+D72+D21+D15</f>
        <v>2485.5</v>
      </c>
      <c r="E87" s="24">
        <f>+E83+E72+E21+E15</f>
        <v>225554.4</v>
      </c>
    </row>
  </sheetData>
  <mergeCells count="2">
    <mergeCell ref="B3:C3"/>
    <mergeCell ref="B4:D4"/>
  </mergeCells>
  <pageMargins left="0.98425196850393704" right="0.39370078740157483" top="0.7480314960629921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2"/>
  <sheetViews>
    <sheetView showZeros="0" zoomScaleNormal="100" workbookViewId="0">
      <pane xSplit="2" ySplit="8" topLeftCell="C9" activePane="bottomRight" state="frozen"/>
      <selection pane="topRight" activeCell="D1" sqref="D1"/>
      <selection pane="bottomLeft" activeCell="A7" sqref="A7"/>
      <selection pane="bottomRight" activeCell="Q18" sqref="Q18"/>
    </sheetView>
  </sheetViews>
  <sheetFormatPr defaultColWidth="10.140625" defaultRowHeight="15" x14ac:dyDescent="0.2"/>
  <cols>
    <col min="1" max="1" width="6" style="11" customWidth="1"/>
    <col min="2" max="2" width="44" style="2" customWidth="1"/>
    <col min="3" max="5" width="10.7109375" style="2" bestFit="1" customWidth="1"/>
    <col min="6" max="6" width="10.28515625" style="2" bestFit="1" customWidth="1"/>
    <col min="7" max="7" width="10.5703125" style="2" customWidth="1"/>
    <col min="8" max="8" width="9.7109375" style="2" customWidth="1"/>
    <col min="9" max="10" width="10" style="2" customWidth="1"/>
    <col min="11" max="13" width="10.7109375" style="2" bestFit="1" customWidth="1"/>
    <col min="14" max="14" width="10.28515625" style="2" bestFit="1" customWidth="1"/>
    <col min="15" max="234" width="10.140625" style="2"/>
    <col min="235" max="235" width="6" style="2" customWidth="1"/>
    <col min="236" max="236" width="44" style="2" customWidth="1"/>
    <col min="237" max="237" width="10.7109375" style="2" customWidth="1"/>
    <col min="238" max="238" width="10.140625" style="2" customWidth="1"/>
    <col min="239" max="239" width="10.7109375" style="2" customWidth="1"/>
    <col min="240" max="240" width="11.85546875" style="2" customWidth="1"/>
    <col min="241" max="490" width="10.140625" style="2"/>
    <col min="491" max="491" width="6" style="2" customWidth="1"/>
    <col min="492" max="492" width="44" style="2" customWidth="1"/>
    <col min="493" max="493" width="10.7109375" style="2" customWidth="1"/>
    <col min="494" max="494" width="10.140625" style="2" customWidth="1"/>
    <col min="495" max="495" width="10.7109375" style="2" customWidth="1"/>
    <col min="496" max="496" width="11.85546875" style="2" customWidth="1"/>
    <col min="497" max="746" width="10.140625" style="2"/>
    <col min="747" max="747" width="6" style="2" customWidth="1"/>
    <col min="748" max="748" width="44" style="2" customWidth="1"/>
    <col min="749" max="749" width="10.7109375" style="2" customWidth="1"/>
    <col min="750" max="750" width="10.140625" style="2" customWidth="1"/>
    <col min="751" max="751" width="10.7109375" style="2" customWidth="1"/>
    <col min="752" max="752" width="11.85546875" style="2" customWidth="1"/>
    <col min="753" max="1002" width="10.140625" style="2"/>
    <col min="1003" max="1003" width="6" style="2" customWidth="1"/>
    <col min="1004" max="1004" width="44" style="2" customWidth="1"/>
    <col min="1005" max="1005" width="10.7109375" style="2" customWidth="1"/>
    <col min="1006" max="1006" width="10.140625" style="2" customWidth="1"/>
    <col min="1007" max="1007" width="10.7109375" style="2" customWidth="1"/>
    <col min="1008" max="1008" width="11.85546875" style="2" customWidth="1"/>
    <col min="1009" max="1258" width="10.140625" style="2"/>
    <col min="1259" max="1259" width="6" style="2" customWidth="1"/>
    <col min="1260" max="1260" width="44" style="2" customWidth="1"/>
    <col min="1261" max="1261" width="10.7109375" style="2" customWidth="1"/>
    <col min="1262" max="1262" width="10.140625" style="2" customWidth="1"/>
    <col min="1263" max="1263" width="10.7109375" style="2" customWidth="1"/>
    <col min="1264" max="1264" width="11.85546875" style="2" customWidth="1"/>
    <col min="1265" max="1514" width="10.140625" style="2"/>
    <col min="1515" max="1515" width="6" style="2" customWidth="1"/>
    <col min="1516" max="1516" width="44" style="2" customWidth="1"/>
    <col min="1517" max="1517" width="10.7109375" style="2" customWidth="1"/>
    <col min="1518" max="1518" width="10.140625" style="2" customWidth="1"/>
    <col min="1519" max="1519" width="10.7109375" style="2" customWidth="1"/>
    <col min="1520" max="1520" width="11.85546875" style="2" customWidth="1"/>
    <col min="1521" max="1770" width="10.140625" style="2"/>
    <col min="1771" max="1771" width="6" style="2" customWidth="1"/>
    <col min="1772" max="1772" width="44" style="2" customWidth="1"/>
    <col min="1773" max="1773" width="10.7109375" style="2" customWidth="1"/>
    <col min="1774" max="1774" width="10.140625" style="2" customWidth="1"/>
    <col min="1775" max="1775" width="10.7109375" style="2" customWidth="1"/>
    <col min="1776" max="1776" width="11.85546875" style="2" customWidth="1"/>
    <col min="1777" max="2026" width="10.140625" style="2"/>
    <col min="2027" max="2027" width="6" style="2" customWidth="1"/>
    <col min="2028" max="2028" width="44" style="2" customWidth="1"/>
    <col min="2029" max="2029" width="10.7109375" style="2" customWidth="1"/>
    <col min="2030" max="2030" width="10.140625" style="2" customWidth="1"/>
    <col min="2031" max="2031" width="10.7109375" style="2" customWidth="1"/>
    <col min="2032" max="2032" width="11.85546875" style="2" customWidth="1"/>
    <col min="2033" max="2282" width="10.140625" style="2"/>
    <col min="2283" max="2283" width="6" style="2" customWidth="1"/>
    <col min="2284" max="2284" width="44" style="2" customWidth="1"/>
    <col min="2285" max="2285" width="10.7109375" style="2" customWidth="1"/>
    <col min="2286" max="2286" width="10.140625" style="2" customWidth="1"/>
    <col min="2287" max="2287" width="10.7109375" style="2" customWidth="1"/>
    <col min="2288" max="2288" width="11.85546875" style="2" customWidth="1"/>
    <col min="2289" max="2538" width="10.140625" style="2"/>
    <col min="2539" max="2539" width="6" style="2" customWidth="1"/>
    <col min="2540" max="2540" width="44" style="2" customWidth="1"/>
    <col min="2541" max="2541" width="10.7109375" style="2" customWidth="1"/>
    <col min="2542" max="2542" width="10.140625" style="2" customWidth="1"/>
    <col min="2543" max="2543" width="10.7109375" style="2" customWidth="1"/>
    <col min="2544" max="2544" width="11.85546875" style="2" customWidth="1"/>
    <col min="2545" max="2794" width="10.140625" style="2"/>
    <col min="2795" max="2795" width="6" style="2" customWidth="1"/>
    <col min="2796" max="2796" width="44" style="2" customWidth="1"/>
    <col min="2797" max="2797" width="10.7109375" style="2" customWidth="1"/>
    <col min="2798" max="2798" width="10.140625" style="2" customWidth="1"/>
    <col min="2799" max="2799" width="10.7109375" style="2" customWidth="1"/>
    <col min="2800" max="2800" width="11.85546875" style="2" customWidth="1"/>
    <col min="2801" max="3050" width="10.140625" style="2"/>
    <col min="3051" max="3051" width="6" style="2" customWidth="1"/>
    <col min="3052" max="3052" width="44" style="2" customWidth="1"/>
    <col min="3053" max="3053" width="10.7109375" style="2" customWidth="1"/>
    <col min="3054" max="3054" width="10.140625" style="2" customWidth="1"/>
    <col min="3055" max="3055" width="10.7109375" style="2" customWidth="1"/>
    <col min="3056" max="3056" width="11.85546875" style="2" customWidth="1"/>
    <col min="3057" max="3306" width="10.140625" style="2"/>
    <col min="3307" max="3307" width="6" style="2" customWidth="1"/>
    <col min="3308" max="3308" width="44" style="2" customWidth="1"/>
    <col min="3309" max="3309" width="10.7109375" style="2" customWidth="1"/>
    <col min="3310" max="3310" width="10.140625" style="2" customWidth="1"/>
    <col min="3311" max="3311" width="10.7109375" style="2" customWidth="1"/>
    <col min="3312" max="3312" width="11.85546875" style="2" customWidth="1"/>
    <col min="3313" max="3562" width="10.140625" style="2"/>
    <col min="3563" max="3563" width="6" style="2" customWidth="1"/>
    <col min="3564" max="3564" width="44" style="2" customWidth="1"/>
    <col min="3565" max="3565" width="10.7109375" style="2" customWidth="1"/>
    <col min="3566" max="3566" width="10.140625" style="2" customWidth="1"/>
    <col min="3567" max="3567" width="10.7109375" style="2" customWidth="1"/>
    <col min="3568" max="3568" width="11.85546875" style="2" customWidth="1"/>
    <col min="3569" max="3818" width="10.140625" style="2"/>
    <col min="3819" max="3819" width="6" style="2" customWidth="1"/>
    <col min="3820" max="3820" width="44" style="2" customWidth="1"/>
    <col min="3821" max="3821" width="10.7109375" style="2" customWidth="1"/>
    <col min="3822" max="3822" width="10.140625" style="2" customWidth="1"/>
    <col min="3823" max="3823" width="10.7109375" style="2" customWidth="1"/>
    <col min="3824" max="3824" width="11.85546875" style="2" customWidth="1"/>
    <col min="3825" max="4074" width="10.140625" style="2"/>
    <col min="4075" max="4075" width="6" style="2" customWidth="1"/>
    <col min="4076" max="4076" width="44" style="2" customWidth="1"/>
    <col min="4077" max="4077" width="10.7109375" style="2" customWidth="1"/>
    <col min="4078" max="4078" width="10.140625" style="2" customWidth="1"/>
    <col min="4079" max="4079" width="10.7109375" style="2" customWidth="1"/>
    <col min="4080" max="4080" width="11.85546875" style="2" customWidth="1"/>
    <col min="4081" max="4330" width="10.140625" style="2"/>
    <col min="4331" max="4331" width="6" style="2" customWidth="1"/>
    <col min="4332" max="4332" width="44" style="2" customWidth="1"/>
    <col min="4333" max="4333" width="10.7109375" style="2" customWidth="1"/>
    <col min="4334" max="4334" width="10.140625" style="2" customWidth="1"/>
    <col min="4335" max="4335" width="10.7109375" style="2" customWidth="1"/>
    <col min="4336" max="4336" width="11.85546875" style="2" customWidth="1"/>
    <col min="4337" max="4586" width="10.140625" style="2"/>
    <col min="4587" max="4587" width="6" style="2" customWidth="1"/>
    <col min="4588" max="4588" width="44" style="2" customWidth="1"/>
    <col min="4589" max="4589" width="10.7109375" style="2" customWidth="1"/>
    <col min="4590" max="4590" width="10.140625" style="2" customWidth="1"/>
    <col min="4591" max="4591" width="10.7109375" style="2" customWidth="1"/>
    <col min="4592" max="4592" width="11.85546875" style="2" customWidth="1"/>
    <col min="4593" max="4842" width="10.140625" style="2"/>
    <col min="4843" max="4843" width="6" style="2" customWidth="1"/>
    <col min="4844" max="4844" width="44" style="2" customWidth="1"/>
    <col min="4845" max="4845" width="10.7109375" style="2" customWidth="1"/>
    <col min="4846" max="4846" width="10.140625" style="2" customWidth="1"/>
    <col min="4847" max="4847" width="10.7109375" style="2" customWidth="1"/>
    <col min="4848" max="4848" width="11.85546875" style="2" customWidth="1"/>
    <col min="4849" max="5098" width="10.140625" style="2"/>
    <col min="5099" max="5099" width="6" style="2" customWidth="1"/>
    <col min="5100" max="5100" width="44" style="2" customWidth="1"/>
    <col min="5101" max="5101" width="10.7109375" style="2" customWidth="1"/>
    <col min="5102" max="5102" width="10.140625" style="2" customWidth="1"/>
    <col min="5103" max="5103" width="10.7109375" style="2" customWidth="1"/>
    <col min="5104" max="5104" width="11.85546875" style="2" customWidth="1"/>
    <col min="5105" max="5354" width="10.140625" style="2"/>
    <col min="5355" max="5355" width="6" style="2" customWidth="1"/>
    <col min="5356" max="5356" width="44" style="2" customWidth="1"/>
    <col min="5357" max="5357" width="10.7109375" style="2" customWidth="1"/>
    <col min="5358" max="5358" width="10.140625" style="2" customWidth="1"/>
    <col min="5359" max="5359" width="10.7109375" style="2" customWidth="1"/>
    <col min="5360" max="5360" width="11.85546875" style="2" customWidth="1"/>
    <col min="5361" max="5610" width="10.140625" style="2"/>
    <col min="5611" max="5611" width="6" style="2" customWidth="1"/>
    <col min="5612" max="5612" width="44" style="2" customWidth="1"/>
    <col min="5613" max="5613" width="10.7109375" style="2" customWidth="1"/>
    <col min="5614" max="5614" width="10.140625" style="2" customWidth="1"/>
    <col min="5615" max="5615" width="10.7109375" style="2" customWidth="1"/>
    <col min="5616" max="5616" width="11.85546875" style="2" customWidth="1"/>
    <col min="5617" max="5866" width="10.140625" style="2"/>
    <col min="5867" max="5867" width="6" style="2" customWidth="1"/>
    <col min="5868" max="5868" width="44" style="2" customWidth="1"/>
    <col min="5869" max="5869" width="10.7109375" style="2" customWidth="1"/>
    <col min="5870" max="5870" width="10.140625" style="2" customWidth="1"/>
    <col min="5871" max="5871" width="10.7109375" style="2" customWidth="1"/>
    <col min="5872" max="5872" width="11.85546875" style="2" customWidth="1"/>
    <col min="5873" max="6122" width="10.140625" style="2"/>
    <col min="6123" max="6123" width="6" style="2" customWidth="1"/>
    <col min="6124" max="6124" width="44" style="2" customWidth="1"/>
    <col min="6125" max="6125" width="10.7109375" style="2" customWidth="1"/>
    <col min="6126" max="6126" width="10.140625" style="2" customWidth="1"/>
    <col min="6127" max="6127" width="10.7109375" style="2" customWidth="1"/>
    <col min="6128" max="6128" width="11.85546875" style="2" customWidth="1"/>
    <col min="6129" max="6378" width="10.140625" style="2"/>
    <col min="6379" max="6379" width="6" style="2" customWidth="1"/>
    <col min="6380" max="6380" width="44" style="2" customWidth="1"/>
    <col min="6381" max="6381" width="10.7109375" style="2" customWidth="1"/>
    <col min="6382" max="6382" width="10.140625" style="2" customWidth="1"/>
    <col min="6383" max="6383" width="10.7109375" style="2" customWidth="1"/>
    <col min="6384" max="6384" width="11.85546875" style="2" customWidth="1"/>
    <col min="6385" max="6634" width="10.140625" style="2"/>
    <col min="6635" max="6635" width="6" style="2" customWidth="1"/>
    <col min="6636" max="6636" width="44" style="2" customWidth="1"/>
    <col min="6637" max="6637" width="10.7109375" style="2" customWidth="1"/>
    <col min="6638" max="6638" width="10.140625" style="2" customWidth="1"/>
    <col min="6639" max="6639" width="10.7109375" style="2" customWidth="1"/>
    <col min="6640" max="6640" width="11.85546875" style="2" customWidth="1"/>
    <col min="6641" max="6890" width="10.140625" style="2"/>
    <col min="6891" max="6891" width="6" style="2" customWidth="1"/>
    <col min="6892" max="6892" width="44" style="2" customWidth="1"/>
    <col min="6893" max="6893" width="10.7109375" style="2" customWidth="1"/>
    <col min="6894" max="6894" width="10.140625" style="2" customWidth="1"/>
    <col min="6895" max="6895" width="10.7109375" style="2" customWidth="1"/>
    <col min="6896" max="6896" width="11.85546875" style="2" customWidth="1"/>
    <col min="6897" max="7146" width="10.140625" style="2"/>
    <col min="7147" max="7147" width="6" style="2" customWidth="1"/>
    <col min="7148" max="7148" width="44" style="2" customWidth="1"/>
    <col min="7149" max="7149" width="10.7109375" style="2" customWidth="1"/>
    <col min="7150" max="7150" width="10.140625" style="2" customWidth="1"/>
    <col min="7151" max="7151" width="10.7109375" style="2" customWidth="1"/>
    <col min="7152" max="7152" width="11.85546875" style="2" customWidth="1"/>
    <col min="7153" max="7402" width="10.140625" style="2"/>
    <col min="7403" max="7403" width="6" style="2" customWidth="1"/>
    <col min="7404" max="7404" width="44" style="2" customWidth="1"/>
    <col min="7405" max="7405" width="10.7109375" style="2" customWidth="1"/>
    <col min="7406" max="7406" width="10.140625" style="2" customWidth="1"/>
    <col min="7407" max="7407" width="10.7109375" style="2" customWidth="1"/>
    <col min="7408" max="7408" width="11.85546875" style="2" customWidth="1"/>
    <col min="7409" max="7658" width="10.140625" style="2"/>
    <col min="7659" max="7659" width="6" style="2" customWidth="1"/>
    <col min="7660" max="7660" width="44" style="2" customWidth="1"/>
    <col min="7661" max="7661" width="10.7109375" style="2" customWidth="1"/>
    <col min="7662" max="7662" width="10.140625" style="2" customWidth="1"/>
    <col min="7663" max="7663" width="10.7109375" style="2" customWidth="1"/>
    <col min="7664" max="7664" width="11.85546875" style="2" customWidth="1"/>
    <col min="7665" max="7914" width="10.140625" style="2"/>
    <col min="7915" max="7915" width="6" style="2" customWidth="1"/>
    <col min="7916" max="7916" width="44" style="2" customWidth="1"/>
    <col min="7917" max="7917" width="10.7109375" style="2" customWidth="1"/>
    <col min="7918" max="7918" width="10.140625" style="2" customWidth="1"/>
    <col min="7919" max="7919" width="10.7109375" style="2" customWidth="1"/>
    <col min="7920" max="7920" width="11.85546875" style="2" customWidth="1"/>
    <col min="7921" max="8170" width="10.140625" style="2"/>
    <col min="8171" max="8171" width="6" style="2" customWidth="1"/>
    <col min="8172" max="8172" width="44" style="2" customWidth="1"/>
    <col min="8173" max="8173" width="10.7109375" style="2" customWidth="1"/>
    <col min="8174" max="8174" width="10.140625" style="2" customWidth="1"/>
    <col min="8175" max="8175" width="10.7109375" style="2" customWidth="1"/>
    <col min="8176" max="8176" width="11.85546875" style="2" customWidth="1"/>
    <col min="8177" max="8426" width="10.140625" style="2"/>
    <col min="8427" max="8427" width="6" style="2" customWidth="1"/>
    <col min="8428" max="8428" width="44" style="2" customWidth="1"/>
    <col min="8429" max="8429" width="10.7109375" style="2" customWidth="1"/>
    <col min="8430" max="8430" width="10.140625" style="2" customWidth="1"/>
    <col min="8431" max="8431" width="10.7109375" style="2" customWidth="1"/>
    <col min="8432" max="8432" width="11.85546875" style="2" customWidth="1"/>
    <col min="8433" max="8682" width="10.140625" style="2"/>
    <col min="8683" max="8683" width="6" style="2" customWidth="1"/>
    <col min="8684" max="8684" width="44" style="2" customWidth="1"/>
    <col min="8685" max="8685" width="10.7109375" style="2" customWidth="1"/>
    <col min="8686" max="8686" width="10.140625" style="2" customWidth="1"/>
    <col min="8687" max="8687" width="10.7109375" style="2" customWidth="1"/>
    <col min="8688" max="8688" width="11.85546875" style="2" customWidth="1"/>
    <col min="8689" max="8938" width="10.140625" style="2"/>
    <col min="8939" max="8939" width="6" style="2" customWidth="1"/>
    <col min="8940" max="8940" width="44" style="2" customWidth="1"/>
    <col min="8941" max="8941" width="10.7109375" style="2" customWidth="1"/>
    <col min="8942" max="8942" width="10.140625" style="2" customWidth="1"/>
    <col min="8943" max="8943" width="10.7109375" style="2" customWidth="1"/>
    <col min="8944" max="8944" width="11.85546875" style="2" customWidth="1"/>
    <col min="8945" max="9194" width="10.140625" style="2"/>
    <col min="9195" max="9195" width="6" style="2" customWidth="1"/>
    <col min="9196" max="9196" width="44" style="2" customWidth="1"/>
    <col min="9197" max="9197" width="10.7109375" style="2" customWidth="1"/>
    <col min="9198" max="9198" width="10.140625" style="2" customWidth="1"/>
    <col min="9199" max="9199" width="10.7109375" style="2" customWidth="1"/>
    <col min="9200" max="9200" width="11.85546875" style="2" customWidth="1"/>
    <col min="9201" max="9450" width="10.140625" style="2"/>
    <col min="9451" max="9451" width="6" style="2" customWidth="1"/>
    <col min="9452" max="9452" width="44" style="2" customWidth="1"/>
    <col min="9453" max="9453" width="10.7109375" style="2" customWidth="1"/>
    <col min="9454" max="9454" width="10.140625" style="2" customWidth="1"/>
    <col min="9455" max="9455" width="10.7109375" style="2" customWidth="1"/>
    <col min="9456" max="9456" width="11.85546875" style="2" customWidth="1"/>
    <col min="9457" max="9706" width="10.140625" style="2"/>
    <col min="9707" max="9707" width="6" style="2" customWidth="1"/>
    <col min="9708" max="9708" width="44" style="2" customWidth="1"/>
    <col min="9709" max="9709" width="10.7109375" style="2" customWidth="1"/>
    <col min="9710" max="9710" width="10.140625" style="2" customWidth="1"/>
    <col min="9711" max="9711" width="10.7109375" style="2" customWidth="1"/>
    <col min="9712" max="9712" width="11.85546875" style="2" customWidth="1"/>
    <col min="9713" max="9962" width="10.140625" style="2"/>
    <col min="9963" max="9963" width="6" style="2" customWidth="1"/>
    <col min="9964" max="9964" width="44" style="2" customWidth="1"/>
    <col min="9965" max="9965" width="10.7109375" style="2" customWidth="1"/>
    <col min="9966" max="9966" width="10.140625" style="2" customWidth="1"/>
    <col min="9967" max="9967" width="10.7109375" style="2" customWidth="1"/>
    <col min="9968" max="9968" width="11.85546875" style="2" customWidth="1"/>
    <col min="9969" max="10218" width="10.140625" style="2"/>
    <col min="10219" max="10219" width="6" style="2" customWidth="1"/>
    <col min="10220" max="10220" width="44" style="2" customWidth="1"/>
    <col min="10221" max="10221" width="10.7109375" style="2" customWidth="1"/>
    <col min="10222" max="10222" width="10.140625" style="2" customWidth="1"/>
    <col min="10223" max="10223" width="10.7109375" style="2" customWidth="1"/>
    <col min="10224" max="10224" width="11.85546875" style="2" customWidth="1"/>
    <col min="10225" max="10474" width="10.140625" style="2"/>
    <col min="10475" max="10475" width="6" style="2" customWidth="1"/>
    <col min="10476" max="10476" width="44" style="2" customWidth="1"/>
    <col min="10477" max="10477" width="10.7109375" style="2" customWidth="1"/>
    <col min="10478" max="10478" width="10.140625" style="2" customWidth="1"/>
    <col min="10479" max="10479" width="10.7109375" style="2" customWidth="1"/>
    <col min="10480" max="10480" width="11.85546875" style="2" customWidth="1"/>
    <col min="10481" max="10730" width="10.140625" style="2"/>
    <col min="10731" max="10731" width="6" style="2" customWidth="1"/>
    <col min="10732" max="10732" width="44" style="2" customWidth="1"/>
    <col min="10733" max="10733" width="10.7109375" style="2" customWidth="1"/>
    <col min="10734" max="10734" width="10.140625" style="2" customWidth="1"/>
    <col min="10735" max="10735" width="10.7109375" style="2" customWidth="1"/>
    <col min="10736" max="10736" width="11.85546875" style="2" customWidth="1"/>
    <col min="10737" max="10986" width="10.140625" style="2"/>
    <col min="10987" max="10987" width="6" style="2" customWidth="1"/>
    <col min="10988" max="10988" width="44" style="2" customWidth="1"/>
    <col min="10989" max="10989" width="10.7109375" style="2" customWidth="1"/>
    <col min="10990" max="10990" width="10.140625" style="2" customWidth="1"/>
    <col min="10991" max="10991" width="10.7109375" style="2" customWidth="1"/>
    <col min="10992" max="10992" width="11.85546875" style="2" customWidth="1"/>
    <col min="10993" max="11242" width="10.140625" style="2"/>
    <col min="11243" max="11243" width="6" style="2" customWidth="1"/>
    <col min="11244" max="11244" width="44" style="2" customWidth="1"/>
    <col min="11245" max="11245" width="10.7109375" style="2" customWidth="1"/>
    <col min="11246" max="11246" width="10.140625" style="2" customWidth="1"/>
    <col min="11247" max="11247" width="10.7109375" style="2" customWidth="1"/>
    <col min="11248" max="11248" width="11.85546875" style="2" customWidth="1"/>
    <col min="11249" max="11498" width="10.140625" style="2"/>
    <col min="11499" max="11499" width="6" style="2" customWidth="1"/>
    <col min="11500" max="11500" width="44" style="2" customWidth="1"/>
    <col min="11501" max="11501" width="10.7109375" style="2" customWidth="1"/>
    <col min="11502" max="11502" width="10.140625" style="2" customWidth="1"/>
    <col min="11503" max="11503" width="10.7109375" style="2" customWidth="1"/>
    <col min="11504" max="11504" width="11.85546875" style="2" customWidth="1"/>
    <col min="11505" max="11754" width="10.140625" style="2"/>
    <col min="11755" max="11755" width="6" style="2" customWidth="1"/>
    <col min="11756" max="11756" width="44" style="2" customWidth="1"/>
    <col min="11757" max="11757" width="10.7109375" style="2" customWidth="1"/>
    <col min="11758" max="11758" width="10.140625" style="2" customWidth="1"/>
    <col min="11759" max="11759" width="10.7109375" style="2" customWidth="1"/>
    <col min="11760" max="11760" width="11.85546875" style="2" customWidth="1"/>
    <col min="11761" max="12010" width="10.140625" style="2"/>
    <col min="12011" max="12011" width="6" style="2" customWidth="1"/>
    <col min="12012" max="12012" width="44" style="2" customWidth="1"/>
    <col min="12013" max="12013" width="10.7109375" style="2" customWidth="1"/>
    <col min="12014" max="12014" width="10.140625" style="2" customWidth="1"/>
    <col min="12015" max="12015" width="10.7109375" style="2" customWidth="1"/>
    <col min="12016" max="12016" width="11.85546875" style="2" customWidth="1"/>
    <col min="12017" max="12266" width="10.140625" style="2"/>
    <col min="12267" max="12267" width="6" style="2" customWidth="1"/>
    <col min="12268" max="12268" width="44" style="2" customWidth="1"/>
    <col min="12269" max="12269" width="10.7109375" style="2" customWidth="1"/>
    <col min="12270" max="12270" width="10.140625" style="2" customWidth="1"/>
    <col min="12271" max="12271" width="10.7109375" style="2" customWidth="1"/>
    <col min="12272" max="12272" width="11.85546875" style="2" customWidth="1"/>
    <col min="12273" max="12522" width="10.140625" style="2"/>
    <col min="12523" max="12523" width="6" style="2" customWidth="1"/>
    <col min="12524" max="12524" width="44" style="2" customWidth="1"/>
    <col min="12525" max="12525" width="10.7109375" style="2" customWidth="1"/>
    <col min="12526" max="12526" width="10.140625" style="2" customWidth="1"/>
    <col min="12527" max="12527" width="10.7109375" style="2" customWidth="1"/>
    <col min="12528" max="12528" width="11.85546875" style="2" customWidth="1"/>
    <col min="12529" max="12778" width="10.140625" style="2"/>
    <col min="12779" max="12779" width="6" style="2" customWidth="1"/>
    <col min="12780" max="12780" width="44" style="2" customWidth="1"/>
    <col min="12781" max="12781" width="10.7109375" style="2" customWidth="1"/>
    <col min="12782" max="12782" width="10.140625" style="2" customWidth="1"/>
    <col min="12783" max="12783" width="10.7109375" style="2" customWidth="1"/>
    <col min="12784" max="12784" width="11.85546875" style="2" customWidth="1"/>
    <col min="12785" max="13034" width="10.140625" style="2"/>
    <col min="13035" max="13035" width="6" style="2" customWidth="1"/>
    <col min="13036" max="13036" width="44" style="2" customWidth="1"/>
    <col min="13037" max="13037" width="10.7109375" style="2" customWidth="1"/>
    <col min="13038" max="13038" width="10.140625" style="2" customWidth="1"/>
    <col min="13039" max="13039" width="10.7109375" style="2" customWidth="1"/>
    <col min="13040" max="13040" width="11.85546875" style="2" customWidth="1"/>
    <col min="13041" max="13290" width="10.140625" style="2"/>
    <col min="13291" max="13291" width="6" style="2" customWidth="1"/>
    <col min="13292" max="13292" width="44" style="2" customWidth="1"/>
    <col min="13293" max="13293" width="10.7109375" style="2" customWidth="1"/>
    <col min="13294" max="13294" width="10.140625" style="2" customWidth="1"/>
    <col min="13295" max="13295" width="10.7109375" style="2" customWidth="1"/>
    <col min="13296" max="13296" width="11.85546875" style="2" customWidth="1"/>
    <col min="13297" max="13546" width="10.140625" style="2"/>
    <col min="13547" max="13547" width="6" style="2" customWidth="1"/>
    <col min="13548" max="13548" width="44" style="2" customWidth="1"/>
    <col min="13549" max="13549" width="10.7109375" style="2" customWidth="1"/>
    <col min="13550" max="13550" width="10.140625" style="2" customWidth="1"/>
    <col min="13551" max="13551" width="10.7109375" style="2" customWidth="1"/>
    <col min="13552" max="13552" width="11.85546875" style="2" customWidth="1"/>
    <col min="13553" max="13802" width="10.140625" style="2"/>
    <col min="13803" max="13803" width="6" style="2" customWidth="1"/>
    <col min="13804" max="13804" width="44" style="2" customWidth="1"/>
    <col min="13805" max="13805" width="10.7109375" style="2" customWidth="1"/>
    <col min="13806" max="13806" width="10.140625" style="2" customWidth="1"/>
    <col min="13807" max="13807" width="10.7109375" style="2" customWidth="1"/>
    <col min="13808" max="13808" width="11.85546875" style="2" customWidth="1"/>
    <col min="13809" max="14058" width="10.140625" style="2"/>
    <col min="14059" max="14059" width="6" style="2" customWidth="1"/>
    <col min="14060" max="14060" width="44" style="2" customWidth="1"/>
    <col min="14061" max="14061" width="10.7109375" style="2" customWidth="1"/>
    <col min="14062" max="14062" width="10.140625" style="2" customWidth="1"/>
    <col min="14063" max="14063" width="10.7109375" style="2" customWidth="1"/>
    <col min="14064" max="14064" width="11.85546875" style="2" customWidth="1"/>
    <col min="14065" max="14314" width="10.140625" style="2"/>
    <col min="14315" max="14315" width="6" style="2" customWidth="1"/>
    <col min="14316" max="14316" width="44" style="2" customWidth="1"/>
    <col min="14317" max="14317" width="10.7109375" style="2" customWidth="1"/>
    <col min="14318" max="14318" width="10.140625" style="2" customWidth="1"/>
    <col min="14319" max="14319" width="10.7109375" style="2" customWidth="1"/>
    <col min="14320" max="14320" width="11.85546875" style="2" customWidth="1"/>
    <col min="14321" max="14570" width="10.140625" style="2"/>
    <col min="14571" max="14571" width="6" style="2" customWidth="1"/>
    <col min="14572" max="14572" width="44" style="2" customWidth="1"/>
    <col min="14573" max="14573" width="10.7109375" style="2" customWidth="1"/>
    <col min="14574" max="14574" width="10.140625" style="2" customWidth="1"/>
    <col min="14575" max="14575" width="10.7109375" style="2" customWidth="1"/>
    <col min="14576" max="14576" width="11.85546875" style="2" customWidth="1"/>
    <col min="14577" max="14826" width="10.140625" style="2"/>
    <col min="14827" max="14827" width="6" style="2" customWidth="1"/>
    <col min="14828" max="14828" width="44" style="2" customWidth="1"/>
    <col min="14829" max="14829" width="10.7109375" style="2" customWidth="1"/>
    <col min="14830" max="14830" width="10.140625" style="2" customWidth="1"/>
    <col min="14831" max="14831" width="10.7109375" style="2" customWidth="1"/>
    <col min="14832" max="14832" width="11.85546875" style="2" customWidth="1"/>
    <col min="14833" max="15082" width="10.140625" style="2"/>
    <col min="15083" max="15083" width="6" style="2" customWidth="1"/>
    <col min="15084" max="15084" width="44" style="2" customWidth="1"/>
    <col min="15085" max="15085" width="10.7109375" style="2" customWidth="1"/>
    <col min="15086" max="15086" width="10.140625" style="2" customWidth="1"/>
    <col min="15087" max="15087" width="10.7109375" style="2" customWidth="1"/>
    <col min="15088" max="15088" width="11.85546875" style="2" customWidth="1"/>
    <col min="15089" max="15338" width="10.140625" style="2"/>
    <col min="15339" max="15339" width="6" style="2" customWidth="1"/>
    <col min="15340" max="15340" width="44" style="2" customWidth="1"/>
    <col min="15341" max="15341" width="10.7109375" style="2" customWidth="1"/>
    <col min="15342" max="15342" width="10.140625" style="2" customWidth="1"/>
    <col min="15343" max="15343" width="10.7109375" style="2" customWidth="1"/>
    <col min="15344" max="15344" width="11.85546875" style="2" customWidth="1"/>
    <col min="15345" max="15594" width="10.140625" style="2"/>
    <col min="15595" max="15595" width="6" style="2" customWidth="1"/>
    <col min="15596" max="15596" width="44" style="2" customWidth="1"/>
    <col min="15597" max="15597" width="10.7109375" style="2" customWidth="1"/>
    <col min="15598" max="15598" width="10.140625" style="2" customWidth="1"/>
    <col min="15599" max="15599" width="10.7109375" style="2" customWidth="1"/>
    <col min="15600" max="15600" width="11.85546875" style="2" customWidth="1"/>
    <col min="15601" max="15850" width="10.140625" style="2"/>
    <col min="15851" max="15851" width="6" style="2" customWidth="1"/>
    <col min="15852" max="15852" width="44" style="2" customWidth="1"/>
    <col min="15853" max="15853" width="10.7109375" style="2" customWidth="1"/>
    <col min="15854" max="15854" width="10.140625" style="2" customWidth="1"/>
    <col min="15855" max="15855" width="10.7109375" style="2" customWidth="1"/>
    <col min="15856" max="15856" width="11.85546875" style="2" customWidth="1"/>
    <col min="15857" max="16384" width="10.140625" style="2"/>
  </cols>
  <sheetData>
    <row r="1" spans="1:14" ht="12.75" customHeight="1" x14ac:dyDescent="0.25">
      <c r="A1" s="26"/>
      <c r="B1" s="6"/>
      <c r="C1" s="44"/>
      <c r="D1" s="6"/>
      <c r="E1" s="6"/>
      <c r="F1" s="6"/>
      <c r="G1" s="6"/>
      <c r="H1" s="6"/>
      <c r="I1" s="6"/>
      <c r="J1" s="6"/>
      <c r="K1" s="44" t="s">
        <v>130</v>
      </c>
      <c r="L1" s="6"/>
      <c r="M1" s="6"/>
      <c r="N1" s="6"/>
    </row>
    <row r="2" spans="1:14" ht="9" customHeight="1" x14ac:dyDescent="0.25">
      <c r="A2" s="2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31" t="s">
        <v>28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35" t="s">
        <v>127</v>
      </c>
      <c r="N3" s="6"/>
    </row>
    <row r="4" spans="1:14" ht="15.75" x14ac:dyDescent="0.25">
      <c r="A4" s="31"/>
      <c r="B4" s="6"/>
      <c r="C4" s="110" t="s">
        <v>131</v>
      </c>
      <c r="D4" s="110"/>
      <c r="E4" s="110"/>
      <c r="F4" s="110"/>
      <c r="G4" s="110" t="s">
        <v>167</v>
      </c>
      <c r="H4" s="110"/>
      <c r="I4" s="110"/>
      <c r="J4" s="110"/>
      <c r="K4" s="110" t="s">
        <v>168</v>
      </c>
      <c r="L4" s="110"/>
      <c r="M4" s="110"/>
      <c r="N4" s="110"/>
    </row>
    <row r="5" spans="1:14" ht="13.5" customHeight="1" x14ac:dyDescent="0.25">
      <c r="A5" s="109" t="s">
        <v>0</v>
      </c>
      <c r="B5" s="109" t="s">
        <v>29</v>
      </c>
      <c r="C5" s="109" t="s">
        <v>1</v>
      </c>
      <c r="D5" s="110" t="s">
        <v>2</v>
      </c>
      <c r="E5" s="110"/>
      <c r="F5" s="110"/>
      <c r="G5" s="109" t="s">
        <v>1</v>
      </c>
      <c r="H5" s="110" t="s">
        <v>2</v>
      </c>
      <c r="I5" s="110"/>
      <c r="J5" s="110"/>
      <c r="K5" s="109" t="s">
        <v>1</v>
      </c>
      <c r="L5" s="110" t="s">
        <v>2</v>
      </c>
      <c r="M5" s="110"/>
      <c r="N5" s="110"/>
    </row>
    <row r="6" spans="1:14" ht="15.75" customHeight="1" x14ac:dyDescent="0.25">
      <c r="A6" s="109"/>
      <c r="B6" s="109"/>
      <c r="C6" s="109"/>
      <c r="D6" s="109" t="s">
        <v>30</v>
      </c>
      <c r="E6" s="109"/>
      <c r="F6" s="109" t="s">
        <v>31</v>
      </c>
      <c r="G6" s="109"/>
      <c r="H6" s="109" t="s">
        <v>30</v>
      </c>
      <c r="I6" s="109"/>
      <c r="J6" s="109" t="s">
        <v>31</v>
      </c>
      <c r="K6" s="109"/>
      <c r="L6" s="109" t="s">
        <v>30</v>
      </c>
      <c r="M6" s="109"/>
      <c r="N6" s="109" t="s">
        <v>31</v>
      </c>
    </row>
    <row r="7" spans="1:14" ht="48" customHeight="1" x14ac:dyDescent="0.25">
      <c r="A7" s="109"/>
      <c r="B7" s="109"/>
      <c r="C7" s="109"/>
      <c r="D7" s="9" t="s">
        <v>32</v>
      </c>
      <c r="E7" s="9" t="s">
        <v>33</v>
      </c>
      <c r="F7" s="109"/>
      <c r="G7" s="109"/>
      <c r="H7" s="9" t="s">
        <v>32</v>
      </c>
      <c r="I7" s="9" t="s">
        <v>33</v>
      </c>
      <c r="J7" s="109"/>
      <c r="K7" s="109"/>
      <c r="L7" s="9" t="s">
        <v>32</v>
      </c>
      <c r="M7" s="9" t="s">
        <v>33</v>
      </c>
      <c r="N7" s="109"/>
    </row>
    <row r="8" spans="1:14" ht="15.75" x14ac:dyDescent="0.25">
      <c r="A8" s="46">
        <v>1</v>
      </c>
      <c r="B8" s="45">
        <v>2</v>
      </c>
      <c r="C8" s="46">
        <v>3</v>
      </c>
      <c r="D8" s="46">
        <v>4</v>
      </c>
      <c r="E8" s="46">
        <v>5</v>
      </c>
      <c r="F8" s="46">
        <v>6</v>
      </c>
      <c r="G8" s="46">
        <v>3</v>
      </c>
      <c r="H8" s="46">
        <v>4</v>
      </c>
      <c r="I8" s="46">
        <v>5</v>
      </c>
      <c r="J8" s="46">
        <v>6</v>
      </c>
      <c r="K8" s="46">
        <v>3</v>
      </c>
      <c r="L8" s="46">
        <v>4</v>
      </c>
      <c r="M8" s="46">
        <v>5</v>
      </c>
      <c r="N8" s="46">
        <v>6</v>
      </c>
    </row>
    <row r="9" spans="1:14" ht="15.75" x14ac:dyDescent="0.25">
      <c r="A9" s="10">
        <v>1</v>
      </c>
      <c r="B9" s="5" t="s">
        <v>34</v>
      </c>
      <c r="C9" s="24">
        <v>246.1</v>
      </c>
      <c r="D9" s="24">
        <v>244.3</v>
      </c>
      <c r="E9" s="24">
        <v>229.9</v>
      </c>
      <c r="F9" s="24">
        <v>1.8</v>
      </c>
      <c r="G9" s="24">
        <v>0</v>
      </c>
      <c r="H9" s="24">
        <v>0</v>
      </c>
      <c r="I9" s="24">
        <v>0</v>
      </c>
      <c r="J9" s="24">
        <v>0</v>
      </c>
      <c r="K9" s="24">
        <v>246.1</v>
      </c>
      <c r="L9" s="24">
        <v>244.3</v>
      </c>
      <c r="M9" s="24">
        <v>229.9</v>
      </c>
      <c r="N9" s="24">
        <v>1.8</v>
      </c>
    </row>
    <row r="10" spans="1:14" ht="15.75" x14ac:dyDescent="0.25">
      <c r="A10" s="10">
        <f>+A9+1</f>
        <v>2</v>
      </c>
      <c r="B10" s="5" t="s">
        <v>35</v>
      </c>
      <c r="C10" s="24">
        <v>246.1</v>
      </c>
      <c r="D10" s="24">
        <v>244.3</v>
      </c>
      <c r="E10" s="24">
        <v>229.9</v>
      </c>
      <c r="F10" s="24">
        <v>1.8</v>
      </c>
      <c r="G10" s="24">
        <v>0</v>
      </c>
      <c r="H10" s="24">
        <v>0</v>
      </c>
      <c r="I10" s="24">
        <v>0</v>
      </c>
      <c r="J10" s="24">
        <v>0</v>
      </c>
      <c r="K10" s="24">
        <v>246.1</v>
      </c>
      <c r="L10" s="24">
        <v>244.3</v>
      </c>
      <c r="M10" s="24">
        <v>229.9</v>
      </c>
      <c r="N10" s="24">
        <v>1.8</v>
      </c>
    </row>
    <row r="11" spans="1:14" ht="15.75" x14ac:dyDescent="0.25">
      <c r="A11" s="10">
        <f t="shared" ref="A11:A74" si="0">+A10+1</f>
        <v>3</v>
      </c>
      <c r="B11" s="45" t="s">
        <v>2</v>
      </c>
      <c r="C11" s="25">
        <v>0</v>
      </c>
      <c r="D11" s="25">
        <v>0</v>
      </c>
      <c r="E11" s="25">
        <v>0</v>
      </c>
      <c r="F11" s="25">
        <v>0</v>
      </c>
      <c r="G11" s="24"/>
      <c r="H11" s="24"/>
      <c r="I11" s="24"/>
      <c r="J11" s="24"/>
      <c r="K11" s="25">
        <v>0</v>
      </c>
      <c r="L11" s="25">
        <v>0</v>
      </c>
      <c r="M11" s="25">
        <v>0</v>
      </c>
      <c r="N11" s="25">
        <v>0</v>
      </c>
    </row>
    <row r="12" spans="1:14" ht="31.5" x14ac:dyDescent="0.25">
      <c r="A12" s="10">
        <f t="shared" si="0"/>
        <v>4</v>
      </c>
      <c r="B12" s="4" t="s">
        <v>44</v>
      </c>
      <c r="C12" s="25">
        <v>246.1</v>
      </c>
      <c r="D12" s="25">
        <v>244.3</v>
      </c>
      <c r="E12" s="25">
        <v>229.9</v>
      </c>
      <c r="F12" s="25">
        <v>1.8</v>
      </c>
      <c r="G12" s="25">
        <v>0</v>
      </c>
      <c r="H12" s="25"/>
      <c r="I12" s="25"/>
      <c r="J12" s="25"/>
      <c r="K12" s="25">
        <v>246.1</v>
      </c>
      <c r="L12" s="25">
        <v>244.3</v>
      </c>
      <c r="M12" s="25">
        <v>229.9</v>
      </c>
      <c r="N12" s="25">
        <v>1.8</v>
      </c>
    </row>
    <row r="13" spans="1:14" ht="15.75" x14ac:dyDescent="0.25">
      <c r="A13" s="10">
        <f t="shared" si="0"/>
        <v>5</v>
      </c>
      <c r="B13" s="5" t="s">
        <v>3</v>
      </c>
      <c r="C13" s="24">
        <v>227568.6</v>
      </c>
      <c r="D13" s="24">
        <v>172141.4</v>
      </c>
      <c r="E13" s="24">
        <v>106956.2</v>
      </c>
      <c r="F13" s="24">
        <v>55427.199999999997</v>
      </c>
      <c r="G13" s="24">
        <v>2485.5</v>
      </c>
      <c r="H13" s="24">
        <v>2717</v>
      </c>
      <c r="I13" s="24">
        <v>2351</v>
      </c>
      <c r="J13" s="24">
        <v>-231.5</v>
      </c>
      <c r="K13" s="24">
        <v>230054.1</v>
      </c>
      <c r="L13" s="24">
        <v>174858.4</v>
      </c>
      <c r="M13" s="24">
        <v>109307.2</v>
      </c>
      <c r="N13" s="24">
        <v>55195.7</v>
      </c>
    </row>
    <row r="14" spans="1:14" ht="31.5" x14ac:dyDescent="0.25">
      <c r="A14" s="10">
        <f t="shared" si="0"/>
        <v>6</v>
      </c>
      <c r="B14" s="4" t="s">
        <v>114</v>
      </c>
      <c r="C14" s="24">
        <v>331.2</v>
      </c>
      <c r="D14" s="24">
        <v>331.2</v>
      </c>
      <c r="E14" s="24">
        <v>0</v>
      </c>
      <c r="F14" s="24">
        <v>0</v>
      </c>
      <c r="G14" s="24">
        <v>0</v>
      </c>
      <c r="H14" s="24"/>
      <c r="I14" s="24"/>
      <c r="J14" s="24"/>
      <c r="K14" s="24">
        <v>331.2</v>
      </c>
      <c r="L14" s="24">
        <v>331.2</v>
      </c>
      <c r="M14" s="24">
        <v>0</v>
      </c>
      <c r="N14" s="24">
        <v>0</v>
      </c>
    </row>
    <row r="15" spans="1:14" ht="15.75" x14ac:dyDescent="0.25">
      <c r="A15" s="10">
        <f t="shared" si="0"/>
        <v>7</v>
      </c>
      <c r="B15" s="8" t="s">
        <v>118</v>
      </c>
      <c r="C15" s="24">
        <v>1623.2</v>
      </c>
      <c r="D15" s="24">
        <v>813</v>
      </c>
      <c r="E15" s="24">
        <v>22.3</v>
      </c>
      <c r="F15" s="24">
        <v>810.2</v>
      </c>
      <c r="G15" s="24">
        <v>0</v>
      </c>
      <c r="H15" s="24">
        <v>0</v>
      </c>
      <c r="I15" s="24">
        <v>0</v>
      </c>
      <c r="J15" s="24">
        <v>0</v>
      </c>
      <c r="K15" s="24">
        <v>1623.2</v>
      </c>
      <c r="L15" s="24">
        <v>813</v>
      </c>
      <c r="M15" s="24">
        <v>22.3</v>
      </c>
      <c r="N15" s="24">
        <v>810.2</v>
      </c>
    </row>
    <row r="16" spans="1:14" ht="15.75" x14ac:dyDescent="0.25">
      <c r="A16" s="10">
        <f t="shared" si="0"/>
        <v>8</v>
      </c>
      <c r="B16" s="45" t="s">
        <v>2</v>
      </c>
      <c r="C16" s="25">
        <v>0</v>
      </c>
      <c r="D16" s="25">
        <v>0</v>
      </c>
      <c r="E16" s="25">
        <v>0</v>
      </c>
      <c r="F16" s="25">
        <v>0</v>
      </c>
      <c r="G16" s="24"/>
      <c r="H16" s="24"/>
      <c r="I16" s="24"/>
      <c r="J16" s="24"/>
      <c r="K16" s="25">
        <v>0</v>
      </c>
      <c r="L16" s="25">
        <v>0</v>
      </c>
      <c r="M16" s="25">
        <v>0</v>
      </c>
      <c r="N16" s="25">
        <v>0</v>
      </c>
    </row>
    <row r="17" spans="1:14" ht="31.5" x14ac:dyDescent="0.25">
      <c r="A17" s="10">
        <f t="shared" si="0"/>
        <v>9</v>
      </c>
      <c r="B17" s="9" t="s">
        <v>119</v>
      </c>
      <c r="C17" s="25">
        <v>1071.3</v>
      </c>
      <c r="D17" s="25">
        <v>811.5</v>
      </c>
      <c r="E17" s="25">
        <v>21</v>
      </c>
      <c r="F17" s="25">
        <v>259.8</v>
      </c>
      <c r="G17" s="25">
        <v>0</v>
      </c>
      <c r="H17" s="25"/>
      <c r="I17" s="25"/>
      <c r="J17" s="25"/>
      <c r="K17" s="25">
        <v>1071.3</v>
      </c>
      <c r="L17" s="25">
        <v>811.5</v>
      </c>
      <c r="M17" s="25">
        <v>21</v>
      </c>
      <c r="N17" s="25">
        <v>259.8</v>
      </c>
    </row>
    <row r="18" spans="1:14" ht="47.25" x14ac:dyDescent="0.25">
      <c r="A18" s="10">
        <f t="shared" si="0"/>
        <v>10</v>
      </c>
      <c r="B18" s="9" t="s">
        <v>124</v>
      </c>
      <c r="C18" s="25">
        <v>551.9</v>
      </c>
      <c r="D18" s="25">
        <v>1.5</v>
      </c>
      <c r="E18" s="25">
        <v>1.3</v>
      </c>
      <c r="F18" s="25">
        <v>550.4</v>
      </c>
      <c r="G18" s="25">
        <v>0</v>
      </c>
      <c r="H18" s="25"/>
      <c r="I18" s="25"/>
      <c r="J18" s="25"/>
      <c r="K18" s="25">
        <v>551.9</v>
      </c>
      <c r="L18" s="25">
        <v>1.5</v>
      </c>
      <c r="M18" s="25">
        <v>1.3</v>
      </c>
      <c r="N18" s="25">
        <v>550.4</v>
      </c>
    </row>
    <row r="19" spans="1:14" ht="15.75" x14ac:dyDescent="0.25">
      <c r="A19" s="10">
        <f t="shared" si="0"/>
        <v>11</v>
      </c>
      <c r="B19" s="5" t="s">
        <v>35</v>
      </c>
      <c r="C19" s="24">
        <v>16682.599999999999</v>
      </c>
      <c r="D19" s="24">
        <v>12971.5</v>
      </c>
      <c r="E19" s="24">
        <v>9010.5</v>
      </c>
      <c r="F19" s="24">
        <v>3711.1</v>
      </c>
      <c r="G19" s="24">
        <v>-137.9</v>
      </c>
      <c r="H19" s="24">
        <v>-137.9</v>
      </c>
      <c r="I19" s="24">
        <v>0</v>
      </c>
      <c r="J19" s="24">
        <v>0</v>
      </c>
      <c r="K19" s="24">
        <v>16544.7</v>
      </c>
      <c r="L19" s="24">
        <v>12833.6</v>
      </c>
      <c r="M19" s="24">
        <v>9010.5</v>
      </c>
      <c r="N19" s="24">
        <v>3711.1</v>
      </c>
    </row>
    <row r="20" spans="1:14" ht="15.75" x14ac:dyDescent="0.25">
      <c r="A20" s="10">
        <f t="shared" si="0"/>
        <v>12</v>
      </c>
      <c r="B20" s="45" t="s">
        <v>2</v>
      </c>
      <c r="C20" s="25">
        <v>0</v>
      </c>
      <c r="D20" s="25">
        <v>0</v>
      </c>
      <c r="E20" s="25">
        <v>0</v>
      </c>
      <c r="F20" s="25">
        <v>0</v>
      </c>
      <c r="G20" s="24"/>
      <c r="H20" s="25"/>
      <c r="I20" s="25"/>
      <c r="J20" s="25"/>
      <c r="K20" s="25">
        <v>0</v>
      </c>
      <c r="L20" s="25">
        <v>0</v>
      </c>
      <c r="M20" s="25">
        <v>0</v>
      </c>
      <c r="N20" s="25">
        <v>0</v>
      </c>
    </row>
    <row r="21" spans="1:14" ht="47.25" x14ac:dyDescent="0.25">
      <c r="A21" s="10">
        <f t="shared" si="0"/>
        <v>13</v>
      </c>
      <c r="B21" s="4" t="s">
        <v>120</v>
      </c>
      <c r="C21" s="25">
        <v>345</v>
      </c>
      <c r="D21" s="25">
        <v>345</v>
      </c>
      <c r="E21" s="25">
        <v>179.9</v>
      </c>
      <c r="F21" s="25">
        <v>0</v>
      </c>
      <c r="G21" s="25">
        <v>0</v>
      </c>
      <c r="H21" s="25"/>
      <c r="I21" s="25"/>
      <c r="J21" s="25"/>
      <c r="K21" s="25">
        <v>345</v>
      </c>
      <c r="L21" s="25">
        <v>345</v>
      </c>
      <c r="M21" s="25">
        <v>179.9</v>
      </c>
      <c r="N21" s="25">
        <v>0</v>
      </c>
    </row>
    <row r="22" spans="1:14" ht="47.25" x14ac:dyDescent="0.25">
      <c r="A22" s="10">
        <f t="shared" si="0"/>
        <v>14</v>
      </c>
      <c r="B22" s="4" t="s">
        <v>121</v>
      </c>
      <c r="C22" s="25">
        <v>365.4</v>
      </c>
      <c r="D22" s="25">
        <v>360.9</v>
      </c>
      <c r="E22" s="25">
        <v>334.7</v>
      </c>
      <c r="F22" s="25">
        <v>4.5</v>
      </c>
      <c r="G22" s="25">
        <v>0</v>
      </c>
      <c r="H22" s="25"/>
      <c r="I22" s="25"/>
      <c r="J22" s="25"/>
      <c r="K22" s="25">
        <v>365.4</v>
      </c>
      <c r="L22" s="25">
        <v>360.9</v>
      </c>
      <c r="M22" s="25">
        <v>334.7</v>
      </c>
      <c r="N22" s="25">
        <v>4.5</v>
      </c>
    </row>
    <row r="23" spans="1:14" ht="47.25" x14ac:dyDescent="0.25">
      <c r="A23" s="10">
        <f t="shared" si="0"/>
        <v>15</v>
      </c>
      <c r="B23" s="4" t="s">
        <v>36</v>
      </c>
      <c r="C23" s="25">
        <v>14470.3</v>
      </c>
      <c r="D23" s="25">
        <v>10874.9</v>
      </c>
      <c r="E23" s="25">
        <v>7929.6</v>
      </c>
      <c r="F23" s="25">
        <v>3595.4</v>
      </c>
      <c r="G23" s="25">
        <v>-202.9</v>
      </c>
      <c r="H23" s="25">
        <v>-202.9</v>
      </c>
      <c r="I23" s="25"/>
      <c r="J23" s="25"/>
      <c r="K23" s="25">
        <v>14267.4</v>
      </c>
      <c r="L23" s="25">
        <v>10672</v>
      </c>
      <c r="M23" s="25">
        <v>7929.6</v>
      </c>
      <c r="N23" s="25">
        <v>3595.4</v>
      </c>
    </row>
    <row r="24" spans="1:14" ht="31.5" x14ac:dyDescent="0.25">
      <c r="A24" s="10">
        <f t="shared" si="0"/>
        <v>16</v>
      </c>
      <c r="B24" s="4" t="s">
        <v>37</v>
      </c>
      <c r="C24" s="25">
        <v>29</v>
      </c>
      <c r="D24" s="25">
        <v>29</v>
      </c>
      <c r="E24" s="25">
        <v>0</v>
      </c>
      <c r="F24" s="25">
        <v>0</v>
      </c>
      <c r="G24" s="25">
        <v>80</v>
      </c>
      <c r="H24" s="25">
        <v>80</v>
      </c>
      <c r="I24" s="25"/>
      <c r="J24" s="25"/>
      <c r="K24" s="25">
        <v>109</v>
      </c>
      <c r="L24" s="25">
        <v>109</v>
      </c>
      <c r="M24" s="25">
        <v>0</v>
      </c>
      <c r="N24" s="25">
        <v>0</v>
      </c>
    </row>
    <row r="25" spans="1:14" ht="31.5" x14ac:dyDescent="0.25">
      <c r="A25" s="10">
        <f t="shared" si="0"/>
        <v>17</v>
      </c>
      <c r="B25" s="4" t="s">
        <v>38</v>
      </c>
      <c r="C25" s="25">
        <v>200</v>
      </c>
      <c r="D25" s="25">
        <v>88.8</v>
      </c>
      <c r="E25" s="25">
        <v>0</v>
      </c>
      <c r="F25" s="25">
        <v>111.2</v>
      </c>
      <c r="G25" s="25">
        <v>0</v>
      </c>
      <c r="H25" s="25"/>
      <c r="I25" s="25"/>
      <c r="J25" s="25"/>
      <c r="K25" s="25">
        <v>200</v>
      </c>
      <c r="L25" s="25">
        <v>88.8</v>
      </c>
      <c r="M25" s="25">
        <v>0</v>
      </c>
      <c r="N25" s="25">
        <v>111.2</v>
      </c>
    </row>
    <row r="26" spans="1:14" ht="63" x14ac:dyDescent="0.25">
      <c r="A26" s="10">
        <f t="shared" si="0"/>
        <v>18</v>
      </c>
      <c r="B26" s="4" t="s">
        <v>39</v>
      </c>
      <c r="C26" s="25">
        <v>586.1</v>
      </c>
      <c r="D26" s="25">
        <v>586.1</v>
      </c>
      <c r="E26" s="25">
        <v>532.1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586.1</v>
      </c>
      <c r="L26" s="25">
        <v>586.1</v>
      </c>
      <c r="M26" s="25">
        <v>532.1</v>
      </c>
      <c r="N26" s="25">
        <v>0</v>
      </c>
    </row>
    <row r="27" spans="1:14" ht="15.75" x14ac:dyDescent="0.25">
      <c r="A27" s="10">
        <f t="shared" si="0"/>
        <v>19</v>
      </c>
      <c r="B27" s="45" t="s">
        <v>2</v>
      </c>
      <c r="C27" s="25">
        <v>0</v>
      </c>
      <c r="D27" s="25">
        <v>0</v>
      </c>
      <c r="E27" s="25">
        <v>0</v>
      </c>
      <c r="F27" s="25">
        <v>0</v>
      </c>
      <c r="G27" s="24"/>
      <c r="H27" s="25"/>
      <c r="I27" s="25"/>
      <c r="J27" s="25"/>
      <c r="K27" s="25">
        <v>0</v>
      </c>
      <c r="L27" s="25">
        <v>0</v>
      </c>
      <c r="M27" s="25">
        <v>0</v>
      </c>
      <c r="N27" s="25">
        <v>0</v>
      </c>
    </row>
    <row r="28" spans="1:14" ht="31.5" x14ac:dyDescent="0.25">
      <c r="A28" s="10">
        <f t="shared" si="0"/>
        <v>20</v>
      </c>
      <c r="B28" s="4" t="s">
        <v>13</v>
      </c>
      <c r="C28" s="25">
        <v>0.9</v>
      </c>
      <c r="D28" s="25">
        <v>0.9</v>
      </c>
      <c r="E28" s="25">
        <v>0.9</v>
      </c>
      <c r="F28" s="25">
        <v>0</v>
      </c>
      <c r="G28" s="25">
        <v>0</v>
      </c>
      <c r="H28" s="25"/>
      <c r="I28" s="25"/>
      <c r="J28" s="25"/>
      <c r="K28" s="25">
        <v>0.9</v>
      </c>
      <c r="L28" s="25">
        <v>0.9</v>
      </c>
      <c r="M28" s="25">
        <v>0.9</v>
      </c>
      <c r="N28" s="25">
        <v>0</v>
      </c>
    </row>
    <row r="29" spans="1:14" ht="15.75" x14ac:dyDescent="0.25">
      <c r="A29" s="10">
        <f t="shared" si="0"/>
        <v>21</v>
      </c>
      <c r="B29" s="4" t="s">
        <v>14</v>
      </c>
      <c r="C29" s="25">
        <v>23</v>
      </c>
      <c r="D29" s="25">
        <v>23</v>
      </c>
      <c r="E29" s="25">
        <v>20.7</v>
      </c>
      <c r="F29" s="25">
        <v>0</v>
      </c>
      <c r="G29" s="25">
        <v>0</v>
      </c>
      <c r="H29" s="25"/>
      <c r="I29" s="25"/>
      <c r="J29" s="25"/>
      <c r="K29" s="25">
        <v>23</v>
      </c>
      <c r="L29" s="25">
        <v>23</v>
      </c>
      <c r="M29" s="25">
        <v>20.7</v>
      </c>
      <c r="N29" s="25">
        <v>0</v>
      </c>
    </row>
    <row r="30" spans="1:14" ht="31.5" x14ac:dyDescent="0.25">
      <c r="A30" s="10">
        <f t="shared" si="0"/>
        <v>22</v>
      </c>
      <c r="B30" s="4" t="s">
        <v>15</v>
      </c>
      <c r="C30" s="25">
        <v>15.2</v>
      </c>
      <c r="D30" s="25">
        <v>15.2</v>
      </c>
      <c r="E30" s="25">
        <v>15</v>
      </c>
      <c r="F30" s="25">
        <v>0</v>
      </c>
      <c r="G30" s="25">
        <v>0</v>
      </c>
      <c r="H30" s="25"/>
      <c r="I30" s="25"/>
      <c r="J30" s="25"/>
      <c r="K30" s="25">
        <v>15.2</v>
      </c>
      <c r="L30" s="25">
        <v>15.2</v>
      </c>
      <c r="M30" s="25">
        <v>15</v>
      </c>
      <c r="N30" s="25">
        <v>0</v>
      </c>
    </row>
    <row r="31" spans="1:14" ht="31.5" x14ac:dyDescent="0.25">
      <c r="A31" s="10">
        <f t="shared" si="0"/>
        <v>23</v>
      </c>
      <c r="B31" s="4" t="s">
        <v>72</v>
      </c>
      <c r="C31" s="25">
        <v>75.2</v>
      </c>
      <c r="D31" s="25">
        <v>75.2</v>
      </c>
      <c r="E31" s="25">
        <v>59.4</v>
      </c>
      <c r="F31" s="25">
        <v>0</v>
      </c>
      <c r="G31" s="25">
        <v>0</v>
      </c>
      <c r="H31" s="25"/>
      <c r="I31" s="25"/>
      <c r="J31" s="25"/>
      <c r="K31" s="25">
        <v>75.2</v>
      </c>
      <c r="L31" s="25">
        <v>75.2</v>
      </c>
      <c r="M31" s="25">
        <v>59.4</v>
      </c>
      <c r="N31" s="25">
        <v>0</v>
      </c>
    </row>
    <row r="32" spans="1:14" ht="31.5" x14ac:dyDescent="0.25">
      <c r="A32" s="10">
        <f t="shared" si="0"/>
        <v>24</v>
      </c>
      <c r="B32" s="4" t="s">
        <v>85</v>
      </c>
      <c r="C32" s="25">
        <v>34.5</v>
      </c>
      <c r="D32" s="25">
        <v>34.5</v>
      </c>
      <c r="E32" s="25">
        <v>30.5</v>
      </c>
      <c r="F32" s="25">
        <v>0</v>
      </c>
      <c r="G32" s="25">
        <v>0</v>
      </c>
      <c r="H32" s="25"/>
      <c r="I32" s="25"/>
      <c r="J32" s="25"/>
      <c r="K32" s="25">
        <v>34.5</v>
      </c>
      <c r="L32" s="25">
        <v>34.5</v>
      </c>
      <c r="M32" s="25">
        <v>30.5</v>
      </c>
      <c r="N32" s="25">
        <v>0</v>
      </c>
    </row>
    <row r="33" spans="1:14" ht="15.75" x14ac:dyDescent="0.25">
      <c r="A33" s="10">
        <f t="shared" si="0"/>
        <v>25</v>
      </c>
      <c r="B33" s="4" t="s">
        <v>16</v>
      </c>
      <c r="C33" s="25">
        <v>85.6</v>
      </c>
      <c r="D33" s="25">
        <v>85.6</v>
      </c>
      <c r="E33" s="25">
        <v>84.1</v>
      </c>
      <c r="F33" s="25">
        <v>0</v>
      </c>
      <c r="G33" s="25">
        <v>0</v>
      </c>
      <c r="H33" s="25"/>
      <c r="I33" s="25"/>
      <c r="J33" s="25"/>
      <c r="K33" s="25">
        <v>85.6</v>
      </c>
      <c r="L33" s="25">
        <v>85.6</v>
      </c>
      <c r="M33" s="25">
        <v>84.1</v>
      </c>
      <c r="N33" s="25">
        <v>0</v>
      </c>
    </row>
    <row r="34" spans="1:14" ht="15.75" x14ac:dyDescent="0.25">
      <c r="A34" s="10">
        <f t="shared" si="0"/>
        <v>26</v>
      </c>
      <c r="B34" s="4" t="s">
        <v>17</v>
      </c>
      <c r="C34" s="25">
        <v>66.400000000000006</v>
      </c>
      <c r="D34" s="25">
        <v>66.400000000000006</v>
      </c>
      <c r="E34" s="25">
        <v>63.2</v>
      </c>
      <c r="F34" s="25">
        <v>0</v>
      </c>
      <c r="G34" s="25">
        <v>0</v>
      </c>
      <c r="H34" s="25"/>
      <c r="I34" s="25"/>
      <c r="J34" s="25"/>
      <c r="K34" s="25">
        <v>66.400000000000006</v>
      </c>
      <c r="L34" s="25">
        <v>66.400000000000006</v>
      </c>
      <c r="M34" s="25">
        <v>63.2</v>
      </c>
      <c r="N34" s="25">
        <v>0</v>
      </c>
    </row>
    <row r="35" spans="1:14" ht="47.25" x14ac:dyDescent="0.25">
      <c r="A35" s="10">
        <f t="shared" si="0"/>
        <v>27</v>
      </c>
      <c r="B35" s="4" t="s">
        <v>68</v>
      </c>
      <c r="C35" s="25">
        <v>23</v>
      </c>
      <c r="D35" s="25">
        <v>23</v>
      </c>
      <c r="E35" s="25">
        <v>22.6</v>
      </c>
      <c r="F35" s="25">
        <v>0</v>
      </c>
      <c r="G35" s="25">
        <v>0</v>
      </c>
      <c r="H35" s="25"/>
      <c r="I35" s="25"/>
      <c r="J35" s="25"/>
      <c r="K35" s="25">
        <v>23</v>
      </c>
      <c r="L35" s="25">
        <v>23</v>
      </c>
      <c r="M35" s="25">
        <v>22.6</v>
      </c>
      <c r="N35" s="25">
        <v>0</v>
      </c>
    </row>
    <row r="36" spans="1:14" ht="31.5" x14ac:dyDescent="0.25">
      <c r="A36" s="10">
        <f t="shared" si="0"/>
        <v>28</v>
      </c>
      <c r="B36" s="4" t="s">
        <v>18</v>
      </c>
      <c r="C36" s="25">
        <v>2.6</v>
      </c>
      <c r="D36" s="25">
        <v>2.6</v>
      </c>
      <c r="E36" s="25">
        <v>0</v>
      </c>
      <c r="F36" s="25">
        <v>0</v>
      </c>
      <c r="G36" s="25">
        <v>0</v>
      </c>
      <c r="H36" s="25"/>
      <c r="I36" s="25"/>
      <c r="J36" s="25"/>
      <c r="K36" s="25">
        <v>2.6</v>
      </c>
      <c r="L36" s="25">
        <v>2.6</v>
      </c>
      <c r="M36" s="25">
        <v>0</v>
      </c>
      <c r="N36" s="25">
        <v>0</v>
      </c>
    </row>
    <row r="37" spans="1:14" ht="15.75" x14ac:dyDescent="0.25">
      <c r="A37" s="10">
        <f t="shared" si="0"/>
        <v>29</v>
      </c>
      <c r="B37" s="9" t="s">
        <v>40</v>
      </c>
      <c r="C37" s="25">
        <v>19.7</v>
      </c>
      <c r="D37" s="25">
        <v>19.7</v>
      </c>
      <c r="E37" s="25">
        <v>19</v>
      </c>
      <c r="F37" s="25">
        <v>0</v>
      </c>
      <c r="G37" s="25">
        <v>0</v>
      </c>
      <c r="H37" s="25"/>
      <c r="I37" s="25"/>
      <c r="J37" s="25"/>
      <c r="K37" s="25">
        <v>19.7</v>
      </c>
      <c r="L37" s="25">
        <v>19.7</v>
      </c>
      <c r="M37" s="25">
        <v>19</v>
      </c>
      <c r="N37" s="25">
        <v>0</v>
      </c>
    </row>
    <row r="38" spans="1:14" ht="31.5" x14ac:dyDescent="0.25">
      <c r="A38" s="10">
        <f t="shared" si="0"/>
        <v>30</v>
      </c>
      <c r="B38" s="4" t="s">
        <v>87</v>
      </c>
      <c r="C38" s="25">
        <v>10.4</v>
      </c>
      <c r="D38" s="25">
        <v>10.4</v>
      </c>
      <c r="E38" s="25">
        <v>10.199999999999999</v>
      </c>
      <c r="F38" s="25">
        <v>0</v>
      </c>
      <c r="G38" s="25">
        <v>0</v>
      </c>
      <c r="H38" s="25"/>
      <c r="I38" s="25"/>
      <c r="J38" s="25"/>
      <c r="K38" s="25">
        <v>10.4</v>
      </c>
      <c r="L38" s="25">
        <v>10.4</v>
      </c>
      <c r="M38" s="25">
        <v>10.199999999999999</v>
      </c>
      <c r="N38" s="25">
        <v>0</v>
      </c>
    </row>
    <row r="39" spans="1:14" ht="15.75" x14ac:dyDescent="0.25">
      <c r="A39" s="10">
        <f t="shared" si="0"/>
        <v>31</v>
      </c>
      <c r="B39" s="4" t="s">
        <v>41</v>
      </c>
      <c r="C39" s="25">
        <v>117.5</v>
      </c>
      <c r="D39" s="25">
        <v>117.5</v>
      </c>
      <c r="E39" s="25">
        <v>112.6</v>
      </c>
      <c r="F39" s="25">
        <v>0</v>
      </c>
      <c r="G39" s="25">
        <v>0</v>
      </c>
      <c r="H39" s="25"/>
      <c r="I39" s="25"/>
      <c r="J39" s="25"/>
      <c r="K39" s="25">
        <v>117.5</v>
      </c>
      <c r="L39" s="25">
        <v>117.5</v>
      </c>
      <c r="M39" s="25">
        <v>112.6</v>
      </c>
      <c r="N39" s="25">
        <v>0</v>
      </c>
    </row>
    <row r="40" spans="1:14" ht="31.5" x14ac:dyDescent="0.25">
      <c r="A40" s="10">
        <f t="shared" si="0"/>
        <v>32</v>
      </c>
      <c r="B40" s="4" t="s">
        <v>42</v>
      </c>
      <c r="C40" s="25">
        <v>25.2</v>
      </c>
      <c r="D40" s="25">
        <v>25.2</v>
      </c>
      <c r="E40" s="25">
        <v>20.7</v>
      </c>
      <c r="F40" s="25">
        <v>0</v>
      </c>
      <c r="G40" s="25">
        <v>0</v>
      </c>
      <c r="H40" s="25"/>
      <c r="I40" s="25"/>
      <c r="J40" s="25"/>
      <c r="K40" s="25">
        <v>25.2</v>
      </c>
      <c r="L40" s="25">
        <v>25.2</v>
      </c>
      <c r="M40" s="25">
        <v>20.7</v>
      </c>
      <c r="N40" s="25">
        <v>0</v>
      </c>
    </row>
    <row r="41" spans="1:14" ht="15.75" x14ac:dyDescent="0.25">
      <c r="A41" s="10">
        <f t="shared" si="0"/>
        <v>33</v>
      </c>
      <c r="B41" s="4" t="s">
        <v>43</v>
      </c>
      <c r="C41" s="25">
        <v>31.4</v>
      </c>
      <c r="D41" s="25">
        <v>31.4</v>
      </c>
      <c r="E41" s="25">
        <v>29.3</v>
      </c>
      <c r="F41" s="25">
        <v>0</v>
      </c>
      <c r="G41" s="25">
        <v>0</v>
      </c>
      <c r="H41" s="25"/>
      <c r="I41" s="25"/>
      <c r="J41" s="25"/>
      <c r="K41" s="25">
        <v>31.4</v>
      </c>
      <c r="L41" s="25">
        <v>31.4</v>
      </c>
      <c r="M41" s="25">
        <v>29.3</v>
      </c>
      <c r="N41" s="25">
        <v>0</v>
      </c>
    </row>
    <row r="42" spans="1:14" ht="31.5" x14ac:dyDescent="0.25">
      <c r="A42" s="10">
        <f t="shared" si="0"/>
        <v>34</v>
      </c>
      <c r="B42" s="4" t="s">
        <v>88</v>
      </c>
      <c r="C42" s="25">
        <v>2.4</v>
      </c>
      <c r="D42" s="25">
        <v>2.4</v>
      </c>
      <c r="E42" s="25">
        <v>2.2999999999999998</v>
      </c>
      <c r="F42" s="25">
        <v>0</v>
      </c>
      <c r="G42" s="25">
        <v>0</v>
      </c>
      <c r="H42" s="25"/>
      <c r="I42" s="25"/>
      <c r="J42" s="25"/>
      <c r="K42" s="25">
        <v>2.4</v>
      </c>
      <c r="L42" s="25">
        <v>2.4</v>
      </c>
      <c r="M42" s="25">
        <v>2.2999999999999998</v>
      </c>
      <c r="N42" s="25">
        <v>0</v>
      </c>
    </row>
    <row r="43" spans="1:14" ht="47.25" x14ac:dyDescent="0.25">
      <c r="A43" s="10">
        <f t="shared" si="0"/>
        <v>35</v>
      </c>
      <c r="B43" s="4" t="s">
        <v>89</v>
      </c>
      <c r="C43" s="25">
        <v>1.4</v>
      </c>
      <c r="D43" s="25">
        <v>1.4</v>
      </c>
      <c r="E43" s="25">
        <v>1.4</v>
      </c>
      <c r="F43" s="25">
        <v>0</v>
      </c>
      <c r="G43" s="25">
        <v>0</v>
      </c>
      <c r="H43" s="25"/>
      <c r="I43" s="25"/>
      <c r="J43" s="25"/>
      <c r="K43" s="25">
        <v>1.4</v>
      </c>
      <c r="L43" s="25">
        <v>1.4</v>
      </c>
      <c r="M43" s="25">
        <v>1.4</v>
      </c>
      <c r="N43" s="25">
        <v>0</v>
      </c>
    </row>
    <row r="44" spans="1:14" ht="31.5" x14ac:dyDescent="0.25">
      <c r="A44" s="10">
        <f t="shared" si="0"/>
        <v>36</v>
      </c>
      <c r="B44" s="4" t="s">
        <v>104</v>
      </c>
      <c r="C44" s="25">
        <v>46</v>
      </c>
      <c r="D44" s="25">
        <v>46</v>
      </c>
      <c r="E44" s="25">
        <v>39.9</v>
      </c>
      <c r="F44" s="25">
        <v>0</v>
      </c>
      <c r="G44" s="25">
        <v>0</v>
      </c>
      <c r="H44" s="25"/>
      <c r="I44" s="25"/>
      <c r="J44" s="25"/>
      <c r="K44" s="25">
        <v>46</v>
      </c>
      <c r="L44" s="25">
        <v>46</v>
      </c>
      <c r="M44" s="25">
        <v>39.9</v>
      </c>
      <c r="N44" s="25">
        <v>0</v>
      </c>
    </row>
    <row r="45" spans="1:14" ht="47.25" x14ac:dyDescent="0.25">
      <c r="A45" s="10">
        <f t="shared" si="0"/>
        <v>37</v>
      </c>
      <c r="B45" s="4" t="s">
        <v>117</v>
      </c>
      <c r="C45" s="25">
        <v>0.3</v>
      </c>
      <c r="D45" s="25">
        <v>0.3</v>
      </c>
      <c r="E45" s="25">
        <v>0.3</v>
      </c>
      <c r="F45" s="25">
        <v>0</v>
      </c>
      <c r="G45" s="25">
        <v>0</v>
      </c>
      <c r="H45" s="25"/>
      <c r="I45" s="25"/>
      <c r="J45" s="25"/>
      <c r="K45" s="25">
        <v>0.3</v>
      </c>
      <c r="L45" s="25">
        <v>0.3</v>
      </c>
      <c r="M45" s="25">
        <v>0.3</v>
      </c>
      <c r="N45" s="25">
        <v>0</v>
      </c>
    </row>
    <row r="46" spans="1:14" ht="15.75" x14ac:dyDescent="0.25">
      <c r="A46" s="10">
        <f t="shared" si="0"/>
        <v>38</v>
      </c>
      <c r="B46" s="4" t="s">
        <v>73</v>
      </c>
      <c r="C46" s="25">
        <v>5.4</v>
      </c>
      <c r="D46" s="25">
        <v>5.4</v>
      </c>
      <c r="E46" s="25">
        <v>0</v>
      </c>
      <c r="F46" s="25">
        <v>0</v>
      </c>
      <c r="G46" s="25">
        <v>0</v>
      </c>
      <c r="H46" s="25"/>
      <c r="I46" s="25"/>
      <c r="J46" s="25"/>
      <c r="K46" s="25">
        <v>5.4</v>
      </c>
      <c r="L46" s="25">
        <v>5.4</v>
      </c>
      <c r="M46" s="25">
        <v>0</v>
      </c>
      <c r="N46" s="25">
        <v>0</v>
      </c>
    </row>
    <row r="47" spans="1:14" ht="47.25" x14ac:dyDescent="0.25">
      <c r="A47" s="10">
        <f t="shared" si="0"/>
        <v>39</v>
      </c>
      <c r="B47" s="32" t="s">
        <v>91</v>
      </c>
      <c r="C47" s="25">
        <v>4.5</v>
      </c>
      <c r="D47" s="25">
        <v>4.5</v>
      </c>
      <c r="E47" s="25">
        <v>4.4000000000000004</v>
      </c>
      <c r="F47" s="25">
        <v>0</v>
      </c>
      <c r="G47" s="25">
        <v>0</v>
      </c>
      <c r="H47" s="25"/>
      <c r="I47" s="25"/>
      <c r="J47" s="24"/>
      <c r="K47" s="25">
        <v>4.5</v>
      </c>
      <c r="L47" s="25">
        <v>4.5</v>
      </c>
      <c r="M47" s="25">
        <v>4.4000000000000004</v>
      </c>
      <c r="N47" s="25">
        <v>0</v>
      </c>
    </row>
    <row r="48" spans="1:14" ht="47.25" x14ac:dyDescent="0.25">
      <c r="A48" s="10">
        <f t="shared" si="0"/>
        <v>40</v>
      </c>
      <c r="B48" s="32" t="s">
        <v>137</v>
      </c>
      <c r="C48" s="25">
        <v>30.3</v>
      </c>
      <c r="D48" s="25">
        <v>30.3</v>
      </c>
      <c r="E48" s="25">
        <v>29.8</v>
      </c>
      <c r="F48" s="25">
        <v>0</v>
      </c>
      <c r="G48" s="25">
        <v>0</v>
      </c>
      <c r="H48" s="25"/>
      <c r="I48" s="25"/>
      <c r="J48" s="24"/>
      <c r="K48" s="25">
        <v>30.3</v>
      </c>
      <c r="L48" s="25">
        <v>30.3</v>
      </c>
      <c r="M48" s="25">
        <v>29.8</v>
      </c>
      <c r="N48" s="25">
        <v>0</v>
      </c>
    </row>
    <row r="49" spans="1:14" ht="94.5" x14ac:dyDescent="0.25">
      <c r="A49" s="10">
        <f t="shared" si="0"/>
        <v>41</v>
      </c>
      <c r="B49" s="32" t="s">
        <v>166</v>
      </c>
      <c r="C49" s="25">
        <v>632</v>
      </c>
      <c r="D49" s="25">
        <v>632</v>
      </c>
      <c r="E49" s="25">
        <v>0</v>
      </c>
      <c r="F49" s="25">
        <v>0</v>
      </c>
      <c r="G49" s="25">
        <v>0</v>
      </c>
      <c r="H49" s="25"/>
      <c r="I49" s="25"/>
      <c r="J49" s="25"/>
      <c r="K49" s="25">
        <v>632</v>
      </c>
      <c r="L49" s="25">
        <v>632</v>
      </c>
      <c r="M49" s="25">
        <v>0</v>
      </c>
      <c r="N49" s="25">
        <v>0</v>
      </c>
    </row>
    <row r="50" spans="1:14" ht="78.75" x14ac:dyDescent="0.25">
      <c r="A50" s="10">
        <f t="shared" si="0"/>
        <v>42</v>
      </c>
      <c r="B50" s="32" t="s">
        <v>136</v>
      </c>
      <c r="C50" s="25">
        <v>20</v>
      </c>
      <c r="D50" s="25">
        <v>20</v>
      </c>
      <c r="E50" s="25">
        <v>0</v>
      </c>
      <c r="F50" s="25">
        <v>0</v>
      </c>
      <c r="G50" s="25">
        <v>-15</v>
      </c>
      <c r="H50" s="25">
        <v>-15</v>
      </c>
      <c r="I50" s="25"/>
      <c r="J50" s="25"/>
      <c r="K50" s="25">
        <v>5</v>
      </c>
      <c r="L50" s="25">
        <v>5</v>
      </c>
      <c r="M50" s="25">
        <v>0</v>
      </c>
      <c r="N50" s="25">
        <v>0</v>
      </c>
    </row>
    <row r="51" spans="1:14" ht="15.75" x14ac:dyDescent="0.25">
      <c r="A51" s="10">
        <f t="shared" si="0"/>
        <v>43</v>
      </c>
      <c r="B51" s="8" t="s">
        <v>45</v>
      </c>
      <c r="C51" s="24">
        <v>8545.4</v>
      </c>
      <c r="D51" s="24">
        <v>5302.5</v>
      </c>
      <c r="E51" s="24">
        <v>0</v>
      </c>
      <c r="F51" s="24">
        <v>3242.9</v>
      </c>
      <c r="G51" s="24">
        <v>-299.60000000000002</v>
      </c>
      <c r="H51" s="24">
        <v>-5</v>
      </c>
      <c r="I51" s="24">
        <v>0</v>
      </c>
      <c r="J51" s="24">
        <v>-294.60000000000002</v>
      </c>
      <c r="K51" s="24">
        <v>8245.7999999999993</v>
      </c>
      <c r="L51" s="24">
        <v>5297.5</v>
      </c>
      <c r="M51" s="24">
        <v>0</v>
      </c>
      <c r="N51" s="24">
        <v>2948.3</v>
      </c>
    </row>
    <row r="52" spans="1:14" ht="15.75" x14ac:dyDescent="0.25">
      <c r="A52" s="10">
        <f t="shared" si="0"/>
        <v>44</v>
      </c>
      <c r="B52" s="45" t="s">
        <v>2</v>
      </c>
      <c r="C52" s="25">
        <v>0</v>
      </c>
      <c r="D52" s="25">
        <v>0</v>
      </c>
      <c r="E52" s="25">
        <v>0</v>
      </c>
      <c r="F52" s="25">
        <v>0</v>
      </c>
      <c r="G52" s="25"/>
      <c r="H52" s="25"/>
      <c r="I52" s="25"/>
      <c r="J52" s="25"/>
      <c r="K52" s="25">
        <v>0</v>
      </c>
      <c r="L52" s="25">
        <v>0</v>
      </c>
      <c r="M52" s="25">
        <v>0</v>
      </c>
      <c r="N52" s="25">
        <v>0</v>
      </c>
    </row>
    <row r="53" spans="1:14" ht="31.5" x14ac:dyDescent="0.25">
      <c r="A53" s="10">
        <f t="shared" si="0"/>
        <v>45</v>
      </c>
      <c r="B53" s="9" t="s">
        <v>69</v>
      </c>
      <c r="C53" s="25">
        <v>5204</v>
      </c>
      <c r="D53" s="25">
        <v>4874.5</v>
      </c>
      <c r="E53" s="25">
        <v>0</v>
      </c>
      <c r="F53" s="25">
        <v>329.5</v>
      </c>
      <c r="G53" s="25">
        <v>-10</v>
      </c>
      <c r="H53" s="25">
        <v>-5</v>
      </c>
      <c r="I53" s="25"/>
      <c r="J53" s="25">
        <v>-5</v>
      </c>
      <c r="K53" s="25">
        <v>5194</v>
      </c>
      <c r="L53" s="25">
        <v>4869.5</v>
      </c>
      <c r="M53" s="25">
        <v>0</v>
      </c>
      <c r="N53" s="25">
        <v>324.5</v>
      </c>
    </row>
    <row r="54" spans="1:14" ht="47.25" x14ac:dyDescent="0.25">
      <c r="A54" s="10">
        <f t="shared" si="0"/>
        <v>46</v>
      </c>
      <c r="B54" s="9" t="s">
        <v>100</v>
      </c>
      <c r="C54" s="25">
        <v>2839.4</v>
      </c>
      <c r="D54" s="25">
        <v>0</v>
      </c>
      <c r="E54" s="25">
        <v>0</v>
      </c>
      <c r="F54" s="25">
        <v>2839.4</v>
      </c>
      <c r="G54" s="25">
        <v>-289.60000000000002</v>
      </c>
      <c r="H54" s="25"/>
      <c r="I54" s="25"/>
      <c r="J54" s="25">
        <v>-289.60000000000002</v>
      </c>
      <c r="K54" s="25">
        <v>2549.8000000000002</v>
      </c>
      <c r="L54" s="25">
        <v>0</v>
      </c>
      <c r="M54" s="25">
        <v>0</v>
      </c>
      <c r="N54" s="25">
        <v>2549.8000000000002</v>
      </c>
    </row>
    <row r="55" spans="1:14" ht="63" x14ac:dyDescent="0.25">
      <c r="A55" s="10">
        <f t="shared" si="0"/>
        <v>47</v>
      </c>
      <c r="B55" s="9" t="s">
        <v>150</v>
      </c>
      <c r="C55" s="25">
        <v>30</v>
      </c>
      <c r="D55" s="25">
        <v>30</v>
      </c>
      <c r="E55" s="25">
        <v>0</v>
      </c>
      <c r="F55" s="25">
        <v>0</v>
      </c>
      <c r="G55" s="25">
        <v>0</v>
      </c>
      <c r="H55" s="25"/>
      <c r="I55" s="25"/>
      <c r="J55" s="25"/>
      <c r="K55" s="25">
        <v>30</v>
      </c>
      <c r="L55" s="25">
        <v>30</v>
      </c>
      <c r="M55" s="25">
        <v>0</v>
      </c>
      <c r="N55" s="25">
        <v>0</v>
      </c>
    </row>
    <row r="56" spans="1:14" ht="15.75" x14ac:dyDescent="0.25">
      <c r="A56" s="10">
        <f t="shared" si="0"/>
        <v>48</v>
      </c>
      <c r="B56" s="4" t="s">
        <v>46</v>
      </c>
      <c r="C56" s="25">
        <v>472</v>
      </c>
      <c r="D56" s="25">
        <v>398</v>
      </c>
      <c r="E56" s="25">
        <v>0</v>
      </c>
      <c r="F56" s="25">
        <v>74</v>
      </c>
      <c r="G56" s="25">
        <v>0</v>
      </c>
      <c r="H56" s="25"/>
      <c r="I56" s="25"/>
      <c r="J56" s="25"/>
      <c r="K56" s="25">
        <v>472</v>
      </c>
      <c r="L56" s="25">
        <v>398</v>
      </c>
      <c r="M56" s="25">
        <v>0</v>
      </c>
      <c r="N56" s="25">
        <v>74</v>
      </c>
    </row>
    <row r="57" spans="1:14" ht="31.5" x14ac:dyDescent="0.25">
      <c r="A57" s="10">
        <f t="shared" si="0"/>
        <v>49</v>
      </c>
      <c r="B57" s="4" t="s">
        <v>109</v>
      </c>
      <c r="C57" s="24">
        <v>25014.5</v>
      </c>
      <c r="D57" s="24">
        <v>9555.7000000000007</v>
      </c>
      <c r="E57" s="24">
        <v>9.1</v>
      </c>
      <c r="F57" s="24">
        <v>15458.8</v>
      </c>
      <c r="G57" s="24">
        <v>806.7</v>
      </c>
      <c r="H57" s="24">
        <v>481.6</v>
      </c>
      <c r="I57" s="24">
        <v>0</v>
      </c>
      <c r="J57" s="24">
        <v>325.10000000000002</v>
      </c>
      <c r="K57" s="24">
        <v>25821.200000000001</v>
      </c>
      <c r="L57" s="24">
        <v>10037.299999999999</v>
      </c>
      <c r="M57" s="24">
        <v>9.1</v>
      </c>
      <c r="N57" s="24">
        <v>15783.9</v>
      </c>
    </row>
    <row r="58" spans="1:14" ht="15.75" x14ac:dyDescent="0.25">
      <c r="A58" s="10">
        <f t="shared" si="0"/>
        <v>50</v>
      </c>
      <c r="B58" s="45" t="s">
        <v>2</v>
      </c>
      <c r="C58" s="25">
        <v>0</v>
      </c>
      <c r="D58" s="25">
        <v>0</v>
      </c>
      <c r="E58" s="25">
        <v>0</v>
      </c>
      <c r="F58" s="25">
        <v>0</v>
      </c>
      <c r="G58" s="24"/>
      <c r="H58" s="24"/>
      <c r="I58" s="24"/>
      <c r="J58" s="24"/>
      <c r="K58" s="25">
        <v>0</v>
      </c>
      <c r="L58" s="25">
        <v>0</v>
      </c>
      <c r="M58" s="25">
        <v>0</v>
      </c>
      <c r="N58" s="25">
        <v>0</v>
      </c>
    </row>
    <row r="59" spans="1:14" ht="31.5" x14ac:dyDescent="0.25">
      <c r="A59" s="10">
        <f t="shared" si="0"/>
        <v>51</v>
      </c>
      <c r="B59" s="4" t="s">
        <v>93</v>
      </c>
      <c r="C59" s="25">
        <v>10391.799999999999</v>
      </c>
      <c r="D59" s="25">
        <v>7604.1</v>
      </c>
      <c r="E59" s="25">
        <v>9.1</v>
      </c>
      <c r="F59" s="25">
        <v>2787.7</v>
      </c>
      <c r="G59" s="25">
        <v>681.8</v>
      </c>
      <c r="H59" s="25">
        <v>481.6</v>
      </c>
      <c r="I59" s="25"/>
      <c r="J59" s="25">
        <v>200.2</v>
      </c>
      <c r="K59" s="25">
        <v>11073.6</v>
      </c>
      <c r="L59" s="25">
        <v>8085.7</v>
      </c>
      <c r="M59" s="25">
        <v>9.1</v>
      </c>
      <c r="N59" s="25">
        <v>2987.9</v>
      </c>
    </row>
    <row r="60" spans="1:14" ht="47.25" x14ac:dyDescent="0.25">
      <c r="A60" s="10">
        <f t="shared" si="0"/>
        <v>52</v>
      </c>
      <c r="B60" s="4" t="s">
        <v>99</v>
      </c>
      <c r="C60" s="25">
        <v>2802.6</v>
      </c>
      <c r="D60" s="25">
        <v>0</v>
      </c>
      <c r="E60" s="25">
        <v>0</v>
      </c>
      <c r="F60" s="25">
        <v>2802.6</v>
      </c>
      <c r="G60" s="25">
        <v>109.9</v>
      </c>
      <c r="H60" s="25"/>
      <c r="I60" s="25"/>
      <c r="J60" s="25">
        <v>109.9</v>
      </c>
      <c r="K60" s="25">
        <v>2912.5</v>
      </c>
      <c r="L60" s="25">
        <v>0</v>
      </c>
      <c r="M60" s="25">
        <v>0</v>
      </c>
      <c r="N60" s="25">
        <v>2912.5</v>
      </c>
    </row>
    <row r="61" spans="1:14" ht="78.75" x14ac:dyDescent="0.25">
      <c r="A61" s="10">
        <f t="shared" si="0"/>
        <v>53</v>
      </c>
      <c r="B61" s="4" t="s">
        <v>135</v>
      </c>
      <c r="C61" s="25">
        <v>6820.1</v>
      </c>
      <c r="D61" s="25">
        <v>1951.6</v>
      </c>
      <c r="E61" s="25">
        <v>0</v>
      </c>
      <c r="F61" s="25">
        <v>4868.5</v>
      </c>
      <c r="G61" s="25">
        <v>15</v>
      </c>
      <c r="H61" s="25">
        <v>0</v>
      </c>
      <c r="I61" s="25"/>
      <c r="J61" s="25">
        <v>15</v>
      </c>
      <c r="K61" s="25">
        <v>6835.1</v>
      </c>
      <c r="L61" s="25">
        <v>1951.6</v>
      </c>
      <c r="M61" s="25">
        <v>0</v>
      </c>
      <c r="N61" s="25">
        <v>4883.5</v>
      </c>
    </row>
    <row r="62" spans="1:14" ht="47.25" x14ac:dyDescent="0.25">
      <c r="A62" s="10">
        <f t="shared" si="0"/>
        <v>54</v>
      </c>
      <c r="B62" s="4" t="s">
        <v>155</v>
      </c>
      <c r="C62" s="25">
        <v>5000</v>
      </c>
      <c r="D62" s="25">
        <v>0</v>
      </c>
      <c r="E62" s="25">
        <v>0</v>
      </c>
      <c r="F62" s="25">
        <v>5000</v>
      </c>
      <c r="G62" s="25">
        <v>0</v>
      </c>
      <c r="H62" s="24"/>
      <c r="I62" s="24"/>
      <c r="J62" s="25"/>
      <c r="K62" s="25">
        <v>5000</v>
      </c>
      <c r="L62" s="25">
        <v>0</v>
      </c>
      <c r="M62" s="25">
        <v>0</v>
      </c>
      <c r="N62" s="25">
        <v>5000</v>
      </c>
    </row>
    <row r="63" spans="1:14" ht="31.5" x14ac:dyDescent="0.25">
      <c r="A63" s="10">
        <f t="shared" si="0"/>
        <v>55</v>
      </c>
      <c r="B63" s="4" t="s">
        <v>110</v>
      </c>
      <c r="C63" s="24">
        <v>22581.1</v>
      </c>
      <c r="D63" s="24">
        <v>7196.3</v>
      </c>
      <c r="E63" s="24">
        <v>687.8</v>
      </c>
      <c r="F63" s="24">
        <v>15384.8</v>
      </c>
      <c r="G63" s="24">
        <v>718.4</v>
      </c>
      <c r="H63" s="24">
        <v>-29.5</v>
      </c>
      <c r="I63" s="24">
        <v>0</v>
      </c>
      <c r="J63" s="24">
        <v>747.9</v>
      </c>
      <c r="K63" s="24">
        <v>23299.5</v>
      </c>
      <c r="L63" s="24">
        <v>7166.8</v>
      </c>
      <c r="M63" s="24">
        <v>687.8</v>
      </c>
      <c r="N63" s="24">
        <v>16132.7</v>
      </c>
    </row>
    <row r="64" spans="1:14" ht="15.75" x14ac:dyDescent="0.25">
      <c r="A64" s="10">
        <f t="shared" si="0"/>
        <v>56</v>
      </c>
      <c r="B64" s="45" t="s">
        <v>2</v>
      </c>
      <c r="C64" s="25">
        <v>0</v>
      </c>
      <c r="D64" s="25">
        <v>0</v>
      </c>
      <c r="E64" s="25">
        <v>0</v>
      </c>
      <c r="F64" s="25">
        <v>0</v>
      </c>
      <c r="G64" s="24"/>
      <c r="H64" s="24"/>
      <c r="I64" s="24"/>
      <c r="J64" s="24"/>
      <c r="K64" s="25">
        <v>0</v>
      </c>
      <c r="L64" s="25">
        <v>0</v>
      </c>
      <c r="M64" s="25">
        <v>0</v>
      </c>
      <c r="N64" s="25">
        <v>0</v>
      </c>
    </row>
    <row r="65" spans="1:14" ht="47.25" x14ac:dyDescent="0.25">
      <c r="A65" s="10">
        <f t="shared" si="0"/>
        <v>57</v>
      </c>
      <c r="B65" s="4" t="s">
        <v>47</v>
      </c>
      <c r="C65" s="25">
        <v>11320.1</v>
      </c>
      <c r="D65" s="25">
        <v>7137.7</v>
      </c>
      <c r="E65" s="25">
        <v>644.29999999999995</v>
      </c>
      <c r="F65" s="25">
        <v>4182.3999999999996</v>
      </c>
      <c r="G65" s="25">
        <v>-614.29999999999995</v>
      </c>
      <c r="H65" s="25">
        <v>-29.5</v>
      </c>
      <c r="I65" s="25"/>
      <c r="J65" s="25">
        <v>-584.79999999999995</v>
      </c>
      <c r="K65" s="25">
        <v>10705.8</v>
      </c>
      <c r="L65" s="25">
        <v>7108.2</v>
      </c>
      <c r="M65" s="25">
        <v>644.29999999999995</v>
      </c>
      <c r="N65" s="25">
        <v>3597.6</v>
      </c>
    </row>
    <row r="66" spans="1:14" ht="31.5" x14ac:dyDescent="0.25">
      <c r="A66" s="10">
        <f t="shared" si="0"/>
        <v>58</v>
      </c>
      <c r="B66" s="4" t="s">
        <v>153</v>
      </c>
      <c r="C66" s="25">
        <v>1500</v>
      </c>
      <c r="D66" s="25">
        <v>0</v>
      </c>
      <c r="E66" s="25">
        <v>0</v>
      </c>
      <c r="F66" s="25">
        <v>1500</v>
      </c>
      <c r="G66" s="25">
        <v>870</v>
      </c>
      <c r="H66" s="25"/>
      <c r="I66" s="25"/>
      <c r="J66" s="25">
        <v>870</v>
      </c>
      <c r="K66" s="25">
        <v>2370</v>
      </c>
      <c r="L66" s="25">
        <v>0</v>
      </c>
      <c r="M66" s="25">
        <v>0</v>
      </c>
      <c r="N66" s="25">
        <v>2370</v>
      </c>
    </row>
    <row r="67" spans="1:14" ht="47.25" x14ac:dyDescent="0.25">
      <c r="A67" s="10">
        <f t="shared" si="0"/>
        <v>59</v>
      </c>
      <c r="B67" s="4" t="s">
        <v>53</v>
      </c>
      <c r="C67" s="25">
        <v>35.700000000000003</v>
      </c>
      <c r="D67" s="25">
        <v>35.700000000000003</v>
      </c>
      <c r="E67" s="25">
        <v>22.4</v>
      </c>
      <c r="F67" s="25">
        <v>0</v>
      </c>
      <c r="G67" s="25">
        <v>0</v>
      </c>
      <c r="H67" s="25"/>
      <c r="I67" s="25"/>
      <c r="J67" s="25"/>
      <c r="K67" s="25">
        <v>35.700000000000003</v>
      </c>
      <c r="L67" s="25">
        <v>35.700000000000003</v>
      </c>
      <c r="M67" s="25">
        <v>22.4</v>
      </c>
      <c r="N67" s="25">
        <v>0</v>
      </c>
    </row>
    <row r="68" spans="1:14" ht="63" x14ac:dyDescent="0.25">
      <c r="A68" s="10">
        <f t="shared" si="0"/>
        <v>60</v>
      </c>
      <c r="B68" s="4" t="s">
        <v>111</v>
      </c>
      <c r="C68" s="25">
        <v>9725.2999999999993</v>
      </c>
      <c r="D68" s="25">
        <v>22.9</v>
      </c>
      <c r="E68" s="25">
        <v>21.1</v>
      </c>
      <c r="F68" s="25">
        <v>9702.4</v>
      </c>
      <c r="G68" s="25">
        <v>462.7</v>
      </c>
      <c r="H68" s="25"/>
      <c r="I68" s="25"/>
      <c r="J68" s="25">
        <v>462.7</v>
      </c>
      <c r="K68" s="25">
        <v>10188</v>
      </c>
      <c r="L68" s="25">
        <v>22.9</v>
      </c>
      <c r="M68" s="25">
        <v>21.1</v>
      </c>
      <c r="N68" s="25">
        <v>10165.1</v>
      </c>
    </row>
    <row r="69" spans="1:14" ht="15.75" x14ac:dyDescent="0.25">
      <c r="A69" s="10">
        <f t="shared" si="0"/>
        <v>61</v>
      </c>
      <c r="B69" s="5" t="s">
        <v>78</v>
      </c>
      <c r="C69" s="24">
        <v>8163.4</v>
      </c>
      <c r="D69" s="24">
        <v>7563.8</v>
      </c>
      <c r="E69" s="24">
        <v>3816.4</v>
      </c>
      <c r="F69" s="24">
        <v>599.6</v>
      </c>
      <c r="G69" s="24">
        <v>-5</v>
      </c>
      <c r="H69" s="24">
        <v>-5</v>
      </c>
      <c r="I69" s="24">
        <v>-12.7</v>
      </c>
      <c r="J69" s="24">
        <v>0</v>
      </c>
      <c r="K69" s="24">
        <v>8158.4</v>
      </c>
      <c r="L69" s="24">
        <v>7558.8</v>
      </c>
      <c r="M69" s="24">
        <v>3803.7</v>
      </c>
      <c r="N69" s="24">
        <v>599.6</v>
      </c>
    </row>
    <row r="70" spans="1:14" ht="15.75" x14ac:dyDescent="0.25">
      <c r="A70" s="10">
        <f t="shared" si="0"/>
        <v>62</v>
      </c>
      <c r="B70" s="45" t="s">
        <v>2</v>
      </c>
      <c r="C70" s="25">
        <v>0</v>
      </c>
      <c r="D70" s="25">
        <v>0</v>
      </c>
      <c r="E70" s="25">
        <v>0</v>
      </c>
      <c r="F70" s="25">
        <v>0</v>
      </c>
      <c r="G70" s="24"/>
      <c r="H70" s="24"/>
      <c r="I70" s="24"/>
      <c r="J70" s="24"/>
      <c r="K70" s="25">
        <v>0</v>
      </c>
      <c r="L70" s="25">
        <v>0</v>
      </c>
      <c r="M70" s="25">
        <v>0</v>
      </c>
      <c r="N70" s="25">
        <v>0</v>
      </c>
    </row>
    <row r="71" spans="1:14" ht="31.5" x14ac:dyDescent="0.25">
      <c r="A71" s="10">
        <f t="shared" si="0"/>
        <v>63</v>
      </c>
      <c r="B71" s="4" t="s">
        <v>77</v>
      </c>
      <c r="C71" s="25">
        <v>7634.7</v>
      </c>
      <c r="D71" s="25">
        <v>7144.8</v>
      </c>
      <c r="E71" s="25">
        <v>3798.1</v>
      </c>
      <c r="F71" s="25">
        <v>489.9</v>
      </c>
      <c r="G71" s="25">
        <v>-5</v>
      </c>
      <c r="H71" s="25">
        <v>-5</v>
      </c>
      <c r="I71" s="25">
        <v>-12.7</v>
      </c>
      <c r="J71" s="25"/>
      <c r="K71" s="25">
        <v>7629.7</v>
      </c>
      <c r="L71" s="25">
        <v>7139.8</v>
      </c>
      <c r="M71" s="25">
        <v>3785.4</v>
      </c>
      <c r="N71" s="25">
        <v>489.9</v>
      </c>
    </row>
    <row r="72" spans="1:14" ht="31.5" x14ac:dyDescent="0.25">
      <c r="A72" s="10">
        <f t="shared" si="0"/>
        <v>64</v>
      </c>
      <c r="B72" s="4" t="s">
        <v>79</v>
      </c>
      <c r="C72" s="25">
        <v>447.4</v>
      </c>
      <c r="D72" s="25">
        <v>419</v>
      </c>
      <c r="E72" s="25">
        <v>18.3</v>
      </c>
      <c r="F72" s="25">
        <v>28.4</v>
      </c>
      <c r="G72" s="25">
        <v>0</v>
      </c>
      <c r="H72" s="25"/>
      <c r="I72" s="25"/>
      <c r="J72" s="25"/>
      <c r="K72" s="25">
        <v>447.4</v>
      </c>
      <c r="L72" s="25">
        <v>419</v>
      </c>
      <c r="M72" s="25">
        <v>18.3</v>
      </c>
      <c r="N72" s="25">
        <v>28.4</v>
      </c>
    </row>
    <row r="73" spans="1:14" ht="47.25" x14ac:dyDescent="0.25">
      <c r="A73" s="10">
        <f t="shared" si="0"/>
        <v>65</v>
      </c>
      <c r="B73" s="4" t="s">
        <v>98</v>
      </c>
      <c r="C73" s="25">
        <v>81.3</v>
      </c>
      <c r="D73" s="25">
        <v>0</v>
      </c>
      <c r="E73" s="25">
        <v>0</v>
      </c>
      <c r="F73" s="25">
        <v>81.3</v>
      </c>
      <c r="G73" s="25">
        <v>0</v>
      </c>
      <c r="H73" s="25"/>
      <c r="I73" s="25"/>
      <c r="J73" s="25"/>
      <c r="K73" s="25">
        <v>81.3</v>
      </c>
      <c r="L73" s="25">
        <v>0</v>
      </c>
      <c r="M73" s="25">
        <v>0</v>
      </c>
      <c r="N73" s="25">
        <v>81.3</v>
      </c>
    </row>
    <row r="74" spans="1:14" ht="31.5" x14ac:dyDescent="0.25">
      <c r="A74" s="10">
        <f t="shared" si="0"/>
        <v>66</v>
      </c>
      <c r="B74" s="32" t="s">
        <v>108</v>
      </c>
      <c r="C74" s="24">
        <v>109.5</v>
      </c>
      <c r="D74" s="24">
        <v>109.5</v>
      </c>
      <c r="E74" s="24">
        <v>0</v>
      </c>
      <c r="F74" s="24">
        <v>0</v>
      </c>
      <c r="G74" s="24">
        <v>0</v>
      </c>
      <c r="H74" s="24"/>
      <c r="I74" s="24"/>
      <c r="J74" s="24"/>
      <c r="K74" s="24">
        <v>109.5</v>
      </c>
      <c r="L74" s="24">
        <v>109.5</v>
      </c>
      <c r="M74" s="24">
        <v>0</v>
      </c>
      <c r="N74" s="24">
        <v>0</v>
      </c>
    </row>
    <row r="75" spans="1:14" ht="15.75" x14ac:dyDescent="0.25">
      <c r="A75" s="10">
        <f t="shared" ref="A75:A130" si="1">+A74+1</f>
        <v>67</v>
      </c>
      <c r="B75" s="5" t="s">
        <v>48</v>
      </c>
      <c r="C75" s="24">
        <v>99928.8</v>
      </c>
      <c r="D75" s="24">
        <v>96018.5</v>
      </c>
      <c r="E75" s="24">
        <v>78961</v>
      </c>
      <c r="F75" s="24">
        <v>3910.3</v>
      </c>
      <c r="G75" s="24">
        <v>1876.3</v>
      </c>
      <c r="H75" s="24">
        <v>2481.5</v>
      </c>
      <c r="I75" s="24">
        <v>2242.1</v>
      </c>
      <c r="J75" s="24">
        <v>-605.20000000000005</v>
      </c>
      <c r="K75" s="24">
        <v>101805.1</v>
      </c>
      <c r="L75" s="24">
        <v>98500</v>
      </c>
      <c r="M75" s="24">
        <v>81203.100000000006</v>
      </c>
      <c r="N75" s="24">
        <v>3305.1</v>
      </c>
    </row>
    <row r="76" spans="1:14" ht="15.75" x14ac:dyDescent="0.25">
      <c r="A76" s="10">
        <f t="shared" si="1"/>
        <v>68</v>
      </c>
      <c r="B76" s="45" t="s">
        <v>2</v>
      </c>
      <c r="C76" s="25">
        <v>0</v>
      </c>
      <c r="D76" s="25">
        <v>0</v>
      </c>
      <c r="E76" s="25">
        <v>0</v>
      </c>
      <c r="F76" s="25">
        <v>0</v>
      </c>
      <c r="G76" s="24"/>
      <c r="H76" s="24"/>
      <c r="I76" s="24"/>
      <c r="J76" s="24"/>
      <c r="K76" s="25">
        <v>0</v>
      </c>
      <c r="L76" s="25">
        <v>0</v>
      </c>
      <c r="M76" s="25">
        <v>0</v>
      </c>
      <c r="N76" s="25">
        <v>0</v>
      </c>
    </row>
    <row r="77" spans="1:14" ht="31.5" x14ac:dyDescent="0.25">
      <c r="A77" s="10">
        <f t="shared" si="1"/>
        <v>69</v>
      </c>
      <c r="B77" s="4" t="s">
        <v>49</v>
      </c>
      <c r="C77" s="25">
        <v>44376.1</v>
      </c>
      <c r="D77" s="25">
        <v>42337.7</v>
      </c>
      <c r="E77" s="25">
        <v>33514.800000000003</v>
      </c>
      <c r="F77" s="25">
        <v>2038.4</v>
      </c>
      <c r="G77" s="25">
        <v>-488.5</v>
      </c>
      <c r="H77" s="25">
        <v>-60.1</v>
      </c>
      <c r="I77" s="25">
        <v>-43.8</v>
      </c>
      <c r="J77" s="25">
        <v>-428.4</v>
      </c>
      <c r="K77" s="25">
        <v>43887.6</v>
      </c>
      <c r="L77" s="25">
        <v>42277.599999999999</v>
      </c>
      <c r="M77" s="25">
        <v>33471</v>
      </c>
      <c r="N77" s="25">
        <v>1610</v>
      </c>
    </row>
    <row r="78" spans="1:14" ht="31.5" x14ac:dyDescent="0.25">
      <c r="A78" s="10">
        <f t="shared" si="1"/>
        <v>70</v>
      </c>
      <c r="B78" s="4" t="s">
        <v>56</v>
      </c>
      <c r="C78" s="25">
        <v>5390</v>
      </c>
      <c r="D78" s="25">
        <v>5361.4</v>
      </c>
      <c r="E78" s="25">
        <v>1874.2</v>
      </c>
      <c r="F78" s="25">
        <v>28.6</v>
      </c>
      <c r="G78" s="25">
        <v>0</v>
      </c>
      <c r="H78" s="25"/>
      <c r="I78" s="25"/>
      <c r="J78" s="25"/>
      <c r="K78" s="25">
        <v>5390</v>
      </c>
      <c r="L78" s="25">
        <v>5361.4</v>
      </c>
      <c r="M78" s="25">
        <v>1874.2</v>
      </c>
      <c r="N78" s="25">
        <v>28.6</v>
      </c>
    </row>
    <row r="79" spans="1:14" ht="47.25" x14ac:dyDescent="0.25">
      <c r="A79" s="10">
        <f t="shared" si="1"/>
        <v>71</v>
      </c>
      <c r="B79" s="4" t="s">
        <v>105</v>
      </c>
      <c r="C79" s="25">
        <v>44458.5</v>
      </c>
      <c r="D79" s="25">
        <v>44421.4</v>
      </c>
      <c r="E79" s="25">
        <v>42396.3</v>
      </c>
      <c r="F79" s="25">
        <v>37.1</v>
      </c>
      <c r="G79" s="25">
        <v>2389.4</v>
      </c>
      <c r="H79" s="25">
        <v>2368.3000000000002</v>
      </c>
      <c r="I79" s="25">
        <v>2157.8000000000002</v>
      </c>
      <c r="J79" s="25">
        <v>21.1</v>
      </c>
      <c r="K79" s="25">
        <v>46847.9</v>
      </c>
      <c r="L79" s="25">
        <v>46789.7</v>
      </c>
      <c r="M79" s="25">
        <v>44554.1</v>
      </c>
      <c r="N79" s="25">
        <v>58.2</v>
      </c>
    </row>
    <row r="80" spans="1:14" ht="47.25" x14ac:dyDescent="0.25">
      <c r="A80" s="10">
        <f t="shared" si="1"/>
        <v>72</v>
      </c>
      <c r="B80" s="32" t="s">
        <v>54</v>
      </c>
      <c r="C80" s="25">
        <v>1106</v>
      </c>
      <c r="D80" s="25">
        <v>1106</v>
      </c>
      <c r="E80" s="25">
        <v>874.4</v>
      </c>
      <c r="F80" s="25">
        <v>0</v>
      </c>
      <c r="G80" s="25">
        <v>0</v>
      </c>
      <c r="H80" s="25"/>
      <c r="I80" s="25"/>
      <c r="J80" s="25"/>
      <c r="K80" s="25">
        <v>1106</v>
      </c>
      <c r="L80" s="25">
        <v>1106</v>
      </c>
      <c r="M80" s="25">
        <v>874.4</v>
      </c>
      <c r="N80" s="25">
        <v>0</v>
      </c>
    </row>
    <row r="81" spans="1:14" ht="63" x14ac:dyDescent="0.25">
      <c r="A81" s="10">
        <f t="shared" si="1"/>
        <v>73</v>
      </c>
      <c r="B81" s="32" t="s">
        <v>55</v>
      </c>
      <c r="C81" s="25">
        <v>0.9</v>
      </c>
      <c r="D81" s="25">
        <v>0.9</v>
      </c>
      <c r="E81" s="25">
        <v>0</v>
      </c>
      <c r="F81" s="25">
        <v>0</v>
      </c>
      <c r="G81" s="25">
        <v>0</v>
      </c>
      <c r="H81" s="25"/>
      <c r="I81" s="25"/>
      <c r="J81" s="25"/>
      <c r="K81" s="25">
        <v>0.9</v>
      </c>
      <c r="L81" s="25">
        <v>0.9</v>
      </c>
      <c r="M81" s="25">
        <v>0</v>
      </c>
      <c r="N81" s="25">
        <v>0</v>
      </c>
    </row>
    <row r="82" spans="1:14" ht="31.5" x14ac:dyDescent="0.25">
      <c r="A82" s="10">
        <f t="shared" si="1"/>
        <v>74</v>
      </c>
      <c r="B82" s="4" t="s">
        <v>113</v>
      </c>
      <c r="C82" s="25">
        <v>255.6</v>
      </c>
      <c r="D82" s="25">
        <v>255.6</v>
      </c>
      <c r="E82" s="25">
        <v>251.9</v>
      </c>
      <c r="F82" s="25">
        <v>0</v>
      </c>
      <c r="G82" s="25">
        <v>130</v>
      </c>
      <c r="H82" s="25">
        <v>130</v>
      </c>
      <c r="I82" s="25">
        <v>128.1</v>
      </c>
      <c r="J82" s="25"/>
      <c r="K82" s="25">
        <v>385.6</v>
      </c>
      <c r="L82" s="25">
        <v>385.6</v>
      </c>
      <c r="M82" s="25">
        <v>380</v>
      </c>
      <c r="N82" s="25">
        <v>0</v>
      </c>
    </row>
    <row r="83" spans="1:14" ht="47.25" x14ac:dyDescent="0.25">
      <c r="A83" s="10">
        <f t="shared" si="1"/>
        <v>75</v>
      </c>
      <c r="B83" s="4" t="s">
        <v>123</v>
      </c>
      <c r="C83" s="25">
        <v>861.3</v>
      </c>
      <c r="D83" s="25">
        <v>0</v>
      </c>
      <c r="E83" s="25">
        <v>0</v>
      </c>
      <c r="F83" s="25">
        <v>861.3</v>
      </c>
      <c r="G83" s="25">
        <v>0</v>
      </c>
      <c r="H83" s="25"/>
      <c r="I83" s="25"/>
      <c r="J83" s="25"/>
      <c r="K83" s="25">
        <v>861.3</v>
      </c>
      <c r="L83" s="25">
        <v>0</v>
      </c>
      <c r="M83" s="25">
        <v>0</v>
      </c>
      <c r="N83" s="25">
        <v>861.3</v>
      </c>
    </row>
    <row r="84" spans="1:14" ht="63" x14ac:dyDescent="0.25">
      <c r="A84" s="10">
        <f t="shared" si="1"/>
        <v>76</v>
      </c>
      <c r="B84" s="4" t="s">
        <v>152</v>
      </c>
      <c r="C84" s="25">
        <v>518.29999999999995</v>
      </c>
      <c r="D84" s="25">
        <v>518.29999999999995</v>
      </c>
      <c r="E84" s="25">
        <v>0</v>
      </c>
      <c r="F84" s="25">
        <v>0</v>
      </c>
      <c r="G84" s="25">
        <v>0</v>
      </c>
      <c r="H84" s="25"/>
      <c r="I84" s="25"/>
      <c r="J84" s="25"/>
      <c r="K84" s="25">
        <v>518.29999999999995</v>
      </c>
      <c r="L84" s="25">
        <v>518.29999999999995</v>
      </c>
      <c r="M84" s="25">
        <v>0</v>
      </c>
      <c r="N84" s="25">
        <v>0</v>
      </c>
    </row>
    <row r="85" spans="1:14" ht="47.25" x14ac:dyDescent="0.25">
      <c r="A85" s="10">
        <f t="shared" si="1"/>
        <v>77</v>
      </c>
      <c r="B85" s="4" t="s">
        <v>163</v>
      </c>
      <c r="C85" s="25">
        <v>25.6</v>
      </c>
      <c r="D85" s="25">
        <v>25.6</v>
      </c>
      <c r="E85" s="25">
        <v>25.4</v>
      </c>
      <c r="F85" s="25">
        <v>0</v>
      </c>
      <c r="G85" s="25">
        <v>0</v>
      </c>
      <c r="H85" s="25"/>
      <c r="I85" s="25"/>
      <c r="J85" s="25"/>
      <c r="K85" s="25">
        <v>25.6</v>
      </c>
      <c r="L85" s="25">
        <v>25.6</v>
      </c>
      <c r="M85" s="25">
        <v>25.4</v>
      </c>
      <c r="N85" s="25">
        <v>0</v>
      </c>
    </row>
    <row r="86" spans="1:14" ht="66.75" customHeight="1" x14ac:dyDescent="0.25">
      <c r="A86" s="10">
        <f t="shared" si="1"/>
        <v>78</v>
      </c>
      <c r="B86" s="4" t="s">
        <v>145</v>
      </c>
      <c r="C86" s="25">
        <v>304.8</v>
      </c>
      <c r="D86" s="25">
        <v>304.8</v>
      </c>
      <c r="E86" s="25">
        <v>0</v>
      </c>
      <c r="F86" s="25">
        <v>0</v>
      </c>
      <c r="G86" s="25">
        <v>0</v>
      </c>
      <c r="H86" s="25"/>
      <c r="I86" s="25"/>
      <c r="J86" s="25"/>
      <c r="K86" s="25">
        <v>304.8</v>
      </c>
      <c r="L86" s="25">
        <v>304.8</v>
      </c>
      <c r="M86" s="25">
        <v>0</v>
      </c>
      <c r="N86" s="25">
        <v>0</v>
      </c>
    </row>
    <row r="87" spans="1:14" ht="47.25" x14ac:dyDescent="0.25">
      <c r="A87" s="10">
        <f t="shared" si="1"/>
        <v>79</v>
      </c>
      <c r="B87" s="4" t="s">
        <v>96</v>
      </c>
      <c r="C87" s="25">
        <v>2631.7</v>
      </c>
      <c r="D87" s="25">
        <v>1686.8</v>
      </c>
      <c r="E87" s="25">
        <v>24</v>
      </c>
      <c r="F87" s="25">
        <v>944.9</v>
      </c>
      <c r="G87" s="25">
        <v>-154.6</v>
      </c>
      <c r="H87" s="25">
        <v>43.3</v>
      </c>
      <c r="I87" s="25"/>
      <c r="J87" s="25">
        <v>-197.9</v>
      </c>
      <c r="K87" s="25">
        <v>2477.1</v>
      </c>
      <c r="L87" s="25">
        <v>1730.1</v>
      </c>
      <c r="M87" s="25">
        <v>24</v>
      </c>
      <c r="N87" s="25">
        <v>747</v>
      </c>
    </row>
    <row r="88" spans="1:14" ht="15.75" x14ac:dyDescent="0.25">
      <c r="A88" s="10">
        <f t="shared" si="1"/>
        <v>80</v>
      </c>
      <c r="B88" s="8" t="s">
        <v>50</v>
      </c>
      <c r="C88" s="24">
        <v>14542.4</v>
      </c>
      <c r="D88" s="24">
        <v>8369.9</v>
      </c>
      <c r="E88" s="24">
        <v>4232.8999999999996</v>
      </c>
      <c r="F88" s="24">
        <v>6172.5</v>
      </c>
      <c r="G88" s="24">
        <v>-464.8</v>
      </c>
      <c r="H88" s="24">
        <v>-85.1</v>
      </c>
      <c r="I88" s="24">
        <v>-14</v>
      </c>
      <c r="J88" s="24">
        <v>-379.7</v>
      </c>
      <c r="K88" s="24">
        <v>14077.6</v>
      </c>
      <c r="L88" s="24">
        <v>8284.7999999999993</v>
      </c>
      <c r="M88" s="24">
        <v>4218.8999999999996</v>
      </c>
      <c r="N88" s="24">
        <v>5792.8</v>
      </c>
    </row>
    <row r="89" spans="1:14" ht="15.75" x14ac:dyDescent="0.25">
      <c r="A89" s="10">
        <f t="shared" si="1"/>
        <v>81</v>
      </c>
      <c r="B89" s="45" t="s">
        <v>2</v>
      </c>
      <c r="C89" s="25">
        <v>0</v>
      </c>
      <c r="D89" s="25">
        <v>0</v>
      </c>
      <c r="E89" s="25">
        <v>0</v>
      </c>
      <c r="F89" s="25">
        <v>0</v>
      </c>
      <c r="G89" s="24"/>
      <c r="H89" s="24"/>
      <c r="I89" s="24"/>
      <c r="J89" s="24"/>
      <c r="K89" s="25">
        <v>0</v>
      </c>
      <c r="L89" s="25">
        <v>0</v>
      </c>
      <c r="M89" s="25">
        <v>0</v>
      </c>
      <c r="N89" s="25">
        <v>0</v>
      </c>
    </row>
    <row r="90" spans="1:14" ht="31.5" x14ac:dyDescent="0.25">
      <c r="A90" s="10">
        <f t="shared" si="1"/>
        <v>82</v>
      </c>
      <c r="B90" s="9" t="s">
        <v>51</v>
      </c>
      <c r="C90" s="25">
        <v>10363.4</v>
      </c>
      <c r="D90" s="25">
        <v>8039.1</v>
      </c>
      <c r="E90" s="25">
        <v>4232.8999999999996</v>
      </c>
      <c r="F90" s="25">
        <v>2324.3000000000002</v>
      </c>
      <c r="G90" s="25">
        <v>536.6</v>
      </c>
      <c r="H90" s="25">
        <v>-85.1</v>
      </c>
      <c r="I90" s="25">
        <v>-14</v>
      </c>
      <c r="J90" s="25">
        <v>621.70000000000005</v>
      </c>
      <c r="K90" s="25">
        <v>10900</v>
      </c>
      <c r="L90" s="25">
        <v>7954</v>
      </c>
      <c r="M90" s="25">
        <v>4218.8999999999996</v>
      </c>
      <c r="N90" s="25">
        <v>2946</v>
      </c>
    </row>
    <row r="91" spans="1:14" ht="31.5" x14ac:dyDescent="0.25">
      <c r="A91" s="10">
        <f t="shared" si="1"/>
        <v>83</v>
      </c>
      <c r="B91" s="4" t="s">
        <v>57</v>
      </c>
      <c r="C91" s="25">
        <v>330.8</v>
      </c>
      <c r="D91" s="25">
        <v>330.8</v>
      </c>
      <c r="E91" s="25">
        <v>0</v>
      </c>
      <c r="F91" s="25">
        <v>0</v>
      </c>
      <c r="G91" s="25">
        <v>0</v>
      </c>
      <c r="H91" s="25"/>
      <c r="I91" s="25"/>
      <c r="J91" s="25"/>
      <c r="K91" s="25">
        <v>330.8</v>
      </c>
      <c r="L91" s="25">
        <v>330.8</v>
      </c>
      <c r="M91" s="25">
        <v>0</v>
      </c>
      <c r="N91" s="25">
        <v>0</v>
      </c>
    </row>
    <row r="92" spans="1:14" ht="31.5" x14ac:dyDescent="0.25">
      <c r="A92" s="10">
        <f t="shared" si="1"/>
        <v>84</v>
      </c>
      <c r="B92" s="9" t="s">
        <v>122</v>
      </c>
      <c r="C92" s="25">
        <v>3245.8</v>
      </c>
      <c r="D92" s="25">
        <v>0</v>
      </c>
      <c r="E92" s="25">
        <v>0</v>
      </c>
      <c r="F92" s="25">
        <v>3245.8</v>
      </c>
      <c r="G92" s="25">
        <v>-870</v>
      </c>
      <c r="H92" s="25"/>
      <c r="I92" s="25"/>
      <c r="J92" s="25">
        <v>-870</v>
      </c>
      <c r="K92" s="25">
        <v>2375.8000000000002</v>
      </c>
      <c r="L92" s="25">
        <v>0</v>
      </c>
      <c r="M92" s="25">
        <v>0</v>
      </c>
      <c r="N92" s="25">
        <v>2375.8000000000002</v>
      </c>
    </row>
    <row r="93" spans="1:14" ht="47.25" x14ac:dyDescent="0.25">
      <c r="A93" s="10">
        <f t="shared" si="1"/>
        <v>85</v>
      </c>
      <c r="B93" s="9" t="s">
        <v>97</v>
      </c>
      <c r="C93" s="25">
        <v>602.4</v>
      </c>
      <c r="D93" s="25">
        <v>0</v>
      </c>
      <c r="E93" s="25">
        <v>0</v>
      </c>
      <c r="F93" s="25">
        <v>602.4</v>
      </c>
      <c r="G93" s="25">
        <v>-131.4</v>
      </c>
      <c r="H93" s="25"/>
      <c r="I93" s="25"/>
      <c r="J93" s="25">
        <v>-131.4</v>
      </c>
      <c r="K93" s="25">
        <v>471</v>
      </c>
      <c r="L93" s="25">
        <v>0</v>
      </c>
      <c r="M93" s="25">
        <v>0</v>
      </c>
      <c r="N93" s="25">
        <v>471</v>
      </c>
    </row>
    <row r="94" spans="1:14" ht="15.75" x14ac:dyDescent="0.25">
      <c r="A94" s="10">
        <f t="shared" si="1"/>
        <v>86</v>
      </c>
      <c r="B94" s="8" t="s">
        <v>80</v>
      </c>
      <c r="C94" s="24">
        <v>23892.6</v>
      </c>
      <c r="D94" s="24">
        <v>21098.1</v>
      </c>
      <c r="E94" s="24">
        <v>8166.7</v>
      </c>
      <c r="F94" s="24">
        <v>2794.5</v>
      </c>
      <c r="G94" s="24">
        <v>-39.9</v>
      </c>
      <c r="H94" s="24">
        <v>-23.7</v>
      </c>
      <c r="I94" s="24">
        <v>101.1</v>
      </c>
      <c r="J94" s="24">
        <v>-16.2</v>
      </c>
      <c r="K94" s="24">
        <v>23852.7</v>
      </c>
      <c r="L94" s="24">
        <v>21074.400000000001</v>
      </c>
      <c r="M94" s="24">
        <v>8267.7999999999993</v>
      </c>
      <c r="N94" s="24">
        <v>2778.3</v>
      </c>
    </row>
    <row r="95" spans="1:14" ht="15.75" x14ac:dyDescent="0.25">
      <c r="A95" s="10">
        <f t="shared" si="1"/>
        <v>87</v>
      </c>
      <c r="B95" s="45" t="s">
        <v>2</v>
      </c>
      <c r="C95" s="25">
        <v>0</v>
      </c>
      <c r="D95" s="25">
        <v>0</v>
      </c>
      <c r="E95" s="25">
        <v>0</v>
      </c>
      <c r="F95" s="25">
        <v>0</v>
      </c>
      <c r="G95" s="25"/>
      <c r="H95" s="25"/>
      <c r="I95" s="25"/>
      <c r="J95" s="25"/>
      <c r="K95" s="25">
        <v>0</v>
      </c>
      <c r="L95" s="25">
        <v>0</v>
      </c>
      <c r="M95" s="25">
        <v>0</v>
      </c>
      <c r="N95" s="25">
        <v>0</v>
      </c>
    </row>
    <row r="96" spans="1:14" ht="31.5" x14ac:dyDescent="0.25">
      <c r="A96" s="10">
        <f t="shared" si="1"/>
        <v>88</v>
      </c>
      <c r="B96" s="9" t="s">
        <v>52</v>
      </c>
      <c r="C96" s="25">
        <v>11201.2</v>
      </c>
      <c r="D96" s="25">
        <v>10687</v>
      </c>
      <c r="E96" s="25">
        <v>4837.1000000000004</v>
      </c>
      <c r="F96" s="25">
        <v>514.20000000000005</v>
      </c>
      <c r="G96" s="25">
        <v>-7</v>
      </c>
      <c r="H96" s="25">
        <v>0.3</v>
      </c>
      <c r="I96" s="25">
        <v>84.4</v>
      </c>
      <c r="J96" s="25">
        <v>-7.3</v>
      </c>
      <c r="K96" s="25">
        <v>11194.2</v>
      </c>
      <c r="L96" s="25">
        <v>10687.3</v>
      </c>
      <c r="M96" s="25">
        <v>4921.5</v>
      </c>
      <c r="N96" s="25">
        <v>506.9</v>
      </c>
    </row>
    <row r="97" spans="1:14" ht="31.5" x14ac:dyDescent="0.25">
      <c r="A97" s="10">
        <f t="shared" si="1"/>
        <v>89</v>
      </c>
      <c r="B97" s="32" t="s">
        <v>61</v>
      </c>
      <c r="C97" s="25">
        <v>668.5</v>
      </c>
      <c r="D97" s="25">
        <v>660</v>
      </c>
      <c r="E97" s="25">
        <v>194.3</v>
      </c>
      <c r="F97" s="25">
        <v>8.5</v>
      </c>
      <c r="G97" s="25">
        <v>0</v>
      </c>
      <c r="H97" s="25"/>
      <c r="I97" s="25">
        <v>15.7</v>
      </c>
      <c r="J97" s="25"/>
      <c r="K97" s="25">
        <v>668.5</v>
      </c>
      <c r="L97" s="25">
        <v>660</v>
      </c>
      <c r="M97" s="25">
        <v>210</v>
      </c>
      <c r="N97" s="25">
        <v>8.5</v>
      </c>
    </row>
    <row r="98" spans="1:14" ht="47.25" x14ac:dyDescent="0.25">
      <c r="A98" s="10">
        <f t="shared" si="1"/>
        <v>90</v>
      </c>
      <c r="B98" s="4" t="s">
        <v>62</v>
      </c>
      <c r="C98" s="25">
        <v>1021.3</v>
      </c>
      <c r="D98" s="25">
        <v>998.3</v>
      </c>
      <c r="E98" s="25">
        <v>0</v>
      </c>
      <c r="F98" s="25">
        <v>23</v>
      </c>
      <c r="G98" s="25">
        <v>0</v>
      </c>
      <c r="H98" s="25">
        <v>-24</v>
      </c>
      <c r="I98" s="25"/>
      <c r="J98" s="25">
        <v>24</v>
      </c>
      <c r="K98" s="25">
        <v>1021.3</v>
      </c>
      <c r="L98" s="25">
        <v>974.3</v>
      </c>
      <c r="M98" s="25">
        <v>0</v>
      </c>
      <c r="N98" s="25">
        <v>47</v>
      </c>
    </row>
    <row r="99" spans="1:14" ht="47.25" x14ac:dyDescent="0.25">
      <c r="A99" s="10">
        <f t="shared" si="1"/>
        <v>91</v>
      </c>
      <c r="B99" s="9" t="s">
        <v>95</v>
      </c>
      <c r="C99" s="25">
        <v>2945</v>
      </c>
      <c r="D99" s="25">
        <v>746.2</v>
      </c>
      <c r="E99" s="25">
        <v>234.6</v>
      </c>
      <c r="F99" s="25">
        <v>2198.8000000000002</v>
      </c>
      <c r="G99" s="25">
        <v>-32.9</v>
      </c>
      <c r="H99" s="25"/>
      <c r="I99" s="25">
        <v>1</v>
      </c>
      <c r="J99" s="25">
        <v>-32.9</v>
      </c>
      <c r="K99" s="25">
        <v>2912.1</v>
      </c>
      <c r="L99" s="25">
        <v>746.2</v>
      </c>
      <c r="M99" s="25">
        <v>235.6</v>
      </c>
      <c r="N99" s="25">
        <v>2165.9</v>
      </c>
    </row>
    <row r="100" spans="1:14" ht="47.25" x14ac:dyDescent="0.25">
      <c r="A100" s="10">
        <f t="shared" si="1"/>
        <v>92</v>
      </c>
      <c r="B100" s="32" t="s">
        <v>60</v>
      </c>
      <c r="C100" s="25">
        <v>74</v>
      </c>
      <c r="D100" s="25">
        <v>74</v>
      </c>
      <c r="E100" s="25">
        <v>0</v>
      </c>
      <c r="F100" s="25">
        <v>0</v>
      </c>
      <c r="G100" s="25">
        <v>0</v>
      </c>
      <c r="H100" s="25"/>
      <c r="I100" s="25"/>
      <c r="J100" s="25"/>
      <c r="K100" s="25">
        <v>74</v>
      </c>
      <c r="L100" s="25">
        <v>74</v>
      </c>
      <c r="M100" s="25">
        <v>0</v>
      </c>
      <c r="N100" s="25">
        <v>0</v>
      </c>
    </row>
    <row r="101" spans="1:14" ht="63" x14ac:dyDescent="0.25">
      <c r="A101" s="10">
        <f t="shared" si="1"/>
        <v>93</v>
      </c>
      <c r="B101" s="32" t="s">
        <v>138</v>
      </c>
      <c r="C101" s="25">
        <v>50</v>
      </c>
      <c r="D101" s="25">
        <v>0</v>
      </c>
      <c r="E101" s="25">
        <v>0</v>
      </c>
      <c r="F101" s="25">
        <v>50</v>
      </c>
      <c r="G101" s="25">
        <v>0</v>
      </c>
      <c r="H101" s="25"/>
      <c r="I101" s="25"/>
      <c r="J101" s="25"/>
      <c r="K101" s="25">
        <v>50</v>
      </c>
      <c r="L101" s="25">
        <v>0</v>
      </c>
      <c r="M101" s="25">
        <v>0</v>
      </c>
      <c r="N101" s="25">
        <v>50</v>
      </c>
    </row>
    <row r="102" spans="1:14" ht="94.5" x14ac:dyDescent="0.25">
      <c r="A102" s="10">
        <f t="shared" si="1"/>
        <v>94</v>
      </c>
      <c r="B102" s="32" t="s">
        <v>143</v>
      </c>
      <c r="C102" s="25">
        <v>187.9</v>
      </c>
      <c r="D102" s="25">
        <v>187.9</v>
      </c>
      <c r="E102" s="25">
        <v>185.2</v>
      </c>
      <c r="F102" s="25">
        <v>0</v>
      </c>
      <c r="G102" s="25">
        <v>0</v>
      </c>
      <c r="H102" s="25"/>
      <c r="I102" s="25"/>
      <c r="J102" s="25"/>
      <c r="K102" s="25">
        <v>187.9</v>
      </c>
      <c r="L102" s="25">
        <v>187.9</v>
      </c>
      <c r="M102" s="25">
        <v>185.2</v>
      </c>
      <c r="N102" s="25">
        <v>0</v>
      </c>
    </row>
    <row r="103" spans="1:14" ht="47.25" x14ac:dyDescent="0.25">
      <c r="A103" s="10">
        <f t="shared" si="1"/>
        <v>95</v>
      </c>
      <c r="B103" s="32" t="s">
        <v>158</v>
      </c>
      <c r="C103" s="25">
        <v>927.5</v>
      </c>
      <c r="D103" s="25">
        <v>927.5</v>
      </c>
      <c r="E103" s="25">
        <v>0</v>
      </c>
      <c r="F103" s="25">
        <v>0</v>
      </c>
      <c r="G103" s="25">
        <v>0</v>
      </c>
      <c r="H103" s="25"/>
      <c r="I103" s="25"/>
      <c r="J103" s="25"/>
      <c r="K103" s="25">
        <v>927.5</v>
      </c>
      <c r="L103" s="25">
        <v>927.5</v>
      </c>
      <c r="M103" s="25">
        <v>0</v>
      </c>
      <c r="N103" s="25">
        <v>0</v>
      </c>
    </row>
    <row r="104" spans="1:14" ht="47.25" x14ac:dyDescent="0.25">
      <c r="A104" s="10">
        <f t="shared" si="1"/>
        <v>96</v>
      </c>
      <c r="B104" s="32" t="s">
        <v>160</v>
      </c>
      <c r="C104" s="25">
        <v>47</v>
      </c>
      <c r="D104" s="25">
        <v>47</v>
      </c>
      <c r="E104" s="25">
        <v>0</v>
      </c>
      <c r="F104" s="25">
        <v>0</v>
      </c>
      <c r="G104" s="25">
        <v>0</v>
      </c>
      <c r="H104" s="25"/>
      <c r="I104" s="25"/>
      <c r="J104" s="25"/>
      <c r="K104" s="25">
        <v>47</v>
      </c>
      <c r="L104" s="25">
        <v>47</v>
      </c>
      <c r="M104" s="25">
        <v>0</v>
      </c>
      <c r="N104" s="25">
        <v>0</v>
      </c>
    </row>
    <row r="105" spans="1:14" ht="63" x14ac:dyDescent="0.25">
      <c r="A105" s="10">
        <f t="shared" si="1"/>
        <v>97</v>
      </c>
      <c r="B105" s="32" t="s">
        <v>58</v>
      </c>
      <c r="C105" s="25">
        <v>6770.2</v>
      </c>
      <c r="D105" s="25">
        <v>6770.2</v>
      </c>
      <c r="E105" s="25">
        <v>2715.5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6770.2</v>
      </c>
      <c r="L105" s="25">
        <v>6770.2</v>
      </c>
      <c r="M105" s="25">
        <v>2715.5</v>
      </c>
      <c r="N105" s="25">
        <v>0</v>
      </c>
    </row>
    <row r="106" spans="1:14" ht="15.75" x14ac:dyDescent="0.25">
      <c r="A106" s="10">
        <f t="shared" si="1"/>
        <v>98</v>
      </c>
      <c r="B106" s="45" t="s">
        <v>2</v>
      </c>
      <c r="C106" s="25">
        <v>0</v>
      </c>
      <c r="D106" s="25">
        <v>0</v>
      </c>
      <c r="E106" s="25">
        <v>0</v>
      </c>
      <c r="F106" s="25">
        <v>0</v>
      </c>
      <c r="G106" s="25"/>
      <c r="H106" s="25"/>
      <c r="I106" s="25"/>
      <c r="J106" s="25"/>
      <c r="K106" s="25">
        <v>0</v>
      </c>
      <c r="L106" s="25">
        <v>0</v>
      </c>
      <c r="M106" s="25">
        <v>0</v>
      </c>
      <c r="N106" s="25">
        <v>0</v>
      </c>
    </row>
    <row r="107" spans="1:14" ht="15.75" x14ac:dyDescent="0.25">
      <c r="A107" s="10">
        <f t="shared" si="1"/>
        <v>99</v>
      </c>
      <c r="B107" s="4" t="s">
        <v>19</v>
      </c>
      <c r="C107" s="25">
        <v>4823.1000000000004</v>
      </c>
      <c r="D107" s="25">
        <v>4823.1000000000004</v>
      </c>
      <c r="E107" s="25">
        <v>2715.5</v>
      </c>
      <c r="F107" s="25">
        <v>0</v>
      </c>
      <c r="G107" s="25">
        <v>0</v>
      </c>
      <c r="H107" s="25"/>
      <c r="I107" s="25"/>
      <c r="J107" s="25"/>
      <c r="K107" s="25">
        <v>4823.1000000000004</v>
      </c>
      <c r="L107" s="25">
        <v>4823.1000000000004</v>
      </c>
      <c r="M107" s="25">
        <v>2715.5</v>
      </c>
      <c r="N107" s="25">
        <v>0</v>
      </c>
    </row>
    <row r="108" spans="1:14" ht="31.5" x14ac:dyDescent="0.25">
      <c r="A108" s="10">
        <f t="shared" si="1"/>
        <v>100</v>
      </c>
      <c r="B108" s="4" t="s">
        <v>59</v>
      </c>
      <c r="C108" s="25">
        <v>841.7</v>
      </c>
      <c r="D108" s="25">
        <v>841.7</v>
      </c>
      <c r="E108" s="25">
        <v>0</v>
      </c>
      <c r="F108" s="25">
        <v>0</v>
      </c>
      <c r="G108" s="25">
        <v>0</v>
      </c>
      <c r="H108" s="25"/>
      <c r="I108" s="25"/>
      <c r="J108" s="25"/>
      <c r="K108" s="25">
        <v>841.7</v>
      </c>
      <c r="L108" s="25">
        <v>841.7</v>
      </c>
      <c r="M108" s="25">
        <v>0</v>
      </c>
      <c r="N108" s="25">
        <v>0</v>
      </c>
    </row>
    <row r="109" spans="1:14" ht="15.75" x14ac:dyDescent="0.25">
      <c r="A109" s="10">
        <f t="shared" si="1"/>
        <v>101</v>
      </c>
      <c r="B109" s="4" t="s">
        <v>21</v>
      </c>
      <c r="C109" s="25">
        <v>784.5</v>
      </c>
      <c r="D109" s="25">
        <v>784.5</v>
      </c>
      <c r="E109" s="25">
        <v>0</v>
      </c>
      <c r="F109" s="25">
        <v>0</v>
      </c>
      <c r="G109" s="25">
        <v>0</v>
      </c>
      <c r="H109" s="25"/>
      <c r="I109" s="25"/>
      <c r="J109" s="25"/>
      <c r="K109" s="25">
        <v>784.5</v>
      </c>
      <c r="L109" s="25">
        <v>784.5</v>
      </c>
      <c r="M109" s="25">
        <v>0</v>
      </c>
      <c r="N109" s="25">
        <v>0</v>
      </c>
    </row>
    <row r="110" spans="1:14" ht="31.5" x14ac:dyDescent="0.25">
      <c r="A110" s="10">
        <f t="shared" si="1"/>
        <v>102</v>
      </c>
      <c r="B110" s="4" t="s">
        <v>84</v>
      </c>
      <c r="C110" s="25">
        <v>260.5</v>
      </c>
      <c r="D110" s="25">
        <v>260.5</v>
      </c>
      <c r="E110" s="25">
        <v>0</v>
      </c>
      <c r="F110" s="25">
        <v>0</v>
      </c>
      <c r="G110" s="25">
        <v>0</v>
      </c>
      <c r="H110" s="25"/>
      <c r="I110" s="25"/>
      <c r="J110" s="25"/>
      <c r="K110" s="25">
        <v>260.5</v>
      </c>
      <c r="L110" s="25">
        <v>260.5</v>
      </c>
      <c r="M110" s="25">
        <v>0</v>
      </c>
      <c r="N110" s="25">
        <v>0</v>
      </c>
    </row>
    <row r="111" spans="1:14" ht="15.75" x14ac:dyDescent="0.25">
      <c r="A111" s="10">
        <f t="shared" si="1"/>
        <v>103</v>
      </c>
      <c r="B111" s="32" t="s">
        <v>86</v>
      </c>
      <c r="C111" s="25">
        <v>60.4</v>
      </c>
      <c r="D111" s="25">
        <v>60.4</v>
      </c>
      <c r="E111" s="25">
        <v>0</v>
      </c>
      <c r="F111" s="25">
        <v>0</v>
      </c>
      <c r="G111" s="25">
        <v>0</v>
      </c>
      <c r="H111" s="25"/>
      <c r="I111" s="25"/>
      <c r="J111" s="25"/>
      <c r="K111" s="25">
        <v>60.4</v>
      </c>
      <c r="L111" s="25">
        <v>60.4</v>
      </c>
      <c r="M111" s="25">
        <v>0</v>
      </c>
      <c r="N111" s="25">
        <v>0</v>
      </c>
    </row>
    <row r="112" spans="1:14" ht="15.75" x14ac:dyDescent="0.25">
      <c r="A112" s="10">
        <f t="shared" si="1"/>
        <v>104</v>
      </c>
      <c r="B112" s="5" t="s">
        <v>63</v>
      </c>
      <c r="C112" s="24">
        <v>6153.9</v>
      </c>
      <c r="D112" s="24">
        <v>2811.4</v>
      </c>
      <c r="E112" s="24">
        <v>2049.5</v>
      </c>
      <c r="F112" s="24">
        <v>3342.5</v>
      </c>
      <c r="G112" s="24">
        <v>31.3</v>
      </c>
      <c r="H112" s="24">
        <v>40.1</v>
      </c>
      <c r="I112" s="24">
        <v>34.5</v>
      </c>
      <c r="J112" s="24">
        <v>-8.8000000000000007</v>
      </c>
      <c r="K112" s="24">
        <v>6185.2</v>
      </c>
      <c r="L112" s="24">
        <v>2851.5</v>
      </c>
      <c r="M112" s="24">
        <v>2084</v>
      </c>
      <c r="N112" s="24">
        <v>3333.7</v>
      </c>
    </row>
    <row r="113" spans="1:14" ht="15.75" x14ac:dyDescent="0.25">
      <c r="A113" s="10">
        <f t="shared" si="1"/>
        <v>105</v>
      </c>
      <c r="B113" s="45" t="s">
        <v>2</v>
      </c>
      <c r="C113" s="25">
        <v>0</v>
      </c>
      <c r="D113" s="25">
        <v>0</v>
      </c>
      <c r="E113" s="25">
        <v>0</v>
      </c>
      <c r="F113" s="25">
        <v>0</v>
      </c>
      <c r="G113" s="25"/>
      <c r="H113" s="25"/>
      <c r="I113" s="25"/>
      <c r="J113" s="25"/>
      <c r="K113" s="25">
        <v>0</v>
      </c>
      <c r="L113" s="25">
        <v>0</v>
      </c>
      <c r="M113" s="25">
        <v>0</v>
      </c>
      <c r="N113" s="25">
        <v>0</v>
      </c>
    </row>
    <row r="114" spans="1:14" ht="31.5" x14ac:dyDescent="0.25">
      <c r="A114" s="10">
        <f t="shared" si="1"/>
        <v>106</v>
      </c>
      <c r="B114" s="4" t="s">
        <v>70</v>
      </c>
      <c r="C114" s="25">
        <v>1436.1</v>
      </c>
      <c r="D114" s="25">
        <v>1344.6</v>
      </c>
      <c r="E114" s="25">
        <v>1099.5999999999999</v>
      </c>
      <c r="F114" s="25">
        <v>91.5</v>
      </c>
      <c r="G114" s="25">
        <v>29.3</v>
      </c>
      <c r="H114" s="25">
        <v>38.1</v>
      </c>
      <c r="I114" s="25">
        <v>32.6</v>
      </c>
      <c r="J114" s="25">
        <v>-8.8000000000000007</v>
      </c>
      <c r="K114" s="25">
        <v>1465.4</v>
      </c>
      <c r="L114" s="25">
        <v>1382.7</v>
      </c>
      <c r="M114" s="25">
        <v>1132.2</v>
      </c>
      <c r="N114" s="25">
        <v>82.7</v>
      </c>
    </row>
    <row r="115" spans="1:14" ht="31.5" x14ac:dyDescent="0.25">
      <c r="A115" s="10">
        <f t="shared" si="1"/>
        <v>107</v>
      </c>
      <c r="B115" s="4" t="s">
        <v>71</v>
      </c>
      <c r="C115" s="25">
        <v>20.6</v>
      </c>
      <c r="D115" s="25">
        <v>20.6</v>
      </c>
      <c r="E115" s="25">
        <v>12.4</v>
      </c>
      <c r="F115" s="25">
        <v>0</v>
      </c>
      <c r="G115" s="25">
        <v>2</v>
      </c>
      <c r="H115" s="25">
        <v>2</v>
      </c>
      <c r="I115" s="25">
        <v>1.9</v>
      </c>
      <c r="J115" s="25"/>
      <c r="K115" s="25">
        <v>22.6</v>
      </c>
      <c r="L115" s="25">
        <v>22.6</v>
      </c>
      <c r="M115" s="25">
        <v>14.3</v>
      </c>
      <c r="N115" s="25">
        <v>0</v>
      </c>
    </row>
    <row r="116" spans="1:14" ht="31.5" x14ac:dyDescent="0.25">
      <c r="A116" s="10">
        <f t="shared" si="1"/>
        <v>108</v>
      </c>
      <c r="B116" s="4" t="s">
        <v>65</v>
      </c>
      <c r="C116" s="25">
        <v>118</v>
      </c>
      <c r="D116" s="25">
        <v>118</v>
      </c>
      <c r="E116" s="25">
        <v>0</v>
      </c>
      <c r="F116" s="25">
        <v>0</v>
      </c>
      <c r="G116" s="25">
        <v>0</v>
      </c>
      <c r="H116" s="25"/>
      <c r="I116" s="25"/>
      <c r="J116" s="25"/>
      <c r="K116" s="25">
        <v>118</v>
      </c>
      <c r="L116" s="25">
        <v>118</v>
      </c>
      <c r="M116" s="25">
        <v>0</v>
      </c>
      <c r="N116" s="25">
        <v>0</v>
      </c>
    </row>
    <row r="117" spans="1:14" ht="31.5" x14ac:dyDescent="0.25">
      <c r="A117" s="10">
        <f t="shared" si="1"/>
        <v>109</v>
      </c>
      <c r="B117" s="9" t="s">
        <v>66</v>
      </c>
      <c r="C117" s="25">
        <v>30</v>
      </c>
      <c r="D117" s="25">
        <v>30</v>
      </c>
      <c r="E117" s="25">
        <v>0</v>
      </c>
      <c r="F117" s="25">
        <v>0</v>
      </c>
      <c r="G117" s="25">
        <v>0</v>
      </c>
      <c r="H117" s="25"/>
      <c r="I117" s="25"/>
      <c r="J117" s="25"/>
      <c r="K117" s="25">
        <v>30</v>
      </c>
      <c r="L117" s="25">
        <v>30</v>
      </c>
      <c r="M117" s="25">
        <v>0</v>
      </c>
      <c r="N117" s="25">
        <v>0</v>
      </c>
    </row>
    <row r="118" spans="1:14" ht="47.25" x14ac:dyDescent="0.25">
      <c r="A118" s="10">
        <f t="shared" si="1"/>
        <v>110</v>
      </c>
      <c r="B118" s="4" t="s">
        <v>94</v>
      </c>
      <c r="C118" s="25">
        <v>194</v>
      </c>
      <c r="D118" s="25">
        <v>194</v>
      </c>
      <c r="E118" s="25">
        <v>9.3000000000000007</v>
      </c>
      <c r="F118" s="25">
        <v>0</v>
      </c>
      <c r="G118" s="25">
        <v>0</v>
      </c>
      <c r="H118" s="25"/>
      <c r="I118" s="25"/>
      <c r="J118" s="25"/>
      <c r="K118" s="25">
        <v>194</v>
      </c>
      <c r="L118" s="25">
        <v>194</v>
      </c>
      <c r="M118" s="25">
        <v>9.3000000000000007</v>
      </c>
      <c r="N118" s="25">
        <v>0</v>
      </c>
    </row>
    <row r="119" spans="1:14" ht="47.25" x14ac:dyDescent="0.25">
      <c r="A119" s="10">
        <f t="shared" si="1"/>
        <v>111</v>
      </c>
      <c r="B119" s="4" t="s">
        <v>156</v>
      </c>
      <c r="C119" s="25">
        <v>3251</v>
      </c>
      <c r="D119" s="25">
        <v>0</v>
      </c>
      <c r="E119" s="25">
        <v>0</v>
      </c>
      <c r="F119" s="25">
        <v>3251</v>
      </c>
      <c r="G119" s="25">
        <v>0</v>
      </c>
      <c r="H119" s="25"/>
      <c r="I119" s="25"/>
      <c r="J119" s="14"/>
      <c r="K119" s="25">
        <v>3251</v>
      </c>
      <c r="L119" s="25">
        <v>0</v>
      </c>
      <c r="M119" s="25">
        <v>0</v>
      </c>
      <c r="N119" s="25">
        <v>3251</v>
      </c>
    </row>
    <row r="120" spans="1:14" ht="63" x14ac:dyDescent="0.25">
      <c r="A120" s="10">
        <f t="shared" si="1"/>
        <v>112</v>
      </c>
      <c r="B120" s="4" t="s">
        <v>178</v>
      </c>
      <c r="C120" s="25">
        <v>28.1</v>
      </c>
      <c r="D120" s="25">
        <v>28.1</v>
      </c>
      <c r="E120" s="25">
        <v>0</v>
      </c>
      <c r="F120" s="25">
        <v>0</v>
      </c>
      <c r="G120" s="25">
        <v>0</v>
      </c>
      <c r="H120" s="25"/>
      <c r="I120" s="25"/>
      <c r="J120" s="14"/>
      <c r="K120" s="25">
        <v>28.1</v>
      </c>
      <c r="L120" s="25">
        <v>28.1</v>
      </c>
      <c r="M120" s="25">
        <v>0</v>
      </c>
      <c r="N120" s="25">
        <v>0</v>
      </c>
    </row>
    <row r="121" spans="1:14" ht="63" x14ac:dyDescent="0.25">
      <c r="A121" s="10">
        <f t="shared" si="1"/>
        <v>113</v>
      </c>
      <c r="B121" s="32" t="s">
        <v>64</v>
      </c>
      <c r="C121" s="25">
        <v>1076.0999999999999</v>
      </c>
      <c r="D121" s="25">
        <v>1076.0999999999999</v>
      </c>
      <c r="E121" s="25">
        <v>928.2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1076.0999999999999</v>
      </c>
      <c r="L121" s="25">
        <v>1076.0999999999999</v>
      </c>
      <c r="M121" s="25">
        <v>928.2</v>
      </c>
      <c r="N121" s="25">
        <v>0</v>
      </c>
    </row>
    <row r="122" spans="1:14" ht="15.75" x14ac:dyDescent="0.25">
      <c r="A122" s="10">
        <f t="shared" si="1"/>
        <v>114</v>
      </c>
      <c r="B122" s="45" t="s">
        <v>2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/>
      <c r="I122" s="25"/>
      <c r="J122" s="25"/>
      <c r="K122" s="25">
        <v>0</v>
      </c>
      <c r="L122" s="25">
        <v>0</v>
      </c>
      <c r="M122" s="25">
        <v>0</v>
      </c>
      <c r="N122" s="25">
        <v>0</v>
      </c>
    </row>
    <row r="123" spans="1:14" ht="31.5" x14ac:dyDescent="0.25">
      <c r="A123" s="10">
        <f t="shared" si="1"/>
        <v>115</v>
      </c>
      <c r="B123" s="4" t="s">
        <v>90</v>
      </c>
      <c r="C123" s="25">
        <v>796.1</v>
      </c>
      <c r="D123" s="25">
        <v>796.1</v>
      </c>
      <c r="E123" s="25">
        <v>729.7</v>
      </c>
      <c r="F123" s="25">
        <v>0</v>
      </c>
      <c r="G123" s="25">
        <v>0</v>
      </c>
      <c r="H123" s="25"/>
      <c r="I123" s="25"/>
      <c r="J123" s="25"/>
      <c r="K123" s="25">
        <v>796.1</v>
      </c>
      <c r="L123" s="25">
        <v>796.1</v>
      </c>
      <c r="M123" s="25">
        <v>729.7</v>
      </c>
      <c r="N123" s="25">
        <v>0</v>
      </c>
    </row>
    <row r="124" spans="1:14" ht="47.25" x14ac:dyDescent="0.25">
      <c r="A124" s="10">
        <f t="shared" si="1"/>
        <v>116</v>
      </c>
      <c r="B124" s="4" t="s">
        <v>89</v>
      </c>
      <c r="C124" s="25">
        <v>205.7</v>
      </c>
      <c r="D124" s="25">
        <v>205.7</v>
      </c>
      <c r="E124" s="25">
        <v>194.5</v>
      </c>
      <c r="F124" s="25">
        <v>0</v>
      </c>
      <c r="G124" s="25">
        <v>0</v>
      </c>
      <c r="H124" s="25"/>
      <c r="I124" s="25"/>
      <c r="J124" s="25"/>
      <c r="K124" s="25">
        <v>205.7</v>
      </c>
      <c r="L124" s="25">
        <v>205.7</v>
      </c>
      <c r="M124" s="25">
        <v>194.5</v>
      </c>
      <c r="N124" s="25">
        <v>0</v>
      </c>
    </row>
    <row r="125" spans="1:14" ht="31.5" x14ac:dyDescent="0.25">
      <c r="A125" s="10">
        <f t="shared" si="1"/>
        <v>117</v>
      </c>
      <c r="B125" s="4" t="s">
        <v>107</v>
      </c>
      <c r="C125" s="25">
        <v>69.8</v>
      </c>
      <c r="D125" s="25">
        <v>69.8</v>
      </c>
      <c r="E125" s="25">
        <v>0</v>
      </c>
      <c r="F125" s="25">
        <v>0</v>
      </c>
      <c r="G125" s="25">
        <v>0</v>
      </c>
      <c r="H125" s="25"/>
      <c r="I125" s="25"/>
      <c r="J125" s="25"/>
      <c r="K125" s="25">
        <v>69.8</v>
      </c>
      <c r="L125" s="25">
        <v>69.8</v>
      </c>
      <c r="M125" s="25">
        <v>0</v>
      </c>
      <c r="N125" s="25">
        <v>0</v>
      </c>
    </row>
    <row r="126" spans="1:14" ht="15.75" x14ac:dyDescent="0.25">
      <c r="A126" s="10">
        <f t="shared" si="1"/>
        <v>118</v>
      </c>
      <c r="B126" s="32" t="s">
        <v>76</v>
      </c>
      <c r="C126" s="25">
        <v>4.5</v>
      </c>
      <c r="D126" s="25">
        <v>4.5</v>
      </c>
      <c r="E126" s="25">
        <v>4</v>
      </c>
      <c r="F126" s="25">
        <v>0</v>
      </c>
      <c r="G126" s="25">
        <v>0</v>
      </c>
      <c r="H126" s="25"/>
      <c r="I126" s="25"/>
      <c r="J126" s="25"/>
      <c r="K126" s="25">
        <v>4.5</v>
      </c>
      <c r="L126" s="25">
        <v>4.5</v>
      </c>
      <c r="M126" s="25">
        <v>4</v>
      </c>
      <c r="N126" s="25">
        <v>0</v>
      </c>
    </row>
    <row r="127" spans="1:14" ht="15.75" x14ac:dyDescent="0.25">
      <c r="A127" s="10">
        <f t="shared" si="1"/>
        <v>119</v>
      </c>
      <c r="B127" s="5" t="s">
        <v>129</v>
      </c>
      <c r="C127" s="24">
        <v>227814.7</v>
      </c>
      <c r="D127" s="24">
        <v>172385.7</v>
      </c>
      <c r="E127" s="24">
        <v>107186.1</v>
      </c>
      <c r="F127" s="24">
        <v>55429</v>
      </c>
      <c r="G127" s="24">
        <v>2485.5</v>
      </c>
      <c r="H127" s="24">
        <v>2717</v>
      </c>
      <c r="I127" s="24">
        <v>2351</v>
      </c>
      <c r="J127" s="24">
        <v>-231.5</v>
      </c>
      <c r="K127" s="24">
        <v>230300.2</v>
      </c>
      <c r="L127" s="24">
        <v>175102.7</v>
      </c>
      <c r="M127" s="24">
        <v>109537.1</v>
      </c>
      <c r="N127" s="24">
        <v>55197.5</v>
      </c>
    </row>
    <row r="128" spans="1:14" ht="15.75" x14ac:dyDescent="0.25">
      <c r="A128" s="10">
        <f t="shared" si="1"/>
        <v>120</v>
      </c>
      <c r="B128" s="45" t="s">
        <v>2</v>
      </c>
      <c r="C128" s="25">
        <v>0</v>
      </c>
      <c r="D128" s="25">
        <v>0</v>
      </c>
      <c r="E128" s="25">
        <v>0</v>
      </c>
      <c r="F128" s="25">
        <v>0</v>
      </c>
      <c r="G128" s="25"/>
      <c r="H128" s="25"/>
      <c r="I128" s="25"/>
      <c r="J128" s="25"/>
      <c r="K128" s="25">
        <v>0</v>
      </c>
      <c r="L128" s="25">
        <v>0</v>
      </c>
      <c r="M128" s="25">
        <v>0</v>
      </c>
      <c r="N128" s="25">
        <v>0</v>
      </c>
    </row>
    <row r="129" spans="1:14" ht="15.75" x14ac:dyDescent="0.25">
      <c r="A129" s="10">
        <f t="shared" si="1"/>
        <v>121</v>
      </c>
      <c r="B129" s="4" t="s">
        <v>115</v>
      </c>
      <c r="C129" s="25">
        <v>3245.8</v>
      </c>
      <c r="D129" s="25">
        <v>0</v>
      </c>
      <c r="E129" s="25">
        <v>0</v>
      </c>
      <c r="F129" s="25">
        <v>3245.8</v>
      </c>
      <c r="G129" s="25">
        <v>0</v>
      </c>
      <c r="H129" s="25"/>
      <c r="I129" s="25"/>
      <c r="J129" s="25"/>
      <c r="K129" s="25">
        <v>3245.8</v>
      </c>
      <c r="L129" s="25">
        <v>0</v>
      </c>
      <c r="M129" s="25">
        <v>0</v>
      </c>
      <c r="N129" s="25">
        <v>3245.8</v>
      </c>
    </row>
    <row r="130" spans="1:14" ht="15.75" x14ac:dyDescent="0.25">
      <c r="A130" s="10">
        <f t="shared" si="1"/>
        <v>122</v>
      </c>
      <c r="B130" s="5" t="s">
        <v>179</v>
      </c>
      <c r="C130" s="24">
        <v>224568.9</v>
      </c>
      <c r="D130" s="24">
        <v>172385.7</v>
      </c>
      <c r="E130" s="24">
        <v>107186.1</v>
      </c>
      <c r="F130" s="24">
        <v>52183.199999999997</v>
      </c>
      <c r="G130" s="24">
        <v>2485.5</v>
      </c>
      <c r="H130" s="24">
        <v>2717</v>
      </c>
      <c r="I130" s="24">
        <v>2351</v>
      </c>
      <c r="J130" s="24">
        <v>-231.5</v>
      </c>
      <c r="K130" s="24">
        <v>227054.4</v>
      </c>
      <c r="L130" s="24">
        <v>175102.7</v>
      </c>
      <c r="M130" s="24">
        <v>109537.1</v>
      </c>
      <c r="N130" s="24">
        <v>51951.7</v>
      </c>
    </row>
    <row r="132" spans="1:14" x14ac:dyDescent="0.2">
      <c r="B132" s="12"/>
    </row>
  </sheetData>
  <mergeCells count="17">
    <mergeCell ref="K4:N4"/>
    <mergeCell ref="G5:G7"/>
    <mergeCell ref="H5:J5"/>
    <mergeCell ref="K5:K7"/>
    <mergeCell ref="L5:N5"/>
    <mergeCell ref="H6:I6"/>
    <mergeCell ref="J6:J7"/>
    <mergeCell ref="L6:M6"/>
    <mergeCell ref="N6:N7"/>
    <mergeCell ref="D6:E6"/>
    <mergeCell ref="F6:F7"/>
    <mergeCell ref="A5:A7"/>
    <mergeCell ref="B5:B7"/>
    <mergeCell ref="G4:J4"/>
    <mergeCell ref="C4:F4"/>
    <mergeCell ref="C5:C7"/>
    <mergeCell ref="D5:F5"/>
  </mergeCells>
  <pageMargins left="0.74803149606299213" right="0.35433070866141736" top="0.74803149606299213" bottom="0.39370078740157483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showZeros="0" workbookViewId="0">
      <selection activeCell="E13" sqref="E13"/>
    </sheetView>
  </sheetViews>
  <sheetFormatPr defaultColWidth="10.140625" defaultRowHeight="15.75" x14ac:dyDescent="0.25"/>
  <cols>
    <col min="1" max="1" width="6" style="61" customWidth="1"/>
    <col min="2" max="2" width="58.7109375" customWidth="1"/>
    <col min="3" max="3" width="11.85546875" customWidth="1"/>
    <col min="4" max="4" width="12.140625" customWidth="1"/>
    <col min="5" max="5" width="11.85546875" customWidth="1"/>
    <col min="253" max="253" width="6" customWidth="1"/>
    <col min="254" max="254" width="54.28515625" customWidth="1"/>
    <col min="255" max="255" width="15.140625" customWidth="1"/>
    <col min="256" max="256" width="10.85546875" customWidth="1"/>
    <col min="257" max="257" width="11.140625" customWidth="1"/>
    <col min="509" max="509" width="6" customWidth="1"/>
    <col min="510" max="510" width="54.28515625" customWidth="1"/>
    <col min="511" max="511" width="15.140625" customWidth="1"/>
    <col min="512" max="512" width="10.85546875" customWidth="1"/>
    <col min="513" max="513" width="11.140625" customWidth="1"/>
    <col min="765" max="765" width="6" customWidth="1"/>
    <col min="766" max="766" width="54.28515625" customWidth="1"/>
    <col min="767" max="767" width="15.140625" customWidth="1"/>
    <col min="768" max="768" width="10.85546875" customWidth="1"/>
    <col min="769" max="769" width="11.140625" customWidth="1"/>
    <col min="1021" max="1021" width="6" customWidth="1"/>
    <col min="1022" max="1022" width="54.28515625" customWidth="1"/>
    <col min="1023" max="1023" width="15.140625" customWidth="1"/>
    <col min="1024" max="1024" width="10.85546875" customWidth="1"/>
    <col min="1025" max="1025" width="11.140625" customWidth="1"/>
    <col min="1277" max="1277" width="6" customWidth="1"/>
    <col min="1278" max="1278" width="54.28515625" customWidth="1"/>
    <col min="1279" max="1279" width="15.140625" customWidth="1"/>
    <col min="1280" max="1280" width="10.85546875" customWidth="1"/>
    <col min="1281" max="1281" width="11.140625" customWidth="1"/>
    <col min="1533" max="1533" width="6" customWidth="1"/>
    <col min="1534" max="1534" width="54.28515625" customWidth="1"/>
    <col min="1535" max="1535" width="15.140625" customWidth="1"/>
    <col min="1536" max="1536" width="10.85546875" customWidth="1"/>
    <col min="1537" max="1537" width="11.140625" customWidth="1"/>
    <col min="1789" max="1789" width="6" customWidth="1"/>
    <col min="1790" max="1790" width="54.28515625" customWidth="1"/>
    <col min="1791" max="1791" width="15.140625" customWidth="1"/>
    <col min="1792" max="1792" width="10.85546875" customWidth="1"/>
    <col min="1793" max="1793" width="11.140625" customWidth="1"/>
    <col min="2045" max="2045" width="6" customWidth="1"/>
    <col min="2046" max="2046" width="54.28515625" customWidth="1"/>
    <col min="2047" max="2047" width="15.140625" customWidth="1"/>
    <col min="2048" max="2048" width="10.85546875" customWidth="1"/>
    <col min="2049" max="2049" width="11.140625" customWidth="1"/>
    <col min="2301" max="2301" width="6" customWidth="1"/>
    <col min="2302" max="2302" width="54.28515625" customWidth="1"/>
    <col min="2303" max="2303" width="15.140625" customWidth="1"/>
    <col min="2304" max="2304" width="10.85546875" customWidth="1"/>
    <col min="2305" max="2305" width="11.140625" customWidth="1"/>
    <col min="2557" max="2557" width="6" customWidth="1"/>
    <col min="2558" max="2558" width="54.28515625" customWidth="1"/>
    <col min="2559" max="2559" width="15.140625" customWidth="1"/>
    <col min="2560" max="2560" width="10.85546875" customWidth="1"/>
    <col min="2561" max="2561" width="11.140625" customWidth="1"/>
    <col min="2813" max="2813" width="6" customWidth="1"/>
    <col min="2814" max="2814" width="54.28515625" customWidth="1"/>
    <col min="2815" max="2815" width="15.140625" customWidth="1"/>
    <col min="2816" max="2816" width="10.85546875" customWidth="1"/>
    <col min="2817" max="2817" width="11.140625" customWidth="1"/>
    <col min="3069" max="3069" width="6" customWidth="1"/>
    <col min="3070" max="3070" width="54.28515625" customWidth="1"/>
    <col min="3071" max="3071" width="15.140625" customWidth="1"/>
    <col min="3072" max="3072" width="10.85546875" customWidth="1"/>
    <col min="3073" max="3073" width="11.140625" customWidth="1"/>
    <col min="3325" max="3325" width="6" customWidth="1"/>
    <col min="3326" max="3326" width="54.28515625" customWidth="1"/>
    <col min="3327" max="3327" width="15.140625" customWidth="1"/>
    <col min="3328" max="3328" width="10.85546875" customWidth="1"/>
    <col min="3329" max="3329" width="11.140625" customWidth="1"/>
    <col min="3581" max="3581" width="6" customWidth="1"/>
    <col min="3582" max="3582" width="54.28515625" customWidth="1"/>
    <col min="3583" max="3583" width="15.140625" customWidth="1"/>
    <col min="3584" max="3584" width="10.85546875" customWidth="1"/>
    <col min="3585" max="3585" width="11.140625" customWidth="1"/>
    <col min="3837" max="3837" width="6" customWidth="1"/>
    <col min="3838" max="3838" width="54.28515625" customWidth="1"/>
    <col min="3839" max="3839" width="15.140625" customWidth="1"/>
    <col min="3840" max="3840" width="10.85546875" customWidth="1"/>
    <col min="3841" max="3841" width="11.140625" customWidth="1"/>
    <col min="4093" max="4093" width="6" customWidth="1"/>
    <col min="4094" max="4094" width="54.28515625" customWidth="1"/>
    <col min="4095" max="4095" width="15.140625" customWidth="1"/>
    <col min="4096" max="4096" width="10.85546875" customWidth="1"/>
    <col min="4097" max="4097" width="11.140625" customWidth="1"/>
    <col min="4349" max="4349" width="6" customWidth="1"/>
    <col min="4350" max="4350" width="54.28515625" customWidth="1"/>
    <col min="4351" max="4351" width="15.140625" customWidth="1"/>
    <col min="4352" max="4352" width="10.85546875" customWidth="1"/>
    <col min="4353" max="4353" width="11.140625" customWidth="1"/>
    <col min="4605" max="4605" width="6" customWidth="1"/>
    <col min="4606" max="4606" width="54.28515625" customWidth="1"/>
    <col min="4607" max="4607" width="15.140625" customWidth="1"/>
    <col min="4608" max="4608" width="10.85546875" customWidth="1"/>
    <col min="4609" max="4609" width="11.140625" customWidth="1"/>
    <col min="4861" max="4861" width="6" customWidth="1"/>
    <col min="4862" max="4862" width="54.28515625" customWidth="1"/>
    <col min="4863" max="4863" width="15.140625" customWidth="1"/>
    <col min="4864" max="4864" width="10.85546875" customWidth="1"/>
    <col min="4865" max="4865" width="11.140625" customWidth="1"/>
    <col min="5117" max="5117" width="6" customWidth="1"/>
    <col min="5118" max="5118" width="54.28515625" customWidth="1"/>
    <col min="5119" max="5119" width="15.140625" customWidth="1"/>
    <col min="5120" max="5120" width="10.85546875" customWidth="1"/>
    <col min="5121" max="5121" width="11.140625" customWidth="1"/>
    <col min="5373" max="5373" width="6" customWidth="1"/>
    <col min="5374" max="5374" width="54.28515625" customWidth="1"/>
    <col min="5375" max="5375" width="15.140625" customWidth="1"/>
    <col min="5376" max="5376" width="10.85546875" customWidth="1"/>
    <col min="5377" max="5377" width="11.140625" customWidth="1"/>
    <col min="5629" max="5629" width="6" customWidth="1"/>
    <col min="5630" max="5630" width="54.28515625" customWidth="1"/>
    <col min="5631" max="5631" width="15.140625" customWidth="1"/>
    <col min="5632" max="5632" width="10.85546875" customWidth="1"/>
    <col min="5633" max="5633" width="11.140625" customWidth="1"/>
    <col min="5885" max="5885" width="6" customWidth="1"/>
    <col min="5886" max="5886" width="54.28515625" customWidth="1"/>
    <col min="5887" max="5887" width="15.140625" customWidth="1"/>
    <col min="5888" max="5888" width="10.85546875" customWidth="1"/>
    <col min="5889" max="5889" width="11.140625" customWidth="1"/>
    <col min="6141" max="6141" width="6" customWidth="1"/>
    <col min="6142" max="6142" width="54.28515625" customWidth="1"/>
    <col min="6143" max="6143" width="15.140625" customWidth="1"/>
    <col min="6144" max="6144" width="10.85546875" customWidth="1"/>
    <col min="6145" max="6145" width="11.140625" customWidth="1"/>
    <col min="6397" max="6397" width="6" customWidth="1"/>
    <col min="6398" max="6398" width="54.28515625" customWidth="1"/>
    <col min="6399" max="6399" width="15.140625" customWidth="1"/>
    <col min="6400" max="6400" width="10.85546875" customWidth="1"/>
    <col min="6401" max="6401" width="11.140625" customWidth="1"/>
    <col min="6653" max="6653" width="6" customWidth="1"/>
    <col min="6654" max="6654" width="54.28515625" customWidth="1"/>
    <col min="6655" max="6655" width="15.140625" customWidth="1"/>
    <col min="6656" max="6656" width="10.85546875" customWidth="1"/>
    <col min="6657" max="6657" width="11.140625" customWidth="1"/>
    <col min="6909" max="6909" width="6" customWidth="1"/>
    <col min="6910" max="6910" width="54.28515625" customWidth="1"/>
    <col min="6911" max="6911" width="15.140625" customWidth="1"/>
    <col min="6912" max="6912" width="10.85546875" customWidth="1"/>
    <col min="6913" max="6913" width="11.140625" customWidth="1"/>
    <col min="7165" max="7165" width="6" customWidth="1"/>
    <col min="7166" max="7166" width="54.28515625" customWidth="1"/>
    <col min="7167" max="7167" width="15.140625" customWidth="1"/>
    <col min="7168" max="7168" width="10.85546875" customWidth="1"/>
    <col min="7169" max="7169" width="11.140625" customWidth="1"/>
    <col min="7421" max="7421" width="6" customWidth="1"/>
    <col min="7422" max="7422" width="54.28515625" customWidth="1"/>
    <col min="7423" max="7423" width="15.140625" customWidth="1"/>
    <col min="7424" max="7424" width="10.85546875" customWidth="1"/>
    <col min="7425" max="7425" width="11.140625" customWidth="1"/>
    <col min="7677" max="7677" width="6" customWidth="1"/>
    <col min="7678" max="7678" width="54.28515625" customWidth="1"/>
    <col min="7679" max="7679" width="15.140625" customWidth="1"/>
    <col min="7680" max="7680" width="10.85546875" customWidth="1"/>
    <col min="7681" max="7681" width="11.140625" customWidth="1"/>
    <col min="7933" max="7933" width="6" customWidth="1"/>
    <col min="7934" max="7934" width="54.28515625" customWidth="1"/>
    <col min="7935" max="7935" width="15.140625" customWidth="1"/>
    <col min="7936" max="7936" width="10.85546875" customWidth="1"/>
    <col min="7937" max="7937" width="11.140625" customWidth="1"/>
    <col min="8189" max="8189" width="6" customWidth="1"/>
    <col min="8190" max="8190" width="54.28515625" customWidth="1"/>
    <col min="8191" max="8191" width="15.140625" customWidth="1"/>
    <col min="8192" max="8192" width="10.85546875" customWidth="1"/>
    <col min="8193" max="8193" width="11.140625" customWidth="1"/>
    <col min="8445" max="8445" width="6" customWidth="1"/>
    <col min="8446" max="8446" width="54.28515625" customWidth="1"/>
    <col min="8447" max="8447" width="15.140625" customWidth="1"/>
    <col min="8448" max="8448" width="10.85546875" customWidth="1"/>
    <col min="8449" max="8449" width="11.140625" customWidth="1"/>
    <col min="8701" max="8701" width="6" customWidth="1"/>
    <col min="8702" max="8702" width="54.28515625" customWidth="1"/>
    <col min="8703" max="8703" width="15.140625" customWidth="1"/>
    <col min="8704" max="8704" width="10.85546875" customWidth="1"/>
    <col min="8705" max="8705" width="11.140625" customWidth="1"/>
    <col min="8957" max="8957" width="6" customWidth="1"/>
    <col min="8958" max="8958" width="54.28515625" customWidth="1"/>
    <col min="8959" max="8959" width="15.140625" customWidth="1"/>
    <col min="8960" max="8960" width="10.85546875" customWidth="1"/>
    <col min="8961" max="8961" width="11.140625" customWidth="1"/>
    <col min="9213" max="9213" width="6" customWidth="1"/>
    <col min="9214" max="9214" width="54.28515625" customWidth="1"/>
    <col min="9215" max="9215" width="15.140625" customWidth="1"/>
    <col min="9216" max="9216" width="10.85546875" customWidth="1"/>
    <col min="9217" max="9217" width="11.140625" customWidth="1"/>
    <col min="9469" max="9469" width="6" customWidth="1"/>
    <col min="9470" max="9470" width="54.28515625" customWidth="1"/>
    <col min="9471" max="9471" width="15.140625" customWidth="1"/>
    <col min="9472" max="9472" width="10.85546875" customWidth="1"/>
    <col min="9473" max="9473" width="11.140625" customWidth="1"/>
    <col min="9725" max="9725" width="6" customWidth="1"/>
    <col min="9726" max="9726" width="54.28515625" customWidth="1"/>
    <col min="9727" max="9727" width="15.140625" customWidth="1"/>
    <col min="9728" max="9728" width="10.85546875" customWidth="1"/>
    <col min="9729" max="9729" width="11.140625" customWidth="1"/>
    <col min="9981" max="9981" width="6" customWidth="1"/>
    <col min="9982" max="9982" width="54.28515625" customWidth="1"/>
    <col min="9983" max="9983" width="15.140625" customWidth="1"/>
    <col min="9984" max="9984" width="10.85546875" customWidth="1"/>
    <col min="9985" max="9985" width="11.140625" customWidth="1"/>
    <col min="10237" max="10237" width="6" customWidth="1"/>
    <col min="10238" max="10238" width="54.28515625" customWidth="1"/>
    <col min="10239" max="10239" width="15.140625" customWidth="1"/>
    <col min="10240" max="10240" width="10.85546875" customWidth="1"/>
    <col min="10241" max="10241" width="11.140625" customWidth="1"/>
    <col min="10493" max="10493" width="6" customWidth="1"/>
    <col min="10494" max="10494" width="54.28515625" customWidth="1"/>
    <col min="10495" max="10495" width="15.140625" customWidth="1"/>
    <col min="10496" max="10496" width="10.85546875" customWidth="1"/>
    <col min="10497" max="10497" width="11.140625" customWidth="1"/>
    <col min="10749" max="10749" width="6" customWidth="1"/>
    <col min="10750" max="10750" width="54.28515625" customWidth="1"/>
    <col min="10751" max="10751" width="15.140625" customWidth="1"/>
    <col min="10752" max="10752" width="10.85546875" customWidth="1"/>
    <col min="10753" max="10753" width="11.140625" customWidth="1"/>
    <col min="11005" max="11005" width="6" customWidth="1"/>
    <col min="11006" max="11006" width="54.28515625" customWidth="1"/>
    <col min="11007" max="11007" width="15.140625" customWidth="1"/>
    <col min="11008" max="11008" width="10.85546875" customWidth="1"/>
    <col min="11009" max="11009" width="11.140625" customWidth="1"/>
    <col min="11261" max="11261" width="6" customWidth="1"/>
    <col min="11262" max="11262" width="54.28515625" customWidth="1"/>
    <col min="11263" max="11263" width="15.140625" customWidth="1"/>
    <col min="11264" max="11264" width="10.85546875" customWidth="1"/>
    <col min="11265" max="11265" width="11.140625" customWidth="1"/>
    <col min="11517" max="11517" width="6" customWidth="1"/>
    <col min="11518" max="11518" width="54.28515625" customWidth="1"/>
    <col min="11519" max="11519" width="15.140625" customWidth="1"/>
    <col min="11520" max="11520" width="10.85546875" customWidth="1"/>
    <col min="11521" max="11521" width="11.140625" customWidth="1"/>
    <col min="11773" max="11773" width="6" customWidth="1"/>
    <col min="11774" max="11774" width="54.28515625" customWidth="1"/>
    <col min="11775" max="11775" width="15.140625" customWidth="1"/>
    <col min="11776" max="11776" width="10.85546875" customWidth="1"/>
    <col min="11777" max="11777" width="11.140625" customWidth="1"/>
    <col min="12029" max="12029" width="6" customWidth="1"/>
    <col min="12030" max="12030" width="54.28515625" customWidth="1"/>
    <col min="12031" max="12031" width="15.140625" customWidth="1"/>
    <col min="12032" max="12032" width="10.85546875" customWidth="1"/>
    <col min="12033" max="12033" width="11.140625" customWidth="1"/>
    <col min="12285" max="12285" width="6" customWidth="1"/>
    <col min="12286" max="12286" width="54.28515625" customWidth="1"/>
    <col min="12287" max="12287" width="15.140625" customWidth="1"/>
    <col min="12288" max="12288" width="10.85546875" customWidth="1"/>
    <col min="12289" max="12289" width="11.140625" customWidth="1"/>
    <col min="12541" max="12541" width="6" customWidth="1"/>
    <col min="12542" max="12542" width="54.28515625" customWidth="1"/>
    <col min="12543" max="12543" width="15.140625" customWidth="1"/>
    <col min="12544" max="12544" width="10.85546875" customWidth="1"/>
    <col min="12545" max="12545" width="11.140625" customWidth="1"/>
    <col min="12797" max="12797" width="6" customWidth="1"/>
    <col min="12798" max="12798" width="54.28515625" customWidth="1"/>
    <col min="12799" max="12799" width="15.140625" customWidth="1"/>
    <col min="12800" max="12800" width="10.85546875" customWidth="1"/>
    <col min="12801" max="12801" width="11.140625" customWidth="1"/>
    <col min="13053" max="13053" width="6" customWidth="1"/>
    <col min="13054" max="13054" width="54.28515625" customWidth="1"/>
    <col min="13055" max="13055" width="15.140625" customWidth="1"/>
    <col min="13056" max="13056" width="10.85546875" customWidth="1"/>
    <col min="13057" max="13057" width="11.140625" customWidth="1"/>
    <col min="13309" max="13309" width="6" customWidth="1"/>
    <col min="13310" max="13310" width="54.28515625" customWidth="1"/>
    <col min="13311" max="13311" width="15.140625" customWidth="1"/>
    <col min="13312" max="13312" width="10.85546875" customWidth="1"/>
    <col min="13313" max="13313" width="11.140625" customWidth="1"/>
    <col min="13565" max="13565" width="6" customWidth="1"/>
    <col min="13566" max="13566" width="54.28515625" customWidth="1"/>
    <col min="13567" max="13567" width="15.140625" customWidth="1"/>
    <col min="13568" max="13568" width="10.85546875" customWidth="1"/>
    <col min="13569" max="13569" width="11.140625" customWidth="1"/>
    <col min="13821" max="13821" width="6" customWidth="1"/>
    <col min="13822" max="13822" width="54.28515625" customWidth="1"/>
    <col min="13823" max="13823" width="15.140625" customWidth="1"/>
    <col min="13824" max="13824" width="10.85546875" customWidth="1"/>
    <col min="13825" max="13825" width="11.140625" customWidth="1"/>
    <col min="14077" max="14077" width="6" customWidth="1"/>
    <col min="14078" max="14078" width="54.28515625" customWidth="1"/>
    <col min="14079" max="14079" width="15.140625" customWidth="1"/>
    <col min="14080" max="14080" width="10.85546875" customWidth="1"/>
    <col min="14081" max="14081" width="11.140625" customWidth="1"/>
    <col min="14333" max="14333" width="6" customWidth="1"/>
    <col min="14334" max="14334" width="54.28515625" customWidth="1"/>
    <col min="14335" max="14335" width="15.140625" customWidth="1"/>
    <col min="14336" max="14336" width="10.85546875" customWidth="1"/>
    <col min="14337" max="14337" width="11.140625" customWidth="1"/>
    <col min="14589" max="14589" width="6" customWidth="1"/>
    <col min="14590" max="14590" width="54.28515625" customWidth="1"/>
    <col min="14591" max="14591" width="15.140625" customWidth="1"/>
    <col min="14592" max="14592" width="10.85546875" customWidth="1"/>
    <col min="14593" max="14593" width="11.140625" customWidth="1"/>
    <col min="14845" max="14845" width="6" customWidth="1"/>
    <col min="14846" max="14846" width="54.28515625" customWidth="1"/>
    <col min="14847" max="14847" width="15.140625" customWidth="1"/>
    <col min="14848" max="14848" width="10.85546875" customWidth="1"/>
    <col min="14849" max="14849" width="11.140625" customWidth="1"/>
    <col min="15101" max="15101" width="6" customWidth="1"/>
    <col min="15102" max="15102" width="54.28515625" customWidth="1"/>
    <col min="15103" max="15103" width="15.140625" customWidth="1"/>
    <col min="15104" max="15104" width="10.85546875" customWidth="1"/>
    <col min="15105" max="15105" width="11.140625" customWidth="1"/>
    <col min="15357" max="15357" width="6" customWidth="1"/>
    <col min="15358" max="15358" width="54.28515625" customWidth="1"/>
    <col min="15359" max="15359" width="15.140625" customWidth="1"/>
    <col min="15360" max="15360" width="10.85546875" customWidth="1"/>
    <col min="15361" max="15361" width="11.140625" customWidth="1"/>
    <col min="15613" max="15613" width="6" customWidth="1"/>
    <col min="15614" max="15614" width="54.28515625" customWidth="1"/>
    <col min="15615" max="15615" width="15.140625" customWidth="1"/>
    <col min="15616" max="15616" width="10.85546875" customWidth="1"/>
    <col min="15617" max="15617" width="11.140625" customWidth="1"/>
    <col min="15869" max="15869" width="6" customWidth="1"/>
    <col min="15870" max="15870" width="54.28515625" customWidth="1"/>
    <col min="15871" max="15871" width="15.140625" customWidth="1"/>
    <col min="15872" max="15872" width="10.85546875" customWidth="1"/>
    <col min="15873" max="15873" width="11.140625" customWidth="1"/>
    <col min="16125" max="16125" width="6" customWidth="1"/>
    <col min="16126" max="16126" width="54.28515625" customWidth="1"/>
    <col min="16127" max="16127" width="15.140625" customWidth="1"/>
    <col min="16128" max="16128" width="10.85546875" customWidth="1"/>
    <col min="16129" max="16129" width="11.140625" customWidth="1"/>
  </cols>
  <sheetData>
    <row r="1" spans="1:5" x14ac:dyDescent="0.25">
      <c r="A1" s="59"/>
      <c r="B1" s="27"/>
      <c r="C1" s="23" t="s">
        <v>130</v>
      </c>
      <c r="D1" s="27"/>
      <c r="E1" s="27"/>
    </row>
    <row r="2" spans="1:5" ht="6" customHeight="1" x14ac:dyDescent="0.25">
      <c r="A2" s="59"/>
      <c r="B2" s="27"/>
      <c r="C2" s="27"/>
      <c r="D2" s="27"/>
      <c r="E2" s="27"/>
    </row>
    <row r="3" spans="1:5" x14ac:dyDescent="0.25">
      <c r="A3" s="33"/>
      <c r="B3" s="50" t="s">
        <v>180</v>
      </c>
      <c r="C3" s="27"/>
      <c r="D3" s="27"/>
      <c r="E3" s="27"/>
    </row>
    <row r="4" spans="1:5" x14ac:dyDescent="0.25">
      <c r="A4" s="33"/>
      <c r="B4" s="50" t="s">
        <v>230</v>
      </c>
      <c r="C4" s="27"/>
      <c r="D4" s="27"/>
      <c r="E4" s="27"/>
    </row>
    <row r="5" spans="1:5" x14ac:dyDescent="0.25">
      <c r="A5" s="33"/>
      <c r="B5" s="50" t="s">
        <v>181</v>
      </c>
      <c r="C5" s="27"/>
      <c r="D5" s="27"/>
      <c r="E5" s="27"/>
    </row>
    <row r="6" spans="1:5" x14ac:dyDescent="0.25">
      <c r="A6" s="33"/>
      <c r="B6" s="36" t="s">
        <v>139</v>
      </c>
      <c r="C6" s="27"/>
      <c r="D6" s="27"/>
      <c r="E6" s="27"/>
    </row>
    <row r="7" spans="1:5" x14ac:dyDescent="0.25">
      <c r="A7" s="33"/>
      <c r="B7" s="37" t="s">
        <v>141</v>
      </c>
      <c r="C7" s="27"/>
      <c r="D7" s="27"/>
      <c r="E7" s="27"/>
    </row>
    <row r="8" spans="1:5" x14ac:dyDescent="0.25">
      <c r="A8" s="33"/>
      <c r="B8" s="38" t="s">
        <v>140</v>
      </c>
      <c r="C8" s="27"/>
      <c r="D8" s="27"/>
      <c r="E8" s="27"/>
    </row>
    <row r="9" spans="1:5" x14ac:dyDescent="0.25">
      <c r="A9" s="33"/>
      <c r="B9" s="33"/>
      <c r="C9" s="27"/>
      <c r="D9" s="27"/>
      <c r="E9" s="27"/>
    </row>
    <row r="10" spans="1:5" ht="49.5" customHeight="1" x14ac:dyDescent="0.25">
      <c r="A10" s="111" t="s">
        <v>182</v>
      </c>
      <c r="B10" s="111"/>
      <c r="C10" s="27"/>
      <c r="D10" s="27"/>
      <c r="E10" s="27"/>
    </row>
    <row r="11" spans="1:5" x14ac:dyDescent="0.25">
      <c r="A11" s="33"/>
      <c r="B11" s="33"/>
      <c r="C11" s="27"/>
      <c r="D11" s="27"/>
      <c r="E11" s="27"/>
    </row>
    <row r="12" spans="1:5" x14ac:dyDescent="0.25">
      <c r="A12" s="51"/>
      <c r="B12" s="50"/>
      <c r="C12" s="27"/>
      <c r="D12" s="27"/>
      <c r="E12" s="27"/>
    </row>
    <row r="13" spans="1:5" x14ac:dyDescent="0.25">
      <c r="A13" s="51"/>
      <c r="B13" s="50"/>
      <c r="C13" s="27"/>
      <c r="D13" s="27"/>
      <c r="E13" s="35" t="s">
        <v>127</v>
      </c>
    </row>
    <row r="14" spans="1:5" ht="32.25" customHeight="1" x14ac:dyDescent="0.25">
      <c r="A14" s="52" t="s">
        <v>0</v>
      </c>
      <c r="B14" s="53" t="s">
        <v>29</v>
      </c>
      <c r="C14" s="62" t="s">
        <v>168</v>
      </c>
      <c r="D14" s="62" t="s">
        <v>167</v>
      </c>
      <c r="E14" s="62" t="s">
        <v>168</v>
      </c>
    </row>
    <row r="15" spans="1:5" x14ac:dyDescent="0.25">
      <c r="A15" s="54">
        <v>1</v>
      </c>
      <c r="B15" s="55">
        <v>2</v>
      </c>
      <c r="C15" s="64">
        <v>3</v>
      </c>
      <c r="D15" s="64">
        <v>3</v>
      </c>
      <c r="E15" s="64">
        <v>3</v>
      </c>
    </row>
    <row r="16" spans="1:5" x14ac:dyDescent="0.25">
      <c r="A16" s="56">
        <v>1</v>
      </c>
      <c r="B16" s="5" t="s">
        <v>3</v>
      </c>
      <c r="C16" s="57">
        <v>4745.8</v>
      </c>
      <c r="D16" s="57">
        <f t="shared" ref="D16:E16" si="0">+D17+D18</f>
        <v>0</v>
      </c>
      <c r="E16" s="57">
        <f t="shared" si="0"/>
        <v>4745.8</v>
      </c>
    </row>
    <row r="17" spans="1:5" ht="31.5" x14ac:dyDescent="0.25">
      <c r="A17" s="56" t="s">
        <v>183</v>
      </c>
      <c r="B17" s="4" t="s">
        <v>184</v>
      </c>
      <c r="C17" s="63">
        <v>1500</v>
      </c>
      <c r="D17" s="63">
        <v>870</v>
      </c>
      <c r="E17" s="63">
        <f>+C17+D17</f>
        <v>2370</v>
      </c>
    </row>
    <row r="18" spans="1:5" x14ac:dyDescent="0.25">
      <c r="A18" s="56" t="s">
        <v>185</v>
      </c>
      <c r="B18" s="9" t="s">
        <v>186</v>
      </c>
      <c r="C18" s="63">
        <v>3245.8</v>
      </c>
      <c r="D18" s="63">
        <v>-870</v>
      </c>
      <c r="E18" s="63">
        <f>+C18+D18</f>
        <v>2375.8000000000002</v>
      </c>
    </row>
    <row r="19" spans="1:5" x14ac:dyDescent="0.25">
      <c r="A19" s="56" t="s">
        <v>187</v>
      </c>
      <c r="B19" s="58" t="s">
        <v>188</v>
      </c>
      <c r="C19" s="57">
        <v>4745.8</v>
      </c>
      <c r="D19" s="57">
        <f t="shared" ref="D19:E19" si="1">+D16</f>
        <v>0</v>
      </c>
      <c r="E19" s="57">
        <f t="shared" si="1"/>
        <v>4745.8</v>
      </c>
    </row>
    <row r="20" spans="1:5" x14ac:dyDescent="0.25">
      <c r="A20" s="59"/>
      <c r="B20" s="27"/>
    </row>
    <row r="21" spans="1:5" x14ac:dyDescent="0.25">
      <c r="A21" s="59"/>
      <c r="B21" s="60"/>
    </row>
    <row r="22" spans="1:5" x14ac:dyDescent="0.25">
      <c r="A22" s="59"/>
      <c r="B22" s="27"/>
    </row>
  </sheetData>
  <mergeCells count="1">
    <mergeCell ref="A10:B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showZeros="0" zoomScale="84" zoomScaleNormal="84" workbookViewId="0">
      <pane xSplit="2" ySplit="17" topLeftCell="C42" activePane="bottomRight" state="frozen"/>
      <selection pane="topRight" activeCell="C1" sqref="C1"/>
      <selection pane="bottomLeft" activeCell="A12" sqref="A12"/>
      <selection pane="bottomRight" activeCell="D90" sqref="D90"/>
    </sheetView>
  </sheetViews>
  <sheetFormatPr defaultRowHeight="15" x14ac:dyDescent="0.25"/>
  <cols>
    <col min="2" max="2" width="44" customWidth="1"/>
    <col min="3" max="3" width="10" bestFit="1" customWidth="1"/>
    <col min="4" max="5" width="9.28515625" bestFit="1" customWidth="1"/>
    <col min="6" max="6" width="10" bestFit="1" customWidth="1"/>
    <col min="7" max="7" width="10.42578125" customWidth="1"/>
    <col min="8" max="8" width="8" customWidth="1"/>
    <col min="9" max="9" width="10.42578125" customWidth="1"/>
    <col min="10" max="10" width="7.7109375" customWidth="1"/>
    <col min="11" max="11" width="10" bestFit="1" customWidth="1"/>
    <col min="12" max="13" width="9.28515625" bestFit="1" customWidth="1"/>
    <col min="14" max="14" width="10" bestFit="1" customWidth="1"/>
  </cols>
  <sheetData>
    <row r="1" spans="1:14" ht="15.75" x14ac:dyDescent="0.25">
      <c r="A1" s="27"/>
      <c r="B1" s="27"/>
      <c r="C1" s="78"/>
      <c r="D1" s="27"/>
      <c r="E1" s="27"/>
      <c r="F1" s="27"/>
      <c r="G1" s="27"/>
      <c r="H1" s="27"/>
      <c r="I1" s="27"/>
      <c r="J1" s="27"/>
      <c r="K1" s="78" t="s">
        <v>130</v>
      </c>
      <c r="L1" s="27"/>
      <c r="M1" s="27"/>
      <c r="N1" s="27"/>
    </row>
    <row r="2" spans="1:14" ht="15.75" x14ac:dyDescent="0.25">
      <c r="A2" s="27"/>
      <c r="B2" s="27"/>
      <c r="C2" s="66" t="s">
        <v>189</v>
      </c>
      <c r="D2" s="27"/>
      <c r="E2" s="27"/>
      <c r="F2" s="27"/>
      <c r="G2" s="66"/>
      <c r="H2" s="27"/>
      <c r="I2" s="27"/>
      <c r="J2" s="27"/>
      <c r="K2" s="27"/>
      <c r="L2" s="27"/>
      <c r="M2" s="27"/>
      <c r="N2" s="27"/>
    </row>
    <row r="3" spans="1:14" ht="15.75" x14ac:dyDescent="0.25">
      <c r="A3" s="27"/>
      <c r="B3" s="27"/>
      <c r="C3" s="67" t="s">
        <v>214</v>
      </c>
      <c r="D3" s="27"/>
      <c r="E3" s="27"/>
      <c r="F3" s="27"/>
      <c r="G3" s="67"/>
      <c r="H3" s="27"/>
      <c r="I3" s="27"/>
      <c r="J3" s="27"/>
      <c r="K3" s="27"/>
      <c r="L3" s="27"/>
      <c r="M3" s="27"/>
      <c r="N3" s="27"/>
    </row>
    <row r="4" spans="1:14" ht="15.75" x14ac:dyDescent="0.25">
      <c r="A4" s="27"/>
      <c r="B4" s="27"/>
      <c r="C4" s="67" t="s">
        <v>190</v>
      </c>
      <c r="D4" s="27"/>
      <c r="E4" s="27"/>
      <c r="F4" s="27"/>
      <c r="G4" s="67"/>
      <c r="H4" s="27"/>
      <c r="I4" s="27"/>
      <c r="J4" s="27"/>
      <c r="K4" s="27"/>
      <c r="L4" s="27"/>
      <c r="M4" s="27"/>
      <c r="N4" s="27"/>
    </row>
    <row r="5" spans="1:14" ht="15.75" x14ac:dyDescent="0.25">
      <c r="A5" s="27"/>
      <c r="B5" s="27"/>
      <c r="C5" s="37" t="s">
        <v>215</v>
      </c>
      <c r="D5" s="27"/>
      <c r="E5" s="27"/>
      <c r="F5" s="27"/>
      <c r="G5" s="37"/>
      <c r="H5" s="27"/>
      <c r="I5" s="27"/>
      <c r="J5" s="27"/>
      <c r="K5" s="27"/>
      <c r="L5" s="27"/>
      <c r="M5" s="27"/>
      <c r="N5" s="27"/>
    </row>
    <row r="6" spans="1:14" ht="15.75" x14ac:dyDescent="0.25">
      <c r="A6" s="65"/>
      <c r="B6" s="65"/>
      <c r="C6" s="37" t="s">
        <v>216</v>
      </c>
      <c r="D6" s="27"/>
      <c r="E6" s="27"/>
      <c r="F6" s="27"/>
      <c r="G6" s="37"/>
      <c r="H6" s="65"/>
      <c r="I6" s="65"/>
      <c r="J6" s="65"/>
      <c r="K6" s="27"/>
      <c r="L6" s="27"/>
      <c r="M6" s="27"/>
      <c r="N6" s="27"/>
    </row>
    <row r="7" spans="1:14" ht="15.75" x14ac:dyDescent="0.25">
      <c r="A7" s="65"/>
      <c r="B7" s="65"/>
      <c r="C7" s="37" t="s">
        <v>217</v>
      </c>
      <c r="D7" s="27"/>
      <c r="E7" s="27"/>
      <c r="F7" s="27"/>
      <c r="G7" s="37"/>
      <c r="H7" s="65"/>
      <c r="I7" s="65"/>
      <c r="J7" s="65"/>
      <c r="K7" s="27"/>
      <c r="L7" s="27"/>
      <c r="M7" s="27"/>
      <c r="N7" s="27"/>
    </row>
    <row r="8" spans="1:14" ht="15.75" x14ac:dyDescent="0.25">
      <c r="A8" s="65"/>
      <c r="B8" s="65"/>
      <c r="C8" s="67"/>
      <c r="D8" s="27"/>
      <c r="E8" s="27"/>
      <c r="F8" s="27"/>
      <c r="G8" s="67"/>
      <c r="H8" s="65"/>
      <c r="I8" s="65"/>
      <c r="J8" s="65"/>
      <c r="K8" s="27"/>
      <c r="L8" s="27"/>
      <c r="M8" s="27"/>
      <c r="N8" s="27"/>
    </row>
    <row r="9" spans="1:14" ht="15.75" x14ac:dyDescent="0.25">
      <c r="A9" s="65"/>
      <c r="B9" s="65"/>
      <c r="C9" s="27"/>
      <c r="D9" s="27"/>
      <c r="E9" s="27"/>
      <c r="F9" s="27"/>
      <c r="G9" s="65"/>
      <c r="H9" s="65"/>
      <c r="I9" s="65"/>
      <c r="J9" s="65"/>
      <c r="K9" s="27"/>
      <c r="L9" s="27"/>
      <c r="M9" s="27"/>
      <c r="N9" s="27"/>
    </row>
    <row r="10" spans="1:14" s="2" customFormat="1" ht="15.75" x14ac:dyDescent="0.25">
      <c r="A10" s="112" t="s">
        <v>191</v>
      </c>
      <c r="B10" s="112"/>
      <c r="C10" s="112"/>
      <c r="D10" s="112"/>
      <c r="E10" s="112"/>
      <c r="F10" s="112"/>
      <c r="G10" s="1"/>
      <c r="H10" s="1"/>
      <c r="I10" s="1"/>
      <c r="J10" s="1"/>
      <c r="K10" s="1"/>
      <c r="L10" s="1"/>
      <c r="M10" s="1"/>
      <c r="N10" s="1"/>
    </row>
    <row r="11" spans="1:14" s="2" customFormat="1" ht="15.75" x14ac:dyDescent="0.25">
      <c r="A11" s="68"/>
      <c r="B11" s="68"/>
      <c r="C11" s="79"/>
      <c r="D11" s="79"/>
      <c r="E11" s="79"/>
      <c r="F11" s="79"/>
      <c r="G11" s="68"/>
      <c r="H11" s="68"/>
      <c r="I11" s="68"/>
      <c r="J11" s="20"/>
      <c r="K11" s="79"/>
      <c r="L11" s="79"/>
      <c r="M11" s="79"/>
      <c r="N11" s="79"/>
    </row>
    <row r="12" spans="1:14" s="72" customFormat="1" ht="15.75" x14ac:dyDescent="0.25">
      <c r="A12" s="69"/>
      <c r="B12" s="70"/>
      <c r="C12" s="114"/>
      <c r="D12" s="114"/>
      <c r="E12" s="114"/>
      <c r="F12" s="114"/>
      <c r="G12" s="71"/>
      <c r="H12" s="71"/>
      <c r="I12" s="71"/>
      <c r="J12" s="71"/>
      <c r="K12" s="114" t="s">
        <v>127</v>
      </c>
      <c r="L12" s="114"/>
      <c r="M12" s="114"/>
      <c r="N12" s="114"/>
    </row>
    <row r="13" spans="1:14" s="72" customFormat="1" ht="15.75" x14ac:dyDescent="0.25">
      <c r="A13" s="69"/>
      <c r="B13" s="70"/>
      <c r="C13" s="113" t="s">
        <v>131</v>
      </c>
      <c r="D13" s="113"/>
      <c r="E13" s="113"/>
      <c r="F13" s="113"/>
      <c r="G13" s="115" t="s">
        <v>167</v>
      </c>
      <c r="H13" s="115"/>
      <c r="I13" s="115"/>
      <c r="J13" s="115"/>
      <c r="K13" s="113" t="s">
        <v>213</v>
      </c>
      <c r="L13" s="113"/>
      <c r="M13" s="113"/>
      <c r="N13" s="113"/>
    </row>
    <row r="14" spans="1:14" s="2" customFormat="1" ht="15.75" x14ac:dyDescent="0.25">
      <c r="A14" s="109" t="s">
        <v>0</v>
      </c>
      <c r="B14" s="109" t="s">
        <v>192</v>
      </c>
      <c r="C14" s="109" t="s">
        <v>1</v>
      </c>
      <c r="D14" s="110" t="s">
        <v>2</v>
      </c>
      <c r="E14" s="110"/>
      <c r="F14" s="110"/>
      <c r="G14" s="109" t="s">
        <v>1</v>
      </c>
      <c r="H14" s="110" t="s">
        <v>2</v>
      </c>
      <c r="I14" s="110"/>
      <c r="J14" s="110"/>
      <c r="K14" s="109" t="s">
        <v>1</v>
      </c>
      <c r="L14" s="110" t="s">
        <v>2</v>
      </c>
      <c r="M14" s="110"/>
      <c r="N14" s="110"/>
    </row>
    <row r="15" spans="1:14" s="2" customFormat="1" ht="15.75" customHeight="1" x14ac:dyDescent="0.25">
      <c r="A15" s="109"/>
      <c r="B15" s="109"/>
      <c r="C15" s="109"/>
      <c r="D15" s="109" t="s">
        <v>30</v>
      </c>
      <c r="E15" s="109"/>
      <c r="F15" s="109" t="s">
        <v>31</v>
      </c>
      <c r="G15" s="109"/>
      <c r="H15" s="109" t="s">
        <v>30</v>
      </c>
      <c r="I15" s="109"/>
      <c r="J15" s="109" t="s">
        <v>31</v>
      </c>
      <c r="K15" s="109"/>
      <c r="L15" s="109" t="s">
        <v>30</v>
      </c>
      <c r="M15" s="109"/>
      <c r="N15" s="109" t="s">
        <v>31</v>
      </c>
    </row>
    <row r="16" spans="1:14" s="2" customFormat="1" ht="63" x14ac:dyDescent="0.25">
      <c r="A16" s="109"/>
      <c r="B16" s="109"/>
      <c r="C16" s="109"/>
      <c r="D16" s="9" t="s">
        <v>32</v>
      </c>
      <c r="E16" s="9" t="s">
        <v>33</v>
      </c>
      <c r="F16" s="109"/>
      <c r="G16" s="109"/>
      <c r="H16" s="9" t="s">
        <v>32</v>
      </c>
      <c r="I16" s="9" t="s">
        <v>33</v>
      </c>
      <c r="J16" s="109"/>
      <c r="K16" s="109"/>
      <c r="L16" s="9" t="s">
        <v>32</v>
      </c>
      <c r="M16" s="9" t="s">
        <v>33</v>
      </c>
      <c r="N16" s="109"/>
    </row>
    <row r="17" spans="1:14" s="2" customFormat="1" ht="15.75" x14ac:dyDescent="0.25">
      <c r="A17" s="47">
        <v>1</v>
      </c>
      <c r="B17" s="47">
        <v>2</v>
      </c>
      <c r="C17" s="47">
        <v>3</v>
      </c>
      <c r="D17" s="47">
        <v>4</v>
      </c>
      <c r="E17" s="47">
        <v>5</v>
      </c>
      <c r="F17" s="47">
        <v>6</v>
      </c>
      <c r="G17" s="47">
        <v>3</v>
      </c>
      <c r="H17" s="47">
        <v>4</v>
      </c>
      <c r="I17" s="47">
        <v>5</v>
      </c>
      <c r="J17" s="47">
        <v>6</v>
      </c>
      <c r="K17" s="47">
        <v>3</v>
      </c>
      <c r="L17" s="47">
        <v>4</v>
      </c>
      <c r="M17" s="47">
        <v>5</v>
      </c>
      <c r="N17" s="47">
        <v>6</v>
      </c>
    </row>
    <row r="18" spans="1:14" s="2" customFormat="1" ht="31.5" x14ac:dyDescent="0.25">
      <c r="A18" s="10">
        <v>1</v>
      </c>
      <c r="B18" s="8" t="s">
        <v>193</v>
      </c>
      <c r="C18" s="24">
        <v>1353.1</v>
      </c>
      <c r="D18" s="24">
        <v>1146.0999999999999</v>
      </c>
      <c r="E18" s="24">
        <v>106</v>
      </c>
      <c r="F18" s="24">
        <v>207</v>
      </c>
      <c r="G18" s="24">
        <f>+G20</f>
        <v>0</v>
      </c>
      <c r="H18" s="24">
        <f t="shared" ref="H18:N18" si="0">+H20</f>
        <v>0</v>
      </c>
      <c r="I18" s="24">
        <f t="shared" si="0"/>
        <v>0</v>
      </c>
      <c r="J18" s="24">
        <f t="shared" si="0"/>
        <v>0</v>
      </c>
      <c r="K18" s="24">
        <f t="shared" si="0"/>
        <v>1353.1</v>
      </c>
      <c r="L18" s="24">
        <f t="shared" si="0"/>
        <v>1146.0999999999999</v>
      </c>
      <c r="M18" s="24">
        <f t="shared" si="0"/>
        <v>106</v>
      </c>
      <c r="N18" s="24">
        <f t="shared" si="0"/>
        <v>207</v>
      </c>
    </row>
    <row r="19" spans="1:14" s="2" customFormat="1" ht="15.75" x14ac:dyDescent="0.25">
      <c r="A19" s="10">
        <v>2</v>
      </c>
      <c r="B19" s="47" t="s">
        <v>2</v>
      </c>
      <c r="C19" s="42">
        <v>0</v>
      </c>
      <c r="D19" s="42">
        <v>0</v>
      </c>
      <c r="E19" s="42">
        <v>0</v>
      </c>
      <c r="F19" s="42">
        <v>0</v>
      </c>
      <c r="G19" s="25"/>
      <c r="H19" s="25"/>
      <c r="I19" s="25"/>
      <c r="J19" s="25"/>
      <c r="K19" s="42">
        <f t="shared" ref="K19" si="1">+L19+N19</f>
        <v>0</v>
      </c>
      <c r="L19" s="42">
        <f t="shared" ref="L19:N19" si="2">+D19+H19</f>
        <v>0</v>
      </c>
      <c r="M19" s="42">
        <f t="shared" si="2"/>
        <v>0</v>
      </c>
      <c r="N19" s="42">
        <f t="shared" si="2"/>
        <v>0</v>
      </c>
    </row>
    <row r="20" spans="1:14" s="2" customFormat="1" ht="15.75" x14ac:dyDescent="0.25">
      <c r="A20" s="10">
        <v>3</v>
      </c>
      <c r="B20" s="5" t="s">
        <v>3</v>
      </c>
      <c r="C20" s="24">
        <v>1353.1</v>
      </c>
      <c r="D20" s="24">
        <v>1146.0999999999999</v>
      </c>
      <c r="E20" s="24">
        <v>106</v>
      </c>
      <c r="F20" s="24">
        <v>207</v>
      </c>
      <c r="G20" s="24">
        <f>+G21+G22+G24+G26+G28+G29+G31</f>
        <v>0</v>
      </c>
      <c r="H20" s="24">
        <f t="shared" ref="H20:N20" si="3">+H21+H22+H24+H26+H28+H29+H31</f>
        <v>0</v>
      </c>
      <c r="I20" s="24">
        <f t="shared" si="3"/>
        <v>0</v>
      </c>
      <c r="J20" s="24">
        <f t="shared" si="3"/>
        <v>0</v>
      </c>
      <c r="K20" s="24">
        <f t="shared" si="3"/>
        <v>1353.1</v>
      </c>
      <c r="L20" s="24">
        <f t="shared" si="3"/>
        <v>1146.0999999999999</v>
      </c>
      <c r="M20" s="24">
        <f t="shared" si="3"/>
        <v>106</v>
      </c>
      <c r="N20" s="24">
        <f t="shared" si="3"/>
        <v>207</v>
      </c>
    </row>
    <row r="21" spans="1:14" s="2" customFormat="1" ht="15.75" x14ac:dyDescent="0.25">
      <c r="A21" s="10">
        <v>4</v>
      </c>
      <c r="B21" s="4" t="s">
        <v>35</v>
      </c>
      <c r="C21" s="42">
        <v>354.6</v>
      </c>
      <c r="D21" s="42">
        <v>212</v>
      </c>
      <c r="E21" s="42">
        <v>0</v>
      </c>
      <c r="F21" s="42">
        <v>142.6</v>
      </c>
      <c r="G21" s="25">
        <f>+H21+J21</f>
        <v>0</v>
      </c>
      <c r="H21" s="25"/>
      <c r="I21" s="25"/>
      <c r="J21" s="25"/>
      <c r="K21" s="42">
        <f t="shared" ref="K21:K31" si="4">+L21+N21</f>
        <v>354.6</v>
      </c>
      <c r="L21" s="42">
        <f t="shared" ref="L21:N31" si="5">+D21+H21</f>
        <v>212</v>
      </c>
      <c r="M21" s="42">
        <f t="shared" si="5"/>
        <v>0</v>
      </c>
      <c r="N21" s="42">
        <f t="shared" si="5"/>
        <v>142.6</v>
      </c>
    </row>
    <row r="22" spans="1:14" s="2" customFormat="1" ht="31.5" x14ac:dyDescent="0.25">
      <c r="A22" s="10">
        <v>5</v>
      </c>
      <c r="B22" s="4" t="s">
        <v>184</v>
      </c>
      <c r="C22" s="42">
        <v>6.6</v>
      </c>
      <c r="D22" s="42">
        <v>6.6</v>
      </c>
      <c r="E22" s="42">
        <v>0</v>
      </c>
      <c r="F22" s="42">
        <v>0</v>
      </c>
      <c r="G22" s="25">
        <f>+H22+J22</f>
        <v>0</v>
      </c>
      <c r="H22" s="25"/>
      <c r="I22" s="25"/>
      <c r="J22" s="25"/>
      <c r="K22" s="42">
        <f t="shared" si="4"/>
        <v>6.6</v>
      </c>
      <c r="L22" s="42">
        <f t="shared" si="5"/>
        <v>6.6</v>
      </c>
      <c r="M22" s="42">
        <f t="shared" si="5"/>
        <v>0</v>
      </c>
      <c r="N22" s="42">
        <f t="shared" si="5"/>
        <v>0</v>
      </c>
    </row>
    <row r="23" spans="1:14" s="2" customFormat="1" ht="15.75" x14ac:dyDescent="0.25">
      <c r="A23" s="10">
        <v>6</v>
      </c>
      <c r="B23" s="73" t="s">
        <v>194</v>
      </c>
      <c r="C23" s="42">
        <v>0.1</v>
      </c>
      <c r="D23" s="42">
        <v>0.1</v>
      </c>
      <c r="E23" s="42">
        <v>0</v>
      </c>
      <c r="F23" s="42">
        <v>0</v>
      </c>
      <c r="G23" s="25">
        <f>+H23+J23</f>
        <v>0</v>
      </c>
      <c r="H23" s="25"/>
      <c r="I23" s="25"/>
      <c r="J23" s="25"/>
      <c r="K23" s="42">
        <f t="shared" si="4"/>
        <v>0.1</v>
      </c>
      <c r="L23" s="42">
        <f t="shared" si="5"/>
        <v>0.1</v>
      </c>
      <c r="M23" s="42">
        <f t="shared" si="5"/>
        <v>0</v>
      </c>
      <c r="N23" s="42">
        <f t="shared" si="5"/>
        <v>0</v>
      </c>
    </row>
    <row r="24" spans="1:14" s="2" customFormat="1" ht="15.75" x14ac:dyDescent="0.25">
      <c r="A24" s="10">
        <v>7</v>
      </c>
      <c r="B24" s="4" t="s">
        <v>78</v>
      </c>
      <c r="C24" s="42">
        <v>122.1</v>
      </c>
      <c r="D24" s="42">
        <v>117.8</v>
      </c>
      <c r="E24" s="42">
        <v>0</v>
      </c>
      <c r="F24" s="42">
        <v>4.3</v>
      </c>
      <c r="G24" s="25">
        <f t="shared" ref="G24:G31" si="6">+H24+J24</f>
        <v>0</v>
      </c>
      <c r="H24" s="25"/>
      <c r="I24" s="25"/>
      <c r="J24" s="25"/>
      <c r="K24" s="42">
        <f t="shared" si="4"/>
        <v>122.1</v>
      </c>
      <c r="L24" s="42">
        <f t="shared" si="5"/>
        <v>117.8</v>
      </c>
      <c r="M24" s="42">
        <f t="shared" si="5"/>
        <v>0</v>
      </c>
      <c r="N24" s="42">
        <f t="shared" si="5"/>
        <v>4.3</v>
      </c>
    </row>
    <row r="25" spans="1:14" s="2" customFormat="1" ht="15.75" x14ac:dyDescent="0.25">
      <c r="A25" s="10">
        <v>8</v>
      </c>
      <c r="B25" s="73" t="s">
        <v>194</v>
      </c>
      <c r="C25" s="42">
        <v>5.0999999999999996</v>
      </c>
      <c r="D25" s="42">
        <v>5.0999999999999996</v>
      </c>
      <c r="E25" s="42">
        <v>0</v>
      </c>
      <c r="F25" s="42">
        <v>0</v>
      </c>
      <c r="G25" s="25">
        <f t="shared" si="6"/>
        <v>0</v>
      </c>
      <c r="H25" s="25"/>
      <c r="I25" s="25"/>
      <c r="J25" s="25"/>
      <c r="K25" s="42">
        <f t="shared" si="4"/>
        <v>5.0999999999999996</v>
      </c>
      <c r="L25" s="42">
        <f t="shared" si="5"/>
        <v>5.0999999999999996</v>
      </c>
      <c r="M25" s="42">
        <f t="shared" si="5"/>
        <v>0</v>
      </c>
      <c r="N25" s="42">
        <f t="shared" si="5"/>
        <v>0</v>
      </c>
    </row>
    <row r="26" spans="1:14" s="2" customFormat="1" ht="15.75" x14ac:dyDescent="0.25">
      <c r="A26" s="10">
        <v>9</v>
      </c>
      <c r="B26" s="74" t="s">
        <v>48</v>
      </c>
      <c r="C26" s="42">
        <v>415.4</v>
      </c>
      <c r="D26" s="42">
        <v>368.8</v>
      </c>
      <c r="E26" s="42">
        <v>106</v>
      </c>
      <c r="F26" s="42">
        <v>46.6</v>
      </c>
      <c r="G26" s="25">
        <f t="shared" si="6"/>
        <v>0</v>
      </c>
      <c r="H26" s="25"/>
      <c r="I26" s="25"/>
      <c r="J26" s="25"/>
      <c r="K26" s="42">
        <f t="shared" si="4"/>
        <v>415.4</v>
      </c>
      <c r="L26" s="42">
        <f t="shared" si="5"/>
        <v>368.8</v>
      </c>
      <c r="M26" s="42">
        <f t="shared" si="5"/>
        <v>106</v>
      </c>
      <c r="N26" s="42">
        <f t="shared" si="5"/>
        <v>46.6</v>
      </c>
    </row>
    <row r="27" spans="1:14" s="2" customFormat="1" ht="15.75" x14ac:dyDescent="0.25">
      <c r="A27" s="10">
        <v>10</v>
      </c>
      <c r="B27" s="73" t="s">
        <v>194</v>
      </c>
      <c r="C27" s="42">
        <v>38.700000000000003</v>
      </c>
      <c r="D27" s="42">
        <v>38.700000000000003</v>
      </c>
      <c r="E27" s="42">
        <v>0</v>
      </c>
      <c r="F27" s="42">
        <v>0</v>
      </c>
      <c r="G27" s="25">
        <f t="shared" si="6"/>
        <v>0</v>
      </c>
      <c r="H27" s="25"/>
      <c r="I27" s="25"/>
      <c r="J27" s="25"/>
      <c r="K27" s="42">
        <f t="shared" si="4"/>
        <v>38.700000000000003</v>
      </c>
      <c r="L27" s="42">
        <f t="shared" si="5"/>
        <v>38.700000000000003</v>
      </c>
      <c r="M27" s="42">
        <f t="shared" si="5"/>
        <v>0</v>
      </c>
      <c r="N27" s="42">
        <f t="shared" si="5"/>
        <v>0</v>
      </c>
    </row>
    <row r="28" spans="1:14" s="2" customFormat="1" ht="15.75" x14ac:dyDescent="0.25">
      <c r="A28" s="10">
        <v>11</v>
      </c>
      <c r="B28" s="74" t="s">
        <v>186</v>
      </c>
      <c r="C28" s="42">
        <v>124.2</v>
      </c>
      <c r="D28" s="42">
        <v>124.2</v>
      </c>
      <c r="E28" s="42">
        <v>0</v>
      </c>
      <c r="F28" s="42">
        <v>0</v>
      </c>
      <c r="G28" s="25">
        <f t="shared" si="6"/>
        <v>0</v>
      </c>
      <c r="H28" s="25"/>
      <c r="I28" s="25"/>
      <c r="J28" s="25"/>
      <c r="K28" s="42">
        <f t="shared" si="4"/>
        <v>124.2</v>
      </c>
      <c r="L28" s="42">
        <f t="shared" si="5"/>
        <v>124.2</v>
      </c>
      <c r="M28" s="42">
        <f t="shared" si="5"/>
        <v>0</v>
      </c>
      <c r="N28" s="42">
        <f t="shared" si="5"/>
        <v>0</v>
      </c>
    </row>
    <row r="29" spans="1:14" s="2" customFormat="1" ht="15.75" x14ac:dyDescent="0.25">
      <c r="A29" s="10">
        <v>12</v>
      </c>
      <c r="B29" s="74" t="s">
        <v>195</v>
      </c>
      <c r="C29" s="42">
        <v>316</v>
      </c>
      <c r="D29" s="42">
        <v>302.5</v>
      </c>
      <c r="E29" s="42">
        <v>0</v>
      </c>
      <c r="F29" s="42">
        <v>13.5</v>
      </c>
      <c r="G29" s="25">
        <f t="shared" si="6"/>
        <v>0</v>
      </c>
      <c r="H29" s="25"/>
      <c r="I29" s="25"/>
      <c r="J29" s="25"/>
      <c r="K29" s="42">
        <f t="shared" si="4"/>
        <v>316</v>
      </c>
      <c r="L29" s="42">
        <f t="shared" si="5"/>
        <v>302.5</v>
      </c>
      <c r="M29" s="42">
        <f t="shared" si="5"/>
        <v>0</v>
      </c>
      <c r="N29" s="42">
        <f t="shared" si="5"/>
        <v>13.5</v>
      </c>
    </row>
    <row r="30" spans="1:14" s="2" customFormat="1" ht="15.75" x14ac:dyDescent="0.25">
      <c r="A30" s="10">
        <v>13</v>
      </c>
      <c r="B30" s="73" t="s">
        <v>194</v>
      </c>
      <c r="C30" s="42">
        <v>23</v>
      </c>
      <c r="D30" s="42">
        <v>23</v>
      </c>
      <c r="E30" s="42">
        <v>0</v>
      </c>
      <c r="F30" s="42">
        <v>0</v>
      </c>
      <c r="G30" s="25">
        <f t="shared" si="6"/>
        <v>0</v>
      </c>
      <c r="H30" s="25"/>
      <c r="I30" s="25"/>
      <c r="J30" s="25"/>
      <c r="K30" s="42">
        <f t="shared" si="4"/>
        <v>23</v>
      </c>
      <c r="L30" s="42">
        <f t="shared" si="5"/>
        <v>23</v>
      </c>
      <c r="M30" s="42">
        <f t="shared" si="5"/>
        <v>0</v>
      </c>
      <c r="N30" s="42">
        <f t="shared" si="5"/>
        <v>0</v>
      </c>
    </row>
    <row r="31" spans="1:14" s="2" customFormat="1" ht="15.75" x14ac:dyDescent="0.25">
      <c r="A31" s="10">
        <v>14</v>
      </c>
      <c r="B31" s="74" t="s">
        <v>63</v>
      </c>
      <c r="C31" s="42">
        <v>14.2</v>
      </c>
      <c r="D31" s="42">
        <v>14.2</v>
      </c>
      <c r="E31" s="42">
        <v>0</v>
      </c>
      <c r="F31" s="42">
        <v>0</v>
      </c>
      <c r="G31" s="25">
        <f t="shared" si="6"/>
        <v>0</v>
      </c>
      <c r="H31" s="25"/>
      <c r="I31" s="25"/>
      <c r="J31" s="25"/>
      <c r="K31" s="42">
        <f t="shared" si="4"/>
        <v>14.2</v>
      </c>
      <c r="L31" s="42">
        <f t="shared" si="5"/>
        <v>14.2</v>
      </c>
      <c r="M31" s="42">
        <f t="shared" si="5"/>
        <v>0</v>
      </c>
      <c r="N31" s="42">
        <f t="shared" si="5"/>
        <v>0</v>
      </c>
    </row>
    <row r="32" spans="1:14" s="2" customFormat="1" ht="31.5" x14ac:dyDescent="0.25">
      <c r="A32" s="10">
        <v>15</v>
      </c>
      <c r="B32" s="8" t="s">
        <v>196</v>
      </c>
      <c r="C32" s="24">
        <v>4451.8999999999996</v>
      </c>
      <c r="D32" s="24">
        <v>1709.8</v>
      </c>
      <c r="E32" s="24">
        <v>105.2</v>
      </c>
      <c r="F32" s="24">
        <v>2742.1</v>
      </c>
      <c r="G32" s="24">
        <f>+G34+G36+G38+G41+G44+G46+G48+G52+G54</f>
        <v>-54</v>
      </c>
      <c r="H32" s="24">
        <f t="shared" ref="H32:N32" si="7">+H34+H36+H38+H41+H44+H46+H48+H52+H54</f>
        <v>0</v>
      </c>
      <c r="I32" s="24">
        <f t="shared" si="7"/>
        <v>0</v>
      </c>
      <c r="J32" s="24">
        <f t="shared" si="7"/>
        <v>-54</v>
      </c>
      <c r="K32" s="24">
        <f t="shared" si="7"/>
        <v>4397.8999999999996</v>
      </c>
      <c r="L32" s="24">
        <f t="shared" si="7"/>
        <v>1709.8</v>
      </c>
      <c r="M32" s="24">
        <f t="shared" si="7"/>
        <v>105.2</v>
      </c>
      <c r="N32" s="24">
        <f t="shared" si="7"/>
        <v>2688.1</v>
      </c>
    </row>
    <row r="33" spans="1:14" s="2" customFormat="1" ht="15.75" x14ac:dyDescent="0.25">
      <c r="A33" s="10">
        <v>16</v>
      </c>
      <c r="B33" s="47" t="s">
        <v>2</v>
      </c>
      <c r="C33" s="42">
        <v>0</v>
      </c>
      <c r="D33" s="42">
        <v>0</v>
      </c>
      <c r="E33" s="42">
        <v>0</v>
      </c>
      <c r="F33" s="42">
        <v>0</v>
      </c>
      <c r="G33" s="25"/>
      <c r="H33" s="25"/>
      <c r="I33" s="25"/>
      <c r="J33" s="25"/>
      <c r="K33" s="42">
        <f t="shared" ref="K33" si="8">+L33+N33</f>
        <v>0</v>
      </c>
      <c r="L33" s="42">
        <f t="shared" ref="L33:N33" si="9">+D33+H33</f>
        <v>0</v>
      </c>
      <c r="M33" s="42">
        <f t="shared" si="9"/>
        <v>0</v>
      </c>
      <c r="N33" s="42">
        <f t="shared" si="9"/>
        <v>0</v>
      </c>
    </row>
    <row r="34" spans="1:14" s="2" customFormat="1" ht="47.25" x14ac:dyDescent="0.25">
      <c r="A34" s="10">
        <v>17</v>
      </c>
      <c r="B34" s="8" t="s">
        <v>197</v>
      </c>
      <c r="C34" s="24">
        <v>552.5</v>
      </c>
      <c r="D34" s="24">
        <v>284.8</v>
      </c>
      <c r="E34" s="24">
        <v>0</v>
      </c>
      <c r="F34" s="24">
        <v>267.7</v>
      </c>
      <c r="G34" s="24">
        <f t="shared" ref="G34:N34" si="10">+G35</f>
        <v>0</v>
      </c>
      <c r="H34" s="24">
        <f t="shared" si="10"/>
        <v>0</v>
      </c>
      <c r="I34" s="24">
        <f t="shared" si="10"/>
        <v>0</v>
      </c>
      <c r="J34" s="24">
        <f t="shared" si="10"/>
        <v>0</v>
      </c>
      <c r="K34" s="24">
        <f t="shared" si="10"/>
        <v>552.5</v>
      </c>
      <c r="L34" s="24">
        <f t="shared" si="10"/>
        <v>284.8</v>
      </c>
      <c r="M34" s="24">
        <f t="shared" si="10"/>
        <v>0</v>
      </c>
      <c r="N34" s="24">
        <f t="shared" si="10"/>
        <v>267.7</v>
      </c>
    </row>
    <row r="35" spans="1:14" s="2" customFormat="1" ht="15.75" x14ac:dyDescent="0.25">
      <c r="A35" s="10">
        <v>18</v>
      </c>
      <c r="B35" s="74" t="s">
        <v>198</v>
      </c>
      <c r="C35" s="42">
        <v>552.5</v>
      </c>
      <c r="D35" s="42">
        <v>284.8</v>
      </c>
      <c r="E35" s="42">
        <v>0</v>
      </c>
      <c r="F35" s="42">
        <v>267.7</v>
      </c>
      <c r="G35" s="25">
        <f>+H35+J35</f>
        <v>0</v>
      </c>
      <c r="H35" s="25"/>
      <c r="I35" s="25"/>
      <c r="J35" s="25"/>
      <c r="K35" s="42">
        <f t="shared" ref="K35" si="11">+L35+N35</f>
        <v>552.5</v>
      </c>
      <c r="L35" s="42">
        <f t="shared" ref="L35:N35" si="12">+D35+H35</f>
        <v>284.8</v>
      </c>
      <c r="M35" s="42">
        <f t="shared" si="12"/>
        <v>0</v>
      </c>
      <c r="N35" s="42">
        <f t="shared" si="12"/>
        <v>267.7</v>
      </c>
    </row>
    <row r="36" spans="1:14" s="2" customFormat="1" ht="47.25" x14ac:dyDescent="0.25">
      <c r="A36" s="10">
        <v>19</v>
      </c>
      <c r="B36" s="5" t="s">
        <v>199</v>
      </c>
      <c r="C36" s="24">
        <v>29.2</v>
      </c>
      <c r="D36" s="24">
        <v>29.2</v>
      </c>
      <c r="E36" s="24">
        <v>0</v>
      </c>
      <c r="F36" s="24">
        <v>0</v>
      </c>
      <c r="G36" s="24">
        <f t="shared" ref="G36:N36" si="13">+G37</f>
        <v>0</v>
      </c>
      <c r="H36" s="24">
        <f t="shared" si="13"/>
        <v>0</v>
      </c>
      <c r="I36" s="24">
        <f t="shared" si="13"/>
        <v>0</v>
      </c>
      <c r="J36" s="24">
        <f t="shared" si="13"/>
        <v>0</v>
      </c>
      <c r="K36" s="24">
        <f t="shared" si="13"/>
        <v>29.2</v>
      </c>
      <c r="L36" s="24">
        <f t="shared" si="13"/>
        <v>29.2</v>
      </c>
      <c r="M36" s="24">
        <f t="shared" si="13"/>
        <v>0</v>
      </c>
      <c r="N36" s="24">
        <f t="shared" si="13"/>
        <v>0</v>
      </c>
    </row>
    <row r="37" spans="1:14" s="2" customFormat="1" ht="15.75" x14ac:dyDescent="0.25">
      <c r="A37" s="10">
        <v>20</v>
      </c>
      <c r="B37" s="4" t="s">
        <v>63</v>
      </c>
      <c r="C37" s="42">
        <v>29.2</v>
      </c>
      <c r="D37" s="42">
        <v>29.2</v>
      </c>
      <c r="E37" s="42">
        <v>0</v>
      </c>
      <c r="F37" s="42">
        <v>0</v>
      </c>
      <c r="G37" s="25">
        <f>+H37+J37</f>
        <v>0</v>
      </c>
      <c r="H37" s="25"/>
      <c r="I37" s="25"/>
      <c r="J37" s="25"/>
      <c r="K37" s="42">
        <f t="shared" ref="K37" si="14">+L37+N37</f>
        <v>29.2</v>
      </c>
      <c r="L37" s="42">
        <f t="shared" ref="L37:N37" si="15">+D37+H37</f>
        <v>29.2</v>
      </c>
      <c r="M37" s="42">
        <f t="shared" si="15"/>
        <v>0</v>
      </c>
      <c r="N37" s="42">
        <f t="shared" si="15"/>
        <v>0</v>
      </c>
    </row>
    <row r="38" spans="1:14" s="2" customFormat="1" ht="63" x14ac:dyDescent="0.25">
      <c r="A38" s="10">
        <v>21</v>
      </c>
      <c r="B38" s="8" t="s">
        <v>200</v>
      </c>
      <c r="C38" s="24">
        <v>329.4</v>
      </c>
      <c r="D38" s="24">
        <v>329.4</v>
      </c>
      <c r="E38" s="24">
        <v>0</v>
      </c>
      <c r="F38" s="24">
        <v>0</v>
      </c>
      <c r="G38" s="24">
        <f t="shared" ref="G38:N38" si="16">+G39</f>
        <v>0</v>
      </c>
      <c r="H38" s="24">
        <f t="shared" si="16"/>
        <v>0</v>
      </c>
      <c r="I38" s="24">
        <f t="shared" si="16"/>
        <v>0</v>
      </c>
      <c r="J38" s="24">
        <f t="shared" si="16"/>
        <v>0</v>
      </c>
      <c r="K38" s="24">
        <f t="shared" si="16"/>
        <v>329.4</v>
      </c>
      <c r="L38" s="24">
        <f t="shared" si="16"/>
        <v>329.4</v>
      </c>
      <c r="M38" s="24">
        <f t="shared" si="16"/>
        <v>0</v>
      </c>
      <c r="N38" s="24">
        <f t="shared" si="16"/>
        <v>0</v>
      </c>
    </row>
    <row r="39" spans="1:14" s="2" customFormat="1" ht="15.75" x14ac:dyDescent="0.25">
      <c r="A39" s="10">
        <v>22</v>
      </c>
      <c r="B39" s="9" t="s">
        <v>198</v>
      </c>
      <c r="C39" s="42">
        <v>329.4</v>
      </c>
      <c r="D39" s="42">
        <v>329.4</v>
      </c>
      <c r="E39" s="42">
        <v>0</v>
      </c>
      <c r="F39" s="42">
        <v>0</v>
      </c>
      <c r="G39" s="25">
        <f>+H39+J39</f>
        <v>0</v>
      </c>
      <c r="H39" s="25"/>
      <c r="I39" s="25"/>
      <c r="J39" s="25"/>
      <c r="K39" s="42">
        <f t="shared" ref="K39:K40" si="17">+L39+N39</f>
        <v>329.4</v>
      </c>
      <c r="L39" s="42">
        <f t="shared" ref="L39:N40" si="18">+D39+H39</f>
        <v>329.4</v>
      </c>
      <c r="M39" s="42">
        <f t="shared" si="18"/>
        <v>0</v>
      </c>
      <c r="N39" s="42">
        <f t="shared" si="18"/>
        <v>0</v>
      </c>
    </row>
    <row r="40" spans="1:14" s="2" customFormat="1" ht="15.75" x14ac:dyDescent="0.25">
      <c r="A40" s="10">
        <v>23</v>
      </c>
      <c r="B40" s="73" t="s">
        <v>194</v>
      </c>
      <c r="C40" s="42">
        <v>34.4</v>
      </c>
      <c r="D40" s="42">
        <v>34.4</v>
      </c>
      <c r="E40" s="42">
        <v>0</v>
      </c>
      <c r="F40" s="42">
        <v>0</v>
      </c>
      <c r="G40" s="25">
        <f>+H40+J40</f>
        <v>0</v>
      </c>
      <c r="H40" s="25"/>
      <c r="I40" s="25"/>
      <c r="J40" s="25"/>
      <c r="K40" s="42">
        <f t="shared" si="17"/>
        <v>34.4</v>
      </c>
      <c r="L40" s="42">
        <f t="shared" si="18"/>
        <v>34.4</v>
      </c>
      <c r="M40" s="42">
        <f t="shared" si="18"/>
        <v>0</v>
      </c>
      <c r="N40" s="42">
        <f t="shared" si="18"/>
        <v>0</v>
      </c>
    </row>
    <row r="41" spans="1:14" s="2" customFormat="1" ht="63" x14ac:dyDescent="0.25">
      <c r="A41" s="10">
        <v>24</v>
      </c>
      <c r="B41" s="8" t="s">
        <v>201</v>
      </c>
      <c r="C41" s="24">
        <v>270.89999999999998</v>
      </c>
      <c r="D41" s="24">
        <v>115.6</v>
      </c>
      <c r="E41" s="24">
        <v>0</v>
      </c>
      <c r="F41" s="24">
        <v>155.30000000000001</v>
      </c>
      <c r="G41" s="24">
        <f t="shared" ref="G41:N41" si="19">+G42</f>
        <v>0</v>
      </c>
      <c r="H41" s="24">
        <f t="shared" si="19"/>
        <v>0</v>
      </c>
      <c r="I41" s="24">
        <f t="shared" si="19"/>
        <v>0</v>
      </c>
      <c r="J41" s="24">
        <f t="shared" si="19"/>
        <v>0</v>
      </c>
      <c r="K41" s="24">
        <f t="shared" si="19"/>
        <v>270.89999999999998</v>
      </c>
      <c r="L41" s="24">
        <f t="shared" si="19"/>
        <v>115.6</v>
      </c>
      <c r="M41" s="24">
        <f t="shared" si="19"/>
        <v>0</v>
      </c>
      <c r="N41" s="24">
        <f t="shared" si="19"/>
        <v>155.30000000000001</v>
      </c>
    </row>
    <row r="42" spans="1:14" s="2" customFormat="1" ht="31.5" x14ac:dyDescent="0.25">
      <c r="A42" s="10">
        <v>25</v>
      </c>
      <c r="B42" s="9" t="s">
        <v>202</v>
      </c>
      <c r="C42" s="42">
        <v>270.89999999999998</v>
      </c>
      <c r="D42" s="42">
        <v>115.6</v>
      </c>
      <c r="E42" s="42">
        <v>0</v>
      </c>
      <c r="F42" s="42">
        <v>155.30000000000001</v>
      </c>
      <c r="G42" s="25">
        <f>+H42+J42</f>
        <v>0</v>
      </c>
      <c r="H42" s="25"/>
      <c r="I42" s="25"/>
      <c r="J42" s="25"/>
      <c r="K42" s="42">
        <f t="shared" ref="K42:K43" si="20">+L42+N42</f>
        <v>270.89999999999998</v>
      </c>
      <c r="L42" s="42">
        <f t="shared" ref="L42:N43" si="21">+D42+H42</f>
        <v>115.6</v>
      </c>
      <c r="M42" s="42">
        <f t="shared" si="21"/>
        <v>0</v>
      </c>
      <c r="N42" s="42">
        <f t="shared" si="21"/>
        <v>155.30000000000001</v>
      </c>
    </row>
    <row r="43" spans="1:14" s="2" customFormat="1" ht="15.75" x14ac:dyDescent="0.25">
      <c r="A43" s="10">
        <v>26</v>
      </c>
      <c r="B43" s="73" t="s">
        <v>194</v>
      </c>
      <c r="C43" s="42">
        <v>31.3</v>
      </c>
      <c r="D43" s="42">
        <v>31.3</v>
      </c>
      <c r="E43" s="42">
        <v>0</v>
      </c>
      <c r="F43" s="42">
        <v>0</v>
      </c>
      <c r="G43" s="25">
        <f>+H43+J43</f>
        <v>0</v>
      </c>
      <c r="H43" s="25"/>
      <c r="I43" s="25"/>
      <c r="J43" s="25"/>
      <c r="K43" s="42">
        <f t="shared" si="20"/>
        <v>31.3</v>
      </c>
      <c r="L43" s="42">
        <f t="shared" si="21"/>
        <v>31.3</v>
      </c>
      <c r="M43" s="42">
        <f t="shared" si="21"/>
        <v>0</v>
      </c>
      <c r="N43" s="42">
        <f t="shared" si="21"/>
        <v>0</v>
      </c>
    </row>
    <row r="44" spans="1:14" s="2" customFormat="1" ht="63" x14ac:dyDescent="0.25">
      <c r="A44" s="10">
        <v>27</v>
      </c>
      <c r="B44" s="5" t="s">
        <v>203</v>
      </c>
      <c r="C44" s="24">
        <v>28.3</v>
      </c>
      <c r="D44" s="24">
        <v>28.3</v>
      </c>
      <c r="E44" s="24">
        <v>27.8</v>
      </c>
      <c r="F44" s="24">
        <v>0</v>
      </c>
      <c r="G44" s="24">
        <f t="shared" ref="G44:N44" si="22">+G45</f>
        <v>0</v>
      </c>
      <c r="H44" s="24">
        <f t="shared" si="22"/>
        <v>0</v>
      </c>
      <c r="I44" s="24">
        <f t="shared" si="22"/>
        <v>0</v>
      </c>
      <c r="J44" s="24">
        <f t="shared" si="22"/>
        <v>0</v>
      </c>
      <c r="K44" s="24">
        <f t="shared" si="22"/>
        <v>28.3</v>
      </c>
      <c r="L44" s="24">
        <f t="shared" si="22"/>
        <v>28.3</v>
      </c>
      <c r="M44" s="24">
        <f t="shared" si="22"/>
        <v>27.8</v>
      </c>
      <c r="N44" s="24">
        <f t="shared" si="22"/>
        <v>0</v>
      </c>
    </row>
    <row r="45" spans="1:14" s="2" customFormat="1" ht="15.75" x14ac:dyDescent="0.25">
      <c r="A45" s="10">
        <v>28</v>
      </c>
      <c r="B45" s="4" t="s">
        <v>35</v>
      </c>
      <c r="C45" s="42">
        <v>28.3</v>
      </c>
      <c r="D45" s="42">
        <v>28.3</v>
      </c>
      <c r="E45" s="42">
        <v>27.8</v>
      </c>
      <c r="F45" s="42">
        <v>0</v>
      </c>
      <c r="G45" s="25">
        <f>+H45+J45</f>
        <v>0</v>
      </c>
      <c r="H45" s="25"/>
      <c r="I45" s="25"/>
      <c r="J45" s="25"/>
      <c r="K45" s="42">
        <f t="shared" ref="K45" si="23">+L45+N45</f>
        <v>28.3</v>
      </c>
      <c r="L45" s="42">
        <f t="shared" ref="L45:N45" si="24">+D45+H45</f>
        <v>28.3</v>
      </c>
      <c r="M45" s="42">
        <f t="shared" si="24"/>
        <v>27.8</v>
      </c>
      <c r="N45" s="42">
        <f t="shared" si="24"/>
        <v>0</v>
      </c>
    </row>
    <row r="46" spans="1:14" s="2" customFormat="1" ht="63" x14ac:dyDescent="0.25">
      <c r="A46" s="10">
        <v>29</v>
      </c>
      <c r="B46" s="75" t="s">
        <v>204</v>
      </c>
      <c r="C46" s="24">
        <v>22.3</v>
      </c>
      <c r="D46" s="24">
        <v>22.3</v>
      </c>
      <c r="E46" s="24">
        <v>0</v>
      </c>
      <c r="F46" s="24">
        <v>0</v>
      </c>
      <c r="G46" s="24">
        <f t="shared" ref="G46:N46" si="25">+G47</f>
        <v>0</v>
      </c>
      <c r="H46" s="24">
        <f t="shared" si="25"/>
        <v>0</v>
      </c>
      <c r="I46" s="24">
        <f t="shared" si="25"/>
        <v>0</v>
      </c>
      <c r="J46" s="24">
        <f t="shared" si="25"/>
        <v>0</v>
      </c>
      <c r="K46" s="24">
        <f t="shared" si="25"/>
        <v>22.3</v>
      </c>
      <c r="L46" s="24">
        <f t="shared" si="25"/>
        <v>22.3</v>
      </c>
      <c r="M46" s="24">
        <f t="shared" si="25"/>
        <v>0</v>
      </c>
      <c r="N46" s="24">
        <f t="shared" si="25"/>
        <v>0</v>
      </c>
    </row>
    <row r="47" spans="1:14" s="2" customFormat="1" ht="15.75" x14ac:dyDescent="0.25">
      <c r="A47" s="10">
        <v>30</v>
      </c>
      <c r="B47" s="4" t="s">
        <v>205</v>
      </c>
      <c r="C47" s="42">
        <v>22.3</v>
      </c>
      <c r="D47" s="42">
        <v>22.3</v>
      </c>
      <c r="E47" s="42">
        <v>0</v>
      </c>
      <c r="F47" s="42">
        <v>0</v>
      </c>
      <c r="G47" s="25">
        <f>+H47+J47</f>
        <v>0</v>
      </c>
      <c r="H47" s="25"/>
      <c r="I47" s="25"/>
      <c r="J47" s="25"/>
      <c r="K47" s="42">
        <f t="shared" ref="K47" si="26">+L47+N47</f>
        <v>22.3</v>
      </c>
      <c r="L47" s="42">
        <f t="shared" ref="L47:N47" si="27">+D47+H47</f>
        <v>22.3</v>
      </c>
      <c r="M47" s="42">
        <f t="shared" si="27"/>
        <v>0</v>
      </c>
      <c r="N47" s="42">
        <f t="shared" si="27"/>
        <v>0</v>
      </c>
    </row>
    <row r="48" spans="1:14" s="2" customFormat="1" ht="31.5" x14ac:dyDescent="0.25">
      <c r="A48" s="10">
        <v>31</v>
      </c>
      <c r="B48" s="8" t="s">
        <v>206</v>
      </c>
      <c r="C48" s="24">
        <v>1203.5</v>
      </c>
      <c r="D48" s="24">
        <v>10</v>
      </c>
      <c r="E48" s="24">
        <v>0</v>
      </c>
      <c r="F48" s="24">
        <v>1193.5</v>
      </c>
      <c r="G48" s="24">
        <f>+G49+G50+G51</f>
        <v>-54</v>
      </c>
      <c r="H48" s="24">
        <f t="shared" ref="H48:N48" si="28">+H49+H50+H51</f>
        <v>0</v>
      </c>
      <c r="I48" s="24">
        <f t="shared" si="28"/>
        <v>0</v>
      </c>
      <c r="J48" s="24">
        <f t="shared" si="28"/>
        <v>-54</v>
      </c>
      <c r="K48" s="24">
        <f t="shared" si="28"/>
        <v>1149.5</v>
      </c>
      <c r="L48" s="24">
        <f t="shared" si="28"/>
        <v>10</v>
      </c>
      <c r="M48" s="24">
        <f t="shared" si="28"/>
        <v>0</v>
      </c>
      <c r="N48" s="24">
        <f t="shared" si="28"/>
        <v>1139.5</v>
      </c>
    </row>
    <row r="49" spans="1:14" s="2" customFormat="1" ht="15.75" x14ac:dyDescent="0.25">
      <c r="A49" s="10">
        <v>32</v>
      </c>
      <c r="B49" s="4" t="s">
        <v>207</v>
      </c>
      <c r="C49" s="42">
        <v>387.2</v>
      </c>
      <c r="D49" s="42">
        <v>10</v>
      </c>
      <c r="E49" s="42">
        <v>0</v>
      </c>
      <c r="F49" s="42">
        <v>377.2</v>
      </c>
      <c r="G49" s="25">
        <f>+H49+J49</f>
        <v>0</v>
      </c>
      <c r="H49" s="25"/>
      <c r="I49" s="25"/>
      <c r="J49" s="25"/>
      <c r="K49" s="42">
        <f t="shared" ref="K49:K51" si="29">+L49+N49</f>
        <v>387.2</v>
      </c>
      <c r="L49" s="42">
        <f t="shared" ref="L49:N51" si="30">+D49+H49</f>
        <v>10</v>
      </c>
      <c r="M49" s="42">
        <f t="shared" si="30"/>
        <v>0</v>
      </c>
      <c r="N49" s="42">
        <f t="shared" si="30"/>
        <v>377.2</v>
      </c>
    </row>
    <row r="50" spans="1:14" s="2" customFormat="1" ht="15.75" x14ac:dyDescent="0.25">
      <c r="A50" s="10">
        <v>33</v>
      </c>
      <c r="B50" s="4" t="s">
        <v>35</v>
      </c>
      <c r="C50" s="42">
        <v>72.2</v>
      </c>
      <c r="D50" s="42">
        <v>0</v>
      </c>
      <c r="E50" s="42">
        <v>0</v>
      </c>
      <c r="F50" s="42">
        <v>72.2</v>
      </c>
      <c r="G50" s="25">
        <f>+H50+J50</f>
        <v>0</v>
      </c>
      <c r="H50" s="25"/>
      <c r="I50" s="25"/>
      <c r="J50" s="25"/>
      <c r="K50" s="42">
        <f t="shared" si="29"/>
        <v>72.2</v>
      </c>
      <c r="L50" s="42">
        <f t="shared" si="30"/>
        <v>0</v>
      </c>
      <c r="M50" s="42">
        <f t="shared" si="30"/>
        <v>0</v>
      </c>
      <c r="N50" s="42">
        <f t="shared" si="30"/>
        <v>72.2</v>
      </c>
    </row>
    <row r="51" spans="1:14" s="2" customFormat="1" ht="31.5" x14ac:dyDescent="0.25">
      <c r="A51" s="10">
        <v>34</v>
      </c>
      <c r="B51" s="9" t="s">
        <v>202</v>
      </c>
      <c r="C51" s="42">
        <v>744.1</v>
      </c>
      <c r="D51" s="42">
        <v>0</v>
      </c>
      <c r="E51" s="42">
        <v>0</v>
      </c>
      <c r="F51" s="42">
        <v>744.1</v>
      </c>
      <c r="G51" s="25">
        <f>+H51+J51</f>
        <v>-54</v>
      </c>
      <c r="H51" s="25"/>
      <c r="I51" s="25"/>
      <c r="J51" s="25">
        <v>-54</v>
      </c>
      <c r="K51" s="42">
        <f t="shared" si="29"/>
        <v>690.1</v>
      </c>
      <c r="L51" s="42">
        <f t="shared" si="30"/>
        <v>0</v>
      </c>
      <c r="M51" s="42">
        <f t="shared" si="30"/>
        <v>0</v>
      </c>
      <c r="N51" s="42">
        <f t="shared" si="30"/>
        <v>690.1</v>
      </c>
    </row>
    <row r="52" spans="1:14" s="2" customFormat="1" ht="31.5" x14ac:dyDescent="0.25">
      <c r="A52" s="10">
        <v>35</v>
      </c>
      <c r="B52" s="5" t="s">
        <v>208</v>
      </c>
      <c r="C52" s="24">
        <v>270.60000000000002</v>
      </c>
      <c r="D52" s="24">
        <v>0</v>
      </c>
      <c r="E52" s="24">
        <v>0</v>
      </c>
      <c r="F52" s="24">
        <v>270.60000000000002</v>
      </c>
      <c r="G52" s="24">
        <f t="shared" ref="G52:N52" si="31">+G53</f>
        <v>0</v>
      </c>
      <c r="H52" s="24">
        <f t="shared" si="31"/>
        <v>0</v>
      </c>
      <c r="I52" s="24">
        <f t="shared" si="31"/>
        <v>0</v>
      </c>
      <c r="J52" s="24">
        <f t="shared" si="31"/>
        <v>0</v>
      </c>
      <c r="K52" s="24">
        <f t="shared" si="31"/>
        <v>270.60000000000002</v>
      </c>
      <c r="L52" s="24">
        <f t="shared" si="31"/>
        <v>0</v>
      </c>
      <c r="M52" s="24">
        <f t="shared" si="31"/>
        <v>0</v>
      </c>
      <c r="N52" s="24">
        <f t="shared" si="31"/>
        <v>270.60000000000002</v>
      </c>
    </row>
    <row r="53" spans="1:14" s="2" customFormat="1" ht="15.75" x14ac:dyDescent="0.25">
      <c r="A53" s="10">
        <v>36</v>
      </c>
      <c r="B53" s="4" t="s">
        <v>195</v>
      </c>
      <c r="C53" s="42">
        <v>270.60000000000002</v>
      </c>
      <c r="D53" s="42">
        <v>0</v>
      </c>
      <c r="E53" s="42">
        <v>0</v>
      </c>
      <c r="F53" s="42">
        <v>270.60000000000002</v>
      </c>
      <c r="G53" s="25">
        <f>+H53+J53</f>
        <v>0</v>
      </c>
      <c r="H53" s="25"/>
      <c r="I53" s="25"/>
      <c r="J53" s="25"/>
      <c r="K53" s="42">
        <f t="shared" ref="K53" si="32">+L53+N53</f>
        <v>270.60000000000002</v>
      </c>
      <c r="L53" s="42">
        <f t="shared" ref="L53:N53" si="33">+D53+H53</f>
        <v>0</v>
      </c>
      <c r="M53" s="42">
        <f t="shared" si="33"/>
        <v>0</v>
      </c>
      <c r="N53" s="42">
        <f t="shared" si="33"/>
        <v>270.60000000000002</v>
      </c>
    </row>
    <row r="54" spans="1:14" s="2" customFormat="1" ht="47.25" x14ac:dyDescent="0.25">
      <c r="A54" s="10">
        <v>37</v>
      </c>
      <c r="B54" s="75" t="s">
        <v>209</v>
      </c>
      <c r="C54" s="24">
        <v>1745.2</v>
      </c>
      <c r="D54" s="24">
        <v>890.2</v>
      </c>
      <c r="E54" s="24">
        <v>77.400000000000006</v>
      </c>
      <c r="F54" s="24">
        <v>855</v>
      </c>
      <c r="G54" s="24">
        <f>+G55+G56+G57+G58+G59+G61</f>
        <v>0</v>
      </c>
      <c r="H54" s="24">
        <f t="shared" ref="H54:N54" si="34">+H55+H56+H57+H58+H59+H61</f>
        <v>0</v>
      </c>
      <c r="I54" s="24">
        <f t="shared" si="34"/>
        <v>0</v>
      </c>
      <c r="J54" s="24">
        <f t="shared" si="34"/>
        <v>0</v>
      </c>
      <c r="K54" s="24">
        <f t="shared" si="34"/>
        <v>1745.2</v>
      </c>
      <c r="L54" s="24">
        <f t="shared" si="34"/>
        <v>890.2</v>
      </c>
      <c r="M54" s="24">
        <f t="shared" si="34"/>
        <v>77.400000000000006</v>
      </c>
      <c r="N54" s="24">
        <f t="shared" si="34"/>
        <v>855</v>
      </c>
    </row>
    <row r="55" spans="1:14" s="2" customFormat="1" ht="15.75" x14ac:dyDescent="0.25">
      <c r="A55" s="10">
        <v>38</v>
      </c>
      <c r="B55" s="9" t="s">
        <v>118</v>
      </c>
      <c r="C55" s="42">
        <v>59.4</v>
      </c>
      <c r="D55" s="42">
        <v>59.4</v>
      </c>
      <c r="E55" s="42">
        <v>0</v>
      </c>
      <c r="F55" s="42">
        <v>0</v>
      </c>
      <c r="G55" s="25">
        <f>+H55+J55</f>
        <v>0</v>
      </c>
      <c r="H55" s="25"/>
      <c r="I55" s="25"/>
      <c r="J55" s="25"/>
      <c r="K55" s="42">
        <f t="shared" ref="K55:K62" si="35">+L55+N55</f>
        <v>59.4</v>
      </c>
      <c r="L55" s="42">
        <f t="shared" ref="L55:N62" si="36">+D55+H55</f>
        <v>59.4</v>
      </c>
      <c r="M55" s="42">
        <f t="shared" si="36"/>
        <v>0</v>
      </c>
      <c r="N55" s="42">
        <f t="shared" si="36"/>
        <v>0</v>
      </c>
    </row>
    <row r="56" spans="1:14" s="2" customFormat="1" ht="15.75" x14ac:dyDescent="0.25">
      <c r="A56" s="10">
        <v>39</v>
      </c>
      <c r="B56" s="74" t="s">
        <v>198</v>
      </c>
      <c r="C56" s="42">
        <v>505.6</v>
      </c>
      <c r="D56" s="42">
        <v>114.2</v>
      </c>
      <c r="E56" s="42">
        <v>2</v>
      </c>
      <c r="F56" s="42">
        <v>391.4</v>
      </c>
      <c r="G56" s="25">
        <f>+H56+J56</f>
        <v>0</v>
      </c>
      <c r="H56" s="25"/>
      <c r="I56" s="25"/>
      <c r="J56" s="25"/>
      <c r="K56" s="42">
        <f t="shared" si="35"/>
        <v>505.6</v>
      </c>
      <c r="L56" s="42">
        <f t="shared" si="36"/>
        <v>114.2</v>
      </c>
      <c r="M56" s="42">
        <f t="shared" si="36"/>
        <v>2</v>
      </c>
      <c r="N56" s="42">
        <f t="shared" si="36"/>
        <v>391.4</v>
      </c>
    </row>
    <row r="57" spans="1:14" s="2" customFormat="1" ht="15.75" x14ac:dyDescent="0.25">
      <c r="A57" s="10">
        <v>40</v>
      </c>
      <c r="B57" s="4" t="s">
        <v>205</v>
      </c>
      <c r="C57" s="42">
        <v>194.1</v>
      </c>
      <c r="D57" s="42">
        <v>126.7</v>
      </c>
      <c r="E57" s="42">
        <v>2</v>
      </c>
      <c r="F57" s="42">
        <v>67.400000000000006</v>
      </c>
      <c r="G57" s="25">
        <f t="shared" ref="G57:G58" si="37">+H57+J57</f>
        <v>0</v>
      </c>
      <c r="H57" s="25"/>
      <c r="I57" s="25"/>
      <c r="J57" s="25"/>
      <c r="K57" s="42">
        <f t="shared" si="35"/>
        <v>194.1</v>
      </c>
      <c r="L57" s="42">
        <f t="shared" si="36"/>
        <v>126.7</v>
      </c>
      <c r="M57" s="42">
        <f t="shared" si="36"/>
        <v>2</v>
      </c>
      <c r="N57" s="42">
        <f t="shared" si="36"/>
        <v>67.400000000000006</v>
      </c>
    </row>
    <row r="58" spans="1:14" s="2" customFormat="1" ht="15.75" x14ac:dyDescent="0.25">
      <c r="A58" s="10">
        <v>41</v>
      </c>
      <c r="B58" s="4" t="s">
        <v>210</v>
      </c>
      <c r="C58" s="42">
        <v>495.4</v>
      </c>
      <c r="D58" s="42">
        <v>491.7</v>
      </c>
      <c r="E58" s="42">
        <v>2.9</v>
      </c>
      <c r="F58" s="42">
        <v>3.7</v>
      </c>
      <c r="G58" s="25">
        <f t="shared" si="37"/>
        <v>0</v>
      </c>
      <c r="H58" s="25"/>
      <c r="I58" s="25"/>
      <c r="J58" s="25"/>
      <c r="K58" s="42">
        <f t="shared" si="35"/>
        <v>495.4</v>
      </c>
      <c r="L58" s="42">
        <f t="shared" si="36"/>
        <v>491.7</v>
      </c>
      <c r="M58" s="42">
        <f t="shared" si="36"/>
        <v>2.9</v>
      </c>
      <c r="N58" s="42">
        <f t="shared" si="36"/>
        <v>3.7</v>
      </c>
    </row>
    <row r="59" spans="1:14" s="2" customFormat="1" ht="15.75" x14ac:dyDescent="0.25">
      <c r="A59" s="10">
        <v>42</v>
      </c>
      <c r="B59" s="9" t="s">
        <v>186</v>
      </c>
      <c r="C59" s="42">
        <v>392.5</v>
      </c>
      <c r="D59" s="42">
        <v>0</v>
      </c>
      <c r="E59" s="42">
        <v>0</v>
      </c>
      <c r="F59" s="42">
        <v>392.5</v>
      </c>
      <c r="G59" s="25">
        <f>+H59+J59</f>
        <v>0</v>
      </c>
      <c r="H59" s="25"/>
      <c r="I59" s="25"/>
      <c r="J59" s="25"/>
      <c r="K59" s="42">
        <f t="shared" si="35"/>
        <v>392.5</v>
      </c>
      <c r="L59" s="42">
        <f t="shared" si="36"/>
        <v>0</v>
      </c>
      <c r="M59" s="42">
        <f t="shared" si="36"/>
        <v>0</v>
      </c>
      <c r="N59" s="42">
        <f t="shared" si="36"/>
        <v>392.5</v>
      </c>
    </row>
    <row r="60" spans="1:14" s="2" customFormat="1" ht="15.75" x14ac:dyDescent="0.25">
      <c r="A60" s="10">
        <v>43</v>
      </c>
      <c r="B60" s="73" t="s">
        <v>194</v>
      </c>
      <c r="C60" s="42">
        <v>48.8</v>
      </c>
      <c r="D60" s="42">
        <v>0</v>
      </c>
      <c r="E60" s="42">
        <v>0</v>
      </c>
      <c r="F60" s="42">
        <v>48.8</v>
      </c>
      <c r="G60" s="25">
        <f>+H60+J60</f>
        <v>0</v>
      </c>
      <c r="H60" s="25"/>
      <c r="I60" s="25"/>
      <c r="J60" s="25"/>
      <c r="K60" s="42">
        <f t="shared" si="35"/>
        <v>48.8</v>
      </c>
      <c r="L60" s="42">
        <f t="shared" si="36"/>
        <v>0</v>
      </c>
      <c r="M60" s="42">
        <f t="shared" si="36"/>
        <v>0</v>
      </c>
      <c r="N60" s="42">
        <f t="shared" si="36"/>
        <v>48.8</v>
      </c>
    </row>
    <row r="61" spans="1:14" s="2" customFormat="1" ht="15.75" x14ac:dyDescent="0.25">
      <c r="A61" s="10">
        <v>44</v>
      </c>
      <c r="B61" s="74" t="s">
        <v>195</v>
      </c>
      <c r="C61" s="42">
        <v>98.2</v>
      </c>
      <c r="D61" s="42">
        <v>98.2</v>
      </c>
      <c r="E61" s="42">
        <v>70.5</v>
      </c>
      <c r="F61" s="42">
        <v>0</v>
      </c>
      <c r="G61" s="25">
        <f t="shared" ref="G61:G62" si="38">+H61+J61</f>
        <v>0</v>
      </c>
      <c r="H61" s="25"/>
      <c r="I61" s="25"/>
      <c r="J61" s="25"/>
      <c r="K61" s="42">
        <f t="shared" si="35"/>
        <v>98.2</v>
      </c>
      <c r="L61" s="42">
        <f t="shared" si="36"/>
        <v>98.2</v>
      </c>
      <c r="M61" s="42">
        <f t="shared" si="36"/>
        <v>70.5</v>
      </c>
      <c r="N61" s="42">
        <f t="shared" si="36"/>
        <v>0</v>
      </c>
    </row>
    <row r="62" spans="1:14" s="2" customFormat="1" ht="15.75" x14ac:dyDescent="0.25">
      <c r="A62" s="10">
        <v>45</v>
      </c>
      <c r="B62" s="73" t="s">
        <v>194</v>
      </c>
      <c r="C62" s="42">
        <v>0.8</v>
      </c>
      <c r="D62" s="42">
        <v>0.8</v>
      </c>
      <c r="E62" s="42">
        <v>0.8</v>
      </c>
      <c r="F62" s="42">
        <v>0</v>
      </c>
      <c r="G62" s="25">
        <f t="shared" si="38"/>
        <v>0</v>
      </c>
      <c r="H62" s="25"/>
      <c r="I62" s="25"/>
      <c r="J62" s="25"/>
      <c r="K62" s="42">
        <f t="shared" si="35"/>
        <v>0.8</v>
      </c>
      <c r="L62" s="42">
        <f t="shared" si="36"/>
        <v>0.8</v>
      </c>
      <c r="M62" s="42">
        <f t="shared" si="36"/>
        <v>0.8</v>
      </c>
      <c r="N62" s="42">
        <f t="shared" si="36"/>
        <v>0</v>
      </c>
    </row>
    <row r="63" spans="1:14" s="2" customFormat="1" ht="31.5" x14ac:dyDescent="0.25">
      <c r="A63" s="10">
        <v>46</v>
      </c>
      <c r="B63" s="5" t="s">
        <v>211</v>
      </c>
      <c r="C63" s="24">
        <v>15971.9</v>
      </c>
      <c r="D63" s="24">
        <v>5404.9</v>
      </c>
      <c r="E63" s="24">
        <v>13</v>
      </c>
      <c r="F63" s="24">
        <v>10567</v>
      </c>
      <c r="G63" s="24">
        <f t="shared" ref="G63:N63" si="39">+G64+G65+G67+G69+G70+G72+G74+G76+G77+G79+G81+G83</f>
        <v>0</v>
      </c>
      <c r="H63" s="24">
        <f t="shared" si="39"/>
        <v>-21.3</v>
      </c>
      <c r="I63" s="24">
        <f t="shared" si="39"/>
        <v>-0.3</v>
      </c>
      <c r="J63" s="24">
        <f t="shared" si="39"/>
        <v>21.3</v>
      </c>
      <c r="K63" s="24">
        <f t="shared" si="39"/>
        <v>15971.9</v>
      </c>
      <c r="L63" s="24">
        <f t="shared" si="39"/>
        <v>5383.6</v>
      </c>
      <c r="M63" s="24">
        <f t="shared" si="39"/>
        <v>12.7</v>
      </c>
      <c r="N63" s="24">
        <f t="shared" si="39"/>
        <v>10588.3</v>
      </c>
    </row>
    <row r="64" spans="1:14" s="2" customFormat="1" ht="15.75" x14ac:dyDescent="0.25">
      <c r="A64" s="10">
        <v>47</v>
      </c>
      <c r="B64" s="4" t="s">
        <v>207</v>
      </c>
      <c r="C64" s="42">
        <v>45.1</v>
      </c>
      <c r="D64" s="42">
        <v>20</v>
      </c>
      <c r="E64" s="42">
        <v>0</v>
      </c>
      <c r="F64" s="42">
        <v>25.1</v>
      </c>
      <c r="G64" s="25">
        <f t="shared" ref="G64:G80" si="40">+H64+J64</f>
        <v>0</v>
      </c>
      <c r="H64" s="25"/>
      <c r="I64" s="25"/>
      <c r="J64" s="25"/>
      <c r="K64" s="42">
        <f t="shared" ref="K64:K83" si="41">+L64+N64</f>
        <v>45.1</v>
      </c>
      <c r="L64" s="42">
        <f t="shared" ref="L64:N83" si="42">+D64+H64</f>
        <v>20</v>
      </c>
      <c r="M64" s="42">
        <f t="shared" si="42"/>
        <v>0</v>
      </c>
      <c r="N64" s="42">
        <f t="shared" si="42"/>
        <v>25.1</v>
      </c>
    </row>
    <row r="65" spans="1:14" s="2" customFormat="1" ht="15.75" x14ac:dyDescent="0.25">
      <c r="A65" s="10">
        <v>48</v>
      </c>
      <c r="B65" s="9" t="s">
        <v>118</v>
      </c>
      <c r="C65" s="42">
        <v>301.60000000000002</v>
      </c>
      <c r="D65" s="42">
        <v>111.3</v>
      </c>
      <c r="E65" s="42">
        <v>0</v>
      </c>
      <c r="F65" s="42">
        <v>190.3</v>
      </c>
      <c r="G65" s="25">
        <f t="shared" si="40"/>
        <v>2.4</v>
      </c>
      <c r="H65" s="25">
        <v>2.4</v>
      </c>
      <c r="I65" s="25"/>
      <c r="J65" s="25"/>
      <c r="K65" s="42">
        <f t="shared" si="41"/>
        <v>304</v>
      </c>
      <c r="L65" s="42">
        <f t="shared" si="42"/>
        <v>113.7</v>
      </c>
      <c r="M65" s="42">
        <f t="shared" si="42"/>
        <v>0</v>
      </c>
      <c r="N65" s="42">
        <f t="shared" si="42"/>
        <v>190.3</v>
      </c>
    </row>
    <row r="66" spans="1:14" s="2" customFormat="1" ht="15.75" x14ac:dyDescent="0.25">
      <c r="A66" s="10">
        <v>49</v>
      </c>
      <c r="B66" s="73" t="s">
        <v>194</v>
      </c>
      <c r="C66" s="42">
        <v>9.1</v>
      </c>
      <c r="D66" s="42">
        <v>0</v>
      </c>
      <c r="E66" s="42">
        <v>0</v>
      </c>
      <c r="F66" s="42">
        <v>9.1</v>
      </c>
      <c r="G66" s="25">
        <f t="shared" si="40"/>
        <v>0</v>
      </c>
      <c r="H66" s="25"/>
      <c r="I66" s="25"/>
      <c r="J66" s="25"/>
      <c r="K66" s="42">
        <f t="shared" si="41"/>
        <v>9.1</v>
      </c>
      <c r="L66" s="42">
        <f t="shared" si="42"/>
        <v>0</v>
      </c>
      <c r="M66" s="42">
        <f t="shared" si="42"/>
        <v>0</v>
      </c>
      <c r="N66" s="42">
        <f t="shared" si="42"/>
        <v>9.1</v>
      </c>
    </row>
    <row r="67" spans="1:14" s="2" customFormat="1" ht="15.75" x14ac:dyDescent="0.25">
      <c r="A67" s="10">
        <v>50</v>
      </c>
      <c r="B67" s="4" t="s">
        <v>35</v>
      </c>
      <c r="C67" s="42">
        <v>222.6</v>
      </c>
      <c r="D67" s="42">
        <v>107.2</v>
      </c>
      <c r="E67" s="42">
        <v>7.8</v>
      </c>
      <c r="F67" s="42">
        <v>115.4</v>
      </c>
      <c r="G67" s="25">
        <f t="shared" si="40"/>
        <v>0</v>
      </c>
      <c r="H67" s="25"/>
      <c r="I67" s="25"/>
      <c r="J67" s="25"/>
      <c r="K67" s="42">
        <f t="shared" si="41"/>
        <v>222.6</v>
      </c>
      <c r="L67" s="42">
        <f t="shared" si="42"/>
        <v>107.2</v>
      </c>
      <c r="M67" s="42">
        <f t="shared" si="42"/>
        <v>7.8</v>
      </c>
      <c r="N67" s="42">
        <f t="shared" si="42"/>
        <v>115.4</v>
      </c>
    </row>
    <row r="68" spans="1:14" s="2" customFormat="1" ht="15.75" x14ac:dyDescent="0.25">
      <c r="A68" s="10">
        <v>51</v>
      </c>
      <c r="B68" s="73" t="s">
        <v>194</v>
      </c>
      <c r="C68" s="42">
        <v>0.5</v>
      </c>
      <c r="D68" s="42">
        <v>0.5</v>
      </c>
      <c r="E68" s="42">
        <v>0</v>
      </c>
      <c r="F68" s="42">
        <v>0</v>
      </c>
      <c r="G68" s="25">
        <f t="shared" si="40"/>
        <v>0</v>
      </c>
      <c r="H68" s="25"/>
      <c r="I68" s="25"/>
      <c r="J68" s="25"/>
      <c r="K68" s="42">
        <f t="shared" si="41"/>
        <v>0.5</v>
      </c>
      <c r="L68" s="42">
        <f t="shared" si="42"/>
        <v>0.5</v>
      </c>
      <c r="M68" s="42">
        <f t="shared" si="42"/>
        <v>0</v>
      </c>
      <c r="N68" s="42">
        <f t="shared" si="42"/>
        <v>0</v>
      </c>
    </row>
    <row r="69" spans="1:14" s="2" customFormat="1" ht="15.75" x14ac:dyDescent="0.25">
      <c r="A69" s="10">
        <v>52</v>
      </c>
      <c r="B69" s="9" t="s">
        <v>45</v>
      </c>
      <c r="C69" s="42">
        <v>359.7</v>
      </c>
      <c r="D69" s="42">
        <v>0.5</v>
      </c>
      <c r="E69" s="42">
        <v>0.4</v>
      </c>
      <c r="F69" s="42">
        <v>359.2</v>
      </c>
      <c r="G69" s="25">
        <f t="shared" si="40"/>
        <v>0</v>
      </c>
      <c r="H69" s="25"/>
      <c r="I69" s="25"/>
      <c r="J69" s="25"/>
      <c r="K69" s="42">
        <f t="shared" si="41"/>
        <v>359.7</v>
      </c>
      <c r="L69" s="42">
        <f t="shared" si="42"/>
        <v>0.5</v>
      </c>
      <c r="M69" s="42">
        <f t="shared" si="42"/>
        <v>0.4</v>
      </c>
      <c r="N69" s="42">
        <f t="shared" si="42"/>
        <v>359.2</v>
      </c>
    </row>
    <row r="70" spans="1:14" s="2" customFormat="1" ht="31.5" x14ac:dyDescent="0.25">
      <c r="A70" s="10">
        <v>53</v>
      </c>
      <c r="B70" s="9" t="s">
        <v>202</v>
      </c>
      <c r="C70" s="42">
        <v>4352</v>
      </c>
      <c r="D70" s="42">
        <v>2364</v>
      </c>
      <c r="E70" s="42">
        <v>3.1</v>
      </c>
      <c r="F70" s="42">
        <v>1988</v>
      </c>
      <c r="G70" s="25">
        <f t="shared" si="40"/>
        <v>854</v>
      </c>
      <c r="H70" s="25"/>
      <c r="I70" s="25"/>
      <c r="J70" s="25">
        <f>604+250</f>
        <v>854</v>
      </c>
      <c r="K70" s="42">
        <f t="shared" si="41"/>
        <v>5206</v>
      </c>
      <c r="L70" s="42">
        <f t="shared" si="42"/>
        <v>2364</v>
      </c>
      <c r="M70" s="42">
        <f t="shared" si="42"/>
        <v>3.1</v>
      </c>
      <c r="N70" s="42">
        <f t="shared" si="42"/>
        <v>2842</v>
      </c>
    </row>
    <row r="71" spans="1:14" s="2" customFormat="1" ht="15.75" x14ac:dyDescent="0.25">
      <c r="A71" s="10">
        <v>54</v>
      </c>
      <c r="B71" s="73" t="s">
        <v>194</v>
      </c>
      <c r="C71" s="42">
        <v>360.9</v>
      </c>
      <c r="D71" s="42">
        <v>360.9</v>
      </c>
      <c r="E71" s="42">
        <v>0</v>
      </c>
      <c r="F71" s="42">
        <v>0</v>
      </c>
      <c r="G71" s="25">
        <f t="shared" si="40"/>
        <v>0</v>
      </c>
      <c r="H71" s="25"/>
      <c r="I71" s="25"/>
      <c r="J71" s="25"/>
      <c r="K71" s="42">
        <f t="shared" si="41"/>
        <v>360.9</v>
      </c>
      <c r="L71" s="42">
        <f t="shared" si="42"/>
        <v>360.9</v>
      </c>
      <c r="M71" s="42">
        <f t="shared" si="42"/>
        <v>0</v>
      </c>
      <c r="N71" s="42">
        <f t="shared" si="42"/>
        <v>0</v>
      </c>
    </row>
    <row r="72" spans="1:14" s="2" customFormat="1" ht="31.5" x14ac:dyDescent="0.25">
      <c r="A72" s="10">
        <v>55</v>
      </c>
      <c r="B72" s="4" t="s">
        <v>184</v>
      </c>
      <c r="C72" s="42">
        <v>1702.1</v>
      </c>
      <c r="D72" s="42">
        <v>279.60000000000002</v>
      </c>
      <c r="E72" s="42">
        <v>0</v>
      </c>
      <c r="F72" s="42">
        <v>1422.5</v>
      </c>
      <c r="G72" s="25">
        <f t="shared" si="40"/>
        <v>-101.5</v>
      </c>
      <c r="H72" s="25"/>
      <c r="I72" s="25"/>
      <c r="J72" s="25">
        <f>-254.4+152.9</f>
        <v>-101.5</v>
      </c>
      <c r="K72" s="42">
        <f t="shared" si="41"/>
        <v>1600.6</v>
      </c>
      <c r="L72" s="42">
        <f t="shared" si="42"/>
        <v>279.60000000000002</v>
      </c>
      <c r="M72" s="42">
        <f t="shared" si="42"/>
        <v>0</v>
      </c>
      <c r="N72" s="42">
        <f t="shared" si="42"/>
        <v>1321</v>
      </c>
    </row>
    <row r="73" spans="1:14" s="2" customFormat="1" ht="15.75" x14ac:dyDescent="0.25">
      <c r="A73" s="10">
        <v>56</v>
      </c>
      <c r="B73" s="73" t="s">
        <v>194</v>
      </c>
      <c r="C73" s="42">
        <v>240</v>
      </c>
      <c r="D73" s="42">
        <v>240</v>
      </c>
      <c r="E73" s="42">
        <v>0</v>
      </c>
      <c r="F73" s="42">
        <v>0</v>
      </c>
      <c r="G73" s="25">
        <f t="shared" si="40"/>
        <v>0</v>
      </c>
      <c r="H73" s="25"/>
      <c r="I73" s="25"/>
      <c r="J73" s="25"/>
      <c r="K73" s="42">
        <f t="shared" si="41"/>
        <v>240</v>
      </c>
      <c r="L73" s="42">
        <f t="shared" si="42"/>
        <v>240</v>
      </c>
      <c r="M73" s="42">
        <f t="shared" si="42"/>
        <v>0</v>
      </c>
      <c r="N73" s="42">
        <f t="shared" si="42"/>
        <v>0</v>
      </c>
    </row>
    <row r="74" spans="1:14" s="2" customFormat="1" ht="15.75" x14ac:dyDescent="0.25">
      <c r="A74" s="10">
        <v>57</v>
      </c>
      <c r="B74" s="4" t="s">
        <v>205</v>
      </c>
      <c r="C74" s="42">
        <v>414.2</v>
      </c>
      <c r="D74" s="42">
        <v>155</v>
      </c>
      <c r="E74" s="42">
        <v>1.4</v>
      </c>
      <c r="F74" s="42">
        <v>259.2</v>
      </c>
      <c r="G74" s="25">
        <f t="shared" si="40"/>
        <v>-2.4</v>
      </c>
      <c r="H74" s="25">
        <v>-2.4</v>
      </c>
      <c r="I74" s="25">
        <v>-0.3</v>
      </c>
      <c r="J74" s="25"/>
      <c r="K74" s="42">
        <f t="shared" si="41"/>
        <v>411.8</v>
      </c>
      <c r="L74" s="42">
        <f t="shared" si="42"/>
        <v>152.6</v>
      </c>
      <c r="M74" s="42">
        <f t="shared" si="42"/>
        <v>1.1000000000000001</v>
      </c>
      <c r="N74" s="42">
        <f t="shared" si="42"/>
        <v>259.2</v>
      </c>
    </row>
    <row r="75" spans="1:14" s="2" customFormat="1" ht="15.75" x14ac:dyDescent="0.25">
      <c r="A75" s="10">
        <v>58</v>
      </c>
      <c r="B75" s="73" t="s">
        <v>194</v>
      </c>
      <c r="C75" s="42">
        <v>19.3</v>
      </c>
      <c r="D75" s="42">
        <v>19.3</v>
      </c>
      <c r="E75" s="42">
        <v>0</v>
      </c>
      <c r="F75" s="42">
        <v>0</v>
      </c>
      <c r="G75" s="25">
        <f t="shared" si="40"/>
        <v>0</v>
      </c>
      <c r="H75" s="25"/>
      <c r="I75" s="25"/>
      <c r="J75" s="25"/>
      <c r="K75" s="42">
        <f t="shared" si="41"/>
        <v>19.3</v>
      </c>
      <c r="L75" s="42">
        <f t="shared" si="42"/>
        <v>19.3</v>
      </c>
      <c r="M75" s="42">
        <f t="shared" si="42"/>
        <v>0</v>
      </c>
      <c r="N75" s="42">
        <f t="shared" si="42"/>
        <v>0</v>
      </c>
    </row>
    <row r="76" spans="1:14" s="2" customFormat="1" ht="15.75" x14ac:dyDescent="0.25">
      <c r="A76" s="10">
        <v>59</v>
      </c>
      <c r="B76" s="4" t="s">
        <v>212</v>
      </c>
      <c r="C76" s="42">
        <v>710.5</v>
      </c>
      <c r="D76" s="42">
        <v>710.5</v>
      </c>
      <c r="E76" s="42">
        <v>0</v>
      </c>
      <c r="F76" s="42">
        <v>0</v>
      </c>
      <c r="G76" s="25">
        <f t="shared" si="40"/>
        <v>0</v>
      </c>
      <c r="H76" s="25"/>
      <c r="I76" s="25"/>
      <c r="J76" s="25"/>
      <c r="K76" s="42">
        <f t="shared" si="41"/>
        <v>710.5</v>
      </c>
      <c r="L76" s="42">
        <f t="shared" si="42"/>
        <v>710.5</v>
      </c>
      <c r="M76" s="42">
        <f t="shared" si="42"/>
        <v>0</v>
      </c>
      <c r="N76" s="42">
        <f t="shared" si="42"/>
        <v>0</v>
      </c>
    </row>
    <row r="77" spans="1:14" s="2" customFormat="1" ht="15.75" x14ac:dyDescent="0.25">
      <c r="A77" s="10">
        <v>60</v>
      </c>
      <c r="B77" s="4" t="s">
        <v>210</v>
      </c>
      <c r="C77" s="42">
        <v>5141.5</v>
      </c>
      <c r="D77" s="42">
        <v>909.6</v>
      </c>
      <c r="E77" s="42">
        <v>0.3</v>
      </c>
      <c r="F77" s="42">
        <v>4231.8999999999996</v>
      </c>
      <c r="G77" s="25">
        <f t="shared" si="40"/>
        <v>-1047.0999999999999</v>
      </c>
      <c r="H77" s="25">
        <v>-3.4</v>
      </c>
      <c r="I77" s="25"/>
      <c r="J77" s="25">
        <v>-1043.7</v>
      </c>
      <c r="K77" s="42">
        <f t="shared" si="41"/>
        <v>4094.4</v>
      </c>
      <c r="L77" s="42">
        <f t="shared" si="42"/>
        <v>906.2</v>
      </c>
      <c r="M77" s="42">
        <f t="shared" si="42"/>
        <v>0.3</v>
      </c>
      <c r="N77" s="42">
        <f t="shared" si="42"/>
        <v>3188.2</v>
      </c>
    </row>
    <row r="78" spans="1:14" s="2" customFormat="1" ht="15.75" x14ac:dyDescent="0.25">
      <c r="A78" s="10">
        <v>61</v>
      </c>
      <c r="B78" s="73" t="s">
        <v>194</v>
      </c>
      <c r="C78" s="42">
        <v>308.10000000000002</v>
      </c>
      <c r="D78" s="42">
        <v>308.10000000000002</v>
      </c>
      <c r="E78" s="42">
        <v>0</v>
      </c>
      <c r="F78" s="42">
        <v>0</v>
      </c>
      <c r="G78" s="25">
        <f t="shared" si="40"/>
        <v>0</v>
      </c>
      <c r="H78" s="25"/>
      <c r="I78" s="25"/>
      <c r="J78" s="25"/>
      <c r="K78" s="42">
        <f t="shared" si="41"/>
        <v>308.10000000000002</v>
      </c>
      <c r="L78" s="42">
        <f t="shared" si="42"/>
        <v>308.10000000000002</v>
      </c>
      <c r="M78" s="42">
        <f t="shared" si="42"/>
        <v>0</v>
      </c>
      <c r="N78" s="42">
        <f t="shared" si="42"/>
        <v>0</v>
      </c>
    </row>
    <row r="79" spans="1:14" s="2" customFormat="1" ht="15.75" x14ac:dyDescent="0.25">
      <c r="A79" s="10">
        <v>62</v>
      </c>
      <c r="B79" s="9" t="s">
        <v>186</v>
      </c>
      <c r="C79" s="42">
        <v>931.7</v>
      </c>
      <c r="D79" s="42">
        <v>70.8</v>
      </c>
      <c r="E79" s="42">
        <v>0</v>
      </c>
      <c r="F79" s="42">
        <v>860.9</v>
      </c>
      <c r="G79" s="25">
        <f t="shared" si="40"/>
        <v>236.5</v>
      </c>
      <c r="H79" s="25">
        <v>-17.899999999999999</v>
      </c>
      <c r="I79" s="25"/>
      <c r="J79" s="25">
        <v>254.4</v>
      </c>
      <c r="K79" s="42">
        <f t="shared" si="41"/>
        <v>1168.2</v>
      </c>
      <c r="L79" s="42">
        <f t="shared" si="42"/>
        <v>52.9</v>
      </c>
      <c r="M79" s="42">
        <f t="shared" si="42"/>
        <v>0</v>
      </c>
      <c r="N79" s="42">
        <f t="shared" si="42"/>
        <v>1115.3</v>
      </c>
    </row>
    <row r="80" spans="1:14" s="2" customFormat="1" ht="15.75" x14ac:dyDescent="0.25">
      <c r="A80" s="10">
        <v>63</v>
      </c>
      <c r="B80" s="73" t="s">
        <v>194</v>
      </c>
      <c r="C80" s="42">
        <v>599.20000000000005</v>
      </c>
      <c r="D80" s="42">
        <v>19.7</v>
      </c>
      <c r="E80" s="42">
        <v>0</v>
      </c>
      <c r="F80" s="42">
        <v>579.5</v>
      </c>
      <c r="G80" s="25">
        <f t="shared" si="40"/>
        <v>0</v>
      </c>
      <c r="H80" s="25"/>
      <c r="I80" s="25"/>
      <c r="J80" s="25"/>
      <c r="K80" s="42">
        <f t="shared" si="41"/>
        <v>599.20000000000005</v>
      </c>
      <c r="L80" s="42">
        <f t="shared" si="42"/>
        <v>19.7</v>
      </c>
      <c r="M80" s="42">
        <f t="shared" si="42"/>
        <v>0</v>
      </c>
      <c r="N80" s="42">
        <f t="shared" si="42"/>
        <v>579.5</v>
      </c>
    </row>
    <row r="81" spans="1:14" s="2" customFormat="1" ht="15.75" x14ac:dyDescent="0.25">
      <c r="A81" s="10">
        <v>64</v>
      </c>
      <c r="B81" s="4" t="s">
        <v>195</v>
      </c>
      <c r="C81" s="42">
        <v>797.2</v>
      </c>
      <c r="D81" s="42">
        <v>452.1</v>
      </c>
      <c r="E81" s="42">
        <v>0</v>
      </c>
      <c r="F81" s="42">
        <v>345.1</v>
      </c>
      <c r="G81" s="25">
        <f>+H81+J81</f>
        <v>58.1</v>
      </c>
      <c r="H81" s="25"/>
      <c r="I81" s="25"/>
      <c r="J81" s="25">
        <v>58.1</v>
      </c>
      <c r="K81" s="42">
        <f t="shared" si="41"/>
        <v>855.3</v>
      </c>
      <c r="L81" s="42">
        <f t="shared" si="42"/>
        <v>452.1</v>
      </c>
      <c r="M81" s="42">
        <f t="shared" si="42"/>
        <v>0</v>
      </c>
      <c r="N81" s="42">
        <f t="shared" si="42"/>
        <v>403.2</v>
      </c>
    </row>
    <row r="82" spans="1:14" s="2" customFormat="1" ht="15.75" x14ac:dyDescent="0.25">
      <c r="A82" s="10">
        <v>65</v>
      </c>
      <c r="B82" s="73" t="s">
        <v>194</v>
      </c>
      <c r="C82" s="42">
        <v>133.69999999999999</v>
      </c>
      <c r="D82" s="42">
        <v>133.69999999999999</v>
      </c>
      <c r="E82" s="42">
        <v>0</v>
      </c>
      <c r="F82" s="42">
        <v>0</v>
      </c>
      <c r="G82" s="25">
        <f t="shared" ref="G82:G83" si="43">+H82+J82</f>
        <v>0</v>
      </c>
      <c r="H82" s="25"/>
      <c r="I82" s="25"/>
      <c r="J82" s="25"/>
      <c r="K82" s="42">
        <f t="shared" si="41"/>
        <v>133.69999999999999</v>
      </c>
      <c r="L82" s="42">
        <f t="shared" si="42"/>
        <v>133.69999999999999</v>
      </c>
      <c r="M82" s="42">
        <f t="shared" si="42"/>
        <v>0</v>
      </c>
      <c r="N82" s="42">
        <f t="shared" si="42"/>
        <v>0</v>
      </c>
    </row>
    <row r="83" spans="1:14" s="2" customFormat="1" ht="15.75" x14ac:dyDescent="0.25">
      <c r="A83" s="10">
        <v>66</v>
      </c>
      <c r="B83" s="4" t="s">
        <v>63</v>
      </c>
      <c r="C83" s="42">
        <v>993.7</v>
      </c>
      <c r="D83" s="42">
        <v>224.3</v>
      </c>
      <c r="E83" s="42">
        <v>0</v>
      </c>
      <c r="F83" s="42">
        <v>769.4</v>
      </c>
      <c r="G83" s="25">
        <f t="shared" si="43"/>
        <v>0</v>
      </c>
      <c r="H83" s="25"/>
      <c r="I83" s="25"/>
      <c r="J83" s="25"/>
      <c r="K83" s="42">
        <f t="shared" si="41"/>
        <v>993.7</v>
      </c>
      <c r="L83" s="42">
        <f t="shared" si="42"/>
        <v>224.3</v>
      </c>
      <c r="M83" s="42">
        <f t="shared" si="42"/>
        <v>0</v>
      </c>
      <c r="N83" s="42">
        <f t="shared" si="42"/>
        <v>769.4</v>
      </c>
    </row>
    <row r="84" spans="1:14" s="2" customFormat="1" ht="15.75" x14ac:dyDescent="0.25">
      <c r="A84" s="10">
        <v>67</v>
      </c>
      <c r="B84" s="5" t="s">
        <v>188</v>
      </c>
      <c r="C84" s="24">
        <v>21776.9</v>
      </c>
      <c r="D84" s="24">
        <v>8260.7999999999993</v>
      </c>
      <c r="E84" s="24">
        <v>224.2</v>
      </c>
      <c r="F84" s="24">
        <v>13516.1</v>
      </c>
      <c r="G84" s="24">
        <f>+G18+G32+G63</f>
        <v>-54</v>
      </c>
      <c r="H84" s="24">
        <f t="shared" ref="H84:N84" si="44">+H18+H32+H63</f>
        <v>-21.3</v>
      </c>
      <c r="I84" s="24">
        <f t="shared" si="44"/>
        <v>-0.3</v>
      </c>
      <c r="J84" s="24">
        <f t="shared" si="44"/>
        <v>-32.700000000000003</v>
      </c>
      <c r="K84" s="24">
        <f t="shared" si="44"/>
        <v>21722.9</v>
      </c>
      <c r="L84" s="24">
        <f t="shared" si="44"/>
        <v>8239.5</v>
      </c>
      <c r="M84" s="24">
        <f t="shared" si="44"/>
        <v>223.9</v>
      </c>
      <c r="N84" s="24">
        <f t="shared" si="44"/>
        <v>13483.4</v>
      </c>
    </row>
    <row r="85" spans="1:14" x14ac:dyDescent="0.25">
      <c r="G85" s="76"/>
      <c r="H85" s="76"/>
      <c r="I85" s="76"/>
      <c r="J85" s="76"/>
    </row>
    <row r="86" spans="1:14" x14ac:dyDescent="0.25">
      <c r="B86" s="77"/>
    </row>
  </sheetData>
  <mergeCells count="20">
    <mergeCell ref="C12:F12"/>
    <mergeCell ref="K12:N12"/>
    <mergeCell ref="C13:F13"/>
    <mergeCell ref="G13:J13"/>
    <mergeCell ref="A10:F10"/>
    <mergeCell ref="L15:M15"/>
    <mergeCell ref="N15:N16"/>
    <mergeCell ref="L14:N14"/>
    <mergeCell ref="D15:E15"/>
    <mergeCell ref="C14:C16"/>
    <mergeCell ref="D14:F14"/>
    <mergeCell ref="G14:G16"/>
    <mergeCell ref="H14:J14"/>
    <mergeCell ref="K14:K16"/>
    <mergeCell ref="F15:F16"/>
    <mergeCell ref="H15:I15"/>
    <mergeCell ref="J15:J16"/>
    <mergeCell ref="K13:N13"/>
    <mergeCell ref="A14:A16"/>
    <mergeCell ref="B14:B16"/>
  </mergeCells>
  <pageMargins left="0.35433070866141736" right="0.35433070866141736" top="0.74803149606299213" bottom="0.55118110236220474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Zeros="0" zoomScale="99" zoomScaleNormal="99" workbookViewId="0">
      <selection activeCell="U15" sqref="U15"/>
    </sheetView>
  </sheetViews>
  <sheetFormatPr defaultRowHeight="15.75" x14ac:dyDescent="0.25"/>
  <cols>
    <col min="1" max="1" width="5.140625" style="1" customWidth="1"/>
    <col min="2" max="2" width="39.5703125" style="1" customWidth="1"/>
    <col min="3" max="3" width="11" style="2" customWidth="1"/>
    <col min="4" max="4" width="10.5703125" style="2" customWidth="1"/>
    <col min="5" max="5" width="10.42578125" style="2" customWidth="1"/>
    <col min="6" max="6" width="12.7109375" style="2" customWidth="1"/>
    <col min="7" max="7" width="11" style="2" customWidth="1"/>
    <col min="8" max="8" width="10.5703125" style="2" customWidth="1"/>
    <col min="9" max="9" width="10.42578125" style="2" customWidth="1"/>
    <col min="10" max="10" width="12.7109375" style="2" customWidth="1"/>
    <col min="11" max="11" width="11" style="2" customWidth="1"/>
    <col min="12" max="12" width="10.5703125" style="2" customWidth="1"/>
    <col min="13" max="13" width="10.42578125" style="2" customWidth="1"/>
    <col min="14" max="14" width="12.7109375" style="2" customWidth="1"/>
    <col min="15" max="16384" width="9.140625" style="2"/>
  </cols>
  <sheetData>
    <row r="1" spans="1:14" x14ac:dyDescent="0.25">
      <c r="C1" s="1"/>
      <c r="D1" s="1"/>
      <c r="E1" s="1"/>
      <c r="F1" s="1"/>
      <c r="G1" s="1"/>
      <c r="H1" s="1"/>
      <c r="I1" s="1"/>
      <c r="J1" s="1"/>
      <c r="K1" s="78" t="s">
        <v>130</v>
      </c>
      <c r="L1" s="1"/>
      <c r="M1" s="1"/>
      <c r="N1" s="1"/>
    </row>
    <row r="2" spans="1:14" x14ac:dyDescent="0.25">
      <c r="C2" s="66" t="s">
        <v>189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C3" s="67" t="s">
        <v>214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C4" s="67" t="s">
        <v>218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C5" s="37" t="s">
        <v>215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C6" s="37" t="s">
        <v>216</v>
      </c>
      <c r="D6" s="82"/>
      <c r="E6" s="82"/>
      <c r="F6" s="82"/>
      <c r="G6" s="81"/>
      <c r="H6" s="82"/>
      <c r="I6" s="82"/>
      <c r="J6" s="82"/>
      <c r="K6" s="81"/>
      <c r="L6" s="82"/>
      <c r="M6" s="82"/>
      <c r="N6" s="82"/>
    </row>
    <row r="7" spans="1:14" x14ac:dyDescent="0.25">
      <c r="C7" s="37" t="s">
        <v>217</v>
      </c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x14ac:dyDescent="0.25">
      <c r="C8" s="67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spans="1:14" x14ac:dyDescent="0.25">
      <c r="B9" s="8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ht="18" customHeight="1" x14ac:dyDescent="0.25">
      <c r="A10" s="117" t="s">
        <v>219</v>
      </c>
      <c r="B10" s="117"/>
      <c r="C10" s="117"/>
      <c r="D10" s="117"/>
      <c r="E10" s="117"/>
      <c r="F10" s="117"/>
      <c r="G10" s="1"/>
      <c r="H10" s="1"/>
      <c r="I10" s="1"/>
      <c r="J10" s="1"/>
      <c r="K10" s="1"/>
      <c r="L10" s="1"/>
      <c r="M10" s="1"/>
      <c r="N10" s="1"/>
    </row>
    <row r="11" spans="1:14" ht="18" customHeight="1" x14ac:dyDescent="0.25">
      <c r="A11" s="117"/>
      <c r="B11" s="117"/>
      <c r="C11" s="117"/>
      <c r="D11" s="117"/>
      <c r="E11" s="117"/>
      <c r="F11" s="117"/>
      <c r="G11" s="1"/>
      <c r="H11" s="1"/>
      <c r="I11" s="1"/>
      <c r="J11" s="1"/>
      <c r="K11" s="1"/>
      <c r="L11" s="1"/>
      <c r="M11" s="1"/>
      <c r="N11" s="1"/>
    </row>
    <row r="12" spans="1:14" ht="15" customHeight="1" x14ac:dyDescent="0.25">
      <c r="A12" s="84"/>
      <c r="B12" s="84"/>
      <c r="C12" s="85"/>
      <c r="D12" s="79"/>
      <c r="E12" s="79"/>
      <c r="F12" s="79"/>
      <c r="G12" s="85"/>
      <c r="H12" s="79"/>
      <c r="I12" s="79"/>
      <c r="J12" s="79"/>
      <c r="K12" s="85"/>
      <c r="L12" s="79"/>
      <c r="M12" s="79"/>
      <c r="N12" s="79"/>
    </row>
    <row r="13" spans="1:14" ht="15.75" customHeight="1" x14ac:dyDescent="0.25">
      <c r="A13" s="23"/>
      <c r="B13" s="86"/>
      <c r="C13" s="87"/>
      <c r="D13" s="87"/>
      <c r="E13" s="87"/>
      <c r="F13" s="88"/>
      <c r="G13" s="87"/>
      <c r="H13" s="87"/>
      <c r="I13" s="87"/>
      <c r="J13" s="88"/>
      <c r="K13" s="87"/>
      <c r="L13" s="87"/>
      <c r="M13" s="87"/>
      <c r="N13" s="88" t="s">
        <v>220</v>
      </c>
    </row>
    <row r="14" spans="1:14" ht="15.75" customHeight="1" x14ac:dyDescent="0.25">
      <c r="A14" s="23"/>
      <c r="B14" s="86"/>
      <c r="C14" s="109" t="s">
        <v>131</v>
      </c>
      <c r="D14" s="109"/>
      <c r="E14" s="109"/>
      <c r="F14" s="109"/>
      <c r="G14" s="109" t="s">
        <v>167</v>
      </c>
      <c r="H14" s="109"/>
      <c r="I14" s="109"/>
      <c r="J14" s="109"/>
      <c r="K14" s="109" t="s">
        <v>168</v>
      </c>
      <c r="L14" s="109"/>
      <c r="M14" s="109"/>
      <c r="N14" s="109"/>
    </row>
    <row r="15" spans="1:14" ht="17.25" customHeight="1" x14ac:dyDescent="0.25">
      <c r="A15" s="118" t="s">
        <v>0</v>
      </c>
      <c r="B15" s="118" t="s">
        <v>221</v>
      </c>
      <c r="C15" s="116" t="s">
        <v>1</v>
      </c>
      <c r="D15" s="109" t="s">
        <v>2</v>
      </c>
      <c r="E15" s="109"/>
      <c r="F15" s="109"/>
      <c r="G15" s="116" t="s">
        <v>1</v>
      </c>
      <c r="H15" s="109" t="s">
        <v>2</v>
      </c>
      <c r="I15" s="109"/>
      <c r="J15" s="109"/>
      <c r="K15" s="116" t="s">
        <v>1</v>
      </c>
      <c r="L15" s="109" t="s">
        <v>2</v>
      </c>
      <c r="M15" s="109"/>
      <c r="N15" s="109"/>
    </row>
    <row r="16" spans="1:14" ht="113.25" customHeight="1" x14ac:dyDescent="0.2">
      <c r="A16" s="118"/>
      <c r="B16" s="118"/>
      <c r="C16" s="116"/>
      <c r="D16" s="89" t="s">
        <v>222</v>
      </c>
      <c r="E16" s="90" t="s">
        <v>223</v>
      </c>
      <c r="F16" s="90" t="s">
        <v>224</v>
      </c>
      <c r="G16" s="116"/>
      <c r="H16" s="89" t="s">
        <v>222</v>
      </c>
      <c r="I16" s="90" t="s">
        <v>223</v>
      </c>
      <c r="J16" s="90" t="s">
        <v>224</v>
      </c>
      <c r="K16" s="116"/>
      <c r="L16" s="89" t="s">
        <v>222</v>
      </c>
      <c r="M16" s="90" t="s">
        <v>223</v>
      </c>
      <c r="N16" s="90" t="s">
        <v>224</v>
      </c>
    </row>
    <row r="17" spans="1:14" ht="15" customHeight="1" x14ac:dyDescent="0.25">
      <c r="A17" s="80">
        <v>1</v>
      </c>
      <c r="B17" s="91" t="s">
        <v>225</v>
      </c>
      <c r="C17" s="92" t="s">
        <v>226</v>
      </c>
      <c r="D17" s="92" t="s">
        <v>227</v>
      </c>
      <c r="E17" s="48">
        <v>5</v>
      </c>
      <c r="F17" s="92" t="s">
        <v>228</v>
      </c>
      <c r="G17" s="92" t="s">
        <v>226</v>
      </c>
      <c r="H17" s="92" t="s">
        <v>227</v>
      </c>
      <c r="I17" s="48">
        <v>5</v>
      </c>
      <c r="J17" s="92" t="s">
        <v>228</v>
      </c>
      <c r="K17" s="92" t="s">
        <v>226</v>
      </c>
      <c r="L17" s="92" t="s">
        <v>227</v>
      </c>
      <c r="M17" s="48">
        <v>5</v>
      </c>
      <c r="N17" s="92" t="s">
        <v>228</v>
      </c>
    </row>
    <row r="18" spans="1:14" ht="21" customHeight="1" x14ac:dyDescent="0.25">
      <c r="A18" s="93">
        <v>1</v>
      </c>
      <c r="B18" s="75" t="s">
        <v>3</v>
      </c>
      <c r="C18" s="94">
        <f t="shared" ref="C18:N18" si="0">+C19+C20+C21+C22+C23+C24+C25</f>
        <v>8114.3</v>
      </c>
      <c r="D18" s="94">
        <f t="shared" si="0"/>
        <v>5303.9</v>
      </c>
      <c r="E18" s="94">
        <f t="shared" si="0"/>
        <v>1450.1</v>
      </c>
      <c r="F18" s="94">
        <f t="shared" si="0"/>
        <v>1360.3</v>
      </c>
      <c r="G18" s="94">
        <f t="shared" si="0"/>
        <v>2</v>
      </c>
      <c r="H18" s="94">
        <f t="shared" si="0"/>
        <v>-16.8</v>
      </c>
      <c r="I18" s="94">
        <f t="shared" si="0"/>
        <v>18.8</v>
      </c>
      <c r="J18" s="94">
        <f t="shared" si="0"/>
        <v>0</v>
      </c>
      <c r="K18" s="94">
        <f t="shared" si="0"/>
        <v>8116.3</v>
      </c>
      <c r="L18" s="94">
        <f t="shared" si="0"/>
        <v>5287.1</v>
      </c>
      <c r="M18" s="94">
        <f t="shared" si="0"/>
        <v>1468.9</v>
      </c>
      <c r="N18" s="94">
        <f t="shared" si="0"/>
        <v>1360.3</v>
      </c>
    </row>
    <row r="19" spans="1:14" ht="19.5" customHeight="1" x14ac:dyDescent="0.25">
      <c r="A19" s="93">
        <v>2</v>
      </c>
      <c r="B19" s="74" t="s">
        <v>35</v>
      </c>
      <c r="C19" s="95">
        <f t="shared" ref="C19:C25" si="1">+D19+E19+F19</f>
        <v>200</v>
      </c>
      <c r="D19" s="95"/>
      <c r="E19" s="95"/>
      <c r="F19" s="95">
        <v>200</v>
      </c>
      <c r="G19" s="95">
        <f t="shared" ref="G19:G25" si="2">+H19+I19+J19</f>
        <v>0</v>
      </c>
      <c r="H19" s="95"/>
      <c r="I19" s="95"/>
      <c r="J19" s="95"/>
      <c r="K19" s="95">
        <f t="shared" ref="K19:K25" si="3">+L19+M19+N19</f>
        <v>200</v>
      </c>
      <c r="L19" s="95">
        <f>+D19+H19</f>
        <v>0</v>
      </c>
      <c r="M19" s="95">
        <f t="shared" ref="M19:N25" si="4">+E19+I19</f>
        <v>0</v>
      </c>
      <c r="N19" s="95">
        <f t="shared" si="4"/>
        <v>200</v>
      </c>
    </row>
    <row r="20" spans="1:14" ht="31.5" x14ac:dyDescent="0.25">
      <c r="A20" s="93">
        <v>3</v>
      </c>
      <c r="B20" s="4" t="s">
        <v>229</v>
      </c>
      <c r="C20" s="95">
        <f t="shared" si="1"/>
        <v>35.700000000000003</v>
      </c>
      <c r="D20" s="95"/>
      <c r="E20" s="95">
        <v>28</v>
      </c>
      <c r="F20" s="95">
        <v>7.7</v>
      </c>
      <c r="G20" s="95">
        <f t="shared" si="2"/>
        <v>0</v>
      </c>
      <c r="H20" s="95"/>
      <c r="I20" s="95"/>
      <c r="J20" s="95"/>
      <c r="K20" s="95">
        <f t="shared" si="3"/>
        <v>35.700000000000003</v>
      </c>
      <c r="L20" s="95">
        <f t="shared" ref="L20:L25" si="5">+D20+H20</f>
        <v>0</v>
      </c>
      <c r="M20" s="95">
        <f t="shared" si="4"/>
        <v>28</v>
      </c>
      <c r="N20" s="95">
        <f t="shared" si="4"/>
        <v>7.7</v>
      </c>
    </row>
    <row r="21" spans="1:14" ht="19.5" customHeight="1" x14ac:dyDescent="0.25">
      <c r="A21" s="93">
        <v>4</v>
      </c>
      <c r="B21" s="74" t="s">
        <v>205</v>
      </c>
      <c r="C21" s="95">
        <f t="shared" si="1"/>
        <v>447.4</v>
      </c>
      <c r="D21" s="95"/>
      <c r="E21" s="95">
        <v>388.9</v>
      </c>
      <c r="F21" s="95">
        <v>58.5</v>
      </c>
      <c r="G21" s="95">
        <f t="shared" si="2"/>
        <v>0</v>
      </c>
      <c r="H21" s="95"/>
      <c r="I21" s="95"/>
      <c r="J21" s="95"/>
      <c r="K21" s="95">
        <f t="shared" si="3"/>
        <v>447.4</v>
      </c>
      <c r="L21" s="95">
        <f t="shared" si="5"/>
        <v>0</v>
      </c>
      <c r="M21" s="95">
        <f t="shared" si="4"/>
        <v>388.9</v>
      </c>
      <c r="N21" s="95">
        <f t="shared" si="4"/>
        <v>58.5</v>
      </c>
    </row>
    <row r="22" spans="1:14" ht="19.5" customHeight="1" x14ac:dyDescent="0.25">
      <c r="A22" s="93">
        <v>5</v>
      </c>
      <c r="B22" s="4" t="s">
        <v>210</v>
      </c>
      <c r="C22" s="95">
        <f t="shared" si="1"/>
        <v>5390</v>
      </c>
      <c r="D22" s="95">
        <v>4690</v>
      </c>
      <c r="E22" s="95">
        <v>637.6</v>
      </c>
      <c r="F22" s="95">
        <v>62.4</v>
      </c>
      <c r="G22" s="95">
        <f t="shared" si="2"/>
        <v>0</v>
      </c>
      <c r="H22" s="95"/>
      <c r="I22" s="95"/>
      <c r="J22" s="95"/>
      <c r="K22" s="95">
        <f t="shared" si="3"/>
        <v>5390</v>
      </c>
      <c r="L22" s="95">
        <f t="shared" si="5"/>
        <v>4690</v>
      </c>
      <c r="M22" s="95">
        <f t="shared" si="4"/>
        <v>637.6</v>
      </c>
      <c r="N22" s="95">
        <f t="shared" si="4"/>
        <v>62.4</v>
      </c>
    </row>
    <row r="23" spans="1:14" s="3" customFormat="1" x14ac:dyDescent="0.25">
      <c r="A23" s="93">
        <v>6</v>
      </c>
      <c r="B23" s="96" t="s">
        <v>186</v>
      </c>
      <c r="C23" s="95">
        <f t="shared" si="1"/>
        <v>330.8</v>
      </c>
      <c r="D23" s="95">
        <v>100.4</v>
      </c>
      <c r="E23" s="95">
        <v>220</v>
      </c>
      <c r="F23" s="95">
        <v>10.4</v>
      </c>
      <c r="G23" s="95">
        <f t="shared" si="2"/>
        <v>0</v>
      </c>
      <c r="H23" s="95"/>
      <c r="I23" s="95"/>
      <c r="J23" s="95"/>
      <c r="K23" s="95">
        <f t="shared" si="3"/>
        <v>330.8</v>
      </c>
      <c r="L23" s="95">
        <f t="shared" si="5"/>
        <v>100.4</v>
      </c>
      <c r="M23" s="95">
        <f t="shared" si="4"/>
        <v>220</v>
      </c>
      <c r="N23" s="95">
        <f t="shared" si="4"/>
        <v>10.4</v>
      </c>
    </row>
    <row r="24" spans="1:14" ht="15" customHeight="1" x14ac:dyDescent="0.25">
      <c r="A24" s="93">
        <v>7</v>
      </c>
      <c r="B24" s="4" t="s">
        <v>195</v>
      </c>
      <c r="C24" s="95">
        <f t="shared" si="1"/>
        <v>1689.8</v>
      </c>
      <c r="D24" s="95">
        <v>502</v>
      </c>
      <c r="E24" s="95">
        <v>166.5</v>
      </c>
      <c r="F24" s="95">
        <v>1021.3</v>
      </c>
      <c r="G24" s="95">
        <f t="shared" si="2"/>
        <v>0</v>
      </c>
      <c r="H24" s="95">
        <v>-18.8</v>
      </c>
      <c r="I24" s="95">
        <v>18.8</v>
      </c>
      <c r="J24" s="95"/>
      <c r="K24" s="95">
        <f t="shared" si="3"/>
        <v>1689.8</v>
      </c>
      <c r="L24" s="95">
        <f t="shared" si="5"/>
        <v>483.2</v>
      </c>
      <c r="M24" s="95">
        <f t="shared" si="4"/>
        <v>185.3</v>
      </c>
      <c r="N24" s="95">
        <f t="shared" si="4"/>
        <v>1021.3</v>
      </c>
    </row>
    <row r="25" spans="1:14" ht="15" customHeight="1" x14ac:dyDescent="0.25">
      <c r="A25" s="93">
        <v>8</v>
      </c>
      <c r="B25" s="96" t="s">
        <v>63</v>
      </c>
      <c r="C25" s="95">
        <f t="shared" si="1"/>
        <v>20.6</v>
      </c>
      <c r="D25" s="95">
        <v>11.5</v>
      </c>
      <c r="E25" s="95">
        <v>9.1</v>
      </c>
      <c r="F25" s="95"/>
      <c r="G25" s="95">
        <f t="shared" si="2"/>
        <v>2</v>
      </c>
      <c r="H25" s="95">
        <v>2</v>
      </c>
      <c r="I25" s="95"/>
      <c r="J25" s="95"/>
      <c r="K25" s="95">
        <f t="shared" si="3"/>
        <v>22.6</v>
      </c>
      <c r="L25" s="95">
        <f t="shared" si="5"/>
        <v>13.5</v>
      </c>
      <c r="M25" s="95">
        <f t="shared" si="4"/>
        <v>9.1</v>
      </c>
      <c r="N25" s="95">
        <f t="shared" si="4"/>
        <v>0</v>
      </c>
    </row>
    <row r="26" spans="1:14" x14ac:dyDescent="0.25">
      <c r="A26" s="93">
        <v>9</v>
      </c>
      <c r="B26" s="75" t="s">
        <v>1</v>
      </c>
      <c r="C26" s="97">
        <f t="shared" ref="C26:N26" si="6">+C19+C20+C21+C22+C23+C24+C25</f>
        <v>8114.3</v>
      </c>
      <c r="D26" s="97">
        <f t="shared" si="6"/>
        <v>5303.9</v>
      </c>
      <c r="E26" s="97">
        <f t="shared" si="6"/>
        <v>1450.1</v>
      </c>
      <c r="F26" s="97">
        <f t="shared" si="6"/>
        <v>1360.3</v>
      </c>
      <c r="G26" s="97">
        <f t="shared" si="6"/>
        <v>2</v>
      </c>
      <c r="H26" s="97">
        <f t="shared" si="6"/>
        <v>-16.8</v>
      </c>
      <c r="I26" s="97">
        <f t="shared" si="6"/>
        <v>18.8</v>
      </c>
      <c r="J26" s="97">
        <f t="shared" si="6"/>
        <v>0</v>
      </c>
      <c r="K26" s="97">
        <f t="shared" si="6"/>
        <v>8116.3</v>
      </c>
      <c r="L26" s="97">
        <f t="shared" si="6"/>
        <v>5287.1</v>
      </c>
      <c r="M26" s="97">
        <f t="shared" si="6"/>
        <v>1468.9</v>
      </c>
      <c r="N26" s="97">
        <f t="shared" si="6"/>
        <v>1360.3</v>
      </c>
    </row>
    <row r="27" spans="1:14" x14ac:dyDescent="0.25">
      <c r="A27" s="98"/>
      <c r="B27" s="99"/>
      <c r="C27" s="100"/>
      <c r="D27" s="101"/>
      <c r="E27" s="101"/>
      <c r="F27" s="101"/>
      <c r="G27" s="100"/>
      <c r="H27" s="101"/>
      <c r="I27" s="101"/>
      <c r="J27" s="101"/>
      <c r="K27" s="100"/>
      <c r="L27" s="100"/>
      <c r="M27" s="100"/>
      <c r="N27" s="100"/>
    </row>
    <row r="28" spans="1:14" s="105" customFormat="1" x14ac:dyDescent="0.25">
      <c r="A28" s="98"/>
      <c r="B28" s="102"/>
      <c r="C28" s="103"/>
      <c r="D28" s="104"/>
      <c r="E28" s="104"/>
      <c r="F28" s="104"/>
      <c r="G28" s="100"/>
      <c r="H28" s="104"/>
      <c r="I28" s="104"/>
      <c r="J28" s="104"/>
      <c r="K28" s="100"/>
      <c r="L28" s="104"/>
      <c r="M28" s="104"/>
      <c r="N28" s="104"/>
    </row>
    <row r="29" spans="1:14" x14ac:dyDescent="0.25">
      <c r="A29" s="98"/>
      <c r="B29" s="106"/>
      <c r="C29" s="100"/>
      <c r="D29" s="101"/>
      <c r="E29" s="101"/>
      <c r="F29" s="101"/>
      <c r="G29" s="100"/>
      <c r="H29" s="101"/>
      <c r="I29" s="101"/>
      <c r="J29" s="101"/>
      <c r="K29" s="100"/>
      <c r="L29" s="101"/>
      <c r="M29" s="101"/>
      <c r="N29" s="101"/>
    </row>
    <row r="30" spans="1:14" x14ac:dyDescent="0.25">
      <c r="A30" s="98"/>
      <c r="B30" s="106"/>
      <c r="C30" s="100"/>
      <c r="D30" s="101"/>
      <c r="E30" s="101"/>
      <c r="F30" s="101"/>
      <c r="G30" s="100"/>
      <c r="H30" s="101"/>
      <c r="I30" s="101"/>
      <c r="J30" s="101"/>
      <c r="K30" s="100"/>
      <c r="L30" s="101"/>
      <c r="M30" s="101"/>
      <c r="N30" s="101"/>
    </row>
    <row r="31" spans="1:14" x14ac:dyDescent="0.25">
      <c r="A31" s="79"/>
      <c r="B31" s="22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</row>
    <row r="32" spans="1:14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</sheetData>
  <mergeCells count="12">
    <mergeCell ref="K15:K16"/>
    <mergeCell ref="L15:N15"/>
    <mergeCell ref="A10:F11"/>
    <mergeCell ref="C14:F14"/>
    <mergeCell ref="G14:J14"/>
    <mergeCell ref="K14:N14"/>
    <mergeCell ref="A15:A16"/>
    <mergeCell ref="B15:B16"/>
    <mergeCell ref="C15:C16"/>
    <mergeCell ref="D15:F15"/>
    <mergeCell ref="G15:G16"/>
    <mergeCell ref="H15:J15"/>
  </mergeCells>
  <pageMargins left="0.70866141732283472" right="0.39370078740157483" top="0.78740157480314965" bottom="0.39370078740157483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</vt:lpstr>
      <vt:lpstr>'1 pr. asignavimai'!Print_Titles</vt:lpstr>
      <vt:lpstr>'1 pr. pajamos '!Print_Titles</vt:lpstr>
      <vt:lpstr>'3 pr.'!Print_Titles</vt:lpstr>
      <vt:lpstr>'5 pr.'!Print_Titles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2020-10-07T12:30:17Z</cp:lastPrinted>
  <dcterms:created xsi:type="dcterms:W3CDTF">2013-11-22T06:09:34Z</dcterms:created>
  <dcterms:modified xsi:type="dcterms:W3CDTF">2020-10-12T06:32:12Z</dcterms:modified>
</cp:coreProperties>
</file>