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luosnis\Kmsa\Savivaldybės administracija\BENDROSIOS VALDYMO FUNKCIJOS\Strateginio planavimo skyrius\MVP PLANAI\2020 MVP\10 KEITIMAS (KPP lėšos ir ne tik)\"/>
    </mc:Choice>
  </mc:AlternateContent>
  <bookViews>
    <workbookView xWindow="-120" yWindow="-120" windowWidth="24240" windowHeight="12550"/>
  </bookViews>
  <sheets>
    <sheet name="13 MVP" sheetId="9" r:id="rId1"/>
  </sheets>
  <definedNames>
    <definedName name="_xlnm.Print_Area" localSheetId="0">'13 MVP'!$A$1:$L$144</definedName>
    <definedName name="_xlnm.Print_Titles" localSheetId="0">'13 MVP'!$7:$9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7" i="9" l="1"/>
  <c r="J44" i="9"/>
  <c r="J129" i="9" l="1"/>
  <c r="J118" i="9" l="1"/>
  <c r="J115" i="9"/>
  <c r="J88" i="9"/>
  <c r="J84" i="9"/>
  <c r="J34" i="9" l="1"/>
  <c r="J107" i="9" l="1"/>
  <c r="J117" i="9" l="1"/>
  <c r="J56" i="9" l="1"/>
  <c r="J53" i="9" l="1"/>
  <c r="J134" i="9" l="1"/>
  <c r="J22" i="9" l="1"/>
  <c r="J104" i="9" l="1"/>
  <c r="J96" i="9" l="1"/>
  <c r="J61" i="9" l="1"/>
  <c r="J67" i="9" s="1"/>
  <c r="J112" i="9" l="1"/>
  <c r="J24" i="9" l="1"/>
  <c r="J126" i="9" s="1"/>
  <c r="J99" i="9" l="1"/>
  <c r="J82" i="9"/>
  <c r="J79" i="9"/>
  <c r="J75" i="9"/>
  <c r="J38" i="9"/>
  <c r="J25" i="9"/>
  <c r="J106" i="9" l="1"/>
  <c r="J92" i="9" l="1"/>
  <c r="J101" i="9" l="1"/>
  <c r="J109" i="9" l="1"/>
  <c r="J131" i="9" l="1"/>
  <c r="J139" i="9" l="1"/>
  <c r="J138" i="9"/>
  <c r="J137" i="9"/>
  <c r="J136" i="9"/>
  <c r="J130" i="9"/>
  <c r="J128" i="9"/>
  <c r="J133" i="9"/>
  <c r="J127" i="9"/>
  <c r="J132" i="9"/>
  <c r="J71" i="9"/>
  <c r="J69" i="9"/>
  <c r="J50" i="9"/>
  <c r="J40" i="9"/>
  <c r="J57" i="9" l="1"/>
  <c r="J125" i="9"/>
  <c r="J124" i="9" s="1"/>
  <c r="J135" i="9"/>
  <c r="J140" i="9" l="1"/>
  <c r="J119" i="9"/>
  <c r="J120" i="9" s="1"/>
</calcChain>
</file>

<file path=xl/comments1.xml><?xml version="1.0" encoding="utf-8"?>
<comments xmlns="http://schemas.openxmlformats.org/spreadsheetml/2006/main">
  <authors>
    <author>Snieguole Kacerauskaite</author>
  </authors>
  <commentList>
    <comment ref="F14" authorId="0" shapeId="0">
      <text>
        <r>
          <rPr>
            <sz val="9"/>
            <color indexed="81"/>
            <rFont val="Tahoma"/>
            <family val="2"/>
            <charset val="186"/>
          </rPr>
          <t>"Organizuoti  ir vykdyti visuomenės sveikatinimo veiklą prioritetinėse srityse"</t>
        </r>
      </text>
    </comment>
    <comment ref="F17" authorId="0" shapeId="0">
      <text>
        <r>
          <rPr>
            <sz val="9"/>
            <color indexed="81"/>
            <rFont val="Tahoma"/>
            <family val="2"/>
            <charset val="186"/>
          </rPr>
          <t>"Ugdyti visuomenės sveikatos srityje veikiančių NVO kompetencijas"</t>
        </r>
      </text>
    </comment>
    <comment ref="F19" authorId="0" shapeId="0">
      <text>
        <r>
          <rPr>
            <sz val="9"/>
            <color indexed="81"/>
            <rFont val="Tahoma"/>
            <family val="2"/>
            <charset val="186"/>
          </rPr>
          <t>"Aktyvinti valstybinių prevencinių sveikatos programų, finansuojamų iš PSDF, įgyvendinimą"</t>
        </r>
      </text>
    </comment>
    <comment ref="F23" authorId="0" shapeId="0">
      <text>
        <r>
          <rPr>
            <sz val="9"/>
            <color indexed="81"/>
            <rFont val="Tahoma"/>
            <family val="2"/>
            <charset val="186"/>
          </rPr>
          <t>"Aktyvinti valstybinių prevencinių sveikatos programų, finansuojamų iš PSDF, įgyvendinimą"</t>
        </r>
      </text>
    </comment>
    <comment ref="L23" authorId="0" shapeId="0">
      <text>
        <r>
          <rPr>
            <b/>
            <sz val="9"/>
            <color indexed="81"/>
            <rFont val="Tahoma"/>
            <family val="2"/>
            <charset val="186"/>
          </rPr>
          <t>+ 4 privačios įstaigos</t>
        </r>
      </text>
    </comment>
    <comment ref="F26" authorId="0" shapeId="0">
      <text>
        <r>
          <rPr>
            <b/>
            <sz val="9"/>
            <color indexed="81"/>
            <rFont val="Tahoma"/>
            <family val="2"/>
            <charset val="186"/>
          </rPr>
          <t>6.2. Visuomenės sveikatinimo paslaugų plėtojimas</t>
        </r>
        <r>
          <rPr>
            <sz val="9"/>
            <color indexed="81"/>
            <rFont val="Tahoma"/>
            <family val="2"/>
            <charset val="186"/>
          </rPr>
          <t xml:space="preserve">
6.2.1. Visuomenės sveikatos priežiūros paslaugas gaunančių asmenų skaičiaus didėjimas, proc.</t>
        </r>
      </text>
    </comment>
    <comment ref="F35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6.2. Visuomenės sveikatinimo paslaugų plėtojimas
</t>
        </r>
        <r>
          <rPr>
            <sz val="9"/>
            <color indexed="81"/>
            <rFont val="Tahoma"/>
            <family val="2"/>
            <charset val="186"/>
          </rPr>
          <t xml:space="preserve">6.2.2. Naujų tarpsektorinių programų ir iniciatyvų skaičius
</t>
        </r>
      </text>
    </comment>
    <comment ref="F41" authorId="0" shapeId="0">
      <text>
        <r>
          <rPr>
            <b/>
            <sz val="9"/>
            <color indexed="81"/>
            <rFont val="Tahoma"/>
            <family val="2"/>
            <charset val="186"/>
          </rPr>
          <t>6.2. Visuomenės sveikatinimo paslaugų plėtojimas</t>
        </r>
        <r>
          <rPr>
            <sz val="9"/>
            <color indexed="81"/>
            <rFont val="Tahoma"/>
            <family val="2"/>
            <charset val="186"/>
          </rPr>
          <t xml:space="preserve">
6.2.2. Naujų tarpsektorinių programų ir iniciatyvų skaičius</t>
        </r>
      </text>
    </comment>
    <comment ref="F45" authorId="0" shapeId="0">
      <text>
        <r>
          <rPr>
            <b/>
            <sz val="9"/>
            <color indexed="81"/>
            <rFont val="Tahoma"/>
            <family val="2"/>
            <charset val="186"/>
          </rPr>
          <t>6.2. Visuomenės sveikatinimo paslaugų plėtojimas</t>
        </r>
        <r>
          <rPr>
            <sz val="9"/>
            <color indexed="81"/>
            <rFont val="Tahoma"/>
            <family val="2"/>
            <charset val="186"/>
          </rPr>
          <t xml:space="preserve">
6.2.2. Naujų tarpsektorinių programų ir iniciatyvų skaičius</t>
        </r>
      </text>
    </comment>
    <comment ref="F48" authorId="0" shapeId="0">
      <text>
        <r>
          <rPr>
            <b/>
            <sz val="9"/>
            <color indexed="81"/>
            <rFont val="Tahoma"/>
            <family val="2"/>
            <charset val="186"/>
          </rPr>
          <t>6.2. Visuomenės sveikatinimo paslaugų plėtojimas</t>
        </r>
        <r>
          <rPr>
            <sz val="9"/>
            <color indexed="81"/>
            <rFont val="Tahoma"/>
            <family val="2"/>
            <charset val="186"/>
          </rPr>
          <t xml:space="preserve">
6.2.2. Naujų tarpsektorinių programų ir iniciatyvų skaičius</t>
        </r>
      </text>
    </comment>
    <comment ref="F51" authorId="0" shapeId="0">
      <text>
        <r>
          <rPr>
            <b/>
            <sz val="9"/>
            <color indexed="81"/>
            <rFont val="Tahoma"/>
            <family val="2"/>
            <charset val="186"/>
          </rPr>
          <t>6.2. Visuomenės sveikatinimo paslaugų plėtojimas</t>
        </r>
        <r>
          <rPr>
            <sz val="9"/>
            <color indexed="81"/>
            <rFont val="Tahoma"/>
            <family val="2"/>
            <charset val="186"/>
          </rPr>
          <t xml:space="preserve">
6.2.2. Naujų tarpsektorinių programų ir iniciatyvų skaičius</t>
        </r>
      </text>
    </comment>
    <comment ref="F54" authorId="0" shapeId="0">
      <text>
        <r>
          <rPr>
            <b/>
            <sz val="9"/>
            <color indexed="81"/>
            <rFont val="Tahoma"/>
            <family val="2"/>
            <charset val="186"/>
          </rPr>
          <t>6.2. Visuomenės sveikatinimo paslaugų plėtojimas</t>
        </r>
        <r>
          <rPr>
            <sz val="9"/>
            <color indexed="81"/>
            <rFont val="Tahoma"/>
            <family val="2"/>
            <charset val="186"/>
          </rPr>
          <t xml:space="preserve">
6.2.2. Naujų tarpsektorinių programų ir iniciatyvų skaičius</t>
        </r>
      </text>
    </comment>
    <comment ref="F59" authorId="0" shapeId="0">
      <text>
        <r>
          <rPr>
            <b/>
            <sz val="9"/>
            <color indexed="81"/>
            <rFont val="Tahoma"/>
            <family val="2"/>
            <charset val="186"/>
          </rPr>
          <t>6.1. Asmens sveikatos priežiūros įstaigų statuso stiprinimas</t>
        </r>
        <r>
          <rPr>
            <sz val="9"/>
            <color indexed="81"/>
            <rFont val="Tahoma"/>
            <family val="2"/>
            <charset val="186"/>
          </rPr>
          <t xml:space="preserve">
6.1.3. Kompleksines paslaugas sutrikusios raidos ir neįgaliems vaikams BĮ Klaipėdos sutrikusio vystymosi kūdikių namuose gaunančių asmenų skaičius per metus </t>
        </r>
      </text>
    </comment>
    <comment ref="F85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6.1. Asmens sveikatos priežiūros įstaigų statuso stiprinimas
</t>
        </r>
        <r>
          <rPr>
            <sz val="9"/>
            <color indexed="81"/>
            <rFont val="Tahoma"/>
            <family val="2"/>
            <charset val="186"/>
          </rPr>
          <t xml:space="preserve">6.1.1. Veikiantis daugiaprofilinis, modernus Vakarų Lietuvos regiono tretinio lygio asmens sveikatos priežiūros ir gydymo Klaipėdos universitetinės ligoninės (KUL) centras, vnt.
</t>
        </r>
      </text>
    </comment>
    <comment ref="F87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6.1. Asmens sveikatos priežiūros įstaigų statuso stiprinimas
</t>
        </r>
        <r>
          <rPr>
            <sz val="9"/>
            <color indexed="81"/>
            <rFont val="Tahoma"/>
            <family val="2"/>
            <charset val="186"/>
          </rPr>
          <t xml:space="preserve">6.1.1. Veikiantis daugiaprofilinis, modernus Vakarų Lietuvos regiono tretinio lygio asmens sveikatos priežiūros ir gydymo Klaipėdos universitetinės ligoninės (KUL) centras, vnt.
</t>
        </r>
      </text>
    </comment>
    <comment ref="F100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6.1. Asmens sveikatos priežiūros įstaigų statuso stiprinimas
</t>
        </r>
        <r>
          <rPr>
            <sz val="9"/>
            <color indexed="81"/>
            <rFont val="Tahoma"/>
            <family val="2"/>
            <charset val="186"/>
          </rPr>
          <t xml:space="preserve">6.1.2. Poliklinikos statusą įgijusių savivaldybės sveikatos priežiūros centrų skaičius, vnt. </t>
        </r>
      </text>
    </comment>
  </commentList>
</comments>
</file>

<file path=xl/sharedStrings.xml><?xml version="1.0" encoding="utf-8"?>
<sst xmlns="http://schemas.openxmlformats.org/spreadsheetml/2006/main" count="394" uniqueCount="178">
  <si>
    <t>SVEIKATOS APSAUGOS PROGRAMOS (NR. 13)</t>
  </si>
  <si>
    <t xml:space="preserve"> TIKSLŲ, UŽDAVINIŲ, PRIEMONIŲ, PRIEMONIŲ IŠLAIDŲ IR PRODUKTO KRITERIJŲ SUVESTINĖ</t>
  </si>
  <si>
    <t>tūkst. Eur</t>
  </si>
  <si>
    <t>Programos tikslo kodas</t>
  </si>
  <si>
    <t>Uždavinio kodas</t>
  </si>
  <si>
    <t>Priemonės kodas</t>
  </si>
  <si>
    <t>Pavadinimas</t>
  </si>
  <si>
    <t>Priemonės požymis</t>
  </si>
  <si>
    <t>Asignavimų valdytojo kodas</t>
  </si>
  <si>
    <t>Finansavimo šaltinis</t>
  </si>
  <si>
    <t>Produkto kriterijus</t>
  </si>
  <si>
    <t>Strateginis tikslas 03. Užtikrinti gyventojams aukštą švietimo, kultūros, socialinių, sporto ir sveikatos apsaugos paslaugų kokybę ir prieinamumą</t>
  </si>
  <si>
    <t>13 Sveikatos apsaugos programa</t>
  </si>
  <si>
    <t>01</t>
  </si>
  <si>
    <t>Stiprinti ir kryptingai plėtoti asmens ir visuomenės sveikatos priežiūros paslaugas</t>
  </si>
  <si>
    <t>Užtikrinti visuomenės sveikatos priežiūros paslaugų teikimą</t>
  </si>
  <si>
    <t>Klaipėdos miesto savivaldybės visuomenės sveikatos rėmimo specialiosios programos įgyvendinimas prioritetinėse srityse</t>
  </si>
  <si>
    <t xml:space="preserve"> 1.2.2.5</t>
  </si>
  <si>
    <t>07</t>
  </si>
  <si>
    <t>3</t>
  </si>
  <si>
    <t>SB</t>
  </si>
  <si>
    <t>Visuomenės sveikatos rėmimo specialiosios programos įgyvendinimas, proc.</t>
  </si>
  <si>
    <t>Užkrečiamųjų ligų prevencija</t>
  </si>
  <si>
    <t xml:space="preserve"> 1.2.2.4</t>
  </si>
  <si>
    <t>SB(AA)</t>
  </si>
  <si>
    <t>Vaikų sveikatos gerinimas</t>
  </si>
  <si>
    <t>Saugios bendruomenės organizavimas ir užtikrinimas</t>
  </si>
  <si>
    <t>1.2.2.3</t>
  </si>
  <si>
    <t>Sveikos gyvensenos (subalansuotos mitybos, fizinio aktyvumo) formavimas</t>
  </si>
  <si>
    <t>Visuomenės informavimas sveikatos klausimais</t>
  </si>
  <si>
    <t>Iš viso:</t>
  </si>
  <si>
    <t>02</t>
  </si>
  <si>
    <t xml:space="preserve">Mokinių visuomenės sveikatos priežiūros įgyvendinimas savivaldybės teritorijoje esančiose ikimokyklinio ugdymo, bendrojo ugdymo mokyklose ir profesinio mokymo įstaigose </t>
  </si>
  <si>
    <t>SB(VB)</t>
  </si>
  <si>
    <t>Ugdymo įstaigų, kuriose vykdoma vaikų sveikatos priežiūra, skaičius</t>
  </si>
  <si>
    <t>03</t>
  </si>
  <si>
    <t>BĮ Klaipėdos miesto visuomenės sveikatos biuro veiklos organizavimas, vykdant visuomenės sveikatos stiprinimą ir stebėseną</t>
  </si>
  <si>
    <t>SB(SP)</t>
  </si>
  <si>
    <t>04</t>
  </si>
  <si>
    <t>Iš viso uždaviniui:</t>
  </si>
  <si>
    <t>Užtikrinti asmens sveikatos priežiūros paslaugų teikimą</t>
  </si>
  <si>
    <t>BĮ Klaipėdos sutrikusio vystymosi kūdikių namų išlaikymas ir veiklos organizavimas</t>
  </si>
  <si>
    <t>PSDF</t>
  </si>
  <si>
    <t>1</t>
  </si>
  <si>
    <t>5</t>
  </si>
  <si>
    <t>Modernizuoti sveikatos priežiūros įstaigų infrastruktūrą</t>
  </si>
  <si>
    <t xml:space="preserve">I  </t>
  </si>
  <si>
    <t>Kt</t>
  </si>
  <si>
    <t>05</t>
  </si>
  <si>
    <t>06</t>
  </si>
  <si>
    <t>08</t>
  </si>
  <si>
    <t>09</t>
  </si>
  <si>
    <t>Iš viso tikslui:</t>
  </si>
  <si>
    <t>13</t>
  </si>
  <si>
    <t xml:space="preserve">Iš viso  programai: </t>
  </si>
  <si>
    <t>Finansavimo šaltinių suvestinė</t>
  </si>
  <si>
    <t>Finansavimo šaltiniai</t>
  </si>
  <si>
    <t>SAVIVALDYBĖS  LĖŠOS, IŠ VISO:</t>
  </si>
  <si>
    <r>
      <t xml:space="preserve">Savivaldybės biudžeto lėšos </t>
    </r>
    <r>
      <rPr>
        <b/>
        <sz val="10"/>
        <rFont val="Times New Roman"/>
        <family val="1"/>
      </rPr>
      <t>SB</t>
    </r>
  </si>
  <si>
    <r>
      <t xml:space="preserve">Pajamų įmokų už paslaugas lėšos </t>
    </r>
    <r>
      <rPr>
        <b/>
        <sz val="10"/>
        <rFont val="Times New Roman"/>
        <family val="1"/>
      </rPr>
      <t>SB(SP)</t>
    </r>
  </si>
  <si>
    <r>
      <t xml:space="preserve">Valstybės biudžeto specialiosios tikslinės dotacijos lėšos </t>
    </r>
    <r>
      <rPr>
        <b/>
        <sz val="10"/>
        <rFont val="Times New Roman"/>
        <family val="1"/>
        <charset val="186"/>
      </rPr>
      <t>SB(VB)</t>
    </r>
  </si>
  <si>
    <t>KITI ŠALTINIAI, IŠ VISO:</t>
  </si>
  <si>
    <r>
      <rPr>
        <sz val="10"/>
        <rFont val="Times New Roman"/>
        <family val="1"/>
        <charset val="186"/>
      </rPr>
      <t>Privalomojo sveikatos draudimo fondo lėšos</t>
    </r>
    <r>
      <rPr>
        <b/>
        <sz val="10"/>
        <rFont val="Times New Roman"/>
        <family val="1"/>
      </rPr>
      <t xml:space="preserve"> PSDF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</si>
  <si>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</si>
  <si>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r>
      <t xml:space="preserve">Kiti finansavimo šaltiniai </t>
    </r>
    <r>
      <rPr>
        <b/>
        <sz val="10"/>
        <rFont val="Times New Roman"/>
        <family val="1"/>
      </rPr>
      <t>Kt</t>
    </r>
  </si>
  <si>
    <t>IŠ VISO:</t>
  </si>
  <si>
    <t>Vaikų, gavusių ankstyvosios reabilitacijos paslaugas, skaičius</t>
  </si>
  <si>
    <t xml:space="preserve">Atokvėpio paslaugos teikimas šeimoms, auginančioms vaiką su negalia (BĮ Klaipėdos sutrikusio vystymosi kūdikių namuose) </t>
  </si>
  <si>
    <r>
      <t xml:space="preserve">Vietų </t>
    </r>
    <r>
      <rPr>
        <sz val="10"/>
        <rFont val="Times New Roman"/>
        <family val="1"/>
        <charset val="186"/>
      </rPr>
      <t>atokvėpio</t>
    </r>
    <r>
      <rPr>
        <sz val="10"/>
        <rFont val="Times New Roman"/>
        <family val="1"/>
      </rPr>
      <t xml:space="preserve"> paslaugai teikti skaičius </t>
    </r>
  </si>
  <si>
    <t>SB(AAL)</t>
  </si>
  <si>
    <t>ES</t>
  </si>
  <si>
    <t>SB(SPL)</t>
  </si>
  <si>
    <t>1.2.3.3</t>
  </si>
  <si>
    <t xml:space="preserve">1.2.3.3 </t>
  </si>
  <si>
    <t>1.3.3.3</t>
  </si>
  <si>
    <t>6</t>
  </si>
  <si>
    <t xml:space="preserve">Tiesiogiai stebimo trumpo gydymo kurso (DOTS) kabineto paslaugų organizavimas </t>
  </si>
  <si>
    <t>Lankytojų skaičius</t>
  </si>
  <si>
    <t xml:space="preserve">Neveiksnių asmenų būklės peržiūrėjimo užtikrinimas </t>
  </si>
  <si>
    <t>Klaipėdos miesto gyventojų sveikatos priežiūros paslaugų rėmimas</t>
  </si>
  <si>
    <t>Parengtas techninis projektas, vnt.</t>
  </si>
  <si>
    <t>Ikimokyklinio ugdymo įstaigose dirbančių dietistų skaičius</t>
  </si>
  <si>
    <t>Išlaikomas specialisto etatas</t>
  </si>
  <si>
    <t>Miesto tvarkymo skyrius</t>
  </si>
  <si>
    <r>
      <t xml:space="preserve">Savivaldybės aplinkos apsaugos rėmimo specialiosios programos lėšų likutis </t>
    </r>
    <r>
      <rPr>
        <b/>
        <sz val="10"/>
        <rFont val="Times New Roman"/>
        <family val="1"/>
      </rPr>
      <t>SB(AAL)</t>
    </r>
  </si>
  <si>
    <t>SB(L)</t>
  </si>
  <si>
    <r>
      <t xml:space="preserve">Apyvartos lėšų likutis </t>
    </r>
    <r>
      <rPr>
        <b/>
        <sz val="10"/>
        <rFont val="Times New Roman"/>
        <family val="1"/>
        <charset val="186"/>
      </rPr>
      <t>SB(L)</t>
    </r>
  </si>
  <si>
    <t>Visuomenės sveikatos priežiūros paslaugų, teikiamų Klaipėdos miesto bendruomenei, skaičius</t>
  </si>
  <si>
    <t>SB(ES)</t>
  </si>
  <si>
    <t>LRVB</t>
  </si>
  <si>
    <t>Tikslinių grupių asmenų, kurie dalyvavo informavimo, švietimo, mokymo renginiuose bei sveikatos raštingumą didinančiose veiklose, skaičius</t>
  </si>
  <si>
    <t>Sveikatos ir su sveikata  susijusių dienų minėjimo renginių organizavimas</t>
  </si>
  <si>
    <t>Asmens būklės peržiūrėjimo bylų skaičius</t>
  </si>
  <si>
    <t>Parengtų išvadų skaičius</t>
  </si>
  <si>
    <r>
      <rPr>
        <sz val="10"/>
        <rFont val="Times New Roman"/>
        <family val="1"/>
        <charset val="186"/>
      </rPr>
      <t>Valstybės biudžeto lėšos</t>
    </r>
    <r>
      <rPr>
        <b/>
        <sz val="10"/>
        <rFont val="Times New Roman"/>
        <family val="1"/>
        <charset val="186"/>
      </rPr>
      <t xml:space="preserve"> LRVB</t>
    </r>
  </si>
  <si>
    <r>
      <rPr>
        <b/>
        <sz val="10"/>
        <rFont val="Times New Roman"/>
        <family val="1"/>
        <charset val="186"/>
      </rPr>
      <t>VšĮ Jūrininkų sveikatos priežiūros centro infrastruktūros plėtra</t>
    </r>
    <r>
      <rPr>
        <sz val="10"/>
        <rFont val="Times New Roman"/>
        <family val="1"/>
        <charset val="186"/>
      </rPr>
      <t xml:space="preserve"> (naujo pastato statyba) </t>
    </r>
  </si>
  <si>
    <t>SB(ESA)</t>
  </si>
  <si>
    <r>
      <t xml:space="preserve">Savivaldybės biudžeto apyvartos lėšos ES finansinės paramos programų laikinam lėšų stygiui dengti  </t>
    </r>
    <r>
      <rPr>
        <b/>
        <sz val="10"/>
        <rFont val="Times New Roman"/>
        <family val="1"/>
        <charset val="186"/>
      </rPr>
      <t>SB(ESA)</t>
    </r>
  </si>
  <si>
    <t xml:space="preserve">Asmens gebėjimo pasirūpinti savimi ir priimti kasdienius sprendimus savarankiškai ar naudojantis pagalba konkrečioje srityje vertinimas ir išvadų rengimas </t>
  </si>
  <si>
    <t>Fizinio asmens pripažinimo neveiksniu tam tikroje srityje organizavimas:</t>
  </si>
  <si>
    <t xml:space="preserve">Projekto „Socialinės paramos priemonių teikimas tuberkulioze sergantiems Klaipėdos miesto gyventojams (DOTS kabineto pacientai)“ įgyvendinimas </t>
  </si>
  <si>
    <t>URBACT III projekto „Žaidimų paradigma“ įgyvendinimas</t>
  </si>
  <si>
    <t>2020 m. asignavimų planas</t>
  </si>
  <si>
    <t>2020 m.</t>
  </si>
  <si>
    <t>Įrengtas liftas, vnt.</t>
  </si>
  <si>
    <t>Visuomenės sveikatos priežiūros paslaugomis, teikiamomis Klaipėdos miesto bendruomenei, besinaudojančių dalyvių skaičius</t>
  </si>
  <si>
    <t>Projekto „Klaipėdos miesto  tikslinių gyventojų grupių sveikos gyvensenos skatinimas“ įgyvendinimas</t>
  </si>
  <si>
    <r>
      <t xml:space="preserve">Europos Sąjungos paramos lėšos, kurios įtrauktos į savivaldybės biudžetą </t>
    </r>
    <r>
      <rPr>
        <b/>
        <sz val="10"/>
        <rFont val="Times New Roman"/>
        <family val="1"/>
        <charset val="186"/>
      </rPr>
      <t>SB(ES)</t>
    </r>
  </si>
  <si>
    <t>Projekto „Skaitmeninė lytiškumo ugdymo programa vidurinėse mokyklose“ (EDDIS) įgyvendinimas</t>
  </si>
  <si>
    <t>Projekto „Sveikatos plėtra“ („Healthy Boost“) įgyvendinimas</t>
  </si>
  <si>
    <t xml:space="preserve">Organizuota renginių, skaičius </t>
  </si>
  <si>
    <t>Lovadienių skaičius</t>
  </si>
  <si>
    <t>Išlaikomas budinčio odontologo kabinetas</t>
  </si>
  <si>
    <t>Įrengta aikštelė, proc.</t>
  </si>
  <si>
    <t>Parengtas techn. projektas</t>
  </si>
  <si>
    <r>
      <t>Administracinės paskirties pastato J. Karoso g. 12, Klaipėda, rekonstravimas</t>
    </r>
    <r>
      <rPr>
        <sz val="10"/>
        <rFont val="Times New Roman"/>
        <family val="1"/>
        <charset val="186"/>
      </rPr>
      <t xml:space="preserve"> į gydymo paskirties pastatą </t>
    </r>
  </si>
  <si>
    <r>
      <rPr>
        <b/>
        <sz val="10"/>
        <rFont val="Times New Roman"/>
        <family val="1"/>
        <charset val="186"/>
      </rPr>
      <t xml:space="preserve">VšĮ Klaipėdos universitetinės ligoninės </t>
    </r>
    <r>
      <rPr>
        <sz val="10"/>
        <rFont val="Times New Roman"/>
        <family val="1"/>
        <charset val="186"/>
      </rPr>
      <t xml:space="preserve">dalies pastato Liepojos g. 39 rekonstravimas  </t>
    </r>
  </si>
  <si>
    <t>Padidintas dalininko kapitalas, proc.</t>
  </si>
  <si>
    <t>Vaikų, gavusių paliatyvios pagalbos  paslaugas, skaičius</t>
  </si>
  <si>
    <t>Vaikų, kuriems suteiktos Kompleksinių paslaugų vaikų dienos užimtumo centro paslaugos, skaičius</t>
  </si>
  <si>
    <t>Papriemonės kodas</t>
  </si>
  <si>
    <t xml:space="preserve"> </t>
  </si>
  <si>
    <r>
      <t xml:space="preserve">Savivaldybės tikslinės lėšos, skirtos aplinkos apsaugai </t>
    </r>
    <r>
      <rPr>
        <b/>
        <sz val="10"/>
        <rFont val="Times New Roman"/>
        <family val="1"/>
      </rPr>
      <t>SB(AA)</t>
    </r>
  </si>
  <si>
    <t>Planas</t>
  </si>
  <si>
    <t>Įsigyta kompiuterinė ir organizacinė technika, skaičius</t>
  </si>
  <si>
    <t xml:space="preserve">Organizuota susitikimų su suinteresuotomis grupėmis, skaičius </t>
  </si>
  <si>
    <t>Klaipėdos sutrikusio vystymosi kūdikių namų trumpalaikės socialinės globos atokvėpio paslaugos prieinamumo didinimas</t>
  </si>
  <si>
    <t>Vykdytojas</t>
  </si>
  <si>
    <t>Įgyvendintas projektas, proc.</t>
  </si>
  <si>
    <t>Klaipėdos sutrikusio vystymosi kūdikių namų automobilių stovėjimo aikštelės įrengimas</t>
  </si>
  <si>
    <t>P1</t>
  </si>
  <si>
    <t>Įrengta liftų, vnt.</t>
  </si>
  <si>
    <t>Lovų skaičius</t>
  </si>
  <si>
    <t>Išlaikoma kabinetų, skaičius</t>
  </si>
  <si>
    <t>Vaikų, kuriems iš dalies finansuotas ortodontinis gydymas, skaičius per metus</t>
  </si>
  <si>
    <t>Visuomenės sveikatos priežiūros paslaugas gaunančių asmenų skaičiaus didėjimas, proc.</t>
  </si>
  <si>
    <t>Atlikta statybos darbų, proc.</t>
  </si>
  <si>
    <t>Klaipėdos sutrikusio vystymosi kūdikių namų elektros skydinės renovacija</t>
  </si>
  <si>
    <r>
      <t xml:space="preserve">Projekto </t>
    </r>
    <r>
      <rPr>
        <b/>
        <sz val="10"/>
        <rFont val="Times New Roman"/>
        <family val="1"/>
        <charset val="186"/>
      </rPr>
      <t>„Onkologijos radioterapijos paslaugų teikimo optimizavimas Klaipėdos universitetinėje ligoninėje“</t>
    </r>
    <r>
      <rPr>
        <sz val="10"/>
        <rFont val="Times New Roman"/>
        <family val="1"/>
        <charset val="186"/>
      </rPr>
      <t xml:space="preserve"> įgyvendinimas</t>
    </r>
  </si>
  <si>
    <r>
      <rPr>
        <b/>
        <sz val="10"/>
        <rFont val="Times New Roman"/>
        <family val="1"/>
        <charset val="186"/>
      </rPr>
      <t xml:space="preserve">VšĮ Klaipėdos miesto poliklinikos </t>
    </r>
    <r>
      <rPr>
        <sz val="10"/>
        <rFont val="Times New Roman"/>
        <family val="1"/>
        <charset val="186"/>
      </rPr>
      <t>įstatinio kapitalo didinimas medicinos įrangos atnaujinimui</t>
    </r>
  </si>
  <si>
    <t>Sveikatos apsaugos skyrius</t>
  </si>
  <si>
    <t>Statybos ir infrastruktūros plėtros skyrius</t>
  </si>
  <si>
    <t>Atliktas patalpų remontas, proc.</t>
  </si>
  <si>
    <t>Atliktas nuotekų vamzdyno remontas, proc.</t>
  </si>
  <si>
    <t>Savivaldybės biudžetas, iš jo:</t>
  </si>
  <si>
    <r>
      <t>Pajamų įmokų likutis</t>
    </r>
    <r>
      <rPr>
        <b/>
        <sz val="10"/>
        <rFont val="Times New Roman"/>
        <family val="1"/>
        <charset val="186"/>
      </rPr>
      <t xml:space="preserve"> SB(SPL)</t>
    </r>
  </si>
  <si>
    <t>Parengta programa</t>
  </si>
  <si>
    <t>Projekto „Integruotų priklausomybės ligų gydymo paslaugų kokybės ir prieinamumo gerinimas“ įgyvendinimas</t>
  </si>
  <si>
    <t>VšĮ Klaipėdos universitetinės ligoninės  modernizavimo ilgalaikės programos iki 2030 m. parengimas</t>
  </si>
  <si>
    <t>Teikiamų sveikatos priežiūros paslaugų infrastruktūros tobulinimas:</t>
  </si>
  <si>
    <t>Projektų skyrius</t>
  </si>
  <si>
    <t xml:space="preserve"> 2020 M. KLAIPĖDOS MIESTO SAVIVALDYBĖS</t>
  </si>
  <si>
    <t>Įrengta 839 m2 klinikinė diagnostinė laboratorija ligoninės korpuso Nr. 4C dalies 2 ir 3 aukštuose, proc.</t>
  </si>
  <si>
    <t>PATVIRTINTA
Klaipėdos miesto savivaldybės administracijos direktoriaus                                                                                          2020 m. kovo 9 d. įsakymu Nr. AD1-328</t>
  </si>
  <si>
    <t>Turto valdymo skyrius</t>
  </si>
  <si>
    <t>Sveikatos apsaugos skyrius - priemonės vykdymas, Planavimo ir analizės skyrius - programos sąmatos tvirtintojas</t>
  </si>
  <si>
    <t>10</t>
  </si>
  <si>
    <t>Projekto „Žemo slenksčio paslaugų Klaipėdos mieste prieinamumo didinimas“ įgyvendinimas</t>
  </si>
  <si>
    <t>Apsilankymų skaičius žemo slenksčio paslaugų konsultaciniuose kabinetuose, vnt.</t>
  </si>
  <si>
    <t>Įdiegtas bandomasis modelis</t>
  </si>
  <si>
    <t>Sukurta kompiuterinė programa ir įdiegta įranga</t>
  </si>
  <si>
    <t>Atlikta renovacija, proc</t>
  </si>
  <si>
    <t>BĮ Klaipėdos sutrikusio vystymosi kūdikių namų paslaugų analizės atlikimas</t>
  </si>
  <si>
    <t>Vyr. patarėjas D. Petrolevičius</t>
  </si>
  <si>
    <t>Atlikta analizė, vnt.</t>
  </si>
  <si>
    <t>VšĮ Klaipėdos universitetinės ligoninės  pastatų atnaujinimo finansavimo modelio parengimas</t>
  </si>
  <si>
    <t>Vyr. patarėja A. Špučienė</t>
  </si>
  <si>
    <t>Parengtas modelis, vnt.</t>
  </si>
  <si>
    <r>
      <rPr>
        <sz val="10"/>
        <rFont val="Times New Roman"/>
        <family val="1"/>
        <charset val="186"/>
      </rPr>
      <t xml:space="preserve">Statinių administravimo </t>
    </r>
    <r>
      <rPr>
        <strike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 xml:space="preserve">skyrius  </t>
    </r>
  </si>
  <si>
    <t>Darbuotojų, kuriems skirtas padidintas darbo užmokestis, skaičius</t>
  </si>
  <si>
    <t>Sveikatos apsaugos skyrius - priemonės vykdymas,  Planavimo ir analizės skyrius - programos sąmatų tvirtinimas</t>
  </si>
  <si>
    <t>Suteikta psichikos sveikatos (stiprinimo ir prevencijos) paslaugų, balais</t>
  </si>
  <si>
    <t>VšĮ Klaipėdos universitetinės ligoninės vidinio mikroklimato tyrimo atlikimas</t>
  </si>
  <si>
    <t>Atlikta apklausa, vnt.</t>
  </si>
  <si>
    <t>Rentgeno diagnostikos medicinos priemonių  (prietaisų) įsigijimas VšĮ Klaipėdos miesto poliklinikoje</t>
  </si>
  <si>
    <t xml:space="preserve">Įsigyta rentgeno diagnostikos medicinos prietaisų, vnt. </t>
  </si>
  <si>
    <t>* Pagal Klaipėdos miesto savivaldybės tarybos sprendimus: 2020-10-29 Nr. T2-231 ir 2020-11-26 Nr. 268</t>
  </si>
  <si>
    <t xml:space="preserve">(Klaipėdos miesto savivaldybės administracijos direktoriaus                      2020 m. lapkričio 30 d. įsakymo Nr. AD1-1365 redakcija)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</si>
</sst>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"/>
    <numFmt numFmtId="166" formatCode="[$-409]General"/>
    <numFmt numFmtId="167" formatCode="[$-409]#,##0"/>
  </numFmts>
  <fonts count="20" x14ac:knownFonts="1"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9"/>
      <color indexed="81"/>
      <name val="Tahoma"/>
      <family val="2"/>
      <charset val="186"/>
    </font>
    <font>
      <sz val="12"/>
      <name val="Times New Roman"/>
      <family val="1"/>
      <charset val="186"/>
    </font>
    <font>
      <sz val="12"/>
      <name val="Arial"/>
      <family val="2"/>
      <charset val="186"/>
    </font>
    <font>
      <b/>
      <sz val="12"/>
      <name val="Times New Roman"/>
      <family val="1"/>
      <charset val="186"/>
    </font>
    <font>
      <b/>
      <u/>
      <sz val="10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1"/>
      <color rgb="FF000000"/>
      <name val="Calibri"/>
      <family val="2"/>
      <charset val="186"/>
    </font>
    <font>
      <b/>
      <sz val="9"/>
      <color indexed="81"/>
      <name val="Tahoma"/>
      <family val="2"/>
      <charset val="186"/>
    </font>
    <font>
      <b/>
      <sz val="11"/>
      <name val="Calibri"/>
      <family val="2"/>
      <charset val="186"/>
      <scheme val="minor"/>
    </font>
    <font>
      <b/>
      <sz val="10"/>
      <name val="Arial"/>
      <family val="2"/>
      <charset val="186"/>
    </font>
    <font>
      <strike/>
      <sz val="10"/>
      <name val="Times New Roman"/>
      <family val="1"/>
      <charset val="186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rgb="FFDBDBDB"/>
      </patternFill>
    </fill>
    <fill>
      <patternFill patternType="solid">
        <fgColor theme="0"/>
        <bgColor rgb="FFFFFFFF"/>
      </patternFill>
    </fill>
  </fills>
  <borders count="6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</borders>
  <cellStyleXfs count="2">
    <xf numFmtId="0" fontId="0" fillId="0" borderId="0"/>
    <xf numFmtId="166" fontId="15" fillId="0" borderId="0" applyBorder="0" applyProtection="0"/>
  </cellStyleXfs>
  <cellXfs count="566">
    <xf numFmtId="0" fontId="0" fillId="0" borderId="0" xfId="0"/>
    <xf numFmtId="0" fontId="2" fillId="0" borderId="0" xfId="0" applyFont="1"/>
    <xf numFmtId="0" fontId="2" fillId="0" borderId="0" xfId="0" applyFont="1" applyBorder="1"/>
    <xf numFmtId="0" fontId="1" fillId="0" borderId="28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 wrapText="1"/>
    </xf>
    <xf numFmtId="0" fontId="1" fillId="4" borderId="42" xfId="0" applyFont="1" applyFill="1" applyBorder="1" applyAlignment="1">
      <alignment horizontal="center" vertical="top"/>
    </xf>
    <xf numFmtId="0" fontId="1" fillId="0" borderId="49" xfId="0" applyFont="1" applyFill="1" applyBorder="1" applyAlignment="1">
      <alignment horizontal="center" vertical="top" wrapText="1"/>
    </xf>
    <xf numFmtId="0" fontId="1" fillId="4" borderId="50" xfId="0" applyFont="1" applyFill="1" applyBorder="1" applyAlignment="1">
      <alignment horizontal="center" vertical="top"/>
    </xf>
    <xf numFmtId="49" fontId="5" fillId="2" borderId="16" xfId="0" applyNumberFormat="1" applyFont="1" applyFill="1" applyBorder="1" applyAlignment="1">
      <alignment vertical="top"/>
    </xf>
    <xf numFmtId="0" fontId="3" fillId="5" borderId="43" xfId="0" applyFont="1" applyFill="1" applyBorder="1" applyAlignment="1">
      <alignment horizontal="center" vertical="top"/>
    </xf>
    <xf numFmtId="49" fontId="5" fillId="2" borderId="56" xfId="0" applyNumberFormat="1" applyFont="1" applyFill="1" applyBorder="1" applyAlignment="1">
      <alignment horizontal="center" vertical="top"/>
    </xf>
    <xf numFmtId="49" fontId="5" fillId="2" borderId="57" xfId="0" applyNumberFormat="1" applyFont="1" applyFill="1" applyBorder="1" applyAlignment="1">
      <alignment horizontal="center" vertical="top"/>
    </xf>
    <xf numFmtId="49" fontId="5" fillId="2" borderId="4" xfId="0" applyNumberFormat="1" applyFont="1" applyFill="1" applyBorder="1" applyAlignment="1">
      <alignment vertical="top"/>
    </xf>
    <xf numFmtId="49" fontId="5" fillId="2" borderId="1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165" fontId="1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4" fillId="4" borderId="0" xfId="0" applyFont="1" applyFill="1" applyAlignment="1">
      <alignment vertical="top"/>
    </xf>
    <xf numFmtId="165" fontId="1" fillId="4" borderId="0" xfId="0" applyNumberFormat="1" applyFont="1" applyFill="1" applyBorder="1" applyAlignment="1">
      <alignment vertical="top" wrapText="1"/>
    </xf>
    <xf numFmtId="0" fontId="2" fillId="4" borderId="0" xfId="0" applyFont="1" applyFill="1"/>
    <xf numFmtId="0" fontId="4" fillId="3" borderId="0" xfId="0" applyFont="1" applyFill="1" applyBorder="1" applyAlignment="1">
      <alignment vertical="top"/>
    </xf>
    <xf numFmtId="0" fontId="1" fillId="3" borderId="0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13" xfId="0" applyFont="1" applyFill="1" applyBorder="1" applyAlignment="1">
      <alignment horizontal="center" vertical="top" wrapText="1"/>
    </xf>
    <xf numFmtId="49" fontId="5" fillId="3" borderId="38" xfId="0" applyNumberFormat="1" applyFont="1" applyFill="1" applyBorder="1" applyAlignment="1">
      <alignment vertical="top"/>
    </xf>
    <xf numFmtId="49" fontId="5" fillId="3" borderId="25" xfId="0" applyNumberFormat="1" applyFont="1" applyFill="1" applyBorder="1" applyAlignment="1">
      <alignment vertical="top"/>
    </xf>
    <xf numFmtId="0" fontId="10" fillId="0" borderId="0" xfId="0" applyFont="1"/>
    <xf numFmtId="49" fontId="3" fillId="2" borderId="25" xfId="0" applyNumberFormat="1" applyFont="1" applyFill="1" applyBorder="1" applyAlignment="1">
      <alignment horizontal="center" vertical="top"/>
    </xf>
    <xf numFmtId="49" fontId="3" fillId="2" borderId="38" xfId="0" applyNumberFormat="1" applyFont="1" applyFill="1" applyBorder="1" applyAlignment="1">
      <alignment horizontal="center" vertical="top"/>
    </xf>
    <xf numFmtId="49" fontId="3" fillId="2" borderId="16" xfId="0" applyNumberFormat="1" applyFont="1" applyFill="1" applyBorder="1" applyAlignment="1">
      <alignment vertical="top"/>
    </xf>
    <xf numFmtId="49" fontId="3" fillId="3" borderId="25" xfId="0" applyNumberFormat="1" applyFont="1" applyFill="1" applyBorder="1" applyAlignment="1">
      <alignment vertical="top"/>
    </xf>
    <xf numFmtId="49" fontId="3" fillId="2" borderId="57" xfId="0" applyNumberFormat="1" applyFont="1" applyFill="1" applyBorder="1" applyAlignment="1">
      <alignment horizontal="center" vertical="top"/>
    </xf>
    <xf numFmtId="49" fontId="3" fillId="2" borderId="4" xfId="0" applyNumberFormat="1" applyFont="1" applyFill="1" applyBorder="1" applyAlignment="1">
      <alignment vertical="top"/>
    </xf>
    <xf numFmtId="49" fontId="3" fillId="3" borderId="38" xfId="0" applyNumberFormat="1" applyFont="1" applyFill="1" applyBorder="1" applyAlignment="1">
      <alignment vertical="top"/>
    </xf>
    <xf numFmtId="49" fontId="3" fillId="2" borderId="10" xfId="0" applyNumberFormat="1" applyFont="1" applyFill="1" applyBorder="1" applyAlignment="1">
      <alignment vertical="top"/>
    </xf>
    <xf numFmtId="49" fontId="3" fillId="3" borderId="30" xfId="0" applyNumberFormat="1" applyFont="1" applyFill="1" applyBorder="1" applyAlignment="1">
      <alignment vertical="top"/>
    </xf>
    <xf numFmtId="0" fontId="13" fillId="0" borderId="0" xfId="0" applyFont="1"/>
    <xf numFmtId="0" fontId="1" fillId="0" borderId="28" xfId="0" applyFont="1" applyFill="1" applyBorder="1" applyAlignment="1">
      <alignment horizontal="center" vertical="top" wrapText="1"/>
    </xf>
    <xf numFmtId="0" fontId="1" fillId="4" borderId="11" xfId="0" applyFont="1" applyFill="1" applyBorder="1" applyAlignment="1">
      <alignment vertical="top" wrapText="1"/>
    </xf>
    <xf numFmtId="0" fontId="1" fillId="4" borderId="17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14" fillId="0" borderId="0" xfId="0" applyFont="1"/>
    <xf numFmtId="49" fontId="5" fillId="3" borderId="10" xfId="0" applyNumberFormat="1" applyFont="1" applyFill="1" applyBorder="1" applyAlignment="1">
      <alignment vertical="top"/>
    </xf>
    <xf numFmtId="49" fontId="3" fillId="2" borderId="45" xfId="0" applyNumberFormat="1" applyFont="1" applyFill="1" applyBorder="1" applyAlignment="1">
      <alignment vertical="top"/>
    </xf>
    <xf numFmtId="49" fontId="3" fillId="2" borderId="63" xfId="0" applyNumberFormat="1" applyFont="1" applyFill="1" applyBorder="1" applyAlignment="1">
      <alignment horizontal="center" vertical="top"/>
    </xf>
    <xf numFmtId="49" fontId="3" fillId="3" borderId="4" xfId="0" applyNumberFormat="1" applyFont="1" applyFill="1" applyBorder="1" applyAlignment="1">
      <alignment horizontal="center" vertical="top"/>
    </xf>
    <xf numFmtId="0" fontId="1" fillId="4" borderId="41" xfId="0" applyFont="1" applyFill="1" applyBorder="1" applyAlignment="1">
      <alignment horizontal="center" vertical="top"/>
    </xf>
    <xf numFmtId="164" fontId="2" fillId="0" borderId="0" xfId="0" applyNumberFormat="1" applyFont="1"/>
    <xf numFmtId="165" fontId="1" fillId="0" borderId="0" xfId="0" applyNumberFormat="1" applyFont="1" applyFill="1" applyBorder="1" applyAlignment="1">
      <alignment horizontal="center" vertical="top"/>
    </xf>
    <xf numFmtId="49" fontId="3" fillId="2" borderId="45" xfId="0" applyNumberFormat="1" applyFont="1" applyFill="1" applyBorder="1" applyAlignment="1">
      <alignment horizontal="center" vertical="top"/>
    </xf>
    <xf numFmtId="164" fontId="1" fillId="4" borderId="0" xfId="0" applyNumberFormat="1" applyFont="1" applyFill="1" applyBorder="1" applyAlignment="1">
      <alignment horizontal="center" vertical="top"/>
    </xf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vertical="top"/>
    </xf>
    <xf numFmtId="49" fontId="5" fillId="3" borderId="30" xfId="0" applyNumberFormat="1" applyFont="1" applyFill="1" applyBorder="1" applyAlignment="1">
      <alignment vertical="top"/>
    </xf>
    <xf numFmtId="0" fontId="1" fillId="0" borderId="41" xfId="0" applyFont="1" applyBorder="1" applyAlignment="1">
      <alignment horizontal="center" vertical="top"/>
    </xf>
    <xf numFmtId="49" fontId="5" fillId="2" borderId="63" xfId="0" applyNumberFormat="1" applyFont="1" applyFill="1" applyBorder="1" applyAlignment="1">
      <alignment horizontal="center" vertical="top"/>
    </xf>
    <xf numFmtId="164" fontId="1" fillId="4" borderId="0" xfId="0" applyNumberFormat="1" applyFont="1" applyFill="1" applyBorder="1" applyAlignment="1">
      <alignment horizontal="center" vertical="top" wrapText="1"/>
    </xf>
    <xf numFmtId="0" fontId="3" fillId="4" borderId="38" xfId="0" applyFont="1" applyFill="1" applyBorder="1" applyAlignment="1">
      <alignment vertical="top" wrapText="1"/>
    </xf>
    <xf numFmtId="0" fontId="1" fillId="4" borderId="52" xfId="0" applyFont="1" applyFill="1" applyBorder="1" applyAlignment="1">
      <alignment vertical="top" wrapText="1"/>
    </xf>
    <xf numFmtId="49" fontId="3" fillId="8" borderId="24" xfId="0" applyNumberFormat="1" applyFont="1" applyFill="1" applyBorder="1" applyAlignment="1">
      <alignment horizontal="center" vertical="top"/>
    </xf>
    <xf numFmtId="49" fontId="3" fillId="8" borderId="27" xfId="0" applyNumberFormat="1" applyFont="1" applyFill="1" applyBorder="1" applyAlignment="1">
      <alignment horizontal="center" vertical="top"/>
    </xf>
    <xf numFmtId="49" fontId="3" fillId="8" borderId="36" xfId="0" applyNumberFormat="1" applyFont="1" applyFill="1" applyBorder="1" applyAlignment="1">
      <alignment horizontal="center" vertical="top"/>
    </xf>
    <xf numFmtId="49" fontId="3" fillId="8" borderId="29" xfId="0" applyNumberFormat="1" applyFont="1" applyFill="1" applyBorder="1" applyAlignment="1">
      <alignment vertical="top"/>
    </xf>
    <xf numFmtId="49" fontId="3" fillId="8" borderId="36" xfId="0" applyNumberFormat="1" applyFont="1" applyFill="1" applyBorder="1" applyAlignment="1">
      <alignment vertical="top"/>
    </xf>
    <xf numFmtId="49" fontId="3" fillId="8" borderId="27" xfId="0" applyNumberFormat="1" applyFont="1" applyFill="1" applyBorder="1" applyAlignment="1">
      <alignment vertical="top"/>
    </xf>
    <xf numFmtId="49" fontId="5" fillId="8" borderId="27" xfId="0" applyNumberFormat="1" applyFont="1" applyFill="1" applyBorder="1" applyAlignment="1">
      <alignment vertical="top"/>
    </xf>
    <xf numFmtId="49" fontId="5" fillId="8" borderId="29" xfId="0" applyNumberFormat="1" applyFont="1" applyFill="1" applyBorder="1" applyAlignment="1">
      <alignment vertical="top"/>
    </xf>
    <xf numFmtId="49" fontId="5" fillId="8" borderId="36" xfId="0" applyNumberFormat="1" applyFont="1" applyFill="1" applyBorder="1" applyAlignment="1">
      <alignment vertical="top"/>
    </xf>
    <xf numFmtId="49" fontId="5" fillId="8" borderId="24" xfId="0" applyNumberFormat="1" applyFont="1" applyFill="1" applyBorder="1" applyAlignment="1">
      <alignment horizontal="center" vertical="top"/>
    </xf>
    <xf numFmtId="49" fontId="5" fillId="8" borderId="24" xfId="0" applyNumberFormat="1" applyFont="1" applyFill="1" applyBorder="1" applyAlignment="1">
      <alignment horizontal="center" vertical="top" wrapText="1"/>
    </xf>
    <xf numFmtId="49" fontId="5" fillId="8" borderId="29" xfId="0" applyNumberFormat="1" applyFont="1" applyFill="1" applyBorder="1" applyAlignment="1">
      <alignment horizontal="center" vertical="top"/>
    </xf>
    <xf numFmtId="49" fontId="5" fillId="7" borderId="24" xfId="0" applyNumberFormat="1" applyFont="1" applyFill="1" applyBorder="1" applyAlignment="1">
      <alignment horizontal="center" vertical="top"/>
    </xf>
    <xf numFmtId="49" fontId="5" fillId="8" borderId="27" xfId="0" applyNumberFormat="1" applyFont="1" applyFill="1" applyBorder="1" applyAlignment="1">
      <alignment horizontal="center" vertical="top" wrapText="1"/>
    </xf>
    <xf numFmtId="0" fontId="1" fillId="0" borderId="42" xfId="0" applyFont="1" applyFill="1" applyBorder="1" applyAlignment="1">
      <alignment horizontal="center" vertical="top" wrapText="1"/>
    </xf>
    <xf numFmtId="165" fontId="3" fillId="3" borderId="0" xfId="0" applyNumberFormat="1" applyFont="1" applyFill="1" applyBorder="1" applyAlignment="1">
      <alignment horizontal="center" vertical="top" wrapText="1"/>
    </xf>
    <xf numFmtId="165" fontId="1" fillId="3" borderId="0" xfId="0" applyNumberFormat="1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top"/>
    </xf>
    <xf numFmtId="0" fontId="1" fillId="0" borderId="50" xfId="0" applyFont="1" applyBorder="1" applyAlignment="1">
      <alignment horizontal="center" vertical="top"/>
    </xf>
    <xf numFmtId="0" fontId="7" fillId="0" borderId="42" xfId="0" applyFont="1" applyFill="1" applyBorder="1" applyAlignment="1">
      <alignment horizontal="center" vertical="top" wrapText="1"/>
    </xf>
    <xf numFmtId="165" fontId="3" fillId="0" borderId="43" xfId="0" applyNumberFormat="1" applyFont="1" applyFill="1" applyBorder="1" applyAlignment="1">
      <alignment horizontal="center" vertical="top" wrapText="1"/>
    </xf>
    <xf numFmtId="49" fontId="1" fillId="3" borderId="38" xfId="0" applyNumberFormat="1" applyFont="1" applyFill="1" applyBorder="1" applyAlignment="1">
      <alignment horizontal="center" vertical="top"/>
    </xf>
    <xf numFmtId="49" fontId="1" fillId="3" borderId="30" xfId="0" applyNumberFormat="1" applyFont="1" applyFill="1" applyBorder="1" applyAlignment="1">
      <alignment horizontal="center" vertical="top"/>
    </xf>
    <xf numFmtId="49" fontId="1" fillId="3" borderId="25" xfId="0" applyNumberFormat="1" applyFont="1" applyFill="1" applyBorder="1" applyAlignment="1">
      <alignment horizontal="center" vertical="top"/>
    </xf>
    <xf numFmtId="49" fontId="4" fillId="3" borderId="30" xfId="0" applyNumberFormat="1" applyFont="1" applyFill="1" applyBorder="1" applyAlignment="1">
      <alignment horizontal="center" vertical="top"/>
    </xf>
    <xf numFmtId="49" fontId="4" fillId="3" borderId="38" xfId="0" applyNumberFormat="1" applyFont="1" applyFill="1" applyBorder="1" applyAlignment="1">
      <alignment horizontal="center" vertical="top"/>
    </xf>
    <xf numFmtId="49" fontId="4" fillId="3" borderId="25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4" borderId="0" xfId="0" applyFont="1" applyFill="1" applyBorder="1" applyAlignment="1">
      <alignment horizontal="center" vertical="top"/>
    </xf>
    <xf numFmtId="165" fontId="1" fillId="0" borderId="40" xfId="0" applyNumberFormat="1" applyFont="1" applyFill="1" applyBorder="1" applyAlignment="1">
      <alignment horizontal="center" vertical="top" wrapText="1"/>
    </xf>
    <xf numFmtId="165" fontId="3" fillId="5" borderId="43" xfId="0" applyNumberFormat="1" applyFont="1" applyFill="1" applyBorder="1" applyAlignment="1">
      <alignment horizontal="center" vertical="top" wrapText="1"/>
    </xf>
    <xf numFmtId="165" fontId="1" fillId="4" borderId="0" xfId="0" applyNumberFormat="1" applyFont="1" applyFill="1" applyBorder="1" applyAlignment="1">
      <alignment horizontal="center" vertical="top" wrapText="1"/>
    </xf>
    <xf numFmtId="164" fontId="4" fillId="0" borderId="0" xfId="0" applyNumberFormat="1" applyFont="1" applyAlignment="1">
      <alignment horizontal="center" vertical="top"/>
    </xf>
    <xf numFmtId="0" fontId="14" fillId="0" borderId="0" xfId="0" applyFont="1" applyAlignment="1">
      <alignment horizontal="center"/>
    </xf>
    <xf numFmtId="0" fontId="1" fillId="0" borderId="53" xfId="0" applyFont="1" applyFill="1" applyBorder="1" applyAlignment="1">
      <alignment horizontal="center" vertical="top" wrapText="1"/>
    </xf>
    <xf numFmtId="0" fontId="1" fillId="4" borderId="50" xfId="0" applyFont="1" applyFill="1" applyBorder="1" applyAlignment="1">
      <alignment horizontal="center" vertical="top" wrapText="1"/>
    </xf>
    <xf numFmtId="164" fontId="3" fillId="5" borderId="19" xfId="0" applyNumberFormat="1" applyFont="1" applyFill="1" applyBorder="1" applyAlignment="1">
      <alignment horizontal="center" vertical="top"/>
    </xf>
    <xf numFmtId="0" fontId="1" fillId="4" borderId="13" xfId="0" applyFont="1" applyFill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/>
    </xf>
    <xf numFmtId="164" fontId="3" fillId="5" borderId="35" xfId="0" applyNumberFormat="1" applyFont="1" applyFill="1" applyBorder="1" applyAlignment="1">
      <alignment horizontal="center" vertical="top"/>
    </xf>
    <xf numFmtId="0" fontId="4" fillId="4" borderId="5" xfId="0" applyFont="1" applyFill="1" applyBorder="1" applyAlignment="1">
      <alignment horizontal="center" vertical="top" wrapText="1"/>
    </xf>
    <xf numFmtId="0" fontId="4" fillId="4" borderId="11" xfId="0" applyFont="1" applyFill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50" xfId="0" applyFont="1" applyBorder="1" applyAlignment="1">
      <alignment horizontal="center" vertical="top" wrapText="1"/>
    </xf>
    <xf numFmtId="165" fontId="4" fillId="4" borderId="53" xfId="0" applyNumberFormat="1" applyFont="1" applyFill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/>
    </xf>
    <xf numFmtId="164" fontId="1" fillId="0" borderId="0" xfId="0" applyNumberFormat="1" applyFont="1" applyAlignment="1">
      <alignment horizontal="center" vertical="top"/>
    </xf>
    <xf numFmtId="165" fontId="1" fillId="10" borderId="42" xfId="1" applyNumberFormat="1" applyFont="1" applyFill="1" applyBorder="1" applyAlignment="1">
      <alignment vertical="top" wrapText="1"/>
    </xf>
    <xf numFmtId="165" fontId="1" fillId="10" borderId="23" xfId="1" applyNumberFormat="1" applyFont="1" applyFill="1" applyBorder="1" applyAlignment="1">
      <alignment vertical="top"/>
    </xf>
    <xf numFmtId="0" fontId="1" fillId="10" borderId="17" xfId="1" applyNumberFormat="1" applyFont="1" applyFill="1" applyBorder="1" applyAlignment="1">
      <alignment horizontal="center" vertical="top"/>
    </xf>
    <xf numFmtId="0" fontId="13" fillId="0" borderId="17" xfId="0" applyFont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164" fontId="1" fillId="4" borderId="7" xfId="0" applyNumberFormat="1" applyFont="1" applyFill="1" applyBorder="1" applyAlignment="1">
      <alignment horizontal="center" vertical="top" wrapText="1"/>
    </xf>
    <xf numFmtId="164" fontId="1" fillId="4" borderId="11" xfId="0" applyNumberFormat="1" applyFont="1" applyFill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3" fillId="5" borderId="43" xfId="0" applyFont="1" applyFill="1" applyBorder="1" applyAlignment="1">
      <alignment horizontal="right" vertical="top" wrapText="1"/>
    </xf>
    <xf numFmtId="0" fontId="3" fillId="5" borderId="53" xfId="0" applyFont="1" applyFill="1" applyBorder="1" applyAlignment="1">
      <alignment horizontal="right" vertical="top" wrapText="1"/>
    </xf>
    <xf numFmtId="0" fontId="1" fillId="4" borderId="40" xfId="0" applyFont="1" applyFill="1" applyBorder="1" applyAlignment="1">
      <alignment horizontal="center" vertical="top"/>
    </xf>
    <xf numFmtId="0" fontId="1" fillId="4" borderId="66" xfId="0" applyFont="1" applyFill="1" applyBorder="1" applyAlignment="1">
      <alignment horizontal="center" vertical="top"/>
    </xf>
    <xf numFmtId="0" fontId="3" fillId="5" borderId="37" xfId="0" applyFont="1" applyFill="1" applyBorder="1" applyAlignment="1">
      <alignment horizontal="right" vertical="top" wrapText="1"/>
    </xf>
    <xf numFmtId="164" fontId="1" fillId="4" borderId="52" xfId="0" applyNumberFormat="1" applyFont="1" applyFill="1" applyBorder="1" applyAlignment="1">
      <alignment horizontal="center" vertical="top"/>
    </xf>
    <xf numFmtId="164" fontId="6" fillId="0" borderId="7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vertical="top" wrapText="1"/>
    </xf>
    <xf numFmtId="0" fontId="4" fillId="4" borderId="40" xfId="0" applyFont="1" applyFill="1" applyBorder="1" applyAlignment="1">
      <alignment vertical="top" wrapText="1"/>
    </xf>
    <xf numFmtId="49" fontId="4" fillId="3" borderId="9" xfId="0" applyNumberFormat="1" applyFont="1" applyFill="1" applyBorder="1" applyAlignment="1">
      <alignment horizontal="center" vertical="top"/>
    </xf>
    <xf numFmtId="49" fontId="3" fillId="8" borderId="42" xfId="0" applyNumberFormat="1" applyFont="1" applyFill="1" applyBorder="1" applyAlignment="1">
      <alignment horizontal="center" vertical="top" wrapText="1"/>
    </xf>
    <xf numFmtId="3" fontId="9" fillId="0" borderId="0" xfId="0" applyNumberFormat="1" applyFont="1" applyAlignment="1">
      <alignment vertical="top" wrapText="1"/>
    </xf>
    <xf numFmtId="0" fontId="1" fillId="0" borderId="41" xfId="0" applyFont="1" applyBorder="1" applyAlignment="1">
      <alignment horizontal="center" vertical="top" wrapText="1"/>
    </xf>
    <xf numFmtId="0" fontId="13" fillId="4" borderId="23" xfId="0" applyFont="1" applyFill="1" applyBorder="1" applyAlignment="1">
      <alignment vertical="top" wrapText="1"/>
    </xf>
    <xf numFmtId="0" fontId="1" fillId="4" borderId="53" xfId="0" applyFont="1" applyFill="1" applyBorder="1" applyAlignment="1">
      <alignment horizontal="left" vertical="top" wrapText="1"/>
    </xf>
    <xf numFmtId="0" fontId="4" fillId="0" borderId="0" xfId="0" applyNumberFormat="1" applyFont="1" applyAlignment="1">
      <alignment horizontal="center" vertical="top"/>
    </xf>
    <xf numFmtId="165" fontId="1" fillId="4" borderId="66" xfId="0" applyNumberFormat="1" applyFont="1" applyFill="1" applyBorder="1" applyAlignment="1">
      <alignment horizontal="center" vertical="top" wrapText="1"/>
    </xf>
    <xf numFmtId="164" fontId="1" fillId="4" borderId="33" xfId="0" applyNumberFormat="1" applyFont="1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4" borderId="17" xfId="0" applyFont="1" applyFill="1" applyBorder="1" applyAlignment="1">
      <alignment horizontal="center" vertical="top" wrapText="1"/>
    </xf>
    <xf numFmtId="49" fontId="3" fillId="4" borderId="47" xfId="0" applyNumberFormat="1" applyFont="1" applyFill="1" applyBorder="1" applyAlignment="1">
      <alignment horizontal="center" vertical="top"/>
    </xf>
    <xf numFmtId="165" fontId="1" fillId="4" borderId="11" xfId="0" applyNumberFormat="1" applyFont="1" applyFill="1" applyBorder="1" applyAlignment="1">
      <alignment horizontal="center" vertical="top"/>
    </xf>
    <xf numFmtId="165" fontId="1" fillId="0" borderId="11" xfId="0" applyNumberFormat="1" applyFont="1" applyBorder="1" applyAlignment="1">
      <alignment horizontal="center" vertical="top"/>
    </xf>
    <xf numFmtId="165" fontId="1" fillId="0" borderId="52" xfId="0" applyNumberFormat="1" applyFont="1" applyBorder="1" applyAlignment="1">
      <alignment horizontal="center" vertical="top"/>
    </xf>
    <xf numFmtId="165" fontId="1" fillId="0" borderId="7" xfId="0" applyNumberFormat="1" applyFont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4" borderId="28" xfId="0" applyFont="1" applyFill="1" applyBorder="1" applyAlignment="1">
      <alignment vertical="top" wrapText="1"/>
    </xf>
    <xf numFmtId="0" fontId="1" fillId="0" borderId="42" xfId="0" applyFont="1" applyFill="1" applyBorder="1" applyAlignment="1">
      <alignment vertical="top" wrapText="1"/>
    </xf>
    <xf numFmtId="0" fontId="4" fillId="0" borderId="40" xfId="0" applyFont="1" applyFill="1" applyBorder="1" applyAlignment="1">
      <alignment vertical="top" wrapText="1"/>
    </xf>
    <xf numFmtId="165" fontId="2" fillId="0" borderId="0" xfId="0" applyNumberFormat="1" applyFont="1"/>
    <xf numFmtId="0" fontId="4" fillId="0" borderId="28" xfId="0" applyFont="1" applyFill="1" applyBorder="1" applyAlignment="1">
      <alignment vertical="top" wrapText="1"/>
    </xf>
    <xf numFmtId="166" fontId="1" fillId="10" borderId="11" xfId="1" applyFont="1" applyFill="1" applyBorder="1" applyAlignment="1">
      <alignment horizontal="center" vertical="top" wrapText="1"/>
    </xf>
    <xf numFmtId="164" fontId="2" fillId="0" borderId="0" xfId="0" applyNumberFormat="1" applyFont="1" applyBorder="1"/>
    <xf numFmtId="0" fontId="4" fillId="4" borderId="50" xfId="0" applyFont="1" applyFill="1" applyBorder="1" applyAlignment="1">
      <alignment vertical="top" wrapText="1"/>
    </xf>
    <xf numFmtId="165" fontId="1" fillId="10" borderId="40" xfId="1" applyNumberFormat="1" applyFont="1" applyFill="1" applyBorder="1" applyAlignment="1">
      <alignment vertical="top" wrapText="1"/>
    </xf>
    <xf numFmtId="165" fontId="1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4" borderId="49" xfId="0" applyFont="1" applyFill="1" applyBorder="1" applyAlignment="1">
      <alignment horizontal="center" vertical="top" wrapText="1"/>
    </xf>
    <xf numFmtId="0" fontId="1" fillId="4" borderId="11" xfId="0" applyFont="1" applyFill="1" applyBorder="1" applyAlignment="1">
      <alignment vertical="top"/>
    </xf>
    <xf numFmtId="14" fontId="2" fillId="0" borderId="0" xfId="0" applyNumberFormat="1" applyFont="1"/>
    <xf numFmtId="0" fontId="1" fillId="0" borderId="50" xfId="0" applyFont="1" applyFill="1" applyBorder="1" applyAlignment="1">
      <alignment vertical="top" wrapText="1"/>
    </xf>
    <xf numFmtId="0" fontId="4" fillId="0" borderId="42" xfId="0" applyFont="1" applyFill="1" applyBorder="1" applyAlignment="1">
      <alignment vertical="top" wrapText="1"/>
    </xf>
    <xf numFmtId="165" fontId="1" fillId="0" borderId="30" xfId="0" applyNumberFormat="1" applyFont="1" applyBorder="1" applyAlignment="1">
      <alignment horizontal="center" vertical="top"/>
    </xf>
    <xf numFmtId="165" fontId="3" fillId="5" borderId="35" xfId="0" applyNumberFormat="1" applyFont="1" applyFill="1" applyBorder="1" applyAlignment="1">
      <alignment horizontal="center" vertical="top"/>
    </xf>
    <xf numFmtId="0" fontId="4" fillId="0" borderId="23" xfId="0" applyFont="1" applyFill="1" applyBorder="1" applyAlignment="1">
      <alignment vertical="top" wrapText="1"/>
    </xf>
    <xf numFmtId="49" fontId="5" fillId="8" borderId="34" xfId="0" applyNumberFormat="1" applyFont="1" applyFill="1" applyBorder="1" applyAlignment="1">
      <alignment vertical="top"/>
    </xf>
    <xf numFmtId="49" fontId="5" fillId="2" borderId="48" xfId="0" applyNumberFormat="1" applyFont="1" applyFill="1" applyBorder="1" applyAlignment="1">
      <alignment vertical="top"/>
    </xf>
    <xf numFmtId="0" fontId="7" fillId="0" borderId="7" xfId="0" applyFont="1" applyFill="1" applyBorder="1" applyAlignment="1">
      <alignment horizontal="center" vertical="top" wrapText="1"/>
    </xf>
    <xf numFmtId="0" fontId="13" fillId="4" borderId="0" xfId="0" applyFont="1" applyFill="1" applyBorder="1"/>
    <xf numFmtId="0" fontId="13" fillId="4" borderId="0" xfId="0" applyFont="1" applyFill="1" applyBorder="1" applyAlignment="1">
      <alignment horizontal="center"/>
    </xf>
    <xf numFmtId="0" fontId="14" fillId="4" borderId="0" xfId="0" applyFont="1" applyFill="1" applyBorder="1"/>
    <xf numFmtId="0" fontId="17" fillId="4" borderId="0" xfId="0" applyFont="1" applyFill="1" applyBorder="1"/>
    <xf numFmtId="165" fontId="17" fillId="4" borderId="0" xfId="0" applyNumberFormat="1" applyFont="1" applyFill="1" applyBorder="1" applyAlignment="1">
      <alignment horizontal="center"/>
    </xf>
    <xf numFmtId="0" fontId="1" fillId="0" borderId="42" xfId="0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center" vertical="top"/>
    </xf>
    <xf numFmtId="0" fontId="3" fillId="5" borderId="37" xfId="0" applyFont="1" applyFill="1" applyBorder="1" applyAlignment="1">
      <alignment horizontal="right" vertical="top"/>
    </xf>
    <xf numFmtId="0" fontId="3" fillId="5" borderId="43" xfId="0" applyFont="1" applyFill="1" applyBorder="1" applyAlignment="1">
      <alignment horizontal="right" vertical="top"/>
    </xf>
    <xf numFmtId="165" fontId="3" fillId="5" borderId="37" xfId="0" applyNumberFormat="1" applyFont="1" applyFill="1" applyBorder="1" applyAlignment="1">
      <alignment horizontal="right" vertical="top" wrapText="1"/>
    </xf>
    <xf numFmtId="165" fontId="1" fillId="4" borderId="50" xfId="0" applyNumberFormat="1" applyFont="1" applyFill="1" applyBorder="1" applyAlignment="1">
      <alignment horizontal="center" vertical="top" wrapText="1"/>
    </xf>
    <xf numFmtId="49" fontId="5" fillId="4" borderId="28" xfId="0" applyNumberFormat="1" applyFont="1" applyFill="1" applyBorder="1" applyAlignment="1">
      <alignment horizontal="center" vertical="top"/>
    </xf>
    <xf numFmtId="0" fontId="3" fillId="5" borderId="50" xfId="0" applyFont="1" applyFill="1" applyBorder="1" applyAlignment="1">
      <alignment horizontal="center" vertical="top"/>
    </xf>
    <xf numFmtId="164" fontId="3" fillId="5" borderId="33" xfId="0" applyNumberFormat="1" applyFont="1" applyFill="1" applyBorder="1" applyAlignment="1">
      <alignment horizontal="center" vertical="top"/>
    </xf>
    <xf numFmtId="49" fontId="3" fillId="8" borderId="43" xfId="0" applyNumberFormat="1" applyFont="1" applyFill="1" applyBorder="1" applyAlignment="1">
      <alignment horizontal="center" vertical="top"/>
    </xf>
    <xf numFmtId="49" fontId="3" fillId="2" borderId="15" xfId="0" applyNumberFormat="1" applyFont="1" applyFill="1" applyBorder="1" applyAlignment="1">
      <alignment horizontal="center" vertical="top"/>
    </xf>
    <xf numFmtId="0" fontId="1" fillId="4" borderId="42" xfId="0" applyFont="1" applyFill="1" applyBorder="1" applyAlignment="1">
      <alignment vertical="center" textRotation="90" wrapText="1"/>
    </xf>
    <xf numFmtId="0" fontId="1" fillId="4" borderId="23" xfId="0" applyFont="1" applyFill="1" applyBorder="1" applyAlignment="1">
      <alignment vertical="center" textRotation="90" wrapText="1"/>
    </xf>
    <xf numFmtId="0" fontId="1" fillId="4" borderId="40" xfId="0" applyFont="1" applyFill="1" applyBorder="1" applyAlignment="1">
      <alignment vertical="top" wrapText="1"/>
    </xf>
    <xf numFmtId="0" fontId="1" fillId="4" borderId="23" xfId="0" applyFont="1" applyFill="1" applyBorder="1" applyAlignment="1">
      <alignment vertical="top" wrapText="1"/>
    </xf>
    <xf numFmtId="164" fontId="1" fillId="5" borderId="13" xfId="0" applyNumberFormat="1" applyFont="1" applyFill="1" applyBorder="1" applyAlignment="1">
      <alignment horizontal="center" vertical="top" wrapText="1"/>
    </xf>
    <xf numFmtId="0" fontId="4" fillId="4" borderId="41" xfId="0" applyFont="1" applyFill="1" applyBorder="1" applyAlignment="1">
      <alignment vertical="top" wrapText="1"/>
    </xf>
    <xf numFmtId="49" fontId="5" fillId="3" borderId="4" xfId="0" applyNumberFormat="1" applyFont="1" applyFill="1" applyBorder="1" applyAlignment="1">
      <alignment horizontal="center" vertical="top"/>
    </xf>
    <xf numFmtId="165" fontId="3" fillId="4" borderId="38" xfId="0" applyNumberFormat="1" applyFont="1" applyFill="1" applyBorder="1" applyAlignment="1">
      <alignment horizontal="left" vertical="top" wrapText="1"/>
    </xf>
    <xf numFmtId="0" fontId="13" fillId="4" borderId="0" xfId="0" applyFont="1" applyFill="1" applyBorder="1" applyAlignment="1">
      <alignment horizontal="left"/>
    </xf>
    <xf numFmtId="49" fontId="5" fillId="3" borderId="30" xfId="0" applyNumberFormat="1" applyFont="1" applyFill="1" applyBorder="1" applyAlignment="1">
      <alignment horizontal="center" vertical="top"/>
    </xf>
    <xf numFmtId="165" fontId="1" fillId="0" borderId="40" xfId="0" applyNumberFormat="1" applyFont="1" applyFill="1" applyBorder="1" applyAlignment="1">
      <alignment horizontal="center" vertical="center" textRotation="90" wrapText="1"/>
    </xf>
    <xf numFmtId="49" fontId="3" fillId="4" borderId="12" xfId="0" applyNumberFormat="1" applyFont="1" applyFill="1" applyBorder="1" applyAlignment="1">
      <alignment horizontal="center" vertical="top"/>
    </xf>
    <xf numFmtId="49" fontId="3" fillId="4" borderId="18" xfId="0" applyNumberFormat="1" applyFont="1" applyFill="1" applyBorder="1" applyAlignment="1">
      <alignment horizontal="center" vertical="top"/>
    </xf>
    <xf numFmtId="165" fontId="1" fillId="0" borderId="50" xfId="0" applyNumberFormat="1" applyFont="1" applyFill="1" applyBorder="1" applyAlignment="1">
      <alignment horizontal="center" vertical="center" textRotation="90" wrapText="1"/>
    </xf>
    <xf numFmtId="0" fontId="3" fillId="4" borderId="29" xfId="0" applyFont="1" applyFill="1" applyBorder="1" applyAlignment="1">
      <alignment vertical="center" textRotation="90"/>
    </xf>
    <xf numFmtId="0" fontId="1" fillId="4" borderId="30" xfId="0" applyFont="1" applyFill="1" applyBorder="1" applyAlignment="1">
      <alignment vertical="top" wrapText="1"/>
    </xf>
    <xf numFmtId="0" fontId="1" fillId="4" borderId="25" xfId="0" applyFont="1" applyFill="1" applyBorder="1" applyAlignment="1">
      <alignment vertical="top" wrapText="1"/>
    </xf>
    <xf numFmtId="0" fontId="3" fillId="4" borderId="36" xfId="0" applyFont="1" applyFill="1" applyBorder="1" applyAlignment="1">
      <alignment vertical="center" textRotation="90"/>
    </xf>
    <xf numFmtId="0" fontId="1" fillId="4" borderId="27" xfId="0" applyFont="1" applyFill="1" applyBorder="1" applyAlignment="1">
      <alignment vertical="center" textRotation="90"/>
    </xf>
    <xf numFmtId="0" fontId="1" fillId="4" borderId="36" xfId="0" applyFont="1" applyFill="1" applyBorder="1" applyAlignment="1">
      <alignment vertical="center" textRotation="90"/>
    </xf>
    <xf numFmtId="0" fontId="1" fillId="4" borderId="29" xfId="0" applyFont="1" applyFill="1" applyBorder="1" applyAlignment="1">
      <alignment vertical="center" textRotation="90"/>
    </xf>
    <xf numFmtId="49" fontId="3" fillId="4" borderId="11" xfId="0" applyNumberFormat="1" applyFont="1" applyFill="1" applyBorder="1" applyAlignment="1">
      <alignment vertical="top"/>
    </xf>
    <xf numFmtId="165" fontId="1" fillId="4" borderId="52" xfId="0" applyNumberFormat="1" applyFont="1" applyFill="1" applyBorder="1" applyAlignment="1">
      <alignment horizontal="center" vertical="top"/>
    </xf>
    <xf numFmtId="164" fontId="1" fillId="4" borderId="49" xfId="0" applyNumberFormat="1" applyFont="1" applyFill="1" applyBorder="1" applyAlignment="1">
      <alignment horizontal="center" vertical="top"/>
    </xf>
    <xf numFmtId="164" fontId="1" fillId="4" borderId="11" xfId="0" applyNumberFormat="1" applyFont="1" applyFill="1" applyBorder="1" applyAlignment="1">
      <alignment horizontal="center" vertical="top"/>
    </xf>
    <xf numFmtId="164" fontId="1" fillId="0" borderId="7" xfId="0" applyNumberFormat="1" applyFont="1" applyFill="1" applyBorder="1" applyAlignment="1">
      <alignment horizontal="center" vertical="top" wrapText="1"/>
    </xf>
    <xf numFmtId="164" fontId="1" fillId="0" borderId="13" xfId="0" applyNumberFormat="1" applyFont="1" applyFill="1" applyBorder="1" applyAlignment="1">
      <alignment horizontal="center" vertical="top" wrapText="1"/>
    </xf>
    <xf numFmtId="0" fontId="1" fillId="4" borderId="49" xfId="0" applyFont="1" applyFill="1" applyBorder="1" applyAlignment="1">
      <alignment horizontal="center" vertical="top" wrapText="1"/>
    </xf>
    <xf numFmtId="165" fontId="1" fillId="4" borderId="13" xfId="0" applyNumberFormat="1" applyFont="1" applyFill="1" applyBorder="1" applyAlignment="1">
      <alignment horizontal="center" vertical="top" wrapText="1"/>
    </xf>
    <xf numFmtId="165" fontId="1" fillId="4" borderId="11" xfId="0" applyNumberFormat="1" applyFont="1" applyFill="1" applyBorder="1" applyAlignment="1">
      <alignment horizontal="center" vertical="top" wrapText="1"/>
    </xf>
    <xf numFmtId="165" fontId="3" fillId="2" borderId="19" xfId="0" applyNumberFormat="1" applyFont="1" applyFill="1" applyBorder="1" applyAlignment="1">
      <alignment horizontal="center" vertical="top"/>
    </xf>
    <xf numFmtId="0" fontId="1" fillId="0" borderId="38" xfId="0" applyFont="1" applyBorder="1" applyAlignment="1">
      <alignment horizontal="center" vertical="top" wrapText="1"/>
    </xf>
    <xf numFmtId="164" fontId="1" fillId="4" borderId="30" xfId="0" applyNumberFormat="1" applyFont="1" applyFill="1" applyBorder="1" applyAlignment="1">
      <alignment horizontal="center" vertical="top"/>
    </xf>
    <xf numFmtId="164" fontId="1" fillId="4" borderId="5" xfId="1" applyNumberFormat="1" applyFont="1" applyFill="1" applyBorder="1" applyAlignment="1">
      <alignment horizontal="center" vertical="top"/>
    </xf>
    <xf numFmtId="164" fontId="3" fillId="5" borderId="19" xfId="0" applyNumberFormat="1" applyFont="1" applyFill="1" applyBorder="1" applyAlignment="1">
      <alignment horizontal="center" vertical="top" wrapText="1"/>
    </xf>
    <xf numFmtId="165" fontId="1" fillId="4" borderId="5" xfId="0" applyNumberFormat="1" applyFont="1" applyFill="1" applyBorder="1" applyAlignment="1">
      <alignment horizontal="center" vertical="top"/>
    </xf>
    <xf numFmtId="165" fontId="5" fillId="5" borderId="19" xfId="0" applyNumberFormat="1" applyFont="1" applyFill="1" applyBorder="1" applyAlignment="1">
      <alignment horizontal="center" vertical="top" wrapText="1"/>
    </xf>
    <xf numFmtId="164" fontId="1" fillId="11" borderId="5" xfId="1" applyNumberFormat="1" applyFont="1" applyFill="1" applyBorder="1" applyAlignment="1">
      <alignment horizontal="center" vertical="top"/>
    </xf>
    <xf numFmtId="164" fontId="1" fillId="3" borderId="11" xfId="0" applyNumberFormat="1" applyFont="1" applyFill="1" applyBorder="1" applyAlignment="1">
      <alignment horizontal="center" vertical="top"/>
    </xf>
    <xf numFmtId="164" fontId="1" fillId="11" borderId="49" xfId="1" applyNumberFormat="1" applyFont="1" applyFill="1" applyBorder="1" applyAlignment="1">
      <alignment horizontal="center" vertical="top"/>
    </xf>
    <xf numFmtId="164" fontId="3" fillId="2" borderId="67" xfId="0" applyNumberFormat="1" applyFont="1" applyFill="1" applyBorder="1" applyAlignment="1">
      <alignment horizontal="center" vertical="top" wrapText="1"/>
    </xf>
    <xf numFmtId="164" fontId="3" fillId="8" borderId="67" xfId="0" applyNumberFormat="1" applyFont="1" applyFill="1" applyBorder="1" applyAlignment="1">
      <alignment horizontal="center" vertical="top"/>
    </xf>
    <xf numFmtId="164" fontId="3" fillId="7" borderId="67" xfId="0" applyNumberFormat="1" applyFont="1" applyFill="1" applyBorder="1" applyAlignment="1">
      <alignment horizontal="center" vertical="top"/>
    </xf>
    <xf numFmtId="164" fontId="1" fillId="0" borderId="13" xfId="0" applyNumberFormat="1" applyFont="1" applyBorder="1" applyAlignment="1">
      <alignment horizontal="center" vertical="top" wrapText="1"/>
    </xf>
    <xf numFmtId="164" fontId="3" fillId="7" borderId="13" xfId="0" applyNumberFormat="1" applyFont="1" applyFill="1" applyBorder="1" applyAlignment="1">
      <alignment horizontal="center" vertical="top" wrapText="1"/>
    </xf>
    <xf numFmtId="164" fontId="7" fillId="0" borderId="13" xfId="0" applyNumberFormat="1" applyFont="1" applyBorder="1" applyAlignment="1">
      <alignment horizontal="center" vertical="top" wrapText="1"/>
    </xf>
    <xf numFmtId="164" fontId="1" fillId="4" borderId="13" xfId="0" applyNumberFormat="1" applyFont="1" applyFill="1" applyBorder="1" applyAlignment="1">
      <alignment horizontal="center" vertical="top" wrapText="1"/>
    </xf>
    <xf numFmtId="0" fontId="1" fillId="0" borderId="62" xfId="0" applyFont="1" applyBorder="1" applyAlignment="1">
      <alignment horizontal="center" vertical="top" wrapText="1"/>
    </xf>
    <xf numFmtId="165" fontId="1" fillId="0" borderId="38" xfId="0" applyNumberFormat="1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/>
    </xf>
    <xf numFmtId="165" fontId="1" fillId="0" borderId="33" xfId="0" applyNumberFormat="1" applyFont="1" applyBorder="1" applyAlignment="1">
      <alignment horizontal="center" vertical="top"/>
    </xf>
    <xf numFmtId="165" fontId="4" fillId="4" borderId="55" xfId="0" applyNumberFormat="1" applyFont="1" applyFill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/>
    </xf>
    <xf numFmtId="165" fontId="1" fillId="4" borderId="30" xfId="0" applyNumberFormat="1" applyFont="1" applyFill="1" applyBorder="1" applyAlignment="1">
      <alignment horizontal="center" vertical="top"/>
    </xf>
    <xf numFmtId="0" fontId="1" fillId="0" borderId="28" xfId="0" applyFont="1" applyFill="1" applyBorder="1" applyAlignment="1">
      <alignment vertical="top" wrapText="1"/>
    </xf>
    <xf numFmtId="0" fontId="4" fillId="0" borderId="50" xfId="0" applyFont="1" applyFill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166" fontId="1" fillId="10" borderId="68" xfId="1" applyFont="1" applyFill="1" applyBorder="1" applyAlignment="1">
      <alignment horizontal="center" vertical="top" wrapText="1"/>
    </xf>
    <xf numFmtId="0" fontId="1" fillId="10" borderId="5" xfId="1" applyNumberFormat="1" applyFont="1" applyFill="1" applyBorder="1" applyAlignment="1">
      <alignment horizontal="center" vertical="top"/>
    </xf>
    <xf numFmtId="0" fontId="1" fillId="10" borderId="11" xfId="1" applyNumberFormat="1" applyFont="1" applyFill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52" xfId="0" applyFont="1" applyFill="1" applyBorder="1" applyAlignment="1">
      <alignment horizontal="center" vertical="top" wrapText="1"/>
    </xf>
    <xf numFmtId="0" fontId="4" fillId="4" borderId="19" xfId="0" applyFont="1" applyFill="1" applyBorder="1" applyAlignment="1">
      <alignment horizontal="center" vertical="top" wrapText="1"/>
    </xf>
    <xf numFmtId="0" fontId="4" fillId="0" borderId="52" xfId="0" applyFont="1" applyFill="1" applyBorder="1" applyAlignment="1">
      <alignment horizontal="center" vertical="top" wrapText="1"/>
    </xf>
    <xf numFmtId="0" fontId="4" fillId="4" borderId="52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 wrapText="1"/>
    </xf>
    <xf numFmtId="0" fontId="1" fillId="3" borderId="11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1" fillId="4" borderId="7" xfId="0" applyFont="1" applyFill="1" applyBorder="1" applyAlignment="1">
      <alignment horizontal="center" vertical="top" wrapText="1"/>
    </xf>
    <xf numFmtId="0" fontId="1" fillId="0" borderId="49" xfId="0" applyFont="1" applyBorder="1" applyAlignment="1">
      <alignment horizontal="center" vertical="center" wrapText="1"/>
    </xf>
    <xf numFmtId="164" fontId="1" fillId="4" borderId="52" xfId="1" applyNumberFormat="1" applyFont="1" applyFill="1" applyBorder="1" applyAlignment="1">
      <alignment horizontal="center" vertical="top"/>
    </xf>
    <xf numFmtId="166" fontId="1" fillId="10" borderId="5" xfId="1" applyFont="1" applyFill="1" applyBorder="1" applyAlignment="1">
      <alignment horizontal="center" vertical="top" wrapText="1"/>
    </xf>
    <xf numFmtId="166" fontId="1" fillId="10" borderId="43" xfId="1" applyFont="1" applyFill="1" applyBorder="1" applyAlignment="1">
      <alignment vertical="top" wrapText="1"/>
    </xf>
    <xf numFmtId="166" fontId="1" fillId="10" borderId="19" xfId="1" applyFont="1" applyFill="1" applyBorder="1" applyAlignment="1">
      <alignment horizontal="center" vertical="top" wrapText="1"/>
    </xf>
    <xf numFmtId="165" fontId="1" fillId="10" borderId="23" xfId="1" applyNumberFormat="1" applyFont="1" applyFill="1" applyBorder="1" applyAlignment="1">
      <alignment horizontal="left" vertical="top" wrapText="1"/>
    </xf>
    <xf numFmtId="49" fontId="3" fillId="4" borderId="36" xfId="0" applyNumberFormat="1" applyFont="1" applyFill="1" applyBorder="1" applyAlignment="1">
      <alignment horizontal="center" vertical="top"/>
    </xf>
    <xf numFmtId="165" fontId="1" fillId="0" borderId="62" xfId="0" applyNumberFormat="1" applyFont="1" applyBorder="1" applyAlignment="1">
      <alignment horizontal="center" vertical="top"/>
    </xf>
    <xf numFmtId="164" fontId="3" fillId="5" borderId="13" xfId="0" applyNumberFormat="1" applyFont="1" applyFill="1" applyBorder="1" applyAlignment="1">
      <alignment horizontal="center" vertical="top" wrapText="1"/>
    </xf>
    <xf numFmtId="0" fontId="1" fillId="0" borderId="40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vertical="top" wrapText="1"/>
    </xf>
    <xf numFmtId="165" fontId="1" fillId="4" borderId="42" xfId="0" applyNumberFormat="1" applyFont="1" applyFill="1" applyBorder="1" applyAlignment="1">
      <alignment horizontal="center" vertical="top" wrapText="1"/>
    </xf>
    <xf numFmtId="165" fontId="1" fillId="4" borderId="40" xfId="0" applyNumberFormat="1" applyFont="1" applyFill="1" applyBorder="1" applyAlignment="1">
      <alignment horizontal="center" vertical="top" wrapText="1"/>
    </xf>
    <xf numFmtId="165" fontId="1" fillId="4" borderId="5" xfId="0" applyNumberFormat="1" applyFont="1" applyFill="1" applyBorder="1" applyAlignment="1">
      <alignment horizontal="center" vertical="top" wrapText="1"/>
    </xf>
    <xf numFmtId="165" fontId="3" fillId="2" borderId="57" xfId="0" applyNumberFormat="1" applyFont="1" applyFill="1" applyBorder="1" applyAlignment="1">
      <alignment horizontal="center" vertical="top" wrapText="1"/>
    </xf>
    <xf numFmtId="0" fontId="1" fillId="4" borderId="27" xfId="0" applyFont="1" applyFill="1" applyBorder="1" applyAlignment="1">
      <alignment vertical="top" wrapText="1"/>
    </xf>
    <xf numFmtId="0" fontId="1" fillId="0" borderId="5" xfId="0" applyFont="1" applyBorder="1" applyAlignment="1">
      <alignment horizontal="center" vertical="top"/>
    </xf>
    <xf numFmtId="0" fontId="1" fillId="4" borderId="23" xfId="0" applyFont="1" applyFill="1" applyBorder="1" applyAlignment="1">
      <alignment horizontal="left" vertical="top" wrapText="1"/>
    </xf>
    <xf numFmtId="164" fontId="3" fillId="5" borderId="13" xfId="0" applyNumberFormat="1" applyFont="1" applyFill="1" applyBorder="1" applyAlignment="1">
      <alignment horizontal="center" vertical="top"/>
    </xf>
    <xf numFmtId="0" fontId="1" fillId="4" borderId="55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top"/>
    </xf>
    <xf numFmtId="0" fontId="1" fillId="4" borderId="53" xfId="0" applyFont="1" applyFill="1" applyBorder="1" applyAlignment="1">
      <alignment vertical="top" wrapText="1"/>
    </xf>
    <xf numFmtId="0" fontId="18" fillId="0" borderId="0" xfId="0" applyFont="1"/>
    <xf numFmtId="164" fontId="1" fillId="4" borderId="0" xfId="0" applyNumberFormat="1" applyFont="1" applyFill="1" applyBorder="1" applyAlignment="1">
      <alignment vertical="top"/>
    </xf>
    <xf numFmtId="0" fontId="1" fillId="4" borderId="53" xfId="0" applyFont="1" applyFill="1" applyBorder="1" applyAlignment="1">
      <alignment horizontal="center" vertical="top"/>
    </xf>
    <xf numFmtId="165" fontId="1" fillId="4" borderId="13" xfId="0" applyNumberFormat="1" applyFont="1" applyFill="1" applyBorder="1" applyAlignment="1">
      <alignment horizontal="center" vertical="top"/>
    </xf>
    <xf numFmtId="0" fontId="1" fillId="4" borderId="50" xfId="0" applyFont="1" applyFill="1" applyBorder="1" applyAlignment="1">
      <alignment vertical="top" wrapText="1"/>
    </xf>
    <xf numFmtId="49" fontId="1" fillId="0" borderId="6" xfId="0" applyNumberFormat="1" applyFont="1" applyBorder="1" applyAlignment="1">
      <alignment horizontal="center" vertical="top" wrapText="1"/>
    </xf>
    <xf numFmtId="49" fontId="1" fillId="4" borderId="6" xfId="0" applyNumberFormat="1" applyFont="1" applyFill="1" applyBorder="1" applyAlignment="1">
      <alignment horizontal="center" vertical="top" wrapText="1"/>
    </xf>
    <xf numFmtId="0" fontId="4" fillId="4" borderId="36" xfId="0" applyFont="1" applyFill="1" applyBorder="1" applyAlignment="1">
      <alignment horizontal="left" vertical="top" wrapText="1"/>
    </xf>
    <xf numFmtId="0" fontId="1" fillId="4" borderId="5" xfId="0" applyFont="1" applyFill="1" applyBorder="1" applyAlignment="1">
      <alignment horizontal="left" vertical="top" wrapText="1"/>
    </xf>
    <xf numFmtId="0" fontId="1" fillId="4" borderId="11" xfId="0" applyFont="1" applyFill="1" applyBorder="1" applyAlignment="1">
      <alignment horizontal="left" vertical="top" wrapText="1"/>
    </xf>
    <xf numFmtId="0" fontId="1" fillId="4" borderId="30" xfId="0" applyFont="1" applyFill="1" applyBorder="1" applyAlignment="1">
      <alignment horizontal="left" vertical="top" wrapText="1"/>
    </xf>
    <xf numFmtId="49" fontId="3" fillId="4" borderId="5" xfId="0" applyNumberFormat="1" applyFont="1" applyFill="1" applyBorder="1" applyAlignment="1">
      <alignment horizontal="center" vertical="top"/>
    </xf>
    <xf numFmtId="49" fontId="3" fillId="4" borderId="11" xfId="0" applyNumberFormat="1" applyFont="1" applyFill="1" applyBorder="1" applyAlignment="1">
      <alignment horizontal="center" vertical="top"/>
    </xf>
    <xf numFmtId="49" fontId="3" fillId="4" borderId="17" xfId="0" applyNumberFormat="1" applyFont="1" applyFill="1" applyBorder="1" applyAlignment="1">
      <alignment horizontal="center" vertical="top"/>
    </xf>
    <xf numFmtId="49" fontId="3" fillId="3" borderId="30" xfId="0" applyNumberFormat="1" applyFont="1" applyFill="1" applyBorder="1" applyAlignment="1">
      <alignment horizontal="center" vertical="top"/>
    </xf>
    <xf numFmtId="49" fontId="3" fillId="8" borderId="29" xfId="0" applyNumberFormat="1" applyFont="1" applyFill="1" applyBorder="1" applyAlignment="1">
      <alignment horizontal="center" vertical="top"/>
    </xf>
    <xf numFmtId="49" fontId="3" fillId="8" borderId="14" xfId="0" applyNumberFormat="1" applyFont="1" applyFill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3" fillId="4" borderId="40" xfId="0" applyFont="1" applyFill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0" fontId="1" fillId="4" borderId="40" xfId="0" applyFont="1" applyFill="1" applyBorder="1" applyAlignment="1">
      <alignment horizontal="left" vertical="top" wrapText="1"/>
    </xf>
    <xf numFmtId="0" fontId="1" fillId="4" borderId="42" xfId="0" applyFont="1" applyFill="1" applyBorder="1" applyAlignment="1">
      <alignment horizontal="left" vertical="top" wrapText="1"/>
    </xf>
    <xf numFmtId="0" fontId="4" fillId="4" borderId="50" xfId="0" applyFont="1" applyFill="1" applyBorder="1" applyAlignment="1">
      <alignment horizontal="left" vertical="top" wrapText="1"/>
    </xf>
    <xf numFmtId="165" fontId="1" fillId="0" borderId="5" xfId="0" applyNumberFormat="1" applyFont="1" applyBorder="1" applyAlignment="1">
      <alignment horizontal="center" vertical="top"/>
    </xf>
    <xf numFmtId="165" fontId="1" fillId="0" borderId="49" xfId="0" applyNumberFormat="1" applyFont="1" applyBorder="1" applyAlignment="1">
      <alignment horizontal="center" vertical="top"/>
    </xf>
    <xf numFmtId="0" fontId="5" fillId="5" borderId="37" xfId="0" applyFont="1" applyFill="1" applyBorder="1" applyAlignment="1">
      <alignment horizontal="right" vertical="top" wrapText="1"/>
    </xf>
    <xf numFmtId="49" fontId="3" fillId="2" borderId="30" xfId="0" applyNumberFormat="1" applyFont="1" applyFill="1" applyBorder="1" applyAlignment="1">
      <alignment horizontal="center" vertical="top"/>
    </xf>
    <xf numFmtId="49" fontId="3" fillId="2" borderId="35" xfId="0" applyNumberFormat="1" applyFont="1" applyFill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0" fontId="1" fillId="0" borderId="42" xfId="0" applyFont="1" applyFill="1" applyBorder="1" applyAlignment="1">
      <alignment horizontal="left" vertical="top" wrapText="1"/>
    </xf>
    <xf numFmtId="0" fontId="1" fillId="4" borderId="42" xfId="0" applyFont="1" applyFill="1" applyBorder="1" applyAlignment="1">
      <alignment horizontal="center" vertical="center" textRotation="90" wrapText="1"/>
    </xf>
    <xf numFmtId="49" fontId="5" fillId="2" borderId="45" xfId="0" applyNumberFormat="1" applyFont="1" applyFill="1" applyBorder="1" applyAlignment="1">
      <alignment horizontal="center" vertical="top"/>
    </xf>
    <xf numFmtId="49" fontId="5" fillId="3" borderId="10" xfId="0" applyNumberFormat="1" applyFont="1" applyFill="1" applyBorder="1" applyAlignment="1">
      <alignment horizontal="center" vertical="top"/>
    </xf>
    <xf numFmtId="0" fontId="13" fillId="4" borderId="0" xfId="0" applyFont="1" applyFill="1" applyBorder="1" applyAlignment="1">
      <alignment vertical="top" wrapText="1"/>
    </xf>
    <xf numFmtId="49" fontId="5" fillId="8" borderId="29" xfId="0" applyNumberFormat="1" applyFont="1" applyFill="1" applyBorder="1" applyAlignment="1">
      <alignment horizontal="center" vertical="top" wrapText="1"/>
    </xf>
    <xf numFmtId="49" fontId="4" fillId="3" borderId="4" xfId="0" applyNumberFormat="1" applyFont="1" applyFill="1" applyBorder="1" applyAlignment="1">
      <alignment horizontal="center" vertical="top"/>
    </xf>
    <xf numFmtId="49" fontId="4" fillId="3" borderId="10" xfId="0" applyNumberFormat="1" applyFont="1" applyFill="1" applyBorder="1" applyAlignment="1">
      <alignment horizontal="center" vertical="top"/>
    </xf>
    <xf numFmtId="49" fontId="4" fillId="3" borderId="51" xfId="0" applyNumberFormat="1" applyFont="1" applyFill="1" applyBorder="1" applyAlignment="1">
      <alignment horizontal="center" vertical="top"/>
    </xf>
    <xf numFmtId="0" fontId="1" fillId="4" borderId="50" xfId="0" applyFont="1" applyFill="1" applyBorder="1" applyAlignment="1">
      <alignment horizontal="left" vertical="top" wrapText="1"/>
    </xf>
    <xf numFmtId="49" fontId="3" fillId="4" borderId="27" xfId="0" applyNumberFormat="1" applyFont="1" applyFill="1" applyBorder="1" applyAlignment="1">
      <alignment horizontal="center" vertical="top"/>
    </xf>
    <xf numFmtId="49" fontId="3" fillId="4" borderId="29" xfId="0" applyNumberFormat="1" applyFont="1" applyFill="1" applyBorder="1" applyAlignment="1">
      <alignment horizontal="center" vertical="top"/>
    </xf>
    <xf numFmtId="49" fontId="3" fillId="4" borderId="44" xfId="0" applyNumberFormat="1" applyFont="1" applyFill="1" applyBorder="1" applyAlignment="1">
      <alignment horizontal="center" vertical="top"/>
    </xf>
    <xf numFmtId="0" fontId="1" fillId="4" borderId="52" xfId="0" applyFont="1" applyFill="1" applyBorder="1" applyAlignment="1">
      <alignment horizontal="center" vertical="top" wrapText="1"/>
    </xf>
    <xf numFmtId="49" fontId="3" fillId="4" borderId="28" xfId="0" applyNumberFormat="1" applyFont="1" applyFill="1" applyBorder="1" applyAlignment="1">
      <alignment horizontal="center" vertical="top"/>
    </xf>
    <xf numFmtId="0" fontId="4" fillId="4" borderId="40" xfId="0" applyFont="1" applyFill="1" applyBorder="1" applyAlignment="1">
      <alignment horizontal="left" vertical="top" wrapText="1"/>
    </xf>
    <xf numFmtId="0" fontId="1" fillId="0" borderId="42" xfId="0" applyFont="1" applyFill="1" applyBorder="1" applyAlignment="1">
      <alignment horizontal="center" vertical="top"/>
    </xf>
    <xf numFmtId="0" fontId="1" fillId="0" borderId="53" xfId="0" applyFont="1" applyFill="1" applyBorder="1" applyAlignment="1">
      <alignment horizontal="center" vertical="top"/>
    </xf>
    <xf numFmtId="165" fontId="1" fillId="0" borderId="26" xfId="0" applyNumberFormat="1" applyFont="1" applyBorder="1" applyAlignment="1">
      <alignment horizontal="center" vertical="top" wrapText="1"/>
    </xf>
    <xf numFmtId="0" fontId="1" fillId="0" borderId="8" xfId="0" applyFont="1" applyFill="1" applyBorder="1" applyAlignment="1">
      <alignment vertical="top" wrapText="1"/>
    </xf>
    <xf numFmtId="0" fontId="7" fillId="0" borderId="13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  <xf numFmtId="165" fontId="1" fillId="4" borderId="9" xfId="0" applyNumberFormat="1" applyFont="1" applyFill="1" applyBorder="1" applyAlignment="1">
      <alignment horizontal="center" vertical="top" wrapText="1"/>
    </xf>
    <xf numFmtId="49" fontId="3" fillId="8" borderId="29" xfId="0" applyNumberFormat="1" applyFont="1" applyFill="1" applyBorder="1" applyAlignment="1">
      <alignment horizontal="center" vertical="top"/>
    </xf>
    <xf numFmtId="49" fontId="3" fillId="2" borderId="30" xfId="0" applyNumberFormat="1" applyFont="1" applyFill="1" applyBorder="1" applyAlignment="1">
      <alignment horizontal="center" vertical="top"/>
    </xf>
    <xf numFmtId="165" fontId="1" fillId="4" borderId="52" xfId="0" applyNumberFormat="1" applyFont="1" applyFill="1" applyBorder="1" applyAlignment="1">
      <alignment horizontal="center" vertical="top" wrapText="1"/>
    </xf>
    <xf numFmtId="165" fontId="3" fillId="4" borderId="11" xfId="0" applyNumberFormat="1" applyFont="1" applyFill="1" applyBorder="1" applyAlignment="1">
      <alignment horizontal="left" vertical="top" wrapText="1"/>
    </xf>
    <xf numFmtId="165" fontId="1" fillId="4" borderId="11" xfId="0" applyNumberFormat="1" applyFont="1" applyFill="1" applyBorder="1" applyAlignment="1">
      <alignment horizontal="left" vertical="top" wrapText="1"/>
    </xf>
    <xf numFmtId="165" fontId="1" fillId="4" borderId="17" xfId="0" applyNumberFormat="1" applyFont="1" applyFill="1" applyBorder="1" applyAlignment="1">
      <alignment horizontal="left" vertical="top" wrapText="1"/>
    </xf>
    <xf numFmtId="49" fontId="1" fillId="4" borderId="6" xfId="0" applyNumberFormat="1" applyFont="1" applyFill="1" applyBorder="1" applyAlignment="1">
      <alignment horizontal="center" vertical="top" wrapText="1"/>
    </xf>
    <xf numFmtId="49" fontId="1" fillId="4" borderId="12" xfId="0" applyNumberFormat="1" applyFont="1" applyFill="1" applyBorder="1" applyAlignment="1">
      <alignment horizontal="center" vertical="top" wrapText="1"/>
    </xf>
    <xf numFmtId="0" fontId="4" fillId="4" borderId="40" xfId="0" applyFont="1" applyFill="1" applyBorder="1" applyAlignment="1">
      <alignment horizontal="left" vertical="top" wrapText="1"/>
    </xf>
    <xf numFmtId="0" fontId="4" fillId="4" borderId="42" xfId="0" applyFont="1" applyFill="1" applyBorder="1" applyAlignment="1">
      <alignment horizontal="left" vertical="top" wrapText="1"/>
    </xf>
    <xf numFmtId="165" fontId="1" fillId="4" borderId="50" xfId="0" applyNumberFormat="1" applyFont="1" applyFill="1" applyBorder="1" applyAlignment="1">
      <alignment horizontal="center" vertical="center" textRotation="90" wrapText="1"/>
    </xf>
    <xf numFmtId="165" fontId="1" fillId="4" borderId="23" xfId="0" applyNumberFormat="1" applyFont="1" applyFill="1" applyBorder="1" applyAlignment="1">
      <alignment horizontal="center" vertical="center" textRotation="90" wrapText="1"/>
    </xf>
    <xf numFmtId="3" fontId="9" fillId="0" borderId="0" xfId="0" applyNumberFormat="1" applyFont="1" applyAlignment="1">
      <alignment horizontal="left" vertical="top" wrapText="1"/>
    </xf>
    <xf numFmtId="0" fontId="4" fillId="4" borderId="31" xfId="0" applyFont="1" applyFill="1" applyBorder="1" applyAlignment="1">
      <alignment horizontal="left" vertical="top" wrapText="1"/>
    </xf>
    <xf numFmtId="0" fontId="4" fillId="4" borderId="36" xfId="0" applyFont="1" applyFill="1" applyBorder="1" applyAlignment="1">
      <alignment horizontal="left" vertical="top" wrapText="1"/>
    </xf>
    <xf numFmtId="49" fontId="1" fillId="0" borderId="6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center" vertical="center" textRotation="90" wrapText="1"/>
    </xf>
    <xf numFmtId="164" fontId="1" fillId="0" borderId="11" xfId="0" applyNumberFormat="1" applyFont="1" applyBorder="1" applyAlignment="1">
      <alignment horizontal="center" vertical="center" textRotation="90" wrapText="1"/>
    </xf>
    <xf numFmtId="164" fontId="1" fillId="0" borderId="17" xfId="0" applyNumberFormat="1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40" xfId="0" applyFont="1" applyBorder="1" applyAlignment="1">
      <alignment horizontal="center" vertical="center" textRotation="90" wrapText="1"/>
    </xf>
    <xf numFmtId="0" fontId="1" fillId="0" borderId="42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textRotation="90" wrapText="1"/>
    </xf>
    <xf numFmtId="49" fontId="3" fillId="3" borderId="26" xfId="0" applyNumberFormat="1" applyFont="1" applyFill="1" applyBorder="1" applyAlignment="1">
      <alignment horizontal="center" vertical="top"/>
    </xf>
    <xf numFmtId="49" fontId="3" fillId="3" borderId="30" xfId="0" applyNumberFormat="1" applyFont="1" applyFill="1" applyBorder="1" applyAlignment="1">
      <alignment horizontal="center" vertical="top"/>
    </xf>
    <xf numFmtId="49" fontId="3" fillId="3" borderId="33" xfId="0" applyNumberFormat="1" applyFont="1" applyFill="1" applyBorder="1" applyAlignment="1">
      <alignment horizontal="center" vertical="top"/>
    </xf>
    <xf numFmtId="49" fontId="3" fillId="3" borderId="35" xfId="0" applyNumberFormat="1" applyFont="1" applyFill="1" applyBorder="1" applyAlignment="1">
      <alignment horizontal="center" vertical="top"/>
    </xf>
    <xf numFmtId="0" fontId="3" fillId="4" borderId="5" xfId="0" applyFont="1" applyFill="1" applyBorder="1" applyAlignment="1">
      <alignment horizontal="left" vertical="top" wrapText="1"/>
    </xf>
    <xf numFmtId="0" fontId="3" fillId="4" borderId="11" xfId="0" applyFont="1" applyFill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top"/>
    </xf>
    <xf numFmtId="0" fontId="1" fillId="4" borderId="5" xfId="0" applyFont="1" applyFill="1" applyBorder="1" applyAlignment="1">
      <alignment horizontal="left" vertical="top" wrapText="1"/>
    </xf>
    <xf numFmtId="0" fontId="1" fillId="4" borderId="11" xfId="0" applyFont="1" applyFill="1" applyBorder="1" applyAlignment="1">
      <alignment horizontal="left" vertical="top" wrapText="1"/>
    </xf>
    <xf numFmtId="49" fontId="5" fillId="2" borderId="57" xfId="0" applyNumberFormat="1" applyFont="1" applyFill="1" applyBorder="1" applyAlignment="1">
      <alignment horizontal="right" vertical="top" wrapText="1"/>
    </xf>
    <xf numFmtId="49" fontId="5" fillId="2" borderId="21" xfId="0" applyNumberFormat="1" applyFont="1" applyFill="1" applyBorder="1" applyAlignment="1">
      <alignment horizontal="right" vertical="top" wrapText="1"/>
    </xf>
    <xf numFmtId="164" fontId="3" fillId="2" borderId="20" xfId="0" applyNumberFormat="1" applyFont="1" applyFill="1" applyBorder="1" applyAlignment="1">
      <alignment horizontal="center" vertical="top"/>
    </xf>
    <xf numFmtId="164" fontId="3" fillId="2" borderId="22" xfId="0" applyNumberFormat="1" applyFont="1" applyFill="1" applyBorder="1" applyAlignment="1">
      <alignment horizontal="center" vertical="top"/>
    </xf>
    <xf numFmtId="49" fontId="5" fillId="2" borderId="57" xfId="0" applyNumberFormat="1" applyFont="1" applyFill="1" applyBorder="1" applyAlignment="1">
      <alignment horizontal="left" vertical="top" wrapText="1"/>
    </xf>
    <xf numFmtId="49" fontId="5" fillId="2" borderId="21" xfId="0" applyNumberFormat="1" applyFont="1" applyFill="1" applyBorder="1" applyAlignment="1">
      <alignment horizontal="left" vertical="top" wrapText="1"/>
    </xf>
    <xf numFmtId="49" fontId="5" fillId="2" borderId="22" xfId="0" applyNumberFormat="1" applyFont="1" applyFill="1" applyBorder="1" applyAlignment="1">
      <alignment horizontal="left" vertical="top" wrapText="1"/>
    </xf>
    <xf numFmtId="0" fontId="1" fillId="4" borderId="38" xfId="0" applyFont="1" applyFill="1" applyBorder="1" applyAlignment="1">
      <alignment horizontal="left" vertical="top" wrapText="1"/>
    </xf>
    <xf numFmtId="0" fontId="1" fillId="4" borderId="30" xfId="0" applyFont="1" applyFill="1" applyBorder="1" applyAlignment="1">
      <alignment horizontal="left" vertical="top" wrapText="1"/>
    </xf>
    <xf numFmtId="0" fontId="1" fillId="4" borderId="25" xfId="0" applyFont="1" applyFill="1" applyBorder="1" applyAlignment="1">
      <alignment horizontal="left" vertical="top" wrapText="1"/>
    </xf>
    <xf numFmtId="49" fontId="3" fillId="4" borderId="5" xfId="0" applyNumberFormat="1" applyFont="1" applyFill="1" applyBorder="1" applyAlignment="1">
      <alignment horizontal="center" vertical="top"/>
    </xf>
    <xf numFmtId="49" fontId="3" fillId="4" borderId="11" xfId="0" applyNumberFormat="1" applyFont="1" applyFill="1" applyBorder="1" applyAlignment="1">
      <alignment horizontal="center" vertical="top"/>
    </xf>
    <xf numFmtId="49" fontId="3" fillId="4" borderId="17" xfId="0" applyNumberFormat="1" applyFont="1" applyFill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 wrapText="1"/>
    </xf>
    <xf numFmtId="49" fontId="1" fillId="4" borderId="18" xfId="0" applyNumberFormat="1" applyFont="1" applyFill="1" applyBorder="1" applyAlignment="1">
      <alignment horizontal="center" vertical="top" wrapText="1"/>
    </xf>
    <xf numFmtId="49" fontId="3" fillId="2" borderId="35" xfId="0" applyNumberFormat="1" applyFont="1" applyFill="1" applyBorder="1" applyAlignment="1">
      <alignment horizontal="right" vertical="top"/>
    </xf>
    <xf numFmtId="49" fontId="3" fillId="2" borderId="37" xfId="0" applyNumberFormat="1" applyFont="1" applyFill="1" applyBorder="1" applyAlignment="1">
      <alignment horizontal="right" vertical="top"/>
    </xf>
    <xf numFmtId="0" fontId="3" fillId="4" borderId="40" xfId="0" applyFont="1" applyFill="1" applyBorder="1" applyAlignment="1">
      <alignment horizontal="center" vertical="top" wrapText="1"/>
    </xf>
    <xf numFmtId="0" fontId="3" fillId="4" borderId="42" xfId="0" applyFont="1" applyFill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49" fontId="3" fillId="3" borderId="38" xfId="0" applyNumberFormat="1" applyFont="1" applyFill="1" applyBorder="1" applyAlignment="1">
      <alignment horizontal="center" vertical="top"/>
    </xf>
    <xf numFmtId="49" fontId="3" fillId="3" borderId="25" xfId="0" applyNumberFormat="1" applyFont="1" applyFill="1" applyBorder="1" applyAlignment="1">
      <alignment horizontal="center" vertical="top"/>
    </xf>
    <xf numFmtId="0" fontId="1" fillId="0" borderId="50" xfId="0" applyFont="1" applyFill="1" applyBorder="1" applyAlignment="1">
      <alignment horizontal="left" vertical="top" wrapText="1"/>
    </xf>
    <xf numFmtId="0" fontId="1" fillId="0" borderId="41" xfId="0" applyFont="1" applyFill="1" applyBorder="1" applyAlignment="1">
      <alignment horizontal="left" vertical="top" wrapText="1"/>
    </xf>
    <xf numFmtId="0" fontId="12" fillId="7" borderId="53" xfId="0" applyFont="1" applyFill="1" applyBorder="1" applyAlignment="1">
      <alignment horizontal="left" vertical="top" wrapText="1"/>
    </xf>
    <xf numFmtId="0" fontId="12" fillId="7" borderId="61" xfId="0" applyFont="1" applyFill="1" applyBorder="1" applyAlignment="1">
      <alignment horizontal="left" vertical="top" wrapText="1"/>
    </xf>
    <xf numFmtId="0" fontId="12" fillId="7" borderId="59" xfId="0" applyFont="1" applyFill="1" applyBorder="1" applyAlignment="1">
      <alignment horizontal="left" vertical="top" wrapText="1"/>
    </xf>
    <xf numFmtId="49" fontId="3" fillId="4" borderId="27" xfId="0" applyNumberFormat="1" applyFont="1" applyFill="1" applyBorder="1" applyAlignment="1">
      <alignment horizontal="center" vertical="top"/>
    </xf>
    <xf numFmtId="49" fontId="3" fillId="4" borderId="29" xfId="0" applyNumberFormat="1" applyFont="1" applyFill="1" applyBorder="1" applyAlignment="1">
      <alignment horizontal="center" vertical="top"/>
    </xf>
    <xf numFmtId="0" fontId="1" fillId="4" borderId="40" xfId="0" applyFont="1" applyFill="1" applyBorder="1" applyAlignment="1">
      <alignment horizontal="left" vertical="top" wrapText="1"/>
    </xf>
    <xf numFmtId="0" fontId="1" fillId="4" borderId="42" xfId="0" applyFont="1" applyFill="1" applyBorder="1" applyAlignment="1">
      <alignment horizontal="left" vertical="top" wrapText="1"/>
    </xf>
    <xf numFmtId="0" fontId="1" fillId="4" borderId="41" xfId="0" applyFont="1" applyFill="1" applyBorder="1" applyAlignment="1">
      <alignment horizontal="left" vertical="top" wrapText="1"/>
    </xf>
    <xf numFmtId="0" fontId="3" fillId="4" borderId="23" xfId="0" applyFont="1" applyFill="1" applyBorder="1" applyAlignment="1">
      <alignment horizontal="center" vertical="top" wrapText="1"/>
    </xf>
    <xf numFmtId="49" fontId="3" fillId="2" borderId="57" xfId="0" applyNumberFormat="1" applyFont="1" applyFill="1" applyBorder="1" applyAlignment="1">
      <alignment horizontal="left" vertical="top"/>
    </xf>
    <xf numFmtId="49" fontId="3" fillId="2" borderId="21" xfId="0" applyNumberFormat="1" applyFont="1" applyFill="1" applyBorder="1" applyAlignment="1">
      <alignment horizontal="left" vertical="top"/>
    </xf>
    <xf numFmtId="49" fontId="3" fillId="2" borderId="22" xfId="0" applyNumberFormat="1" applyFont="1" applyFill="1" applyBorder="1" applyAlignment="1">
      <alignment horizontal="left" vertical="top"/>
    </xf>
    <xf numFmtId="0" fontId="1" fillId="4" borderId="50" xfId="0" applyFont="1" applyFill="1" applyBorder="1" applyAlignment="1">
      <alignment horizontal="left" vertical="top" wrapText="1"/>
    </xf>
    <xf numFmtId="0" fontId="1" fillId="4" borderId="31" xfId="0" applyFont="1" applyFill="1" applyBorder="1" applyAlignment="1">
      <alignment horizontal="left" vertical="top" wrapText="1"/>
    </xf>
    <xf numFmtId="0" fontId="1" fillId="4" borderId="36" xfId="0" applyFont="1" applyFill="1" applyBorder="1" applyAlignment="1">
      <alignment horizontal="left" vertical="top" wrapText="1"/>
    </xf>
    <xf numFmtId="49" fontId="5" fillId="4" borderId="7" xfId="0" applyNumberFormat="1" applyFont="1" applyFill="1" applyBorder="1" applyAlignment="1">
      <alignment horizontal="center" vertical="top"/>
    </xf>
    <xf numFmtId="49" fontId="5" fillId="4" borderId="19" xfId="0" applyNumberFormat="1" applyFont="1" applyFill="1" applyBorder="1" applyAlignment="1">
      <alignment horizontal="center" vertical="top"/>
    </xf>
    <xf numFmtId="0" fontId="1" fillId="4" borderId="52" xfId="0" applyFont="1" applyFill="1" applyBorder="1" applyAlignment="1">
      <alignment horizontal="left" vertical="top" wrapText="1"/>
    </xf>
    <xf numFmtId="0" fontId="1" fillId="4" borderId="17" xfId="0" applyFont="1" applyFill="1" applyBorder="1" applyAlignment="1">
      <alignment horizontal="left" vertical="top" wrapText="1"/>
    </xf>
    <xf numFmtId="0" fontId="4" fillId="4" borderId="50" xfId="0" applyFont="1" applyFill="1" applyBorder="1" applyAlignment="1">
      <alignment horizontal="left" vertical="top" wrapText="1"/>
    </xf>
    <xf numFmtId="0" fontId="4" fillId="4" borderId="23" xfId="0" applyFont="1" applyFill="1" applyBorder="1" applyAlignment="1">
      <alignment horizontal="left" vertical="top" wrapText="1"/>
    </xf>
    <xf numFmtId="0" fontId="5" fillId="4" borderId="27" xfId="0" applyFont="1" applyFill="1" applyBorder="1" applyAlignment="1">
      <alignment horizontal="center" vertical="center" textRotation="90"/>
    </xf>
    <xf numFmtId="0" fontId="5" fillId="4" borderId="36" xfId="0" applyFont="1" applyFill="1" applyBorder="1" applyAlignment="1">
      <alignment horizontal="center" vertical="center" textRotation="90"/>
    </xf>
    <xf numFmtId="165" fontId="1" fillId="0" borderId="5" xfId="0" applyNumberFormat="1" applyFont="1" applyBorder="1" applyAlignment="1">
      <alignment horizontal="center" vertical="top"/>
    </xf>
    <xf numFmtId="165" fontId="1" fillId="0" borderId="49" xfId="0" applyNumberFormat="1" applyFont="1" applyBorder="1" applyAlignment="1">
      <alignment horizontal="center" vertical="top"/>
    </xf>
    <xf numFmtId="49" fontId="5" fillId="4" borderId="11" xfId="0" applyNumberFormat="1" applyFont="1" applyFill="1" applyBorder="1" applyAlignment="1">
      <alignment horizontal="center" vertical="top"/>
    </xf>
    <xf numFmtId="165" fontId="1" fillId="0" borderId="27" xfId="0" applyNumberFormat="1" applyFont="1" applyFill="1" applyBorder="1" applyAlignment="1">
      <alignment horizontal="center" vertical="center" textRotation="90" wrapText="1"/>
    </xf>
    <xf numFmtId="165" fontId="1" fillId="0" borderId="29" xfId="0" applyNumberFormat="1" applyFont="1" applyFill="1" applyBorder="1" applyAlignment="1">
      <alignment horizontal="center" vertical="center" textRotation="90" wrapText="1"/>
    </xf>
    <xf numFmtId="165" fontId="1" fillId="0" borderId="36" xfId="0" applyNumberFormat="1" applyFont="1" applyFill="1" applyBorder="1" applyAlignment="1">
      <alignment horizontal="center" vertical="center" textRotation="90" wrapText="1"/>
    </xf>
    <xf numFmtId="167" fontId="1" fillId="10" borderId="27" xfId="1" applyNumberFormat="1" applyFont="1" applyFill="1" applyBorder="1" applyAlignment="1">
      <alignment horizontal="left" vertical="top" wrapText="1"/>
    </xf>
    <xf numFmtId="167" fontId="1" fillId="10" borderId="29" xfId="1" applyNumberFormat="1" applyFont="1" applyFill="1" applyBorder="1" applyAlignment="1">
      <alignment horizontal="left" vertical="top" wrapText="1"/>
    </xf>
    <xf numFmtId="165" fontId="5" fillId="4" borderId="27" xfId="0" applyNumberFormat="1" applyFont="1" applyFill="1" applyBorder="1" applyAlignment="1">
      <alignment horizontal="center" vertical="top" wrapText="1"/>
    </xf>
    <xf numFmtId="165" fontId="5" fillId="4" borderId="29" xfId="0" applyNumberFormat="1" applyFont="1" applyFill="1" applyBorder="1" applyAlignment="1">
      <alignment horizontal="center" vertical="top" wrapText="1"/>
    </xf>
    <xf numFmtId="165" fontId="5" fillId="4" borderId="36" xfId="0" applyNumberFormat="1" applyFont="1" applyFill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55" xfId="0" applyFont="1" applyBorder="1" applyAlignment="1">
      <alignment horizontal="left" vertical="top" wrapText="1"/>
    </xf>
    <xf numFmtId="0" fontId="5" fillId="5" borderId="43" xfId="0" applyFont="1" applyFill="1" applyBorder="1" applyAlignment="1">
      <alignment horizontal="right" vertical="top" wrapText="1"/>
    </xf>
    <xf numFmtId="0" fontId="5" fillId="5" borderId="37" xfId="0" applyFont="1" applyFill="1" applyBorder="1" applyAlignment="1">
      <alignment horizontal="right" vertical="top" wrapText="1"/>
    </xf>
    <xf numFmtId="0" fontId="4" fillId="0" borderId="53" xfId="0" applyFont="1" applyBorder="1" applyAlignment="1">
      <alignment horizontal="left" vertical="top" wrapText="1"/>
    </xf>
    <xf numFmtId="0" fontId="4" fillId="0" borderId="61" xfId="0" applyFont="1" applyBorder="1" applyAlignment="1">
      <alignment horizontal="left" vertical="top" wrapText="1"/>
    </xf>
    <xf numFmtId="49" fontId="1" fillId="4" borderId="39" xfId="0" applyNumberFormat="1" applyFont="1" applyFill="1" applyBorder="1" applyAlignment="1">
      <alignment horizontal="left" vertical="top"/>
    </xf>
    <xf numFmtId="0" fontId="4" fillId="5" borderId="53" xfId="0" applyFont="1" applyFill="1" applyBorder="1" applyAlignment="1">
      <alignment horizontal="left" vertical="top" wrapText="1"/>
    </xf>
    <xf numFmtId="0" fontId="4" fillId="5" borderId="61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5" fillId="7" borderId="8" xfId="0" applyFont="1" applyFill="1" applyBorder="1" applyAlignment="1">
      <alignment horizontal="left" vertical="top" wrapText="1"/>
    </xf>
    <xf numFmtId="0" fontId="5" fillId="7" borderId="9" xfId="0" applyFont="1" applyFill="1" applyBorder="1" applyAlignment="1">
      <alignment horizontal="left" vertical="top" wrapText="1"/>
    </xf>
    <xf numFmtId="0" fontId="5" fillId="7" borderId="55" xfId="0" applyFont="1" applyFill="1" applyBorder="1" applyAlignment="1">
      <alignment horizontal="left" vertical="top" wrapText="1"/>
    </xf>
    <xf numFmtId="165" fontId="5" fillId="8" borderId="20" xfId="0" applyNumberFormat="1" applyFont="1" applyFill="1" applyBorder="1" applyAlignment="1">
      <alignment horizontal="center" vertical="top"/>
    </xf>
    <xf numFmtId="165" fontId="5" fillId="8" borderId="22" xfId="0" applyNumberFormat="1" applyFont="1" applyFill="1" applyBorder="1" applyAlignment="1">
      <alignment horizontal="center" vertical="top"/>
    </xf>
    <xf numFmtId="49" fontId="5" fillId="7" borderId="57" xfId="0" applyNumberFormat="1" applyFont="1" applyFill="1" applyBorder="1" applyAlignment="1">
      <alignment horizontal="right" vertical="top"/>
    </xf>
    <xf numFmtId="49" fontId="5" fillId="7" borderId="21" xfId="0" applyNumberFormat="1" applyFont="1" applyFill="1" applyBorder="1" applyAlignment="1">
      <alignment horizontal="right" vertical="top"/>
    </xf>
    <xf numFmtId="165" fontId="5" fillId="7" borderId="23" xfId="0" applyNumberFormat="1" applyFont="1" applyFill="1" applyBorder="1" applyAlignment="1">
      <alignment horizontal="center" vertical="top"/>
    </xf>
    <xf numFmtId="165" fontId="5" fillId="7" borderId="54" xfId="0" applyNumberFormat="1" applyFont="1" applyFill="1" applyBorder="1" applyAlignment="1">
      <alignment horizontal="center" vertical="top"/>
    </xf>
    <xf numFmtId="0" fontId="3" fillId="4" borderId="53" xfId="0" applyFont="1" applyFill="1" applyBorder="1" applyAlignment="1">
      <alignment horizontal="left" vertical="top" wrapText="1"/>
    </xf>
    <xf numFmtId="0" fontId="3" fillId="4" borderId="61" xfId="0" applyFont="1" applyFill="1" applyBorder="1" applyAlignment="1">
      <alignment horizontal="left" vertical="top" wrapText="1"/>
    </xf>
    <xf numFmtId="0" fontId="5" fillId="4" borderId="61" xfId="0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center"/>
    </xf>
    <xf numFmtId="0" fontId="5" fillId="5" borderId="53" xfId="0" applyFont="1" applyFill="1" applyBorder="1" applyAlignment="1">
      <alignment horizontal="right" vertical="top" wrapText="1"/>
    </xf>
    <xf numFmtId="0" fontId="5" fillId="5" borderId="61" xfId="0" applyFont="1" applyFill="1" applyBorder="1" applyAlignment="1">
      <alignment horizontal="right" vertical="top" wrapText="1"/>
    </xf>
    <xf numFmtId="165" fontId="5" fillId="8" borderId="57" xfId="0" applyNumberFormat="1" applyFont="1" applyFill="1" applyBorder="1" applyAlignment="1">
      <alignment horizontal="right" vertical="top"/>
    </xf>
    <xf numFmtId="165" fontId="5" fillId="8" borderId="21" xfId="0" applyNumberFormat="1" applyFont="1" applyFill="1" applyBorder="1" applyAlignment="1">
      <alignment horizontal="right" vertical="top"/>
    </xf>
    <xf numFmtId="49" fontId="3" fillId="2" borderId="26" xfId="0" applyNumberFormat="1" applyFont="1" applyFill="1" applyBorder="1" applyAlignment="1">
      <alignment horizontal="center" vertical="top"/>
    </xf>
    <xf numFmtId="49" fontId="3" fillId="2" borderId="30" xfId="0" applyNumberFormat="1" applyFont="1" applyFill="1" applyBorder="1" applyAlignment="1">
      <alignment horizontal="center" vertical="top"/>
    </xf>
    <xf numFmtId="49" fontId="3" fillId="2" borderId="33" xfId="0" applyNumberFormat="1" applyFont="1" applyFill="1" applyBorder="1" applyAlignment="1">
      <alignment horizontal="center" vertical="top"/>
    </xf>
    <xf numFmtId="49" fontId="3" fillId="2" borderId="35" xfId="0" applyNumberFormat="1" applyFont="1" applyFill="1" applyBorder="1" applyAlignment="1">
      <alignment horizontal="center" vertical="top"/>
    </xf>
    <xf numFmtId="0" fontId="1" fillId="0" borderId="52" xfId="0" applyFont="1" applyFill="1" applyBorder="1" applyAlignment="1">
      <alignment horizontal="center" vertical="center" textRotation="90" wrapText="1"/>
    </xf>
    <xf numFmtId="0" fontId="1" fillId="0" borderId="49" xfId="0" applyFont="1" applyFill="1" applyBorder="1" applyAlignment="1">
      <alignment horizontal="center" vertical="center" textRotation="90" wrapText="1"/>
    </xf>
    <xf numFmtId="0" fontId="1" fillId="3" borderId="40" xfId="0" applyFont="1" applyFill="1" applyBorder="1" applyAlignment="1">
      <alignment horizontal="left" vertical="top" wrapText="1"/>
    </xf>
    <xf numFmtId="0" fontId="1" fillId="3" borderId="42" xfId="0" applyFont="1" applyFill="1" applyBorder="1" applyAlignment="1">
      <alignment horizontal="left" vertical="top" wrapText="1"/>
    </xf>
    <xf numFmtId="0" fontId="1" fillId="3" borderId="23" xfId="0" applyFont="1" applyFill="1" applyBorder="1" applyAlignment="1">
      <alignment horizontal="left" vertical="top" wrapText="1"/>
    </xf>
    <xf numFmtId="0" fontId="1" fillId="4" borderId="50" xfId="0" applyFont="1" applyFill="1" applyBorder="1" applyAlignment="1">
      <alignment horizontal="center" vertical="center" textRotation="90" wrapText="1"/>
    </xf>
    <xf numFmtId="0" fontId="1" fillId="4" borderId="41" xfId="0" applyFont="1" applyFill="1" applyBorder="1" applyAlignment="1">
      <alignment horizontal="center" vertical="center" textRotation="90" wrapText="1"/>
    </xf>
    <xf numFmtId="0" fontId="1" fillId="0" borderId="40" xfId="0" applyFont="1" applyFill="1" applyBorder="1" applyAlignment="1">
      <alignment horizontal="left" vertical="top" wrapText="1"/>
    </xf>
    <xf numFmtId="0" fontId="1" fillId="0" borderId="42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1" fillId="4" borderId="42" xfId="0" applyFont="1" applyFill="1" applyBorder="1" applyAlignment="1">
      <alignment horizontal="center" vertical="center" textRotation="90" wrapText="1"/>
    </xf>
    <xf numFmtId="0" fontId="1" fillId="0" borderId="38" xfId="0" applyFont="1" applyFill="1" applyBorder="1" applyAlignment="1">
      <alignment horizontal="left" vertical="top" wrapText="1"/>
    </xf>
    <xf numFmtId="0" fontId="1" fillId="0" borderId="30" xfId="0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left" vertical="top" wrapText="1"/>
    </xf>
    <xf numFmtId="0" fontId="1" fillId="0" borderId="40" xfId="0" applyFont="1" applyFill="1" applyBorder="1" applyAlignment="1">
      <alignment horizontal="center" vertical="center" textRotation="90" wrapText="1"/>
    </xf>
    <xf numFmtId="0" fontId="1" fillId="0" borderId="42" xfId="0" applyFont="1" applyFill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 textRotation="90" wrapText="1"/>
    </xf>
    <xf numFmtId="165" fontId="5" fillId="2" borderId="20" xfId="0" applyNumberFormat="1" applyFont="1" applyFill="1" applyBorder="1" applyAlignment="1">
      <alignment horizontal="center" vertical="center" wrapText="1"/>
    </xf>
    <xf numFmtId="165" fontId="5" fillId="2" borderId="22" xfId="0" applyNumberFormat="1" applyFont="1" applyFill="1" applyBorder="1" applyAlignment="1">
      <alignment horizontal="center" vertical="center" wrapText="1"/>
    </xf>
    <xf numFmtId="49" fontId="5" fillId="2" borderId="65" xfId="0" applyNumberFormat="1" applyFont="1" applyFill="1" applyBorder="1" applyAlignment="1">
      <alignment horizontal="center" vertical="top"/>
    </xf>
    <xf numFmtId="49" fontId="5" fillId="2" borderId="45" xfId="0" applyNumberFormat="1" applyFont="1" applyFill="1" applyBorder="1" applyAlignment="1">
      <alignment horizontal="center" vertical="top"/>
    </xf>
    <xf numFmtId="49" fontId="5" fillId="2" borderId="64" xfId="0" applyNumberFormat="1" applyFont="1" applyFill="1" applyBorder="1" applyAlignment="1">
      <alignment horizontal="center" vertical="top"/>
    </xf>
    <xf numFmtId="49" fontId="5" fillId="3" borderId="48" xfId="0" applyNumberFormat="1" applyFont="1" applyFill="1" applyBorder="1" applyAlignment="1">
      <alignment horizontal="center" vertical="top"/>
    </xf>
    <xf numFmtId="49" fontId="5" fillId="3" borderId="10" xfId="0" applyNumberFormat="1" applyFont="1" applyFill="1" applyBorder="1" applyAlignment="1">
      <alignment horizontal="center" vertical="top"/>
    </xf>
    <xf numFmtId="49" fontId="5" fillId="3" borderId="51" xfId="0" applyNumberFormat="1" applyFont="1" applyFill="1" applyBorder="1" applyAlignment="1">
      <alignment horizontal="center" vertical="top"/>
    </xf>
    <xf numFmtId="49" fontId="3" fillId="4" borderId="7" xfId="0" applyNumberFormat="1" applyFont="1" applyFill="1" applyBorder="1" applyAlignment="1">
      <alignment horizontal="center" vertical="top"/>
    </xf>
    <xf numFmtId="49" fontId="3" fillId="4" borderId="19" xfId="0" applyNumberFormat="1" applyFont="1" applyFill="1" applyBorder="1" applyAlignment="1">
      <alignment horizontal="center" vertical="top"/>
    </xf>
    <xf numFmtId="165" fontId="1" fillId="4" borderId="26" xfId="0" applyNumberFormat="1" applyFont="1" applyFill="1" applyBorder="1" applyAlignment="1">
      <alignment horizontal="left" vertical="top" wrapText="1"/>
    </xf>
    <xf numFmtId="165" fontId="1" fillId="4" borderId="30" xfId="0" applyNumberFormat="1" applyFont="1" applyFill="1" applyBorder="1" applyAlignment="1">
      <alignment horizontal="left" vertical="top" wrapText="1"/>
    </xf>
    <xf numFmtId="165" fontId="1" fillId="4" borderId="35" xfId="0" applyNumberFormat="1" applyFont="1" applyFill="1" applyBorder="1" applyAlignment="1">
      <alignment horizontal="left" vertical="top" wrapText="1"/>
    </xf>
    <xf numFmtId="0" fontId="1" fillId="9" borderId="43" xfId="0" applyFont="1" applyFill="1" applyBorder="1" applyAlignment="1">
      <alignment horizontal="center" vertical="top" wrapText="1"/>
    </xf>
    <xf numFmtId="0" fontId="1" fillId="9" borderId="60" xfId="0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vertical="top" wrapText="1"/>
    </xf>
    <xf numFmtId="0" fontId="13" fillId="4" borderId="0" xfId="0" applyFont="1" applyFill="1" applyBorder="1" applyAlignment="1">
      <alignment vertical="top" wrapText="1"/>
    </xf>
    <xf numFmtId="49" fontId="5" fillId="8" borderId="34" xfId="0" applyNumberFormat="1" applyFont="1" applyFill="1" applyBorder="1" applyAlignment="1">
      <alignment horizontal="center" vertical="top" wrapText="1"/>
    </xf>
    <xf numFmtId="49" fontId="5" fillId="8" borderId="29" xfId="0" applyNumberFormat="1" applyFont="1" applyFill="1" applyBorder="1" applyAlignment="1">
      <alignment horizontal="center" vertical="top" wrapText="1"/>
    </xf>
    <xf numFmtId="49" fontId="5" fillId="8" borderId="31" xfId="0" applyNumberFormat="1" applyFont="1" applyFill="1" applyBorder="1" applyAlignment="1">
      <alignment horizontal="center" vertical="top" wrapText="1"/>
    </xf>
    <xf numFmtId="49" fontId="4" fillId="3" borderId="4" xfId="0" applyNumberFormat="1" applyFont="1" applyFill="1" applyBorder="1" applyAlignment="1">
      <alignment horizontal="center" vertical="top"/>
    </xf>
    <xf numFmtId="49" fontId="4" fillId="3" borderId="10" xfId="0" applyNumberFormat="1" applyFont="1" applyFill="1" applyBorder="1" applyAlignment="1">
      <alignment horizontal="center" vertical="top"/>
    </xf>
    <xf numFmtId="49" fontId="4" fillId="3" borderId="16" xfId="0" applyNumberFormat="1" applyFont="1" applyFill="1" applyBorder="1" applyAlignment="1">
      <alignment horizontal="center" vertical="top"/>
    </xf>
    <xf numFmtId="49" fontId="4" fillId="3" borderId="51" xfId="0" applyNumberFormat="1" applyFont="1" applyFill="1" applyBorder="1" applyAlignment="1">
      <alignment horizontal="center" vertical="top"/>
    </xf>
    <xf numFmtId="165" fontId="3" fillId="4" borderId="55" xfId="0" applyNumberFormat="1" applyFont="1" applyFill="1" applyBorder="1" applyAlignment="1">
      <alignment horizontal="left" vertical="top" wrapText="1"/>
    </xf>
    <xf numFmtId="165" fontId="3" fillId="4" borderId="35" xfId="0" applyNumberFormat="1" applyFont="1" applyFill="1" applyBorder="1" applyAlignment="1">
      <alignment horizontal="left" vertical="top" wrapText="1"/>
    </xf>
    <xf numFmtId="49" fontId="1" fillId="0" borderId="32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/>
    </xf>
    <xf numFmtId="49" fontId="3" fillId="0" borderId="19" xfId="0" applyNumberFormat="1" applyFont="1" applyBorder="1" applyAlignment="1">
      <alignment horizontal="center" vertical="top"/>
    </xf>
    <xf numFmtId="49" fontId="3" fillId="4" borderId="44" xfId="0" applyNumberFormat="1" applyFont="1" applyFill="1" applyBorder="1" applyAlignment="1">
      <alignment horizontal="center" vertical="top"/>
    </xf>
    <xf numFmtId="49" fontId="3" fillId="4" borderId="46" xfId="0" applyNumberFormat="1" applyFont="1" applyFill="1" applyBorder="1" applyAlignment="1">
      <alignment horizontal="center" vertical="top"/>
    </xf>
    <xf numFmtId="0" fontId="1" fillId="4" borderId="52" xfId="0" applyFont="1" applyFill="1" applyBorder="1" applyAlignment="1">
      <alignment horizontal="center" vertical="top" wrapText="1"/>
    </xf>
    <xf numFmtId="0" fontId="1" fillId="4" borderId="17" xfId="0" applyFont="1" applyFill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center" textRotation="90" wrapText="1"/>
    </xf>
    <xf numFmtId="0" fontId="1" fillId="0" borderId="11" xfId="0" applyNumberFormat="1" applyFont="1" applyBorder="1" applyAlignment="1">
      <alignment horizontal="center" vertical="center" textRotation="90" wrapText="1"/>
    </xf>
    <xf numFmtId="0" fontId="1" fillId="0" borderId="17" xfId="0" applyNumberFormat="1" applyFont="1" applyBorder="1" applyAlignment="1">
      <alignment horizontal="center" vertical="center" textRotation="90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4" borderId="40" xfId="0" applyFont="1" applyFill="1" applyBorder="1" applyAlignment="1">
      <alignment horizontal="center" vertical="center" textRotation="90" wrapText="1"/>
    </xf>
    <xf numFmtId="0" fontId="1" fillId="4" borderId="23" xfId="0" applyFont="1" applyFill="1" applyBorder="1" applyAlignment="1">
      <alignment horizontal="center" vertical="center" textRotation="90" wrapText="1"/>
    </xf>
    <xf numFmtId="0" fontId="3" fillId="4" borderId="27" xfId="0" applyFont="1" applyFill="1" applyBorder="1" applyAlignment="1">
      <alignment horizontal="center" vertical="top" wrapText="1"/>
    </xf>
    <xf numFmtId="0" fontId="3" fillId="4" borderId="29" xfId="0" applyFont="1" applyFill="1" applyBorder="1" applyAlignment="1">
      <alignment horizontal="center" vertical="top" wrapText="1"/>
    </xf>
    <xf numFmtId="0" fontId="3" fillId="4" borderId="36" xfId="0" applyFont="1" applyFill="1" applyBorder="1" applyAlignment="1">
      <alignment horizontal="center" vertical="top" wrapText="1"/>
    </xf>
    <xf numFmtId="0" fontId="3" fillId="8" borderId="30" xfId="0" applyFont="1" applyFill="1" applyBorder="1" applyAlignment="1">
      <alignment horizontal="left" vertical="top"/>
    </xf>
    <xf numFmtId="0" fontId="3" fillId="8" borderId="0" xfId="0" applyFont="1" applyFill="1" applyBorder="1" applyAlignment="1">
      <alignment horizontal="left" vertical="top"/>
    </xf>
    <xf numFmtId="0" fontId="3" fillId="8" borderId="46" xfId="0" applyFont="1" applyFill="1" applyBorder="1" applyAlignment="1">
      <alignment horizontal="left" vertical="top"/>
    </xf>
    <xf numFmtId="0" fontId="3" fillId="2" borderId="35" xfId="0" applyFont="1" applyFill="1" applyBorder="1" applyAlignment="1">
      <alignment horizontal="left" vertical="top" wrapText="1"/>
    </xf>
    <xf numFmtId="0" fontId="3" fillId="2" borderId="37" xfId="0" applyFont="1" applyFill="1" applyBorder="1" applyAlignment="1">
      <alignment horizontal="left" vertical="top" wrapText="1"/>
    </xf>
    <xf numFmtId="0" fontId="3" fillId="2" borderId="60" xfId="0" applyFont="1" applyFill="1" applyBorder="1" applyAlignment="1">
      <alignment horizontal="left" vertical="top" wrapText="1"/>
    </xf>
    <xf numFmtId="0" fontId="1" fillId="4" borderId="27" xfId="0" applyFont="1" applyFill="1" applyBorder="1" applyAlignment="1">
      <alignment horizontal="center" vertical="center" textRotation="90" wrapText="1"/>
    </xf>
    <xf numFmtId="0" fontId="1" fillId="4" borderId="29" xfId="0" applyFont="1" applyFill="1" applyBorder="1" applyAlignment="1">
      <alignment horizontal="center" vertical="center" textRotation="90" wrapText="1"/>
    </xf>
    <xf numFmtId="0" fontId="1" fillId="4" borderId="34" xfId="0" applyFont="1" applyFill="1" applyBorder="1" applyAlignment="1">
      <alignment horizontal="center" vertical="center" textRotation="90" wrapText="1"/>
    </xf>
    <xf numFmtId="0" fontId="3" fillId="4" borderId="31" xfId="0" applyFont="1" applyFill="1" applyBorder="1" applyAlignment="1">
      <alignment horizontal="center" vertical="top" wrapText="1"/>
    </xf>
    <xf numFmtId="49" fontId="3" fillId="6" borderId="40" xfId="0" applyNumberFormat="1" applyFont="1" applyFill="1" applyBorder="1" applyAlignment="1">
      <alignment horizontal="left" vertical="top" wrapText="1"/>
    </xf>
    <xf numFmtId="49" fontId="3" fillId="6" borderId="39" xfId="0" applyNumberFormat="1" applyFont="1" applyFill="1" applyBorder="1" applyAlignment="1">
      <alignment horizontal="left" vertical="top" wrapText="1"/>
    </xf>
    <xf numFmtId="49" fontId="3" fillId="6" borderId="44" xfId="0" applyNumberFormat="1" applyFont="1" applyFill="1" applyBorder="1" applyAlignment="1">
      <alignment horizontal="left" vertical="top" wrapText="1"/>
    </xf>
    <xf numFmtId="49" fontId="3" fillId="8" borderId="2" xfId="0" applyNumberFormat="1" applyFont="1" applyFill="1" applyBorder="1" applyAlignment="1">
      <alignment horizontal="center" vertical="top"/>
    </xf>
    <xf numFmtId="49" fontId="3" fillId="8" borderId="29" xfId="0" applyNumberFormat="1" applyFont="1" applyFill="1" applyBorder="1" applyAlignment="1">
      <alignment horizontal="center" vertical="top"/>
    </xf>
    <xf numFmtId="49" fontId="3" fillId="8" borderId="31" xfId="0" applyNumberFormat="1" applyFont="1" applyFill="1" applyBorder="1" applyAlignment="1">
      <alignment horizontal="center" vertical="top"/>
    </xf>
    <xf numFmtId="49" fontId="3" fillId="8" borderId="14" xfId="0" applyNumberFormat="1" applyFont="1" applyFill="1" applyBorder="1" applyAlignment="1">
      <alignment horizontal="center" vertical="top"/>
    </xf>
    <xf numFmtId="49" fontId="3" fillId="4" borderId="28" xfId="0" applyNumberFormat="1" applyFont="1" applyFill="1" applyBorder="1" applyAlignment="1">
      <alignment horizontal="center" vertical="top"/>
    </xf>
    <xf numFmtId="49" fontId="3" fillId="4" borderId="43" xfId="0" applyNumberFormat="1" applyFont="1" applyFill="1" applyBorder="1" applyAlignment="1">
      <alignment horizontal="center" vertical="top"/>
    </xf>
    <xf numFmtId="49" fontId="3" fillId="4" borderId="42" xfId="0" applyNumberFormat="1" applyFont="1" applyFill="1" applyBorder="1" applyAlignment="1">
      <alignment horizontal="center" vertical="top"/>
    </xf>
    <xf numFmtId="3" fontId="19" fillId="4" borderId="32" xfId="0" applyNumberFormat="1" applyFont="1" applyFill="1" applyBorder="1" applyAlignment="1">
      <alignment horizontal="center" vertical="top" wrapText="1"/>
    </xf>
    <xf numFmtId="3" fontId="19" fillId="4" borderId="18" xfId="0" applyNumberFormat="1" applyFont="1" applyFill="1" applyBorder="1" applyAlignment="1">
      <alignment horizontal="center" vertical="top" wrapText="1"/>
    </xf>
    <xf numFmtId="3" fontId="19" fillId="4" borderId="12" xfId="0" applyNumberFormat="1" applyFont="1" applyFill="1" applyBorder="1" applyAlignment="1">
      <alignment horizontal="center" vertical="top" wrapText="1"/>
    </xf>
    <xf numFmtId="165" fontId="1" fillId="4" borderId="5" xfId="0" applyNumberFormat="1" applyFont="1" applyFill="1" applyBorder="1" applyAlignment="1">
      <alignment horizontal="left" vertical="top" wrapText="1"/>
    </xf>
  </cellXfs>
  <cellStyles count="2">
    <cellStyle name="Excel Built-in Normal" xfId="1"/>
    <cellStyle name="Įprastas" xfId="0" builtinId="0"/>
  </cellStyles>
  <dxfs count="0"/>
  <tableStyles count="0" defaultTableStyle="TableStyleMedium2" defaultPivotStyle="PivotStyleLight16"/>
  <colors>
    <mruColors>
      <color rgb="FFFFFF99"/>
      <color rgb="FFFFFFCC"/>
      <color rgb="FFFFE1CF"/>
      <color rgb="FFCC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44"/>
  <sheetViews>
    <sheetView tabSelected="1" zoomScaleNormal="100" zoomScaleSheetLayoutView="80" workbookViewId="0">
      <selection activeCell="Q9" sqref="Q9"/>
    </sheetView>
  </sheetViews>
  <sheetFormatPr defaultColWidth="9.08984375" defaultRowHeight="14.5" x14ac:dyDescent="0.35"/>
  <cols>
    <col min="1" max="3" width="3" style="38" customWidth="1"/>
    <col min="4" max="4" width="3" style="43" customWidth="1"/>
    <col min="5" max="5" width="32.90625" style="38" customWidth="1"/>
    <col min="6" max="6" width="3.6328125" style="43" customWidth="1"/>
    <col min="7" max="7" width="3.6328125" style="43" hidden="1" customWidth="1"/>
    <col min="8" max="8" width="14.54296875" style="43" customWidth="1"/>
    <col min="9" max="9" width="8.08984375" style="38" customWidth="1"/>
    <col min="10" max="10" width="8.08984375" style="43" customWidth="1"/>
    <col min="11" max="11" width="25.36328125" style="44" customWidth="1"/>
    <col min="12" max="12" width="5.90625" style="98" customWidth="1"/>
    <col min="13" max="15" width="9.08984375" style="38"/>
    <col min="16" max="16" width="10.08984375" style="38" bestFit="1" customWidth="1"/>
    <col min="17" max="16384" width="9.08984375" style="38"/>
  </cols>
  <sheetData>
    <row r="1" spans="1:15" s="22" customFormat="1" ht="50" customHeight="1" x14ac:dyDescent="0.35">
      <c r="A1" s="24"/>
      <c r="B1" s="24"/>
      <c r="C1" s="24"/>
      <c r="D1" s="23"/>
      <c r="E1" s="24"/>
      <c r="F1" s="54"/>
      <c r="G1" s="55"/>
      <c r="H1" s="346" t="s">
        <v>153</v>
      </c>
      <c r="I1" s="346"/>
      <c r="J1" s="346"/>
      <c r="K1" s="346"/>
      <c r="L1" s="346"/>
      <c r="M1" s="131"/>
    </row>
    <row r="2" spans="1:15" s="22" customFormat="1" ht="51.65" customHeight="1" x14ac:dyDescent="0.35">
      <c r="A2" s="24"/>
      <c r="B2" s="24"/>
      <c r="C2" s="24"/>
      <c r="D2" s="23"/>
      <c r="E2" s="24"/>
      <c r="F2" s="54"/>
      <c r="G2" s="55"/>
      <c r="H2" s="346" t="s">
        <v>177</v>
      </c>
      <c r="I2" s="346"/>
      <c r="J2" s="346"/>
      <c r="K2" s="346"/>
      <c r="L2" s="346"/>
      <c r="M2" s="131"/>
    </row>
    <row r="3" spans="1:15" s="28" customFormat="1" ht="16.5" customHeight="1" x14ac:dyDescent="0.35">
      <c r="A3" s="354" t="s">
        <v>151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</row>
    <row r="4" spans="1:15" s="28" customFormat="1" ht="16.5" customHeight="1" x14ac:dyDescent="0.35">
      <c r="A4" s="355" t="s">
        <v>0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</row>
    <row r="5" spans="1:15" s="28" customFormat="1" ht="16.5" customHeight="1" x14ac:dyDescent="0.35">
      <c r="A5" s="356" t="s">
        <v>1</v>
      </c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</row>
    <row r="6" spans="1:15" s="1" customFormat="1" ht="19.5" customHeight="1" thickBot="1" x14ac:dyDescent="0.35">
      <c r="A6" s="357" t="s">
        <v>2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</row>
    <row r="7" spans="1:15" s="1" customFormat="1" ht="16.5" customHeight="1" x14ac:dyDescent="0.25">
      <c r="A7" s="358" t="s">
        <v>3</v>
      </c>
      <c r="B7" s="361" t="s">
        <v>4</v>
      </c>
      <c r="C7" s="361" t="s">
        <v>5</v>
      </c>
      <c r="D7" s="361" t="s">
        <v>120</v>
      </c>
      <c r="E7" s="364" t="s">
        <v>6</v>
      </c>
      <c r="F7" s="371" t="s">
        <v>7</v>
      </c>
      <c r="G7" s="531" t="s">
        <v>8</v>
      </c>
      <c r="H7" s="534" t="s">
        <v>127</v>
      </c>
      <c r="I7" s="374" t="s">
        <v>9</v>
      </c>
      <c r="J7" s="351" t="s">
        <v>102</v>
      </c>
      <c r="K7" s="367" t="s">
        <v>10</v>
      </c>
      <c r="L7" s="368"/>
    </row>
    <row r="8" spans="1:15" s="1" customFormat="1" ht="18" customHeight="1" x14ac:dyDescent="0.25">
      <c r="A8" s="359"/>
      <c r="B8" s="362"/>
      <c r="C8" s="362"/>
      <c r="D8" s="362"/>
      <c r="E8" s="365"/>
      <c r="F8" s="372"/>
      <c r="G8" s="532"/>
      <c r="H8" s="535"/>
      <c r="I8" s="375"/>
      <c r="J8" s="352"/>
      <c r="K8" s="369" t="s">
        <v>6</v>
      </c>
      <c r="L8" s="259" t="s">
        <v>123</v>
      </c>
    </row>
    <row r="9" spans="1:15" s="1" customFormat="1" ht="84" customHeight="1" thickBot="1" x14ac:dyDescent="0.3">
      <c r="A9" s="360"/>
      <c r="B9" s="363"/>
      <c r="C9" s="363"/>
      <c r="D9" s="363"/>
      <c r="E9" s="366"/>
      <c r="F9" s="373"/>
      <c r="G9" s="533"/>
      <c r="H9" s="536"/>
      <c r="I9" s="376"/>
      <c r="J9" s="353"/>
      <c r="K9" s="370"/>
      <c r="L9" s="148" t="s">
        <v>103</v>
      </c>
      <c r="N9" s="2"/>
      <c r="O9" s="2"/>
    </row>
    <row r="10" spans="1:15" s="1" customFormat="1" ht="31.5" customHeight="1" x14ac:dyDescent="0.25">
      <c r="A10" s="552" t="s">
        <v>11</v>
      </c>
      <c r="B10" s="553"/>
      <c r="C10" s="553"/>
      <c r="D10" s="553"/>
      <c r="E10" s="553"/>
      <c r="F10" s="553"/>
      <c r="G10" s="553"/>
      <c r="H10" s="553"/>
      <c r="I10" s="553"/>
      <c r="J10" s="553"/>
      <c r="K10" s="553"/>
      <c r="L10" s="554"/>
    </row>
    <row r="11" spans="1:15" s="1" customFormat="1" ht="13" x14ac:dyDescent="0.25">
      <c r="A11" s="412" t="s">
        <v>12</v>
      </c>
      <c r="B11" s="413"/>
      <c r="C11" s="413"/>
      <c r="D11" s="413"/>
      <c r="E11" s="413"/>
      <c r="F11" s="413"/>
      <c r="G11" s="413"/>
      <c r="H11" s="413"/>
      <c r="I11" s="413"/>
      <c r="J11" s="413"/>
      <c r="K11" s="413"/>
      <c r="L11" s="414"/>
    </row>
    <row r="12" spans="1:15" s="1" customFormat="1" ht="13.5" customHeight="1" x14ac:dyDescent="0.25">
      <c r="A12" s="130" t="s">
        <v>13</v>
      </c>
      <c r="B12" s="542" t="s">
        <v>14</v>
      </c>
      <c r="C12" s="543"/>
      <c r="D12" s="543"/>
      <c r="E12" s="543"/>
      <c r="F12" s="543"/>
      <c r="G12" s="543"/>
      <c r="H12" s="543"/>
      <c r="I12" s="543"/>
      <c r="J12" s="543"/>
      <c r="K12" s="543"/>
      <c r="L12" s="544"/>
    </row>
    <row r="13" spans="1:15" s="1" customFormat="1" ht="13.5" thickBot="1" x14ac:dyDescent="0.3">
      <c r="A13" s="297" t="s">
        <v>13</v>
      </c>
      <c r="B13" s="309" t="s">
        <v>13</v>
      </c>
      <c r="C13" s="545" t="s">
        <v>15</v>
      </c>
      <c r="D13" s="546"/>
      <c r="E13" s="546"/>
      <c r="F13" s="546"/>
      <c r="G13" s="546"/>
      <c r="H13" s="546"/>
      <c r="I13" s="546"/>
      <c r="J13" s="546"/>
      <c r="K13" s="546"/>
      <c r="L13" s="547"/>
    </row>
    <row r="14" spans="1:15" s="1" customFormat="1" ht="18.75" customHeight="1" x14ac:dyDescent="0.25">
      <c r="A14" s="555" t="s">
        <v>13</v>
      </c>
      <c r="B14" s="477" t="s">
        <v>13</v>
      </c>
      <c r="C14" s="377" t="s">
        <v>13</v>
      </c>
      <c r="D14" s="84"/>
      <c r="E14" s="381" t="s">
        <v>16</v>
      </c>
      <c r="F14" s="548" t="s">
        <v>17</v>
      </c>
      <c r="G14" s="405" t="s">
        <v>19</v>
      </c>
      <c r="H14" s="349" t="s">
        <v>140</v>
      </c>
      <c r="I14" s="80" t="s">
        <v>20</v>
      </c>
      <c r="J14" s="146">
        <v>30</v>
      </c>
      <c r="K14" s="483" t="s">
        <v>21</v>
      </c>
      <c r="L14" s="254">
        <v>100</v>
      </c>
      <c r="M14" s="2"/>
    </row>
    <row r="15" spans="1:15" s="1" customFormat="1" ht="18.75" customHeight="1" x14ac:dyDescent="0.25">
      <c r="A15" s="556"/>
      <c r="B15" s="478"/>
      <c r="C15" s="378"/>
      <c r="D15" s="85"/>
      <c r="E15" s="382"/>
      <c r="F15" s="549"/>
      <c r="G15" s="406"/>
      <c r="H15" s="350"/>
      <c r="I15" s="81" t="s">
        <v>24</v>
      </c>
      <c r="J15" s="145">
        <v>118</v>
      </c>
      <c r="K15" s="484"/>
      <c r="L15" s="255"/>
      <c r="M15" s="2"/>
    </row>
    <row r="16" spans="1:15" s="1" customFormat="1" ht="18.75" customHeight="1" x14ac:dyDescent="0.25">
      <c r="A16" s="556"/>
      <c r="B16" s="478"/>
      <c r="C16" s="378"/>
      <c r="D16" s="85"/>
      <c r="E16" s="382"/>
      <c r="F16" s="550"/>
      <c r="G16" s="406"/>
      <c r="H16" s="177"/>
      <c r="I16" s="81" t="s">
        <v>69</v>
      </c>
      <c r="J16" s="210">
        <v>29.2</v>
      </c>
      <c r="K16" s="484"/>
      <c r="L16" s="255"/>
      <c r="M16" s="2"/>
    </row>
    <row r="17" spans="1:17" s="1" customFormat="1" ht="18" customHeight="1" x14ac:dyDescent="0.25">
      <c r="A17" s="556"/>
      <c r="B17" s="478"/>
      <c r="C17" s="378"/>
      <c r="D17" s="85" t="s">
        <v>13</v>
      </c>
      <c r="E17" s="161" t="s">
        <v>22</v>
      </c>
      <c r="F17" s="486" t="s">
        <v>23</v>
      </c>
      <c r="G17" s="406"/>
      <c r="H17" s="177"/>
      <c r="I17" s="103"/>
      <c r="J17" s="144"/>
      <c r="K17" s="484"/>
      <c r="L17" s="255"/>
    </row>
    <row r="18" spans="1:17" s="1" customFormat="1" ht="18" customHeight="1" x14ac:dyDescent="0.25">
      <c r="A18" s="557"/>
      <c r="B18" s="479"/>
      <c r="C18" s="379"/>
      <c r="D18" s="85" t="s">
        <v>31</v>
      </c>
      <c r="E18" s="40" t="s">
        <v>25</v>
      </c>
      <c r="F18" s="487"/>
      <c r="G18" s="406"/>
      <c r="H18" s="177"/>
      <c r="I18" s="103"/>
      <c r="J18" s="144"/>
      <c r="K18" s="484"/>
      <c r="L18" s="255"/>
    </row>
    <row r="19" spans="1:17" s="1" customFormat="1" ht="27.75" customHeight="1" x14ac:dyDescent="0.25">
      <c r="A19" s="557"/>
      <c r="B19" s="479"/>
      <c r="C19" s="379"/>
      <c r="D19" s="85" t="s">
        <v>35</v>
      </c>
      <c r="E19" s="40" t="s">
        <v>26</v>
      </c>
      <c r="F19" s="486" t="s">
        <v>27</v>
      </c>
      <c r="G19" s="406"/>
      <c r="H19" s="177"/>
      <c r="I19" s="82"/>
      <c r="J19" s="147"/>
      <c r="K19" s="484"/>
      <c r="L19" s="255"/>
      <c r="O19" s="1" t="s">
        <v>121</v>
      </c>
    </row>
    <row r="20" spans="1:17" s="1" customFormat="1" ht="29.25" customHeight="1" x14ac:dyDescent="0.25">
      <c r="A20" s="557"/>
      <c r="B20" s="479"/>
      <c r="C20" s="379"/>
      <c r="D20" s="85" t="s">
        <v>38</v>
      </c>
      <c r="E20" s="40" t="s">
        <v>28</v>
      </c>
      <c r="F20" s="491"/>
      <c r="G20" s="406"/>
      <c r="H20" s="177"/>
      <c r="I20" s="82"/>
      <c r="J20" s="147"/>
      <c r="K20" s="484"/>
      <c r="L20" s="255"/>
    </row>
    <row r="21" spans="1:17" s="1" customFormat="1" ht="14.25" customHeight="1" x14ac:dyDescent="0.25">
      <c r="A21" s="557"/>
      <c r="B21" s="479"/>
      <c r="C21" s="379"/>
      <c r="D21" s="85" t="s">
        <v>48</v>
      </c>
      <c r="E21" s="385" t="s">
        <v>29</v>
      </c>
      <c r="F21" s="551" t="s">
        <v>130</v>
      </c>
      <c r="G21" s="406"/>
      <c r="H21" s="177"/>
      <c r="I21" s="76"/>
      <c r="J21" s="91"/>
      <c r="K21" s="484"/>
      <c r="L21" s="255"/>
    </row>
    <row r="22" spans="1:17" s="1" customFormat="1" ht="17.25" customHeight="1" thickBot="1" x14ac:dyDescent="0.3">
      <c r="A22" s="558"/>
      <c r="B22" s="480"/>
      <c r="C22" s="380"/>
      <c r="D22" s="85"/>
      <c r="E22" s="430"/>
      <c r="F22" s="541"/>
      <c r="G22" s="407"/>
      <c r="H22" s="178"/>
      <c r="I22" s="9" t="s">
        <v>30</v>
      </c>
      <c r="J22" s="101">
        <f>SUM(J14:J21)</f>
        <v>177.2</v>
      </c>
      <c r="K22" s="485"/>
      <c r="L22" s="256"/>
      <c r="N22" s="2"/>
      <c r="P22" s="162"/>
    </row>
    <row r="23" spans="1:17" s="1" customFormat="1" ht="52.5" customHeight="1" x14ac:dyDescent="0.25">
      <c r="A23" s="63" t="s">
        <v>13</v>
      </c>
      <c r="B23" s="30" t="s">
        <v>13</v>
      </c>
      <c r="C23" s="408" t="s">
        <v>31</v>
      </c>
      <c r="D23" s="84"/>
      <c r="E23" s="492" t="s">
        <v>32</v>
      </c>
      <c r="F23" s="495" t="s">
        <v>27</v>
      </c>
      <c r="G23" s="405" t="s">
        <v>19</v>
      </c>
      <c r="H23" s="349" t="s">
        <v>170</v>
      </c>
      <c r="I23" s="39" t="s">
        <v>33</v>
      </c>
      <c r="J23" s="117">
        <v>796.1</v>
      </c>
      <c r="K23" s="488" t="s">
        <v>34</v>
      </c>
      <c r="L23" s="90">
        <v>106</v>
      </c>
    </row>
    <row r="24" spans="1:17" s="1" customFormat="1" ht="52.5" customHeight="1" x14ac:dyDescent="0.25">
      <c r="A24" s="296"/>
      <c r="B24" s="308"/>
      <c r="C24" s="378"/>
      <c r="D24" s="85"/>
      <c r="E24" s="493"/>
      <c r="F24" s="496"/>
      <c r="G24" s="406"/>
      <c r="H24" s="350"/>
      <c r="I24" s="57" t="s">
        <v>20</v>
      </c>
      <c r="J24" s="211">
        <f>457.9-0.5</f>
        <v>457.4</v>
      </c>
      <c r="K24" s="489"/>
      <c r="L24" s="91"/>
    </row>
    <row r="25" spans="1:17" s="1" customFormat="1" ht="17.25" customHeight="1" thickBot="1" x14ac:dyDescent="0.3">
      <c r="A25" s="64"/>
      <c r="B25" s="29"/>
      <c r="C25" s="409"/>
      <c r="D25" s="86"/>
      <c r="E25" s="494"/>
      <c r="F25" s="497"/>
      <c r="G25" s="407"/>
      <c r="H25" s="399"/>
      <c r="I25" s="9" t="s">
        <v>30</v>
      </c>
      <c r="J25" s="101">
        <f>SUM(J23:J24)</f>
        <v>1253.5</v>
      </c>
      <c r="K25" s="490"/>
      <c r="L25" s="91"/>
    </row>
    <row r="26" spans="1:17" s="1" customFormat="1" ht="54" customHeight="1" x14ac:dyDescent="0.25">
      <c r="A26" s="63" t="s">
        <v>13</v>
      </c>
      <c r="B26" s="47" t="s">
        <v>13</v>
      </c>
      <c r="C26" s="48" t="s">
        <v>35</v>
      </c>
      <c r="D26" s="84"/>
      <c r="E26" s="384" t="s">
        <v>36</v>
      </c>
      <c r="F26" s="299" t="s">
        <v>130</v>
      </c>
      <c r="G26" s="300" t="s">
        <v>19</v>
      </c>
      <c r="H26" s="349" t="s">
        <v>155</v>
      </c>
      <c r="I26" s="3" t="s">
        <v>33</v>
      </c>
      <c r="J26" s="117">
        <v>205.7</v>
      </c>
      <c r="K26" s="242" t="s">
        <v>87</v>
      </c>
      <c r="L26" s="170">
        <v>4045</v>
      </c>
    </row>
    <row r="27" spans="1:17" s="1" customFormat="1" ht="56.25" customHeight="1" x14ac:dyDescent="0.25">
      <c r="A27" s="296"/>
      <c r="B27" s="52"/>
      <c r="C27" s="295"/>
      <c r="D27" s="85"/>
      <c r="E27" s="385"/>
      <c r="F27" s="312"/>
      <c r="G27" s="301"/>
      <c r="H27" s="350"/>
      <c r="I27" s="327" t="s">
        <v>33</v>
      </c>
      <c r="J27" s="118">
        <v>69.8</v>
      </c>
      <c r="K27" s="150" t="s">
        <v>135</v>
      </c>
      <c r="L27" s="147">
        <v>4</v>
      </c>
    </row>
    <row r="28" spans="1:17" s="1" customFormat="1" ht="56.25" customHeight="1" x14ac:dyDescent="0.25">
      <c r="A28" s="296"/>
      <c r="B28" s="52"/>
      <c r="C28" s="295"/>
      <c r="D28" s="85"/>
      <c r="E28" s="290"/>
      <c r="F28" s="312"/>
      <c r="G28" s="301"/>
      <c r="H28" s="350"/>
      <c r="I28" s="328" t="s">
        <v>33</v>
      </c>
      <c r="J28" s="234">
        <v>28.1</v>
      </c>
      <c r="K28" s="330" t="s">
        <v>171</v>
      </c>
      <c r="L28" s="331">
        <v>1873</v>
      </c>
    </row>
    <row r="29" spans="1:17" s="1" customFormat="1" ht="50.25" customHeight="1" x14ac:dyDescent="0.25">
      <c r="A29" s="65"/>
      <c r="B29" s="46"/>
      <c r="C29" s="37"/>
      <c r="D29" s="85"/>
      <c r="E29" s="40"/>
      <c r="F29" s="188"/>
      <c r="G29" s="301"/>
      <c r="H29" s="350"/>
      <c r="I29" s="7" t="s">
        <v>37</v>
      </c>
      <c r="J29" s="125">
        <v>3.1</v>
      </c>
      <c r="K29" s="410" t="s">
        <v>105</v>
      </c>
      <c r="L29" s="481">
        <v>122188</v>
      </c>
      <c r="N29" s="50"/>
      <c r="O29" s="50"/>
      <c r="P29" s="2"/>
      <c r="Q29" s="2"/>
    </row>
    <row r="30" spans="1:17" s="1" customFormat="1" ht="17.25" customHeight="1" x14ac:dyDescent="0.25">
      <c r="A30" s="65"/>
      <c r="B30" s="46"/>
      <c r="C30" s="37"/>
      <c r="D30" s="85"/>
      <c r="E30" s="290"/>
      <c r="F30" s="188"/>
      <c r="G30" s="301"/>
      <c r="H30" s="177"/>
      <c r="I30" s="49"/>
      <c r="J30" s="212"/>
      <c r="K30" s="411"/>
      <c r="L30" s="482"/>
      <c r="Q30" s="2"/>
    </row>
    <row r="31" spans="1:17" s="1" customFormat="1" ht="30" customHeight="1" x14ac:dyDescent="0.25">
      <c r="A31" s="296"/>
      <c r="B31" s="52"/>
      <c r="C31" s="295"/>
      <c r="D31" s="85"/>
      <c r="E31" s="40"/>
      <c r="F31" s="188"/>
      <c r="G31" s="301"/>
      <c r="H31" s="177"/>
      <c r="I31" s="7" t="s">
        <v>20</v>
      </c>
      <c r="J31" s="210">
        <v>124</v>
      </c>
      <c r="K31" s="134" t="s">
        <v>81</v>
      </c>
      <c r="L31" s="102">
        <v>6</v>
      </c>
      <c r="M31" s="2"/>
    </row>
    <row r="32" spans="1:17" s="1" customFormat="1" ht="30.75" customHeight="1" x14ac:dyDescent="0.25">
      <c r="A32" s="296"/>
      <c r="B32" s="52"/>
      <c r="C32" s="295"/>
      <c r="D32" s="85"/>
      <c r="E32" s="40"/>
      <c r="F32" s="188"/>
      <c r="G32" s="301"/>
      <c r="H32" s="177"/>
      <c r="I32" s="5"/>
      <c r="J32" s="143"/>
      <c r="K32" s="285" t="s">
        <v>124</v>
      </c>
      <c r="L32" s="324">
        <v>2</v>
      </c>
      <c r="M32" s="2"/>
    </row>
    <row r="33" spans="1:20" s="1" customFormat="1" ht="19.5" customHeight="1" x14ac:dyDescent="0.25">
      <c r="A33" s="296"/>
      <c r="B33" s="52"/>
      <c r="C33" s="295"/>
      <c r="D33" s="85"/>
      <c r="E33" s="40"/>
      <c r="F33" s="188"/>
      <c r="G33" s="301"/>
      <c r="H33" s="177"/>
      <c r="I33" s="283" t="s">
        <v>89</v>
      </c>
      <c r="J33" s="284">
        <v>81</v>
      </c>
      <c r="K33" s="425" t="s">
        <v>169</v>
      </c>
      <c r="L33" s="529">
        <v>40</v>
      </c>
      <c r="M33" s="2"/>
    </row>
    <row r="34" spans="1:20" s="1" customFormat="1" ht="22.5" customHeight="1" thickBot="1" x14ac:dyDescent="0.3">
      <c r="A34" s="66"/>
      <c r="B34" s="31"/>
      <c r="C34" s="32"/>
      <c r="D34" s="86"/>
      <c r="E34" s="41"/>
      <c r="F34" s="189"/>
      <c r="G34" s="310"/>
      <c r="H34" s="178"/>
      <c r="I34" s="9" t="s">
        <v>30</v>
      </c>
      <c r="J34" s="101">
        <f>SUM(J26:J33)</f>
        <v>511.70000000000005</v>
      </c>
      <c r="K34" s="426"/>
      <c r="L34" s="530"/>
      <c r="N34" s="2"/>
    </row>
    <row r="35" spans="1:20" s="1" customFormat="1" ht="31.75" customHeight="1" x14ac:dyDescent="0.25">
      <c r="A35" s="63" t="s">
        <v>13</v>
      </c>
      <c r="B35" s="30" t="s">
        <v>13</v>
      </c>
      <c r="C35" s="408" t="s">
        <v>38</v>
      </c>
      <c r="D35" s="84"/>
      <c r="E35" s="393" t="s">
        <v>106</v>
      </c>
      <c r="F35" s="539" t="s">
        <v>130</v>
      </c>
      <c r="G35" s="405" t="s">
        <v>19</v>
      </c>
      <c r="H35" s="349" t="s">
        <v>170</v>
      </c>
      <c r="I35" s="39" t="s">
        <v>88</v>
      </c>
      <c r="J35" s="213">
        <v>150.80000000000001</v>
      </c>
      <c r="K35" s="488" t="s">
        <v>90</v>
      </c>
      <c r="L35" s="257">
        <v>3400</v>
      </c>
      <c r="M35" s="59"/>
      <c r="N35" s="59"/>
      <c r="O35" s="2"/>
    </row>
    <row r="36" spans="1:20" s="1" customFormat="1" ht="31.75" customHeight="1" x14ac:dyDescent="0.25">
      <c r="A36" s="296"/>
      <c r="B36" s="308"/>
      <c r="C36" s="378"/>
      <c r="D36" s="85"/>
      <c r="E36" s="394"/>
      <c r="F36" s="540"/>
      <c r="G36" s="406"/>
      <c r="H36" s="350"/>
      <c r="I36" s="57" t="s">
        <v>20</v>
      </c>
      <c r="J36" s="214">
        <v>5.8</v>
      </c>
      <c r="K36" s="489"/>
      <c r="L36" s="91"/>
      <c r="M36" s="59"/>
      <c r="N36" s="59"/>
    </row>
    <row r="37" spans="1:20" s="1" customFormat="1" ht="31.75" customHeight="1" x14ac:dyDescent="0.25">
      <c r="A37" s="296"/>
      <c r="B37" s="308"/>
      <c r="C37" s="378"/>
      <c r="D37" s="85"/>
      <c r="E37" s="394"/>
      <c r="F37" s="540"/>
      <c r="G37" s="406"/>
      <c r="H37" s="350"/>
      <c r="I37" s="57" t="s">
        <v>33</v>
      </c>
      <c r="J37" s="212">
        <v>13.4</v>
      </c>
      <c r="K37" s="489"/>
      <c r="L37" s="91"/>
      <c r="M37" s="53"/>
      <c r="N37" s="53"/>
    </row>
    <row r="38" spans="1:20" s="1" customFormat="1" ht="18" customHeight="1" thickBot="1" x14ac:dyDescent="0.3">
      <c r="A38" s="64"/>
      <c r="B38" s="29"/>
      <c r="C38" s="409"/>
      <c r="D38" s="86"/>
      <c r="E38" s="395"/>
      <c r="F38" s="541"/>
      <c r="G38" s="407"/>
      <c r="H38" s="399"/>
      <c r="I38" s="9" t="s">
        <v>30</v>
      </c>
      <c r="J38" s="101">
        <f>SUM(J35:J37)</f>
        <v>170.00000000000003</v>
      </c>
      <c r="K38" s="490"/>
      <c r="L38" s="92"/>
    </row>
    <row r="39" spans="1:20" s="1" customFormat="1" ht="96.65" customHeight="1" x14ac:dyDescent="0.25">
      <c r="A39" s="63" t="s">
        <v>13</v>
      </c>
      <c r="B39" s="30" t="s">
        <v>13</v>
      </c>
      <c r="C39" s="408" t="s">
        <v>48</v>
      </c>
      <c r="D39" s="84"/>
      <c r="E39" s="393" t="s">
        <v>91</v>
      </c>
      <c r="F39" s="537"/>
      <c r="G39" s="405" t="s">
        <v>19</v>
      </c>
      <c r="H39" s="349" t="s">
        <v>170</v>
      </c>
      <c r="I39" s="57" t="s">
        <v>20</v>
      </c>
      <c r="J39" s="306">
        <v>5</v>
      </c>
      <c r="K39" s="488" t="s">
        <v>110</v>
      </c>
      <c r="L39" s="91">
        <v>1</v>
      </c>
    </row>
    <row r="40" spans="1:20" s="1" customFormat="1" ht="14.25" customHeight="1" thickBot="1" x14ac:dyDescent="0.3">
      <c r="A40" s="64"/>
      <c r="B40" s="29"/>
      <c r="C40" s="409"/>
      <c r="D40" s="86"/>
      <c r="E40" s="395"/>
      <c r="F40" s="538"/>
      <c r="G40" s="407"/>
      <c r="H40" s="350"/>
      <c r="I40" s="9" t="s">
        <v>30</v>
      </c>
      <c r="J40" s="101">
        <f t="shared" ref="J40" si="0">SUM(J39:J39)</f>
        <v>5</v>
      </c>
      <c r="K40" s="489"/>
      <c r="L40" s="91"/>
    </row>
    <row r="41" spans="1:20" s="1" customFormat="1" ht="33" customHeight="1" x14ac:dyDescent="0.25">
      <c r="A41" s="63" t="s">
        <v>13</v>
      </c>
      <c r="B41" s="30" t="s">
        <v>13</v>
      </c>
      <c r="C41" s="408" t="s">
        <v>49</v>
      </c>
      <c r="D41" s="84"/>
      <c r="E41" s="393" t="s">
        <v>101</v>
      </c>
      <c r="F41" s="403" t="s">
        <v>130</v>
      </c>
      <c r="G41" s="405" t="s">
        <v>19</v>
      </c>
      <c r="H41" s="349" t="s">
        <v>170</v>
      </c>
      <c r="I41" s="39" t="s">
        <v>20</v>
      </c>
      <c r="J41" s="215">
        <v>4.8</v>
      </c>
      <c r="K41" s="190" t="s">
        <v>110</v>
      </c>
      <c r="L41" s="90">
        <v>2</v>
      </c>
    </row>
    <row r="42" spans="1:20" s="1" customFormat="1" ht="33" customHeight="1" x14ac:dyDescent="0.25">
      <c r="A42" s="296"/>
      <c r="B42" s="308"/>
      <c r="C42" s="378"/>
      <c r="D42" s="85"/>
      <c r="E42" s="394"/>
      <c r="F42" s="404"/>
      <c r="G42" s="406"/>
      <c r="H42" s="350"/>
      <c r="I42" s="76" t="s">
        <v>96</v>
      </c>
      <c r="J42" s="336">
        <v>27.3</v>
      </c>
      <c r="K42" s="150"/>
      <c r="L42" s="91"/>
      <c r="P42" s="2"/>
      <c r="T42" s="2"/>
    </row>
    <row r="43" spans="1:20" s="1" customFormat="1" ht="33" customHeight="1" x14ac:dyDescent="0.25">
      <c r="A43" s="334"/>
      <c r="B43" s="335"/>
      <c r="C43" s="378"/>
      <c r="D43" s="85"/>
      <c r="E43" s="394"/>
      <c r="F43" s="404"/>
      <c r="G43" s="406"/>
      <c r="H43" s="350"/>
      <c r="I43" s="99" t="s">
        <v>33</v>
      </c>
      <c r="J43" s="216">
        <v>3</v>
      </c>
      <c r="K43" s="150"/>
      <c r="L43" s="91"/>
      <c r="P43" s="2"/>
      <c r="T43" s="2"/>
    </row>
    <row r="44" spans="1:20" s="1" customFormat="1" ht="14.25" customHeight="1" thickBot="1" x14ac:dyDescent="0.3">
      <c r="A44" s="64"/>
      <c r="B44" s="29"/>
      <c r="C44" s="409"/>
      <c r="D44" s="86"/>
      <c r="E44" s="395"/>
      <c r="F44" s="420"/>
      <c r="G44" s="407"/>
      <c r="H44" s="399"/>
      <c r="I44" s="9" t="s">
        <v>30</v>
      </c>
      <c r="J44" s="101">
        <f>SUM(J41:J43)</f>
        <v>35.1</v>
      </c>
      <c r="K44" s="191"/>
      <c r="L44" s="92"/>
      <c r="M44" s="2"/>
      <c r="N44" s="2"/>
      <c r="S44" s="2"/>
    </row>
    <row r="45" spans="1:20" s="1" customFormat="1" ht="46.25" customHeight="1" x14ac:dyDescent="0.25">
      <c r="A45" s="63" t="s">
        <v>13</v>
      </c>
      <c r="B45" s="30" t="s">
        <v>13</v>
      </c>
      <c r="C45" s="408" t="s">
        <v>18</v>
      </c>
      <c r="D45" s="84"/>
      <c r="E45" s="393" t="s">
        <v>109</v>
      </c>
      <c r="F45" s="403" t="s">
        <v>130</v>
      </c>
      <c r="G45" s="405" t="s">
        <v>19</v>
      </c>
      <c r="H45" s="349" t="s">
        <v>170</v>
      </c>
      <c r="I45" s="76" t="s">
        <v>96</v>
      </c>
      <c r="J45" s="90">
        <v>56.5</v>
      </c>
      <c r="K45" s="149" t="s">
        <v>125</v>
      </c>
      <c r="L45" s="215">
        <v>2</v>
      </c>
      <c r="P45" s="2"/>
    </row>
    <row r="46" spans="1:20" s="1" customFormat="1" ht="46.25" customHeight="1" x14ac:dyDescent="0.25">
      <c r="A46" s="334"/>
      <c r="B46" s="335"/>
      <c r="C46" s="378"/>
      <c r="D46" s="85"/>
      <c r="E46" s="394"/>
      <c r="F46" s="404"/>
      <c r="G46" s="406"/>
      <c r="H46" s="350"/>
      <c r="I46" s="99" t="s">
        <v>33</v>
      </c>
      <c r="J46" s="216">
        <v>3</v>
      </c>
      <c r="K46" s="150" t="s">
        <v>159</v>
      </c>
      <c r="L46" s="91">
        <v>1</v>
      </c>
      <c r="P46" s="2"/>
    </row>
    <row r="47" spans="1:20" s="1" customFormat="1" ht="18.75" customHeight="1" thickBot="1" x14ac:dyDescent="0.3">
      <c r="A47" s="64"/>
      <c r="B47" s="29"/>
      <c r="C47" s="409"/>
      <c r="D47" s="86"/>
      <c r="E47" s="395"/>
      <c r="F47" s="420"/>
      <c r="G47" s="407"/>
      <c r="H47" s="399"/>
      <c r="I47" s="9" t="s">
        <v>30</v>
      </c>
      <c r="J47" s="101">
        <f>SUM(J45:J46)</f>
        <v>59.5</v>
      </c>
      <c r="K47" s="150"/>
      <c r="L47" s="91"/>
      <c r="S47" s="2"/>
    </row>
    <row r="48" spans="1:20" s="1" customFormat="1" ht="51.75" customHeight="1" x14ac:dyDescent="0.25">
      <c r="A48" s="63" t="s">
        <v>13</v>
      </c>
      <c r="B48" s="30" t="s">
        <v>13</v>
      </c>
      <c r="C48" s="408" t="s">
        <v>50</v>
      </c>
      <c r="D48" s="84"/>
      <c r="E48" s="393" t="s">
        <v>108</v>
      </c>
      <c r="F48" s="403" t="s">
        <v>130</v>
      </c>
      <c r="G48" s="405" t="s">
        <v>19</v>
      </c>
      <c r="H48" s="349" t="s">
        <v>170</v>
      </c>
      <c r="I48" s="76" t="s">
        <v>70</v>
      </c>
      <c r="J48" s="138">
        <v>4.9000000000000004</v>
      </c>
      <c r="K48" s="149" t="s">
        <v>128</v>
      </c>
      <c r="L48" s="258">
        <v>70</v>
      </c>
    </row>
    <row r="49" spans="1:19" s="1" customFormat="1" ht="43.25" customHeight="1" x14ac:dyDescent="0.25">
      <c r="A49" s="296"/>
      <c r="B49" s="308"/>
      <c r="C49" s="378"/>
      <c r="D49" s="85"/>
      <c r="E49" s="394"/>
      <c r="F49" s="404"/>
      <c r="G49" s="406"/>
      <c r="H49" s="350"/>
      <c r="I49" s="76"/>
      <c r="J49" s="217"/>
      <c r="K49" s="150" t="s">
        <v>160</v>
      </c>
      <c r="L49" s="91">
        <v>1</v>
      </c>
    </row>
    <row r="50" spans="1:19" s="1" customFormat="1" ht="18.75" customHeight="1" thickBot="1" x14ac:dyDescent="0.3">
      <c r="A50" s="64"/>
      <c r="B50" s="29"/>
      <c r="C50" s="409"/>
      <c r="D50" s="86"/>
      <c r="E50" s="395"/>
      <c r="F50" s="420"/>
      <c r="G50" s="407"/>
      <c r="H50" s="399"/>
      <c r="I50" s="9" t="s">
        <v>30</v>
      </c>
      <c r="J50" s="101">
        <f>SUM(J48:J49)</f>
        <v>4.9000000000000004</v>
      </c>
      <c r="K50" s="163" t="s">
        <v>110</v>
      </c>
      <c r="L50" s="249">
        <v>2</v>
      </c>
      <c r="S50" s="2"/>
    </row>
    <row r="51" spans="1:19" s="1" customFormat="1" ht="15.75" customHeight="1" x14ac:dyDescent="0.25">
      <c r="A51" s="63" t="s">
        <v>13</v>
      </c>
      <c r="B51" s="30" t="s">
        <v>13</v>
      </c>
      <c r="C51" s="408" t="s">
        <v>51</v>
      </c>
      <c r="D51" s="84"/>
      <c r="E51" s="393" t="s">
        <v>147</v>
      </c>
      <c r="F51" s="403" t="s">
        <v>130</v>
      </c>
      <c r="G51" s="405" t="s">
        <v>19</v>
      </c>
      <c r="H51" s="349" t="s">
        <v>140</v>
      </c>
      <c r="I51" s="268" t="s">
        <v>70</v>
      </c>
      <c r="J51" s="138">
        <v>10.5</v>
      </c>
      <c r="K51" s="417" t="s">
        <v>110</v>
      </c>
      <c r="L51" s="138">
        <v>2</v>
      </c>
    </row>
    <row r="52" spans="1:19" s="1" customFormat="1" ht="15.75" customHeight="1" x14ac:dyDescent="0.25">
      <c r="A52" s="296"/>
      <c r="B52" s="308"/>
      <c r="C52" s="378"/>
      <c r="D52" s="85"/>
      <c r="E52" s="394"/>
      <c r="F52" s="404"/>
      <c r="G52" s="406"/>
      <c r="H52" s="350"/>
      <c r="I52" s="99" t="s">
        <v>89</v>
      </c>
      <c r="J52" s="216">
        <v>1.8</v>
      </c>
      <c r="K52" s="418"/>
      <c r="L52" s="91"/>
    </row>
    <row r="53" spans="1:19" s="1" customFormat="1" ht="15.75" customHeight="1" thickBot="1" x14ac:dyDescent="0.3">
      <c r="A53" s="296"/>
      <c r="B53" s="308"/>
      <c r="C53" s="378"/>
      <c r="D53" s="85"/>
      <c r="E53" s="394"/>
      <c r="F53" s="404"/>
      <c r="G53" s="406"/>
      <c r="H53" s="177"/>
      <c r="I53" s="9" t="s">
        <v>30</v>
      </c>
      <c r="J53" s="101">
        <f>SUM(J51:J52)</f>
        <v>12.3</v>
      </c>
      <c r="K53" s="269"/>
      <c r="L53" s="92"/>
      <c r="P53" s="2"/>
      <c r="S53" s="2"/>
    </row>
    <row r="54" spans="1:19" s="1" customFormat="1" ht="19.25" customHeight="1" x14ac:dyDescent="0.25">
      <c r="A54" s="63" t="s">
        <v>13</v>
      </c>
      <c r="B54" s="30" t="s">
        <v>13</v>
      </c>
      <c r="C54" s="408" t="s">
        <v>156</v>
      </c>
      <c r="D54" s="84"/>
      <c r="E54" s="393" t="s">
        <v>157</v>
      </c>
      <c r="F54" s="403" t="s">
        <v>130</v>
      </c>
      <c r="G54" s="405" t="s">
        <v>19</v>
      </c>
      <c r="H54" s="349" t="s">
        <v>140</v>
      </c>
      <c r="I54" s="76" t="s">
        <v>88</v>
      </c>
      <c r="J54" s="332">
        <v>25.3</v>
      </c>
      <c r="K54" s="417" t="s">
        <v>158</v>
      </c>
      <c r="L54" s="138">
        <v>2640</v>
      </c>
    </row>
    <row r="55" spans="1:19" s="1" customFormat="1" ht="19.25" customHeight="1" x14ac:dyDescent="0.25">
      <c r="A55" s="296"/>
      <c r="B55" s="308"/>
      <c r="C55" s="378"/>
      <c r="D55" s="85"/>
      <c r="E55" s="394"/>
      <c r="F55" s="404"/>
      <c r="G55" s="406"/>
      <c r="H55" s="350"/>
      <c r="I55" s="99" t="s">
        <v>33</v>
      </c>
      <c r="J55" s="333">
        <v>4.5</v>
      </c>
      <c r="K55" s="418"/>
      <c r="L55" s="91"/>
    </row>
    <row r="56" spans="1:19" s="1" customFormat="1" ht="15.75" customHeight="1" x14ac:dyDescent="0.25">
      <c r="A56" s="296"/>
      <c r="B56" s="308"/>
      <c r="C56" s="378"/>
      <c r="D56" s="85"/>
      <c r="E56" s="394"/>
      <c r="F56" s="404"/>
      <c r="G56" s="406"/>
      <c r="H56" s="177"/>
      <c r="I56" s="184" t="s">
        <v>30</v>
      </c>
      <c r="J56" s="277">
        <f>SUM(J54:J55)</f>
        <v>29.8</v>
      </c>
      <c r="K56" s="419"/>
      <c r="L56" s="6"/>
      <c r="P56" s="2"/>
      <c r="S56" s="2"/>
    </row>
    <row r="57" spans="1:19" s="1" customFormat="1" ht="14.25" customHeight="1" thickBot="1" x14ac:dyDescent="0.3">
      <c r="A57" s="186" t="s">
        <v>13</v>
      </c>
      <c r="B57" s="187" t="s">
        <v>13</v>
      </c>
      <c r="C57" s="401" t="s">
        <v>39</v>
      </c>
      <c r="D57" s="402"/>
      <c r="E57" s="402"/>
      <c r="F57" s="402"/>
      <c r="G57" s="402"/>
      <c r="H57" s="402"/>
      <c r="I57" s="402"/>
      <c r="J57" s="218">
        <f>+J34+J25+J22+J38+J40+J44+J47+J50+J53+J56</f>
        <v>2259.0000000000005</v>
      </c>
      <c r="K57" s="511"/>
      <c r="L57" s="512"/>
      <c r="N57" s="2"/>
    </row>
    <row r="58" spans="1:19" s="1" customFormat="1" ht="14.25" customHeight="1" thickBot="1" x14ac:dyDescent="0.3">
      <c r="A58" s="62" t="s">
        <v>13</v>
      </c>
      <c r="B58" s="33" t="s">
        <v>31</v>
      </c>
      <c r="C58" s="421" t="s">
        <v>40</v>
      </c>
      <c r="D58" s="422"/>
      <c r="E58" s="422"/>
      <c r="F58" s="422"/>
      <c r="G58" s="422"/>
      <c r="H58" s="422"/>
      <c r="I58" s="422"/>
      <c r="J58" s="422"/>
      <c r="K58" s="422"/>
      <c r="L58" s="423"/>
      <c r="O58" s="2"/>
    </row>
    <row r="59" spans="1:19" s="1" customFormat="1" ht="16.5" customHeight="1" x14ac:dyDescent="0.25">
      <c r="A59" s="67" t="s">
        <v>13</v>
      </c>
      <c r="B59" s="34" t="s">
        <v>31</v>
      </c>
      <c r="C59" s="35" t="s">
        <v>13</v>
      </c>
      <c r="D59" s="84"/>
      <c r="E59" s="384" t="s">
        <v>41</v>
      </c>
      <c r="F59" s="415" t="s">
        <v>130</v>
      </c>
      <c r="G59" s="396" t="s">
        <v>19</v>
      </c>
      <c r="H59" s="340" t="s">
        <v>170</v>
      </c>
      <c r="I59" s="119"/>
      <c r="J59" s="219"/>
      <c r="K59" s="242" t="s">
        <v>132</v>
      </c>
      <c r="L59" s="4">
        <v>8</v>
      </c>
      <c r="M59" s="2"/>
    </row>
    <row r="60" spans="1:19" s="1" customFormat="1" ht="15" customHeight="1" x14ac:dyDescent="0.25">
      <c r="A60" s="65"/>
      <c r="B60" s="36"/>
      <c r="C60" s="37"/>
      <c r="D60" s="85"/>
      <c r="E60" s="385"/>
      <c r="F60" s="416"/>
      <c r="G60" s="397"/>
      <c r="H60" s="341"/>
      <c r="I60" s="57" t="s">
        <v>20</v>
      </c>
      <c r="J60" s="278">
        <v>627.9</v>
      </c>
      <c r="K60" s="424" t="s">
        <v>119</v>
      </c>
      <c r="L60" s="249">
        <v>60</v>
      </c>
      <c r="P60" s="2"/>
    </row>
    <row r="61" spans="1:19" s="1" customFormat="1" ht="39" customHeight="1" x14ac:dyDescent="0.25">
      <c r="A61" s="65"/>
      <c r="B61" s="36"/>
      <c r="C61" s="37"/>
      <c r="D61" s="85"/>
      <c r="E61" s="385"/>
      <c r="F61" s="416"/>
      <c r="G61" s="293"/>
      <c r="H61" s="341"/>
      <c r="I61" s="108" t="s">
        <v>42</v>
      </c>
      <c r="J61" s="220">
        <f>272.7+40</f>
        <v>312.7</v>
      </c>
      <c r="K61" s="419"/>
      <c r="L61" s="6"/>
      <c r="P61" s="2"/>
    </row>
    <row r="62" spans="1:19" s="1" customFormat="1" ht="18" customHeight="1" x14ac:dyDescent="0.25">
      <c r="A62" s="65"/>
      <c r="B62" s="36"/>
      <c r="C62" s="37"/>
      <c r="D62" s="85"/>
      <c r="E62" s="291"/>
      <c r="F62" s="322"/>
      <c r="G62" s="293"/>
      <c r="H62" s="341"/>
      <c r="I62" s="176"/>
      <c r="J62" s="220"/>
      <c r="K62" s="134" t="s">
        <v>142</v>
      </c>
      <c r="L62" s="25">
        <v>100</v>
      </c>
      <c r="R62" s="2"/>
    </row>
    <row r="63" spans="1:19" s="1" customFormat="1" ht="15" customHeight="1" x14ac:dyDescent="0.25">
      <c r="A63" s="65"/>
      <c r="B63" s="36"/>
      <c r="C63" s="37"/>
      <c r="D63" s="85"/>
      <c r="E63" s="291"/>
      <c r="F63" s="202"/>
      <c r="G63" s="293"/>
      <c r="H63" s="341"/>
      <c r="I63" s="108" t="s">
        <v>37</v>
      </c>
      <c r="J63" s="137">
        <v>6</v>
      </c>
      <c r="K63" s="410" t="s">
        <v>66</v>
      </c>
      <c r="L63" s="249">
        <v>240</v>
      </c>
      <c r="O63" s="383"/>
    </row>
    <row r="64" spans="1:19" s="1" customFormat="1" ht="15" customHeight="1" x14ac:dyDescent="0.25">
      <c r="A64" s="65"/>
      <c r="B64" s="36"/>
      <c r="C64" s="37"/>
      <c r="D64" s="85"/>
      <c r="E64" s="291"/>
      <c r="F64" s="202"/>
      <c r="G64" s="293"/>
      <c r="H64" s="341"/>
      <c r="I64" s="100" t="s">
        <v>71</v>
      </c>
      <c r="J64" s="137">
        <v>14.2</v>
      </c>
      <c r="K64" s="411"/>
      <c r="L64" s="91"/>
      <c r="O64" s="383"/>
    </row>
    <row r="65" spans="1:18" s="1" customFormat="1" ht="29.25" customHeight="1" x14ac:dyDescent="0.25">
      <c r="A65" s="65"/>
      <c r="B65" s="36"/>
      <c r="C65" s="37"/>
      <c r="D65" s="85"/>
      <c r="E65" s="291"/>
      <c r="F65" s="202"/>
      <c r="G65" s="293"/>
      <c r="H65" s="199"/>
      <c r="I65" s="7" t="s">
        <v>20</v>
      </c>
      <c r="J65" s="279">
        <v>15.5</v>
      </c>
      <c r="K65" s="280" t="s">
        <v>143</v>
      </c>
      <c r="L65" s="102">
        <v>100</v>
      </c>
      <c r="O65" s="383"/>
    </row>
    <row r="66" spans="1:18" s="1" customFormat="1" ht="15" customHeight="1" x14ac:dyDescent="0.25">
      <c r="A66" s="65"/>
      <c r="B66" s="36"/>
      <c r="C66" s="37"/>
      <c r="D66" s="85"/>
      <c r="E66" s="203"/>
      <c r="F66" s="202"/>
      <c r="G66" s="293"/>
      <c r="H66" s="199"/>
      <c r="I66" s="132"/>
      <c r="J66" s="235"/>
      <c r="K66" s="489" t="s">
        <v>118</v>
      </c>
      <c r="L66" s="91">
        <v>3</v>
      </c>
      <c r="M66" s="2"/>
      <c r="O66" s="383"/>
      <c r="P66" s="2"/>
    </row>
    <row r="67" spans="1:18" s="1" customFormat="1" ht="15" customHeight="1" thickBot="1" x14ac:dyDescent="0.3">
      <c r="A67" s="66"/>
      <c r="B67" s="31"/>
      <c r="C67" s="32"/>
      <c r="D67" s="86"/>
      <c r="E67" s="204"/>
      <c r="F67" s="205"/>
      <c r="G67" s="294"/>
      <c r="H67" s="200"/>
      <c r="I67" s="120" t="s">
        <v>30</v>
      </c>
      <c r="J67" s="104">
        <f>SUM(J59:J66)</f>
        <v>976.3</v>
      </c>
      <c r="K67" s="490"/>
      <c r="L67" s="91"/>
      <c r="M67" s="2"/>
      <c r="N67" s="2"/>
      <c r="O67" s="2"/>
    </row>
    <row r="68" spans="1:18" s="1" customFormat="1" ht="96.65" customHeight="1" x14ac:dyDescent="0.25">
      <c r="A68" s="68" t="s">
        <v>13</v>
      </c>
      <c r="B68" s="12" t="s">
        <v>31</v>
      </c>
      <c r="C68" s="26" t="s">
        <v>31</v>
      </c>
      <c r="D68" s="88"/>
      <c r="E68" s="393" t="s">
        <v>67</v>
      </c>
      <c r="F68" s="433" t="s">
        <v>74</v>
      </c>
      <c r="G68" s="396" t="s">
        <v>19</v>
      </c>
      <c r="H68" s="340" t="s">
        <v>170</v>
      </c>
      <c r="I68" s="107" t="s">
        <v>37</v>
      </c>
      <c r="J68" s="236">
        <v>13.5</v>
      </c>
      <c r="K68" s="326" t="s">
        <v>68</v>
      </c>
      <c r="L68" s="105">
        <v>8</v>
      </c>
      <c r="O68" s="2"/>
    </row>
    <row r="69" spans="1:18" s="1" customFormat="1" ht="15" customHeight="1" thickBot="1" x14ac:dyDescent="0.3">
      <c r="A69" s="70"/>
      <c r="B69" s="8"/>
      <c r="C69" s="27"/>
      <c r="D69" s="89"/>
      <c r="E69" s="395"/>
      <c r="F69" s="434"/>
      <c r="G69" s="398"/>
      <c r="H69" s="341"/>
      <c r="I69" s="120" t="s">
        <v>30</v>
      </c>
      <c r="J69" s="166">
        <f>SUM(J68:J68)</f>
        <v>13.5</v>
      </c>
      <c r="K69" s="304" t="s">
        <v>111</v>
      </c>
      <c r="L69" s="250">
        <v>820</v>
      </c>
    </row>
    <row r="70" spans="1:18" s="1" customFormat="1" ht="17.25" customHeight="1" x14ac:dyDescent="0.25">
      <c r="A70" s="68" t="s">
        <v>13</v>
      </c>
      <c r="B70" s="12" t="s">
        <v>31</v>
      </c>
      <c r="C70" s="26" t="s">
        <v>35</v>
      </c>
      <c r="D70" s="88"/>
      <c r="E70" s="393" t="s">
        <v>76</v>
      </c>
      <c r="F70" s="206"/>
      <c r="G70" s="396" t="s">
        <v>19</v>
      </c>
      <c r="H70" s="340" t="s">
        <v>140</v>
      </c>
      <c r="I70" s="110" t="s">
        <v>20</v>
      </c>
      <c r="J70" s="305">
        <v>12</v>
      </c>
      <c r="K70" s="151" t="s">
        <v>133</v>
      </c>
      <c r="L70" s="139">
        <v>1</v>
      </c>
      <c r="M70" s="2"/>
      <c r="R70" s="2"/>
    </row>
    <row r="71" spans="1:18" s="1" customFormat="1" ht="17.25" customHeight="1" thickBot="1" x14ac:dyDescent="0.3">
      <c r="A71" s="70"/>
      <c r="B71" s="8"/>
      <c r="C71" s="27"/>
      <c r="D71" s="89"/>
      <c r="E71" s="395"/>
      <c r="F71" s="207"/>
      <c r="G71" s="398"/>
      <c r="H71" s="341"/>
      <c r="I71" s="120" t="s">
        <v>30</v>
      </c>
      <c r="J71" s="101">
        <f t="shared" ref="J71" si="1">SUM(J70)</f>
        <v>12</v>
      </c>
      <c r="K71" s="243" t="s">
        <v>82</v>
      </c>
      <c r="L71" s="251">
        <v>1</v>
      </c>
      <c r="P71" s="2"/>
    </row>
    <row r="72" spans="1:18" s="1" customFormat="1" ht="14.4" customHeight="1" x14ac:dyDescent="0.25">
      <c r="A72" s="68" t="s">
        <v>13</v>
      </c>
      <c r="B72" s="12" t="s">
        <v>31</v>
      </c>
      <c r="C72" s="26" t="s">
        <v>38</v>
      </c>
      <c r="D72" s="88"/>
      <c r="E72" s="393" t="s">
        <v>100</v>
      </c>
      <c r="F72" s="206"/>
      <c r="G72" s="396" t="s">
        <v>19</v>
      </c>
      <c r="H72" s="340" t="s">
        <v>140</v>
      </c>
      <c r="I72" s="57" t="s">
        <v>70</v>
      </c>
      <c r="J72" s="266">
        <v>10.4</v>
      </c>
      <c r="K72" s="151" t="s">
        <v>77</v>
      </c>
      <c r="L72" s="116">
        <v>30</v>
      </c>
      <c r="M72" s="2"/>
    </row>
    <row r="73" spans="1:18" s="1" customFormat="1" ht="14.4" customHeight="1" x14ac:dyDescent="0.25">
      <c r="A73" s="69"/>
      <c r="B73" s="13"/>
      <c r="C73" s="56"/>
      <c r="D73" s="87"/>
      <c r="E73" s="394"/>
      <c r="F73" s="208"/>
      <c r="G73" s="397"/>
      <c r="H73" s="341"/>
      <c r="I73" s="103" t="s">
        <v>47</v>
      </c>
      <c r="J73" s="165">
        <v>4</v>
      </c>
      <c r="K73" s="164"/>
      <c r="L73" s="139"/>
      <c r="M73" s="2"/>
    </row>
    <row r="74" spans="1:18" s="1" customFormat="1" ht="14.4" customHeight="1" x14ac:dyDescent="0.25">
      <c r="A74" s="69"/>
      <c r="B74" s="13"/>
      <c r="C74" s="56"/>
      <c r="D74" s="87"/>
      <c r="E74" s="394"/>
      <c r="F74" s="208"/>
      <c r="G74" s="397"/>
      <c r="H74" s="199"/>
      <c r="I74" s="103"/>
      <c r="J74" s="165"/>
      <c r="K74" s="164"/>
      <c r="L74" s="139"/>
      <c r="M74" s="2"/>
    </row>
    <row r="75" spans="1:18" s="1" customFormat="1" ht="13.5" customHeight="1" thickBot="1" x14ac:dyDescent="0.3">
      <c r="A75" s="70"/>
      <c r="B75" s="8"/>
      <c r="C75" s="27"/>
      <c r="D75" s="89"/>
      <c r="E75" s="395"/>
      <c r="F75" s="207"/>
      <c r="G75" s="398"/>
      <c r="H75" s="200"/>
      <c r="I75" s="120" t="s">
        <v>30</v>
      </c>
      <c r="J75" s="166">
        <f>SUM(J72:J74)</f>
        <v>14.4</v>
      </c>
      <c r="K75" s="167"/>
      <c r="L75" s="140"/>
    </row>
    <row r="76" spans="1:18" s="1" customFormat="1" ht="30.75" customHeight="1" x14ac:dyDescent="0.25">
      <c r="A76" s="68" t="s">
        <v>13</v>
      </c>
      <c r="B76" s="12" t="s">
        <v>31</v>
      </c>
      <c r="C76" s="26" t="s">
        <v>48</v>
      </c>
      <c r="D76" s="88"/>
      <c r="E76" s="60" t="s">
        <v>99</v>
      </c>
      <c r="F76" s="206"/>
      <c r="G76" s="292" t="s">
        <v>19</v>
      </c>
      <c r="H76" s="340" t="s">
        <v>140</v>
      </c>
      <c r="I76" s="110"/>
      <c r="J76" s="237"/>
      <c r="K76" s="193"/>
      <c r="L76" s="106"/>
      <c r="M76" s="2"/>
      <c r="N76" s="2"/>
    </row>
    <row r="77" spans="1:18" s="1" customFormat="1" ht="69" customHeight="1" x14ac:dyDescent="0.25">
      <c r="A77" s="69"/>
      <c r="B77" s="13"/>
      <c r="C77" s="56"/>
      <c r="D77" s="129" t="s">
        <v>13</v>
      </c>
      <c r="E77" s="61" t="s">
        <v>98</v>
      </c>
      <c r="F77" s="208"/>
      <c r="G77" s="209"/>
      <c r="H77" s="341"/>
      <c r="I77" s="81" t="s">
        <v>20</v>
      </c>
      <c r="J77" s="238">
        <v>11.5</v>
      </c>
      <c r="K77" s="156" t="s">
        <v>93</v>
      </c>
      <c r="L77" s="252">
        <v>288</v>
      </c>
      <c r="M77" s="2"/>
      <c r="N77" s="2"/>
    </row>
    <row r="78" spans="1:18" s="1" customFormat="1" ht="17.25" customHeight="1" x14ac:dyDescent="0.25">
      <c r="A78" s="69"/>
      <c r="B78" s="13"/>
      <c r="C78" s="56"/>
      <c r="D78" s="319" t="s">
        <v>31</v>
      </c>
      <c r="E78" s="429" t="s">
        <v>78</v>
      </c>
      <c r="F78" s="208"/>
      <c r="G78" s="397"/>
      <c r="H78" s="199"/>
      <c r="I78" s="109" t="s">
        <v>33</v>
      </c>
      <c r="J78" s="239">
        <v>4.5</v>
      </c>
      <c r="K78" s="431" t="s">
        <v>92</v>
      </c>
      <c r="L78" s="252">
        <v>100</v>
      </c>
      <c r="M78" s="2"/>
      <c r="N78" s="2"/>
    </row>
    <row r="79" spans="1:18" s="1" customFormat="1" ht="16.5" customHeight="1" thickBot="1" x14ac:dyDescent="0.3">
      <c r="A79" s="70"/>
      <c r="B79" s="8"/>
      <c r="C79" s="27"/>
      <c r="D79" s="89"/>
      <c r="E79" s="430"/>
      <c r="F79" s="207"/>
      <c r="G79" s="398"/>
      <c r="H79" s="200"/>
      <c r="I79" s="120" t="s">
        <v>30</v>
      </c>
      <c r="J79" s="104">
        <f>SUM(J77:J78)</f>
        <v>16</v>
      </c>
      <c r="K79" s="432"/>
      <c r="L79" s="141"/>
      <c r="N79" s="2"/>
      <c r="R79" s="2"/>
    </row>
    <row r="80" spans="1:18" s="1" customFormat="1" ht="30" customHeight="1" x14ac:dyDescent="0.25">
      <c r="A80" s="68" t="s">
        <v>13</v>
      </c>
      <c r="B80" s="12" t="s">
        <v>31</v>
      </c>
      <c r="C80" s="26" t="s">
        <v>49</v>
      </c>
      <c r="D80" s="88"/>
      <c r="E80" s="384" t="s">
        <v>79</v>
      </c>
      <c r="F80" s="206"/>
      <c r="G80" s="292" t="s">
        <v>19</v>
      </c>
      <c r="H80" s="340" t="s">
        <v>140</v>
      </c>
      <c r="I80" s="80" t="s">
        <v>20</v>
      </c>
      <c r="J80" s="240">
        <v>10.199999999999999</v>
      </c>
      <c r="K80" s="153" t="s">
        <v>112</v>
      </c>
      <c r="L80" s="253">
        <v>1</v>
      </c>
      <c r="M80" s="2"/>
    </row>
    <row r="81" spans="1:21" s="1" customFormat="1" ht="27" customHeight="1" x14ac:dyDescent="0.25">
      <c r="A81" s="69"/>
      <c r="B81" s="13"/>
      <c r="C81" s="56"/>
      <c r="D81" s="87"/>
      <c r="E81" s="385"/>
      <c r="F81" s="208"/>
      <c r="G81" s="293"/>
      <c r="H81" s="341"/>
      <c r="I81" s="57" t="s">
        <v>20</v>
      </c>
      <c r="J81" s="241">
        <v>21.5</v>
      </c>
      <c r="K81" s="347" t="s">
        <v>134</v>
      </c>
      <c r="L81" s="106">
        <v>102</v>
      </c>
      <c r="M81" s="2"/>
      <c r="P81" s="2"/>
      <c r="Q81" s="2"/>
    </row>
    <row r="82" spans="1:21" s="1" customFormat="1" ht="15.75" customHeight="1" thickBot="1" x14ac:dyDescent="0.3">
      <c r="A82" s="69"/>
      <c r="B82" s="13"/>
      <c r="C82" s="45"/>
      <c r="D82" s="87"/>
      <c r="E82" s="385"/>
      <c r="F82" s="208"/>
      <c r="G82" s="293"/>
      <c r="H82" s="142"/>
      <c r="I82" s="121" t="s">
        <v>30</v>
      </c>
      <c r="J82" s="185">
        <f>J80+J81</f>
        <v>31.7</v>
      </c>
      <c r="K82" s="348"/>
      <c r="L82" s="140"/>
    </row>
    <row r="83" spans="1:21" s="1" customFormat="1" ht="17.399999999999999" customHeight="1" x14ac:dyDescent="0.25">
      <c r="A83" s="68" t="s">
        <v>13</v>
      </c>
      <c r="B83" s="12" t="s">
        <v>31</v>
      </c>
      <c r="C83" s="26" t="s">
        <v>18</v>
      </c>
      <c r="D83" s="88"/>
      <c r="E83" s="384" t="s">
        <v>172</v>
      </c>
      <c r="F83" s="206"/>
      <c r="G83" s="292" t="s">
        <v>19</v>
      </c>
      <c r="H83" s="340" t="s">
        <v>140</v>
      </c>
      <c r="I83" s="80" t="s">
        <v>20</v>
      </c>
      <c r="J83" s="329">
        <v>5</v>
      </c>
      <c r="K83" s="151" t="s">
        <v>173</v>
      </c>
      <c r="L83" s="116">
        <v>1</v>
      </c>
      <c r="M83" s="2"/>
    </row>
    <row r="84" spans="1:21" s="1" customFormat="1" ht="15.75" customHeight="1" thickBot="1" x14ac:dyDescent="0.3">
      <c r="A84" s="69"/>
      <c r="B84" s="13"/>
      <c r="C84" s="45"/>
      <c r="D84" s="87"/>
      <c r="E84" s="385"/>
      <c r="F84" s="208"/>
      <c r="G84" s="293"/>
      <c r="H84" s="400"/>
      <c r="I84" s="121" t="s">
        <v>30</v>
      </c>
      <c r="J84" s="185">
        <f>SUM(J83)</f>
        <v>5</v>
      </c>
      <c r="K84" s="288"/>
      <c r="L84" s="140"/>
    </row>
    <row r="85" spans="1:21" s="1" customFormat="1" ht="27.65" customHeight="1" x14ac:dyDescent="0.25">
      <c r="A85" s="68" t="s">
        <v>13</v>
      </c>
      <c r="B85" s="12" t="s">
        <v>31</v>
      </c>
      <c r="C85" s="26" t="s">
        <v>18</v>
      </c>
      <c r="D85" s="88"/>
      <c r="E85" s="384" t="s">
        <v>148</v>
      </c>
      <c r="F85" s="415" t="s">
        <v>130</v>
      </c>
      <c r="G85" s="527" t="s">
        <v>19</v>
      </c>
      <c r="H85" s="340" t="s">
        <v>140</v>
      </c>
      <c r="I85" s="446"/>
      <c r="J85" s="435"/>
      <c r="K85" s="151" t="s">
        <v>146</v>
      </c>
      <c r="L85" s="116">
        <v>1</v>
      </c>
      <c r="M85" s="2"/>
    </row>
    <row r="86" spans="1:21" s="1" customFormat="1" ht="17.25" customHeight="1" thickBot="1" x14ac:dyDescent="0.3">
      <c r="A86" s="168"/>
      <c r="B86" s="169"/>
      <c r="C86" s="56"/>
      <c r="D86" s="87"/>
      <c r="E86" s="385"/>
      <c r="F86" s="416"/>
      <c r="G86" s="528"/>
      <c r="H86" s="341"/>
      <c r="I86" s="447"/>
      <c r="J86" s="436"/>
      <c r="K86" s="193"/>
      <c r="L86" s="160"/>
      <c r="P86" s="2"/>
    </row>
    <row r="87" spans="1:21" s="1" customFormat="1" ht="31.5" customHeight="1" thickBot="1" x14ac:dyDescent="0.3">
      <c r="A87" s="68" t="s">
        <v>13</v>
      </c>
      <c r="B87" s="12" t="s">
        <v>31</v>
      </c>
      <c r="C87" s="26" t="s">
        <v>50</v>
      </c>
      <c r="D87" s="88"/>
      <c r="E87" s="289" t="s">
        <v>162</v>
      </c>
      <c r="F87" s="321" t="s">
        <v>130</v>
      </c>
      <c r="G87" s="323" t="s">
        <v>19</v>
      </c>
      <c r="H87" s="287" t="s">
        <v>163</v>
      </c>
      <c r="I87" s="298"/>
      <c r="J87" s="305"/>
      <c r="K87" s="128" t="s">
        <v>164</v>
      </c>
      <c r="L87" s="116">
        <v>1</v>
      </c>
      <c r="M87" s="2"/>
    </row>
    <row r="88" spans="1:21" s="1" customFormat="1" ht="15.75" customHeight="1" thickBot="1" x14ac:dyDescent="0.3">
      <c r="A88" s="71" t="s">
        <v>13</v>
      </c>
      <c r="B88" s="11" t="s">
        <v>31</v>
      </c>
      <c r="C88" s="386" t="s">
        <v>39</v>
      </c>
      <c r="D88" s="387"/>
      <c r="E88" s="387"/>
      <c r="F88" s="387"/>
      <c r="G88" s="387"/>
      <c r="H88" s="387"/>
      <c r="I88" s="387"/>
      <c r="J88" s="273">
        <f>+J82+J71+J69+J67+J79+J75+J84</f>
        <v>1068.9000000000001</v>
      </c>
      <c r="K88" s="388"/>
      <c r="L88" s="389"/>
      <c r="M88" s="50"/>
      <c r="T88" s="2"/>
    </row>
    <row r="89" spans="1:21" s="1" customFormat="1" ht="13.5" thickBot="1" x14ac:dyDescent="0.3">
      <c r="A89" s="71" t="s">
        <v>13</v>
      </c>
      <c r="B89" s="11" t="s">
        <v>35</v>
      </c>
      <c r="C89" s="390" t="s">
        <v>45</v>
      </c>
      <c r="D89" s="391"/>
      <c r="E89" s="391"/>
      <c r="F89" s="391"/>
      <c r="G89" s="391"/>
      <c r="H89" s="391"/>
      <c r="I89" s="391"/>
      <c r="J89" s="391"/>
      <c r="K89" s="391"/>
      <c r="L89" s="392"/>
    </row>
    <row r="90" spans="1:21" s="1" customFormat="1" ht="30" customHeight="1" x14ac:dyDescent="0.3">
      <c r="A90" s="75" t="s">
        <v>13</v>
      </c>
      <c r="B90" s="58" t="s">
        <v>35</v>
      </c>
      <c r="C90" s="194" t="s">
        <v>13</v>
      </c>
      <c r="D90" s="317"/>
      <c r="E90" s="195" t="s">
        <v>149</v>
      </c>
      <c r="F90" s="198"/>
      <c r="G90" s="300"/>
      <c r="H90" s="286"/>
      <c r="I90" s="136"/>
      <c r="J90" s="221"/>
      <c r="K90" s="302"/>
      <c r="L90" s="138"/>
      <c r="M90" s="281"/>
      <c r="R90" s="2"/>
    </row>
    <row r="91" spans="1:21" s="1" customFormat="1" ht="35.4" customHeight="1" x14ac:dyDescent="0.3">
      <c r="A91" s="515"/>
      <c r="B91" s="500"/>
      <c r="C91" s="503"/>
      <c r="D91" s="521" t="s">
        <v>13</v>
      </c>
      <c r="E91" s="522" t="s">
        <v>115</v>
      </c>
      <c r="F91" s="201" t="s">
        <v>73</v>
      </c>
      <c r="G91" s="525" t="s">
        <v>44</v>
      </c>
      <c r="H91" s="524" t="s">
        <v>150</v>
      </c>
      <c r="I91" s="182" t="s">
        <v>85</v>
      </c>
      <c r="J91" s="260">
        <v>224.3</v>
      </c>
      <c r="K91" s="320" t="s">
        <v>136</v>
      </c>
      <c r="L91" s="324">
        <v>30</v>
      </c>
      <c r="M91" s="281"/>
    </row>
    <row r="92" spans="1:21" s="1" customFormat="1" ht="15.75" customHeight="1" thickBot="1" x14ac:dyDescent="0.3">
      <c r="A92" s="517"/>
      <c r="B92" s="502"/>
      <c r="C92" s="505"/>
      <c r="D92" s="520"/>
      <c r="E92" s="523"/>
      <c r="F92" s="83" t="s">
        <v>46</v>
      </c>
      <c r="G92" s="526"/>
      <c r="H92" s="399"/>
      <c r="I92" s="124" t="s">
        <v>30</v>
      </c>
      <c r="J92" s="101">
        <f>SUM(J91:J91)</f>
        <v>224.3</v>
      </c>
      <c r="K92" s="276"/>
      <c r="L92" s="244"/>
      <c r="P92" s="2"/>
      <c r="Q92" s="513"/>
      <c r="R92" s="2"/>
    </row>
    <row r="93" spans="1:21" s="1" customFormat="1" ht="15.75" customHeight="1" x14ac:dyDescent="0.25">
      <c r="A93" s="515"/>
      <c r="B93" s="500"/>
      <c r="C93" s="503"/>
      <c r="D93" s="518" t="s">
        <v>31</v>
      </c>
      <c r="E93" s="508" t="s">
        <v>116</v>
      </c>
      <c r="F93" s="438" t="s">
        <v>73</v>
      </c>
      <c r="G93" s="506" t="s">
        <v>44</v>
      </c>
      <c r="H93" s="349" t="s">
        <v>141</v>
      </c>
      <c r="I93" s="122" t="s">
        <v>85</v>
      </c>
      <c r="J93" s="225">
        <v>610.1</v>
      </c>
      <c r="K93" s="441" t="s">
        <v>152</v>
      </c>
      <c r="L93" s="261">
        <v>50</v>
      </c>
      <c r="P93" s="2"/>
      <c r="Q93" s="513"/>
      <c r="R93" s="2"/>
    </row>
    <row r="94" spans="1:21" s="1" customFormat="1" ht="24.75" customHeight="1" x14ac:dyDescent="0.25">
      <c r="A94" s="516"/>
      <c r="B94" s="501"/>
      <c r="C94" s="504"/>
      <c r="D94" s="519"/>
      <c r="E94" s="509"/>
      <c r="F94" s="439"/>
      <c r="G94" s="397"/>
      <c r="H94" s="350"/>
      <c r="I94" s="5"/>
      <c r="J94" s="212"/>
      <c r="K94" s="442"/>
      <c r="L94" s="154"/>
      <c r="P94" s="2"/>
      <c r="Q94" s="514"/>
      <c r="R94" s="2"/>
    </row>
    <row r="95" spans="1:21" s="1" customFormat="1" ht="16.5" customHeight="1" x14ac:dyDescent="0.25">
      <c r="A95" s="516"/>
      <c r="B95" s="501"/>
      <c r="C95" s="504"/>
      <c r="D95" s="519"/>
      <c r="E95" s="509"/>
      <c r="F95" s="439"/>
      <c r="G95" s="397"/>
      <c r="H95" s="350"/>
      <c r="I95" s="5"/>
      <c r="J95" s="212"/>
      <c r="K95" s="442"/>
      <c r="L95" s="154"/>
      <c r="P95" s="2"/>
      <c r="Q95" s="315"/>
      <c r="R95" s="2"/>
    </row>
    <row r="96" spans="1:21" s="1" customFormat="1" ht="15.75" customHeight="1" thickBot="1" x14ac:dyDescent="0.3">
      <c r="A96" s="517"/>
      <c r="B96" s="502"/>
      <c r="C96" s="505"/>
      <c r="D96" s="520"/>
      <c r="E96" s="510"/>
      <c r="F96" s="440"/>
      <c r="G96" s="507"/>
      <c r="H96" s="399"/>
      <c r="I96" s="124" t="s">
        <v>30</v>
      </c>
      <c r="J96" s="222">
        <f>SUM(J93:J95)</f>
        <v>610.1</v>
      </c>
      <c r="K96" s="262" t="s">
        <v>131</v>
      </c>
      <c r="L96" s="263">
        <v>5</v>
      </c>
      <c r="U96" s="2"/>
    </row>
    <row r="97" spans="1:20" s="1" customFormat="1" ht="16.5" customHeight="1" x14ac:dyDescent="0.25">
      <c r="A97" s="515"/>
      <c r="B97" s="500"/>
      <c r="C97" s="503"/>
      <c r="D97" s="518" t="s">
        <v>35</v>
      </c>
      <c r="E97" s="508" t="s">
        <v>129</v>
      </c>
      <c r="F97" s="443" t="s">
        <v>46</v>
      </c>
      <c r="G97" s="427" t="s">
        <v>75</v>
      </c>
      <c r="H97" s="340" t="s">
        <v>83</v>
      </c>
      <c r="I97" s="123" t="s">
        <v>20</v>
      </c>
      <c r="J97" s="223">
        <v>40</v>
      </c>
      <c r="K97" s="128" t="s">
        <v>114</v>
      </c>
      <c r="L97" s="105">
        <v>1</v>
      </c>
      <c r="M97" s="50"/>
      <c r="P97" s="2"/>
    </row>
    <row r="98" spans="1:20" s="1" customFormat="1" ht="16.5" customHeight="1" x14ac:dyDescent="0.25">
      <c r="A98" s="516"/>
      <c r="B98" s="501"/>
      <c r="C98" s="504"/>
      <c r="D98" s="519"/>
      <c r="E98" s="509"/>
      <c r="F98" s="444"/>
      <c r="G98" s="437"/>
      <c r="H98" s="341"/>
      <c r="I98" s="7" t="s">
        <v>85</v>
      </c>
      <c r="J98" s="210">
        <v>4.5</v>
      </c>
      <c r="K98" s="156" t="s">
        <v>113</v>
      </c>
      <c r="L98" s="245">
        <v>100</v>
      </c>
      <c r="M98" s="2"/>
      <c r="P98" s="2"/>
    </row>
    <row r="99" spans="1:20" s="1" customFormat="1" ht="16.5" customHeight="1" thickBot="1" x14ac:dyDescent="0.3">
      <c r="A99" s="517"/>
      <c r="B99" s="502"/>
      <c r="C99" s="505"/>
      <c r="D99" s="520"/>
      <c r="E99" s="510"/>
      <c r="F99" s="445"/>
      <c r="G99" s="428"/>
      <c r="H99" s="400"/>
      <c r="I99" s="307" t="s">
        <v>30</v>
      </c>
      <c r="J99" s="224">
        <f>SUM(J97:J98)</f>
        <v>44.5</v>
      </c>
      <c r="K99" s="133"/>
      <c r="L99" s="115"/>
      <c r="M99" s="2"/>
    </row>
    <row r="100" spans="1:20" s="1" customFormat="1" ht="27" customHeight="1" x14ac:dyDescent="0.25">
      <c r="A100" s="515"/>
      <c r="B100" s="500"/>
      <c r="C100" s="503"/>
      <c r="D100" s="518" t="s">
        <v>38</v>
      </c>
      <c r="E100" s="508" t="s">
        <v>95</v>
      </c>
      <c r="F100" s="325" t="s">
        <v>130</v>
      </c>
      <c r="G100" s="427" t="s">
        <v>44</v>
      </c>
      <c r="H100" s="349" t="s">
        <v>141</v>
      </c>
      <c r="I100" s="122" t="s">
        <v>85</v>
      </c>
      <c r="J100" s="225">
        <v>61.8</v>
      </c>
      <c r="K100" s="157" t="s">
        <v>80</v>
      </c>
      <c r="L100" s="246"/>
      <c r="M100" s="155"/>
      <c r="N100" s="2"/>
      <c r="O100" s="2"/>
    </row>
    <row r="101" spans="1:20" s="1" customFormat="1" ht="15" customHeight="1" thickBot="1" x14ac:dyDescent="0.3">
      <c r="A101" s="517"/>
      <c r="B101" s="502"/>
      <c r="C101" s="505"/>
      <c r="D101" s="520"/>
      <c r="E101" s="510"/>
      <c r="F101" s="265" t="s">
        <v>46</v>
      </c>
      <c r="G101" s="428"/>
      <c r="H101" s="399"/>
      <c r="I101" s="179" t="s">
        <v>30</v>
      </c>
      <c r="J101" s="101">
        <f>SUM(J100:J100)</f>
        <v>61.8</v>
      </c>
      <c r="K101" s="264"/>
      <c r="L101" s="114"/>
      <c r="M101" s="2"/>
    </row>
    <row r="102" spans="1:20" s="1" customFormat="1" ht="21" customHeight="1" x14ac:dyDescent="0.25">
      <c r="A102" s="316"/>
      <c r="B102" s="313"/>
      <c r="C102" s="197"/>
      <c r="D102" s="88" t="s">
        <v>48</v>
      </c>
      <c r="E102" s="565" t="s">
        <v>126</v>
      </c>
      <c r="F102" s="438" t="s">
        <v>72</v>
      </c>
      <c r="G102" s="301" t="s">
        <v>75</v>
      </c>
      <c r="H102" s="562" t="s">
        <v>168</v>
      </c>
      <c r="I102" s="271" t="s">
        <v>85</v>
      </c>
      <c r="J102" s="272">
        <v>93</v>
      </c>
      <c r="K102" s="302" t="s">
        <v>104</v>
      </c>
      <c r="L102" s="91">
        <v>1</v>
      </c>
      <c r="N102" s="2"/>
    </row>
    <row r="103" spans="1:20" s="1" customFormat="1" ht="21" customHeight="1" x14ac:dyDescent="0.25">
      <c r="A103" s="316"/>
      <c r="B103" s="313"/>
      <c r="C103" s="197"/>
      <c r="D103" s="87"/>
      <c r="E103" s="338"/>
      <c r="F103" s="439"/>
      <c r="G103" s="301"/>
      <c r="H103" s="564"/>
      <c r="I103" s="270"/>
      <c r="J103" s="217"/>
      <c r="K103" s="303"/>
      <c r="L103" s="91"/>
      <c r="N103" s="2"/>
      <c r="R103" s="2"/>
    </row>
    <row r="104" spans="1:20" s="1" customFormat="1" ht="17.25" customHeight="1" thickBot="1" x14ac:dyDescent="0.3">
      <c r="A104" s="316"/>
      <c r="B104" s="313"/>
      <c r="C104" s="314"/>
      <c r="D104" s="318"/>
      <c r="E104" s="338"/>
      <c r="F104" s="440"/>
      <c r="G104" s="293"/>
      <c r="H104" s="563"/>
      <c r="I104" s="95" t="s">
        <v>30</v>
      </c>
      <c r="J104" s="101">
        <f>SUM(J102:J103)</f>
        <v>93</v>
      </c>
      <c r="K104" s="311"/>
      <c r="L104" s="91"/>
      <c r="T104" s="2"/>
    </row>
    <row r="105" spans="1:20" s="1" customFormat="1" ht="26" customHeight="1" x14ac:dyDescent="0.25">
      <c r="A105" s="515"/>
      <c r="B105" s="500"/>
      <c r="C105" s="503"/>
      <c r="D105" s="518" t="s">
        <v>49</v>
      </c>
      <c r="E105" s="508" t="s">
        <v>137</v>
      </c>
      <c r="F105" s="443" t="s">
        <v>46</v>
      </c>
      <c r="G105" s="427" t="s">
        <v>75</v>
      </c>
      <c r="H105" s="562" t="s">
        <v>168</v>
      </c>
      <c r="I105" s="103" t="s">
        <v>20</v>
      </c>
      <c r="J105" s="226">
        <v>11.5</v>
      </c>
      <c r="K105" s="302" t="s">
        <v>161</v>
      </c>
      <c r="L105" s="90">
        <v>100</v>
      </c>
    </row>
    <row r="106" spans="1:20" s="1" customFormat="1" ht="16.5" customHeight="1" thickBot="1" x14ac:dyDescent="0.3">
      <c r="A106" s="517"/>
      <c r="B106" s="502"/>
      <c r="C106" s="505"/>
      <c r="D106" s="520"/>
      <c r="E106" s="510"/>
      <c r="F106" s="445"/>
      <c r="G106" s="428"/>
      <c r="H106" s="563"/>
      <c r="I106" s="307" t="s">
        <v>30</v>
      </c>
      <c r="J106" s="224">
        <f>SUM(J105:J105)</f>
        <v>11.5</v>
      </c>
      <c r="K106" s="133"/>
      <c r="L106" s="115"/>
      <c r="M106" s="2"/>
    </row>
    <row r="107" spans="1:20" s="1" customFormat="1" ht="27" customHeight="1" x14ac:dyDescent="0.25">
      <c r="A107" s="515"/>
      <c r="B107" s="500"/>
      <c r="C107" s="503"/>
      <c r="D107" s="518" t="s">
        <v>18</v>
      </c>
      <c r="E107" s="508" t="s">
        <v>138</v>
      </c>
      <c r="F107" s="559" t="s">
        <v>46</v>
      </c>
      <c r="G107" s="506" t="s">
        <v>44</v>
      </c>
      <c r="H107" s="349" t="s">
        <v>150</v>
      </c>
      <c r="I107" s="122" t="s">
        <v>33</v>
      </c>
      <c r="J107" s="225">
        <f>1551+1300</f>
        <v>2851</v>
      </c>
      <c r="K107" s="157" t="s">
        <v>128</v>
      </c>
      <c r="L107" s="246">
        <v>40</v>
      </c>
      <c r="M107" s="50"/>
      <c r="N107" s="2"/>
      <c r="O107" s="2"/>
    </row>
    <row r="108" spans="1:20" s="1" customFormat="1" ht="12.75" customHeight="1" x14ac:dyDescent="0.25">
      <c r="A108" s="516"/>
      <c r="B108" s="501"/>
      <c r="C108" s="504"/>
      <c r="D108" s="519"/>
      <c r="E108" s="509"/>
      <c r="F108" s="561"/>
      <c r="G108" s="397"/>
      <c r="H108" s="350"/>
      <c r="I108" s="49"/>
      <c r="J108" s="227"/>
      <c r="K108" s="112"/>
      <c r="L108" s="247"/>
      <c r="N108" s="2"/>
      <c r="O108" s="2"/>
    </row>
    <row r="109" spans="1:20" s="1" customFormat="1" ht="18" customHeight="1" thickBot="1" x14ac:dyDescent="0.3">
      <c r="A109" s="517"/>
      <c r="B109" s="502"/>
      <c r="C109" s="505"/>
      <c r="D109" s="520"/>
      <c r="E109" s="510"/>
      <c r="F109" s="560"/>
      <c r="G109" s="507"/>
      <c r="H109" s="399"/>
      <c r="I109" s="180" t="s">
        <v>30</v>
      </c>
      <c r="J109" s="101">
        <f t="shared" ref="J109" si="2">SUM(J107:J107)</f>
        <v>2851</v>
      </c>
      <c r="K109" s="113"/>
      <c r="L109" s="114"/>
      <c r="M109" s="155"/>
      <c r="S109" s="2"/>
    </row>
    <row r="110" spans="1:20" s="1" customFormat="1" ht="15.75" customHeight="1" x14ac:dyDescent="0.25">
      <c r="A110" s="316"/>
      <c r="B110" s="313"/>
      <c r="C110" s="197"/>
      <c r="D110" s="87" t="s">
        <v>50</v>
      </c>
      <c r="E110" s="338" t="s">
        <v>139</v>
      </c>
      <c r="F110" s="183" t="s">
        <v>46</v>
      </c>
      <c r="G110" s="293" t="s">
        <v>43</v>
      </c>
      <c r="H110" s="340" t="s">
        <v>154</v>
      </c>
      <c r="I110" s="94" t="s">
        <v>20</v>
      </c>
      <c r="J110" s="223">
        <v>29.5</v>
      </c>
      <c r="K110" s="342" t="s">
        <v>117</v>
      </c>
      <c r="L110" s="106">
        <v>100</v>
      </c>
    </row>
    <row r="111" spans="1:20" s="1" customFormat="1" ht="21.75" customHeight="1" x14ac:dyDescent="0.25">
      <c r="A111" s="316"/>
      <c r="B111" s="313"/>
      <c r="C111" s="197"/>
      <c r="D111" s="87"/>
      <c r="E111" s="338"/>
      <c r="F111" s="344" t="s">
        <v>72</v>
      </c>
      <c r="G111" s="293"/>
      <c r="H111" s="341"/>
      <c r="I111" s="158"/>
      <c r="J111" s="143"/>
      <c r="K111" s="343"/>
      <c r="L111" s="106"/>
    </row>
    <row r="112" spans="1:20" s="1" customFormat="1" ht="17.25" customHeight="1" thickBot="1" x14ac:dyDescent="0.3">
      <c r="A112" s="316"/>
      <c r="B112" s="313"/>
      <c r="C112" s="314"/>
      <c r="D112" s="89"/>
      <c r="E112" s="339"/>
      <c r="F112" s="345"/>
      <c r="G112" s="294"/>
      <c r="H112" s="200"/>
      <c r="I112" s="181" t="s">
        <v>30</v>
      </c>
      <c r="J112" s="101">
        <f>SUM(J110:J111)</f>
        <v>29.5</v>
      </c>
      <c r="K112" s="127"/>
      <c r="L112" s="248"/>
    </row>
    <row r="113" spans="1:19" s="1" customFormat="1" ht="15.75" customHeight="1" x14ac:dyDescent="0.25">
      <c r="A113" s="316"/>
      <c r="B113" s="313"/>
      <c r="C113" s="197"/>
      <c r="D113" s="87" t="s">
        <v>51</v>
      </c>
      <c r="E113" s="337" t="s">
        <v>174</v>
      </c>
      <c r="F113" s="183" t="s">
        <v>46</v>
      </c>
      <c r="G113" s="293" t="s">
        <v>43</v>
      </c>
      <c r="H113" s="340" t="s">
        <v>150</v>
      </c>
      <c r="I113" s="94" t="s">
        <v>33</v>
      </c>
      <c r="J113" s="223">
        <v>400</v>
      </c>
      <c r="K113" s="342" t="s">
        <v>175</v>
      </c>
      <c r="L113" s="106">
        <v>2</v>
      </c>
    </row>
    <row r="114" spans="1:19" s="1" customFormat="1" ht="21.75" customHeight="1" x14ac:dyDescent="0.25">
      <c r="A114" s="316"/>
      <c r="B114" s="313"/>
      <c r="C114" s="197"/>
      <c r="D114" s="87"/>
      <c r="E114" s="338"/>
      <c r="F114" s="344" t="s">
        <v>72</v>
      </c>
      <c r="G114" s="293"/>
      <c r="H114" s="341"/>
      <c r="I114" s="158"/>
      <c r="J114" s="143"/>
      <c r="K114" s="343"/>
      <c r="L114" s="106"/>
    </row>
    <row r="115" spans="1:19" s="1" customFormat="1" ht="17.25" customHeight="1" thickBot="1" x14ac:dyDescent="0.3">
      <c r="A115" s="316"/>
      <c r="B115" s="313"/>
      <c r="C115" s="314"/>
      <c r="D115" s="89"/>
      <c r="E115" s="339"/>
      <c r="F115" s="345"/>
      <c r="G115" s="294"/>
      <c r="H115" s="200"/>
      <c r="I115" s="181" t="s">
        <v>30</v>
      </c>
      <c r="J115" s="101">
        <f>SUM(J113:J114)</f>
        <v>400</v>
      </c>
      <c r="K115" s="127"/>
      <c r="L115" s="248"/>
    </row>
    <row r="116" spans="1:19" s="1" customFormat="1" ht="24.75" customHeight="1" x14ac:dyDescent="0.25">
      <c r="A116" s="515"/>
      <c r="B116" s="500"/>
      <c r="C116" s="503"/>
      <c r="D116" s="518" t="s">
        <v>156</v>
      </c>
      <c r="E116" s="508" t="s">
        <v>165</v>
      </c>
      <c r="F116" s="559"/>
      <c r="G116" s="506" t="s">
        <v>44</v>
      </c>
      <c r="H116" s="349" t="s">
        <v>166</v>
      </c>
      <c r="I116" s="122"/>
      <c r="J116" s="225"/>
      <c r="K116" s="274" t="s">
        <v>167</v>
      </c>
      <c r="L116" s="275">
        <v>1</v>
      </c>
      <c r="M116" s="50"/>
      <c r="N116" s="2"/>
      <c r="O116" s="2"/>
    </row>
    <row r="117" spans="1:19" s="1" customFormat="1" ht="18" customHeight="1" thickBot="1" x14ac:dyDescent="0.3">
      <c r="A117" s="517"/>
      <c r="B117" s="502"/>
      <c r="C117" s="505"/>
      <c r="D117" s="520"/>
      <c r="E117" s="510"/>
      <c r="F117" s="560"/>
      <c r="G117" s="507"/>
      <c r="H117" s="399"/>
      <c r="I117" s="180" t="s">
        <v>30</v>
      </c>
      <c r="J117" s="101">
        <f>SUM(J116:J116)</f>
        <v>0</v>
      </c>
      <c r="K117" s="113"/>
      <c r="L117" s="114"/>
      <c r="M117" s="155"/>
      <c r="S117" s="2"/>
    </row>
    <row r="118" spans="1:19" s="1" customFormat="1" ht="16.5" customHeight="1" thickBot="1" x14ac:dyDescent="0.3">
      <c r="A118" s="72" t="s">
        <v>13</v>
      </c>
      <c r="B118" s="10" t="s">
        <v>35</v>
      </c>
      <c r="C118" s="386" t="s">
        <v>39</v>
      </c>
      <c r="D118" s="387"/>
      <c r="E118" s="387"/>
      <c r="F118" s="387"/>
      <c r="G118" s="387"/>
      <c r="H118" s="387"/>
      <c r="I118" s="387"/>
      <c r="J118" s="228">
        <f>J104+J96+J92+J101+J99+J109+J112+J106+J115+J117</f>
        <v>4325.7</v>
      </c>
      <c r="K118" s="498"/>
      <c r="L118" s="499"/>
    </row>
    <row r="119" spans="1:19" s="1" customFormat="1" ht="16.5" customHeight="1" thickBot="1" x14ac:dyDescent="0.3">
      <c r="A119" s="73" t="s">
        <v>13</v>
      </c>
      <c r="B119" s="475" t="s">
        <v>52</v>
      </c>
      <c r="C119" s="476"/>
      <c r="D119" s="476"/>
      <c r="E119" s="476"/>
      <c r="F119" s="476"/>
      <c r="G119" s="476"/>
      <c r="H119" s="476"/>
      <c r="I119" s="476"/>
      <c r="J119" s="229">
        <f>J118+J88+J57</f>
        <v>7653.6</v>
      </c>
      <c r="K119" s="463"/>
      <c r="L119" s="464"/>
    </row>
    <row r="120" spans="1:19" s="1" customFormat="1" ht="16.5" customHeight="1" thickBot="1" x14ac:dyDescent="0.3">
      <c r="A120" s="74" t="s">
        <v>53</v>
      </c>
      <c r="B120" s="465" t="s">
        <v>54</v>
      </c>
      <c r="C120" s="466"/>
      <c r="D120" s="466"/>
      <c r="E120" s="466"/>
      <c r="F120" s="466"/>
      <c r="G120" s="466"/>
      <c r="H120" s="466"/>
      <c r="I120" s="466"/>
      <c r="J120" s="230">
        <f t="shared" ref="J120" si="3">J119</f>
        <v>7653.6</v>
      </c>
      <c r="K120" s="467"/>
      <c r="L120" s="468"/>
    </row>
    <row r="121" spans="1:19" s="19" customFormat="1" ht="21.65" customHeight="1" x14ac:dyDescent="0.25">
      <c r="A121" s="455" t="s">
        <v>176</v>
      </c>
      <c r="B121" s="455"/>
      <c r="C121" s="455"/>
      <c r="D121" s="455"/>
      <c r="E121" s="455"/>
      <c r="F121" s="455"/>
      <c r="G121" s="455"/>
      <c r="H121" s="455"/>
      <c r="I121" s="455"/>
      <c r="J121" s="455"/>
      <c r="K121" s="455"/>
      <c r="L121" s="455"/>
    </row>
    <row r="122" spans="1:19" s="1" customFormat="1" ht="15" customHeight="1" thickBot="1" x14ac:dyDescent="0.35">
      <c r="A122" s="14"/>
      <c r="B122" s="472" t="s">
        <v>55</v>
      </c>
      <c r="C122" s="472"/>
      <c r="D122" s="472"/>
      <c r="E122" s="472"/>
      <c r="F122" s="472"/>
      <c r="G122" s="472"/>
      <c r="H122" s="472"/>
      <c r="I122" s="472"/>
      <c r="J122" s="472"/>
      <c r="K122" s="15"/>
      <c r="L122" s="51"/>
    </row>
    <row r="123" spans="1:19" s="1" customFormat="1" ht="39.75" customHeight="1" x14ac:dyDescent="0.25">
      <c r="A123" s="16"/>
      <c r="B123" s="367" t="s">
        <v>56</v>
      </c>
      <c r="C123" s="458"/>
      <c r="D123" s="458"/>
      <c r="E123" s="458"/>
      <c r="F123" s="458"/>
      <c r="G123" s="458"/>
      <c r="H123" s="459"/>
      <c r="I123" s="459"/>
      <c r="J123" s="126" t="s">
        <v>102</v>
      </c>
      <c r="K123" s="79"/>
      <c r="L123" s="79"/>
    </row>
    <row r="124" spans="1:19" s="1" customFormat="1" ht="15.75" customHeight="1" x14ac:dyDescent="0.25">
      <c r="A124" s="16"/>
      <c r="B124" s="460" t="s">
        <v>57</v>
      </c>
      <c r="C124" s="461"/>
      <c r="D124" s="461"/>
      <c r="E124" s="461"/>
      <c r="F124" s="461"/>
      <c r="G124" s="461"/>
      <c r="H124" s="462"/>
      <c r="I124" s="462"/>
      <c r="J124" s="232">
        <f>+J125+J132+J133+J134</f>
        <v>7228.3</v>
      </c>
      <c r="K124" s="77"/>
      <c r="L124" s="77"/>
    </row>
    <row r="125" spans="1:19" s="1" customFormat="1" ht="15.75" customHeight="1" x14ac:dyDescent="0.25">
      <c r="A125" s="16"/>
      <c r="B125" s="473" t="s">
        <v>144</v>
      </c>
      <c r="C125" s="474"/>
      <c r="D125" s="474"/>
      <c r="E125" s="474"/>
      <c r="F125" s="474"/>
      <c r="G125" s="474"/>
      <c r="H125" s="474"/>
      <c r="I125" s="474"/>
      <c r="J125" s="267">
        <f t="shared" ref="J125" si="4">SUM(J126:J131)</f>
        <v>6191.2000000000007</v>
      </c>
      <c r="K125" s="77"/>
      <c r="L125" s="77"/>
    </row>
    <row r="126" spans="1:19" s="1" customFormat="1" ht="15.75" customHeight="1" x14ac:dyDescent="0.25">
      <c r="A126" s="16"/>
      <c r="B126" s="448" t="s">
        <v>58</v>
      </c>
      <c r="C126" s="449"/>
      <c r="D126" s="449"/>
      <c r="E126" s="449"/>
      <c r="F126" s="449"/>
      <c r="G126" s="449"/>
      <c r="H126" s="450"/>
      <c r="I126" s="450"/>
      <c r="J126" s="231">
        <f>SUMIF(I14:I112,"sb",J14:J112)</f>
        <v>1411.6</v>
      </c>
      <c r="K126" s="78"/>
      <c r="L126" s="78"/>
      <c r="N126" s="152"/>
    </row>
    <row r="127" spans="1:19" s="1" customFormat="1" ht="15.75" customHeight="1" x14ac:dyDescent="0.25">
      <c r="A127" s="16"/>
      <c r="B127" s="453" t="s">
        <v>122</v>
      </c>
      <c r="C127" s="454"/>
      <c r="D127" s="454"/>
      <c r="E127" s="454"/>
      <c r="F127" s="454"/>
      <c r="G127" s="454"/>
      <c r="H127" s="454"/>
      <c r="I127" s="454"/>
      <c r="J127" s="231">
        <f>SUMIF(I14:I112,"sb(aa)",J14:J112)</f>
        <v>118</v>
      </c>
      <c r="K127" s="78"/>
      <c r="L127" s="78"/>
    </row>
    <row r="128" spans="1:19" s="1" customFormat="1" ht="15.75" customHeight="1" x14ac:dyDescent="0.25">
      <c r="A128" s="16"/>
      <c r="B128" s="448" t="s">
        <v>59</v>
      </c>
      <c r="C128" s="449"/>
      <c r="D128" s="449"/>
      <c r="E128" s="449"/>
      <c r="F128" s="449"/>
      <c r="G128" s="449"/>
      <c r="H128" s="450"/>
      <c r="I128" s="450"/>
      <c r="J128" s="231">
        <f>SUMIF(I14:I112,"sb(sp)",J14:J112)</f>
        <v>22.6</v>
      </c>
      <c r="K128" s="78"/>
      <c r="L128" s="78"/>
    </row>
    <row r="129" spans="1:14" s="19" customFormat="1" ht="15.75" customHeight="1" x14ac:dyDescent="0.25">
      <c r="A129" s="16"/>
      <c r="B129" s="448" t="s">
        <v>60</v>
      </c>
      <c r="C129" s="449"/>
      <c r="D129" s="449"/>
      <c r="E129" s="449"/>
      <c r="F129" s="449"/>
      <c r="G129" s="449"/>
      <c r="H129" s="450"/>
      <c r="I129" s="450"/>
      <c r="J129" s="231">
        <f>SUMIF(I14:I116,"sb(vb)",J14:J116)</f>
        <v>4379.1000000000004</v>
      </c>
      <c r="K129" s="78"/>
      <c r="L129" s="78"/>
    </row>
    <row r="130" spans="1:14" s="19" customFormat="1" ht="15.75" customHeight="1" x14ac:dyDescent="0.25">
      <c r="A130" s="16"/>
      <c r="B130" s="453" t="s">
        <v>107</v>
      </c>
      <c r="C130" s="454"/>
      <c r="D130" s="454"/>
      <c r="E130" s="454"/>
      <c r="F130" s="454"/>
      <c r="G130" s="454"/>
      <c r="H130" s="454"/>
      <c r="I130" s="454"/>
      <c r="J130" s="231">
        <f>SUMIF(I14:I112,"sb(es)",J14:J112)</f>
        <v>176.10000000000002</v>
      </c>
      <c r="K130" s="78"/>
      <c r="L130" s="78"/>
    </row>
    <row r="131" spans="1:14" s="19" customFormat="1" ht="27.75" customHeight="1" x14ac:dyDescent="0.25">
      <c r="A131" s="16"/>
      <c r="B131" s="453" t="s">
        <v>97</v>
      </c>
      <c r="C131" s="454"/>
      <c r="D131" s="454"/>
      <c r="E131" s="454"/>
      <c r="F131" s="454"/>
      <c r="G131" s="454"/>
      <c r="H131" s="454"/>
      <c r="I131" s="454"/>
      <c r="J131" s="231">
        <f>SUMIF(I18:I112,"sb(esa)",J18:J112)</f>
        <v>83.8</v>
      </c>
      <c r="K131" s="78"/>
      <c r="L131" s="78"/>
    </row>
    <row r="132" spans="1:14" s="1" customFormat="1" ht="15.75" customHeight="1" x14ac:dyDescent="0.25">
      <c r="A132" s="16"/>
      <c r="B132" s="456" t="s">
        <v>86</v>
      </c>
      <c r="C132" s="457"/>
      <c r="D132" s="457"/>
      <c r="E132" s="457"/>
      <c r="F132" s="457"/>
      <c r="G132" s="457"/>
      <c r="H132" s="457"/>
      <c r="I132" s="457"/>
      <c r="J132" s="192">
        <f>SUMIF(I17:I112,"sb(L)",J17:J112)</f>
        <v>993.7</v>
      </c>
      <c r="K132" s="78"/>
      <c r="L132" s="78"/>
      <c r="M132" s="152"/>
      <c r="N132" s="152"/>
    </row>
    <row r="133" spans="1:14" s="1" customFormat="1" ht="15.75" customHeight="1" x14ac:dyDescent="0.25">
      <c r="A133" s="16"/>
      <c r="B133" s="456" t="s">
        <v>84</v>
      </c>
      <c r="C133" s="457"/>
      <c r="D133" s="457"/>
      <c r="E133" s="457"/>
      <c r="F133" s="457"/>
      <c r="G133" s="457"/>
      <c r="H133" s="457"/>
      <c r="I133" s="457"/>
      <c r="J133" s="192">
        <f>SUMIF(I15:I100,"sb(aal)",J15:J100)</f>
        <v>29.2</v>
      </c>
      <c r="K133" s="78"/>
      <c r="L133" s="78"/>
    </row>
    <row r="134" spans="1:14" s="1" customFormat="1" ht="15.75" customHeight="1" x14ac:dyDescent="0.25">
      <c r="A134" s="16"/>
      <c r="B134" s="456" t="s">
        <v>145</v>
      </c>
      <c r="C134" s="457"/>
      <c r="D134" s="457"/>
      <c r="E134" s="457"/>
      <c r="F134" s="457"/>
      <c r="G134" s="457"/>
      <c r="H134" s="457"/>
      <c r="I134" s="457"/>
      <c r="J134" s="192">
        <f>SUMIF(I16:I101,"sb(spl)",J16:J101)</f>
        <v>14.2</v>
      </c>
      <c r="K134" s="78"/>
      <c r="L134" s="78"/>
    </row>
    <row r="135" spans="1:14" s="1" customFormat="1" ht="15.75" customHeight="1" x14ac:dyDescent="0.25">
      <c r="A135" s="16"/>
      <c r="B135" s="460" t="s">
        <v>61</v>
      </c>
      <c r="C135" s="461"/>
      <c r="D135" s="461"/>
      <c r="E135" s="461"/>
      <c r="F135" s="461"/>
      <c r="G135" s="461"/>
      <c r="H135" s="462"/>
      <c r="I135" s="462"/>
      <c r="J135" s="232">
        <f t="shared" ref="J135" si="5">SUM(J136:J139)</f>
        <v>425.3</v>
      </c>
      <c r="K135" s="77"/>
      <c r="L135" s="77"/>
    </row>
    <row r="136" spans="1:14" s="1" customFormat="1" ht="15.75" customHeight="1" x14ac:dyDescent="0.25">
      <c r="A136" s="16"/>
      <c r="B136" s="453" t="s">
        <v>63</v>
      </c>
      <c r="C136" s="454"/>
      <c r="D136" s="454"/>
      <c r="E136" s="454"/>
      <c r="F136" s="454"/>
      <c r="G136" s="454"/>
      <c r="H136" s="454"/>
      <c r="I136" s="454"/>
      <c r="J136" s="233">
        <f>SUMIF(I14:I112,"es",J14:J112)</f>
        <v>25.8</v>
      </c>
      <c r="K136" s="78"/>
      <c r="L136" s="78"/>
    </row>
    <row r="137" spans="1:14" s="1" customFormat="1" ht="15.75" customHeight="1" x14ac:dyDescent="0.25">
      <c r="A137" s="17"/>
      <c r="B137" s="469" t="s">
        <v>62</v>
      </c>
      <c r="C137" s="471"/>
      <c r="D137" s="471"/>
      <c r="E137" s="471"/>
      <c r="F137" s="471"/>
      <c r="G137" s="471"/>
      <c r="H137" s="471"/>
      <c r="I137" s="471"/>
      <c r="J137" s="234">
        <f>SUMIF(I14:I112,"PSDF",J14:J112)</f>
        <v>312.7</v>
      </c>
      <c r="K137" s="18"/>
      <c r="L137" s="96"/>
    </row>
    <row r="138" spans="1:14" s="1" customFormat="1" ht="15.75" customHeight="1" x14ac:dyDescent="0.25">
      <c r="A138" s="17"/>
      <c r="B138" s="469" t="s">
        <v>94</v>
      </c>
      <c r="C138" s="470"/>
      <c r="D138" s="470"/>
      <c r="E138" s="470"/>
      <c r="F138" s="470"/>
      <c r="G138" s="470"/>
      <c r="H138" s="470"/>
      <c r="I138" s="470"/>
      <c r="J138" s="234">
        <f>SUMIF(I14:I112,"lrvb",J14:J112)</f>
        <v>82.8</v>
      </c>
      <c r="K138" s="18"/>
      <c r="L138" s="96"/>
    </row>
    <row r="139" spans="1:14" s="1" customFormat="1" ht="15.75" customHeight="1" x14ac:dyDescent="0.25">
      <c r="A139" s="16"/>
      <c r="B139" s="448" t="s">
        <v>64</v>
      </c>
      <c r="C139" s="449"/>
      <c r="D139" s="449"/>
      <c r="E139" s="449"/>
      <c r="F139" s="449"/>
      <c r="G139" s="449"/>
      <c r="H139" s="450"/>
      <c r="I139" s="450"/>
      <c r="J139" s="231">
        <f>SUMIF(I14:I112,"kt",J14:J112)</f>
        <v>4</v>
      </c>
      <c r="K139" s="78"/>
      <c r="L139" s="78"/>
    </row>
    <row r="140" spans="1:14" s="1" customFormat="1" ht="15.75" customHeight="1" thickBot="1" x14ac:dyDescent="0.3">
      <c r="A140" s="20"/>
      <c r="B140" s="451" t="s">
        <v>65</v>
      </c>
      <c r="C140" s="452"/>
      <c r="D140" s="452"/>
      <c r="E140" s="452"/>
      <c r="F140" s="452"/>
      <c r="G140" s="452"/>
      <c r="H140" s="452"/>
      <c r="I140" s="452"/>
      <c r="J140" s="222">
        <f t="shared" ref="J140" si="6">J135+J124</f>
        <v>7653.6</v>
      </c>
      <c r="K140" s="77"/>
      <c r="L140" s="77"/>
    </row>
    <row r="141" spans="1:14" x14ac:dyDescent="0.35">
      <c r="A141" s="21"/>
      <c r="B141" s="22"/>
      <c r="C141" s="22"/>
      <c r="D141" s="42"/>
      <c r="E141" s="22"/>
      <c r="F141" s="42"/>
      <c r="G141" s="135"/>
      <c r="H141" s="135"/>
      <c r="I141" s="23"/>
      <c r="J141" s="111"/>
      <c r="K141" s="16"/>
      <c r="L141" s="159"/>
    </row>
    <row r="142" spans="1:14" x14ac:dyDescent="0.35">
      <c r="A142" s="16"/>
      <c r="B142" s="16"/>
      <c r="C142" s="16"/>
      <c r="D142" s="159"/>
      <c r="E142" s="24"/>
      <c r="F142" s="159"/>
      <c r="G142" s="135"/>
      <c r="H142" s="135"/>
      <c r="I142" s="93"/>
      <c r="J142" s="53"/>
      <c r="K142" s="282"/>
      <c r="L142" s="97"/>
    </row>
    <row r="143" spans="1:14" x14ac:dyDescent="0.35">
      <c r="I143" s="171"/>
      <c r="J143" s="172"/>
      <c r="K143" s="173"/>
    </row>
    <row r="144" spans="1:14" x14ac:dyDescent="0.35">
      <c r="I144" s="174"/>
      <c r="J144" s="175"/>
      <c r="K144" s="196"/>
    </row>
  </sheetData>
  <mergeCells count="217">
    <mergeCell ref="A116:A117"/>
    <mergeCell ref="B116:B117"/>
    <mergeCell ref="C116:C117"/>
    <mergeCell ref="D116:D117"/>
    <mergeCell ref="E116:E117"/>
    <mergeCell ref="F116:F117"/>
    <mergeCell ref="G116:G117"/>
    <mergeCell ref="H116:H117"/>
    <mergeCell ref="K66:K67"/>
    <mergeCell ref="G68:G69"/>
    <mergeCell ref="D107:D109"/>
    <mergeCell ref="K110:K111"/>
    <mergeCell ref="E110:E112"/>
    <mergeCell ref="F111:F112"/>
    <mergeCell ref="F107:F109"/>
    <mergeCell ref="G105:G106"/>
    <mergeCell ref="H105:H106"/>
    <mergeCell ref="H110:H111"/>
    <mergeCell ref="A107:A109"/>
    <mergeCell ref="H102:H104"/>
    <mergeCell ref="E102:E104"/>
    <mergeCell ref="F102:F104"/>
    <mergeCell ref="E97:E99"/>
    <mergeCell ref="A97:A99"/>
    <mergeCell ref="L33:L34"/>
    <mergeCell ref="G7:G9"/>
    <mergeCell ref="H7:H9"/>
    <mergeCell ref="K35:K38"/>
    <mergeCell ref="K39:K40"/>
    <mergeCell ref="F39:F40"/>
    <mergeCell ref="G39:G40"/>
    <mergeCell ref="E35:E38"/>
    <mergeCell ref="F35:F38"/>
    <mergeCell ref="G35:G38"/>
    <mergeCell ref="E39:E40"/>
    <mergeCell ref="B12:L12"/>
    <mergeCell ref="C13:L13"/>
    <mergeCell ref="F14:F16"/>
    <mergeCell ref="E21:E22"/>
    <mergeCell ref="F21:F22"/>
    <mergeCell ref="H39:H40"/>
    <mergeCell ref="A10:L10"/>
    <mergeCell ref="A14:A22"/>
    <mergeCell ref="C97:C99"/>
    <mergeCell ref="D97:D99"/>
    <mergeCell ref="G51:G53"/>
    <mergeCell ref="C54:C56"/>
    <mergeCell ref="H70:H71"/>
    <mergeCell ref="F59:F61"/>
    <mergeCell ref="E85:E86"/>
    <mergeCell ref="G85:G86"/>
    <mergeCell ref="H85:H86"/>
    <mergeCell ref="A105:A106"/>
    <mergeCell ref="B105:B106"/>
    <mergeCell ref="C105:C106"/>
    <mergeCell ref="D105:D106"/>
    <mergeCell ref="E105:E106"/>
    <mergeCell ref="F105:F106"/>
    <mergeCell ref="A100:A101"/>
    <mergeCell ref="B100:B101"/>
    <mergeCell ref="C100:C101"/>
    <mergeCell ref="D100:D101"/>
    <mergeCell ref="E100:E101"/>
    <mergeCell ref="Q92:Q94"/>
    <mergeCell ref="A93:A96"/>
    <mergeCell ref="B93:B96"/>
    <mergeCell ref="C93:C96"/>
    <mergeCell ref="D93:D96"/>
    <mergeCell ref="E93:E96"/>
    <mergeCell ref="A91:A92"/>
    <mergeCell ref="B91:B92"/>
    <mergeCell ref="C91:C92"/>
    <mergeCell ref="D91:D92"/>
    <mergeCell ref="E91:E92"/>
    <mergeCell ref="G93:G96"/>
    <mergeCell ref="H91:H92"/>
    <mergeCell ref="H93:H96"/>
    <mergeCell ref="G91:G92"/>
    <mergeCell ref="C118:I118"/>
    <mergeCell ref="B14:B22"/>
    <mergeCell ref="L29:L30"/>
    <mergeCell ref="G14:G22"/>
    <mergeCell ref="K14:K22"/>
    <mergeCell ref="F17:F18"/>
    <mergeCell ref="G23:G25"/>
    <mergeCell ref="K23:K25"/>
    <mergeCell ref="F19:F20"/>
    <mergeCell ref="K29:K30"/>
    <mergeCell ref="E26:E27"/>
    <mergeCell ref="C23:C25"/>
    <mergeCell ref="E23:E25"/>
    <mergeCell ref="F23:F25"/>
    <mergeCell ref="K118:L118"/>
    <mergeCell ref="B107:B109"/>
    <mergeCell ref="C107:C109"/>
    <mergeCell ref="G107:G109"/>
    <mergeCell ref="H107:H109"/>
    <mergeCell ref="E107:E109"/>
    <mergeCell ref="H26:H29"/>
    <mergeCell ref="K57:L57"/>
    <mergeCell ref="C35:C38"/>
    <mergeCell ref="B97:B99"/>
    <mergeCell ref="K119:L119"/>
    <mergeCell ref="B120:I120"/>
    <mergeCell ref="K120:L120"/>
    <mergeCell ref="B129:I129"/>
    <mergeCell ref="B138:I138"/>
    <mergeCell ref="B135:I135"/>
    <mergeCell ref="B136:I136"/>
    <mergeCell ref="B137:I137"/>
    <mergeCell ref="B134:I134"/>
    <mergeCell ref="B132:I132"/>
    <mergeCell ref="B122:J122"/>
    <mergeCell ref="B126:I126"/>
    <mergeCell ref="B125:I125"/>
    <mergeCell ref="B119:I119"/>
    <mergeCell ref="B139:I139"/>
    <mergeCell ref="B140:I140"/>
    <mergeCell ref="B127:I127"/>
    <mergeCell ref="B130:I130"/>
    <mergeCell ref="B131:I131"/>
    <mergeCell ref="A121:L121"/>
    <mergeCell ref="B133:I133"/>
    <mergeCell ref="B128:I128"/>
    <mergeCell ref="B123:I123"/>
    <mergeCell ref="B124:I124"/>
    <mergeCell ref="G100:G101"/>
    <mergeCell ref="E78:E79"/>
    <mergeCell ref="G78:G79"/>
    <mergeCell ref="K78:K79"/>
    <mergeCell ref="H72:H73"/>
    <mergeCell ref="H76:H77"/>
    <mergeCell ref="H100:H101"/>
    <mergeCell ref="E68:E69"/>
    <mergeCell ref="F68:F69"/>
    <mergeCell ref="J85:J86"/>
    <mergeCell ref="H97:H99"/>
    <mergeCell ref="G97:G99"/>
    <mergeCell ref="G70:G71"/>
    <mergeCell ref="H68:H69"/>
    <mergeCell ref="F93:F96"/>
    <mergeCell ref="K93:K95"/>
    <mergeCell ref="F97:F99"/>
    <mergeCell ref="E70:E71"/>
    <mergeCell ref="I85:I86"/>
    <mergeCell ref="K63:K64"/>
    <mergeCell ref="A11:L11"/>
    <mergeCell ref="G41:G44"/>
    <mergeCell ref="C45:C47"/>
    <mergeCell ref="C51:C53"/>
    <mergeCell ref="F85:F86"/>
    <mergeCell ref="K54:K56"/>
    <mergeCell ref="E45:E47"/>
    <mergeCell ref="F51:F53"/>
    <mergeCell ref="E51:E53"/>
    <mergeCell ref="H51:H52"/>
    <mergeCell ref="K51:K52"/>
    <mergeCell ref="F45:F47"/>
    <mergeCell ref="C58:L58"/>
    <mergeCell ref="E59:E61"/>
    <mergeCell ref="G59:G60"/>
    <mergeCell ref="K60:K61"/>
    <mergeCell ref="F41:F44"/>
    <mergeCell ref="E41:E44"/>
    <mergeCell ref="G45:G47"/>
    <mergeCell ref="C48:C50"/>
    <mergeCell ref="E48:E50"/>
    <mergeCell ref="F48:F50"/>
    <mergeCell ref="K33:K34"/>
    <mergeCell ref="O63:O66"/>
    <mergeCell ref="E80:E82"/>
    <mergeCell ref="C88:I88"/>
    <mergeCell ref="K88:L88"/>
    <mergeCell ref="C89:L89"/>
    <mergeCell ref="H80:H81"/>
    <mergeCell ref="E72:E75"/>
    <mergeCell ref="G72:G75"/>
    <mergeCell ref="H23:H25"/>
    <mergeCell ref="H35:H38"/>
    <mergeCell ref="H41:H44"/>
    <mergeCell ref="H45:H47"/>
    <mergeCell ref="H48:H50"/>
    <mergeCell ref="H59:H64"/>
    <mergeCell ref="E83:E84"/>
    <mergeCell ref="H83:H84"/>
    <mergeCell ref="C57:I57"/>
    <mergeCell ref="E54:E56"/>
    <mergeCell ref="F54:F56"/>
    <mergeCell ref="G54:G56"/>
    <mergeCell ref="H54:H55"/>
    <mergeCell ref="G48:G50"/>
    <mergeCell ref="C39:C40"/>
    <mergeCell ref="C41:C44"/>
    <mergeCell ref="E113:E115"/>
    <mergeCell ref="H113:H114"/>
    <mergeCell ref="K113:K114"/>
    <mergeCell ref="F114:F115"/>
    <mergeCell ref="H2:L2"/>
    <mergeCell ref="H1:L1"/>
    <mergeCell ref="K81:K82"/>
    <mergeCell ref="H14:H15"/>
    <mergeCell ref="J7:J9"/>
    <mergeCell ref="A3:L3"/>
    <mergeCell ref="A4:L4"/>
    <mergeCell ref="A5:L5"/>
    <mergeCell ref="A6:L6"/>
    <mergeCell ref="A7:A9"/>
    <mergeCell ref="B7:B9"/>
    <mergeCell ref="C7:C9"/>
    <mergeCell ref="D7:D9"/>
    <mergeCell ref="E7:E9"/>
    <mergeCell ref="K7:L7"/>
    <mergeCell ref="K8:K9"/>
    <mergeCell ref="F7:F9"/>
    <mergeCell ref="I7:I9"/>
    <mergeCell ref="C14:C22"/>
    <mergeCell ref="E14:E16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80" orientation="portrait" r:id="rId1"/>
  <rowBreaks count="1" manualBreakCount="1">
    <brk id="33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13 MVP</vt:lpstr>
      <vt:lpstr>'13 MVP'!Print_Area</vt:lpstr>
      <vt:lpstr>'13 MVP'!Print_Titles</vt:lpstr>
    </vt:vector>
  </TitlesOfParts>
  <Company>valdyba.lan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Snieguole Kacerauskaite</dc:creator>
  <cp:lastModifiedBy>Inga Mikalauskienė</cp:lastModifiedBy>
  <cp:lastPrinted>2020-11-26T11:43:09Z</cp:lastPrinted>
  <dcterms:created xsi:type="dcterms:W3CDTF">2015-11-25T11:03:52Z</dcterms:created>
  <dcterms:modified xsi:type="dcterms:W3CDTF">2020-12-01T11:43:02Z</dcterms:modified>
</cp:coreProperties>
</file>