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-120" yWindow="-120" windowWidth="24240" windowHeight="13140"/>
  </bookViews>
  <sheets>
    <sheet name="Aiškinamoji lentelė" sheetId="17" r:id="rId1"/>
  </sheets>
  <definedNames>
    <definedName name="_xlnm.Print_Area" localSheetId="0">'Aiškinamoji lentelė'!$A$1:$Q$120</definedName>
    <definedName name="_xlnm.Print_Titles" localSheetId="0">'Aiškinamoji lentelė'!$8:$10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8" i="17" l="1"/>
  <c r="L48" i="17" l="1"/>
  <c r="J109" i="17" l="1"/>
  <c r="L109" i="17"/>
  <c r="K109" i="17"/>
  <c r="I109" i="17"/>
  <c r="I110" i="17"/>
  <c r="J111" i="17" l="1"/>
  <c r="J110" i="17"/>
  <c r="J108" i="17"/>
  <c r="J107" i="17" l="1"/>
  <c r="J66" i="17" l="1"/>
  <c r="J48" i="17" l="1"/>
  <c r="K48" i="17"/>
  <c r="I48" i="17"/>
  <c r="L118" i="17" l="1"/>
  <c r="L117" i="17"/>
  <c r="L116" i="17"/>
  <c r="L115" i="17"/>
  <c r="L113" i="17"/>
  <c r="L112" i="17"/>
  <c r="L110" i="17"/>
  <c r="K118" i="17"/>
  <c r="K117" i="17"/>
  <c r="K116" i="17"/>
  <c r="K115" i="17"/>
  <c r="K113" i="17"/>
  <c r="K112" i="17"/>
  <c r="K110" i="17"/>
  <c r="J118" i="17"/>
  <c r="J117" i="17"/>
  <c r="J116" i="17"/>
  <c r="J115" i="17"/>
  <c r="J113" i="17"/>
  <c r="J112" i="17"/>
  <c r="I118" i="17"/>
  <c r="I117" i="17"/>
  <c r="I116" i="17"/>
  <c r="I115" i="17"/>
  <c r="I112" i="17"/>
  <c r="I114" i="17" l="1"/>
  <c r="L111" i="17"/>
  <c r="K111" i="17"/>
  <c r="I111" i="17"/>
  <c r="L108" i="17"/>
  <c r="K108" i="17"/>
  <c r="K107" i="17" l="1"/>
  <c r="L107" i="17"/>
  <c r="K98" i="17"/>
  <c r="L98" i="17"/>
  <c r="I98" i="17"/>
  <c r="J87" i="17"/>
  <c r="K87" i="17"/>
  <c r="L87" i="17"/>
  <c r="I87" i="17"/>
  <c r="J75" i="17"/>
  <c r="J76" i="17" s="1"/>
  <c r="K75" i="17"/>
  <c r="K76" i="17" s="1"/>
  <c r="L75" i="17"/>
  <c r="L76" i="17" s="1"/>
  <c r="I99" i="17" l="1"/>
  <c r="L99" i="17"/>
  <c r="K99" i="17"/>
  <c r="J99" i="17"/>
  <c r="K66" i="17"/>
  <c r="L66" i="17"/>
  <c r="L67" i="17" l="1"/>
  <c r="L100" i="17" s="1"/>
  <c r="L101" i="17" s="1"/>
  <c r="K67" i="17"/>
  <c r="K100" i="17" s="1"/>
  <c r="K101" i="17" s="1"/>
  <c r="J67" i="17"/>
  <c r="J100" i="17" s="1"/>
  <c r="J101" i="17" s="1"/>
  <c r="I72" i="17"/>
  <c r="I70" i="17"/>
  <c r="I55" i="17"/>
  <c r="I113" i="17" s="1"/>
  <c r="I50" i="17"/>
  <c r="I108" i="17" l="1"/>
  <c r="I107" i="17" s="1"/>
  <c r="I106" i="17" s="1"/>
  <c r="I119" i="17" s="1"/>
  <c r="I75" i="17"/>
  <c r="I76" i="17" s="1"/>
  <c r="I66" i="17"/>
  <c r="I67" i="17" s="1"/>
  <c r="I100" i="17" l="1"/>
  <c r="I101" i="17" s="1"/>
  <c r="K106" i="17"/>
  <c r="L106" i="17"/>
  <c r="L114" i="17"/>
  <c r="K114" i="17"/>
  <c r="J114" i="17" l="1"/>
  <c r="K119" i="17"/>
  <c r="L119" i="17"/>
  <c r="J106" i="17" l="1"/>
  <c r="J119" i="17" s="1"/>
</calcChain>
</file>

<file path=xl/comments1.xml><?xml version="1.0" encoding="utf-8"?>
<comments xmlns="http://schemas.openxmlformats.org/spreadsheetml/2006/main">
  <authors>
    <author>Audra Cepiene</author>
    <author>Indrė Butenienė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P1, </t>
        </r>
        <r>
          <rPr>
            <sz val="9"/>
            <color indexed="81"/>
            <rFont val="Tahoma"/>
            <family val="2"/>
            <charset val="186"/>
          </rPr>
          <t>8.1.2. Patvirtintas ir įgyvendinamas Klaipėdos miesto bendrasis planas ir sprendinių įgyvendinimo programa, vnt.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  <charset val="186"/>
          </rPr>
          <t>KEPS 3.1.1.</t>
        </r>
        <r>
          <rPr>
            <sz val="9"/>
            <color indexed="81"/>
            <rFont val="Tahoma"/>
            <family val="2"/>
            <charset val="186"/>
          </rPr>
          <t xml:space="preserve"> Atnaujinti miesto planavimo dokumentus, atsižvelgiant į miesto vystymo zonų prioritetus, kuriant policentrinę miesto urbanistinę struktūrą. Stiprinti miesto istorinį centrą ir pacentrius, sudarant galimybes panaudoti teritoriją įvairioms funkcijoms </t>
        </r>
      </text>
    </comment>
    <comment ref="F19" authorId="1" shapeId="0">
      <text>
        <r>
          <rPr>
            <b/>
            <sz val="9"/>
            <color indexed="81"/>
            <rFont val="Tahoma"/>
            <family val="2"/>
            <charset val="186"/>
          </rPr>
          <t>KEPS 3.1.13.</t>
        </r>
        <r>
          <rPr>
            <sz val="9"/>
            <color indexed="81"/>
            <rFont val="Tahoma"/>
            <family val="2"/>
            <charset val="186"/>
          </rPr>
          <t xml:space="preserve"> Vystyti viešųjų erdvių gerinimo programas ir lokalius urbanistinės struktūros atgaivinimo projektus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  <charset val="186"/>
          </rPr>
          <t>P2.2.2.4 (KSP)</t>
        </r>
        <r>
          <rPr>
            <sz val="9"/>
            <color indexed="81"/>
            <rFont val="Tahoma"/>
            <family val="2"/>
            <charset val="186"/>
          </rPr>
          <t xml:space="preserve">
Parengti esamų daugiabučių gyvenamųjų namų kvartalų ir teritorijų detaliuosius planus, priskirti ir suformuoti žemės sklypus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186"/>
          </rPr>
          <t>ŽP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70" authorId="0" shapeId="0">
      <text>
        <r>
          <rPr>
            <sz val="9"/>
            <color indexed="81"/>
            <rFont val="Tahoma"/>
            <family val="2"/>
            <charset val="186"/>
          </rPr>
          <t>P(KSP) 2.1.3.2</t>
        </r>
      </text>
    </comment>
    <comment ref="F9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P.2.4.3.2. KSP </t>
        </r>
        <r>
          <rPr>
            <sz val="9"/>
            <color indexed="81"/>
            <rFont val="Tahoma"/>
            <family val="2"/>
            <charset val="186"/>
          </rPr>
          <t xml:space="preserve">Vykdant kultūros paveldo prevencinę apsaugą tvarkyti savivaldybės kultūros paveldo objektus, skatinti kultūros paveldo objektų valdytojus ir naudotojus tinkamai prižiūrėti ir naudoti kultūros paveldo objektus;
</t>
        </r>
        <r>
          <rPr>
            <b/>
            <sz val="9"/>
            <color indexed="81"/>
            <rFont val="Tahoma"/>
            <family val="2"/>
            <charset val="186"/>
          </rPr>
          <t xml:space="preserve">
P1 (prioritetai)</t>
        </r>
        <r>
          <rPr>
            <sz val="9"/>
            <color indexed="81"/>
            <rFont val="Tahoma"/>
            <family val="2"/>
            <charset val="186"/>
          </rPr>
          <t xml:space="preserve"> 4.1.3. Parengtas ir įgyvendinamas Savivaldybės dalinio finansavimo aprašas dėl senamiestyje ir istorinėje miesto dalyje esančių namų (kurie nėra paveldo objektai) fasadų sutvarkymo 
</t>
        </r>
      </text>
    </comment>
    <comment ref="F91" authorId="1" shapeId="0">
      <text>
        <r>
          <rPr>
            <b/>
            <sz val="9"/>
            <color indexed="81"/>
            <rFont val="Tahoma"/>
            <family val="2"/>
            <charset val="186"/>
          </rPr>
          <t>KEPS 3.1.13.</t>
        </r>
        <r>
          <rPr>
            <sz val="9"/>
            <color indexed="81"/>
            <rFont val="Tahoma"/>
            <family val="2"/>
            <charset val="186"/>
          </rPr>
          <t xml:space="preserve"> Vystyti viešųjų erdvių gerinimo programas ir lokalius urbanistinės struktūros atgaivinimo projektus</t>
        </r>
      </text>
    </comment>
    <comment ref="F92" authorId="0" shapeId="0">
      <text>
        <r>
          <rPr>
            <b/>
            <sz val="9"/>
            <color indexed="81"/>
            <rFont val="Tahoma"/>
            <family val="2"/>
            <charset val="186"/>
          </rPr>
          <t>P1, 4.1.7.</t>
        </r>
        <r>
          <rPr>
            <sz val="9"/>
            <color indexed="81"/>
            <rFont val="Tahoma"/>
            <family val="2"/>
            <charset val="186"/>
          </rPr>
          <t xml:space="preserve"> Parengta Šv. Jono bažnyčios atstatymo techninė dokumentacija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  <charset val="186"/>
          </rPr>
          <t>KEPS 3.1.13.</t>
        </r>
        <r>
          <rPr>
            <sz val="9"/>
            <color indexed="81"/>
            <rFont val="Tahoma"/>
            <family val="2"/>
            <charset val="186"/>
          </rPr>
          <t xml:space="preserve"> Vystyti viešųjų erdvių gerinimo programas ir lokalius urbanistinės struktūros atgaivinimo projektus</t>
        </r>
      </text>
    </comment>
  </commentList>
</comments>
</file>

<file path=xl/sharedStrings.xml><?xml version="1.0" encoding="utf-8"?>
<sst xmlns="http://schemas.openxmlformats.org/spreadsheetml/2006/main" count="295" uniqueCount="177">
  <si>
    <t>Uždavinio kodas</t>
  </si>
  <si>
    <t>Priemonės kodas</t>
  </si>
  <si>
    <t>Priemonės požymis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</si>
  <si>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</si>
  <si>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</si>
  <si>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</si>
  <si>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</si>
  <si>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</si>
  <si>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</si>
  <si>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</si>
  <si>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</si>
  <si>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</si>
  <si>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</si>
  <si>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</si>
  <si>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</si>
  <si>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</si>
  <si>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</si>
  <si>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t>SB</t>
  </si>
  <si>
    <t>Papriemonės kodas</t>
  </si>
  <si>
    <t>03</t>
  </si>
  <si>
    <t>04</t>
  </si>
  <si>
    <t>05</t>
  </si>
  <si>
    <t>06</t>
  </si>
  <si>
    <t>MIESTO URBANISTINIO PLANAVIMO PROGRAMOS (NR. 01)</t>
  </si>
  <si>
    <t>01 Miesto urbanistinio planavimo programa</t>
  </si>
  <si>
    <t>Užtikrinti kompleksišką ir darnų miesto planavimą</t>
  </si>
  <si>
    <t>Rengti miesto teritorijų planavimo bei susijusius dokumentus</t>
  </si>
  <si>
    <t xml:space="preserve">B </t>
  </si>
  <si>
    <t>Parengta planų, vnt.</t>
  </si>
  <si>
    <t>Užtikrinti geoinformacinių sistemų (GIS) administravimą ir vykdomų geodezinių darbų kontrolę</t>
  </si>
  <si>
    <t>Savivaldybės administracijos GIS programinės įrangos ir informacinių sistemų, veikiančių GIS pagrindu, atnaujinimas, papildymas</t>
  </si>
  <si>
    <t>Atnaujinta duomenų bazių, vnt.</t>
  </si>
  <si>
    <t>Kultūrinės vertės nustatymo objektų dokumentacijos parengimas</t>
  </si>
  <si>
    <t>Informacinio leidinio apie paveldo objektus leidyba</t>
  </si>
  <si>
    <t>Išleistas leidinys, egz.</t>
  </si>
  <si>
    <t>Parengta objektų kultūrinės vertės nustatymo dokumentacija, vnt.</t>
  </si>
  <si>
    <t>Strateginis tikslas 01. Didinti miesto konkurencingumą, kryptingai vystant infrastruktūrą ir sudarant palankias sąlygas verslui</t>
  </si>
  <si>
    <t>07</t>
  </si>
  <si>
    <t>Bendrojo plano parengimas</t>
  </si>
  <si>
    <t>Suorganizuota paroda, vnt.</t>
  </si>
  <si>
    <t>Geoinformacinių sistemų (GIS) administravimas ir kontrolė:</t>
  </si>
  <si>
    <t>Kultūros paveldo objektų apskaitos, tvarkybos ir sklaidos dokumentacijos parengimas:</t>
  </si>
  <si>
    <t>Planas</t>
  </si>
  <si>
    <t>SB(ŽPL)</t>
  </si>
  <si>
    <t>09</t>
  </si>
  <si>
    <t>Detaliųjų ir kitų planų rengimas:</t>
  </si>
  <si>
    <t>Žemės sklypų planų rengimas:</t>
  </si>
  <si>
    <t>Kultūros paveldo sklaida:</t>
  </si>
  <si>
    <t>Suorganizuotas renginys, vnt.</t>
  </si>
  <si>
    <t>10</t>
  </si>
  <si>
    <t>Archeologinių tyrimų vykdymas Klaipėdos miesto teritorijoje</t>
  </si>
  <si>
    <t xml:space="preserve">Miško žemės keitimas kitomis naudmenomis inžinerinės infrastruktūros plėtrai:  </t>
  </si>
  <si>
    <t>tūkst. Eur</t>
  </si>
  <si>
    <t>Parengtas naujas Bendrasis planas, vnt.</t>
  </si>
  <si>
    <t>Topografinėms-inžinerinėms nuotraukoms vykdyti reikalingų išeitinių duomenų išdavimas, atliktų geodezinių darbų kontrolės vykdymas, Klaipėdos miesto žemės kadastro skaitmeninių duomenų įsigijimas</t>
  </si>
  <si>
    <t>Atnaujinta GIS licencijuotų darbo vietų, vnt.</t>
  </si>
  <si>
    <t>Atlikta archeologinių tyrimų, vnt.</t>
  </si>
  <si>
    <t>Atnaujintų topografinių-inžinerinių nuotraukų kokybės tikrinimo programų, vnt.</t>
  </si>
  <si>
    <t>Atskirų žemės sklypų planų ir susijusių dokumentų parengimas</t>
  </si>
  <si>
    <t>WebGIS programų sukūrimas ir teminių žemėlapių viešinimas</t>
  </si>
  <si>
    <t>Žemės sklypo Turgaus g. 24 detaliojo plano keitimas (Šv. Jono bažnyčios detalusis planas)</t>
  </si>
  <si>
    <t>Kultūros paveldo objektų tvarkybos darbų vykdymas</t>
  </si>
  <si>
    <t>Pakeistas detalusis planas, vnt.</t>
  </si>
  <si>
    <t>Kultūros paveldo objektų tvarkyba:</t>
  </si>
  <si>
    <t>Kompensacijų išmokėjimas už visuomenės poreikiams paimtą turtą ir turto įsigijimas infrastruktūros plėtrai:</t>
  </si>
  <si>
    <t>Žemės visuomenės poreikiams paėmimas ir turto įsigijimas inžinerinės infrastruktūros plėtrai:</t>
  </si>
  <si>
    <t>Savivaldybės biudžetas, iš jo:</t>
  </si>
  <si>
    <t xml:space="preserve">Sutvarkyta kultūros paveldo objektų, vnt. </t>
  </si>
  <si>
    <t>2020-ieji metai</t>
  </si>
  <si>
    <t>Parengtas specialusis planas, vnt.</t>
  </si>
  <si>
    <t xml:space="preserve">Leidinio apie Klaipėdos miesto architektūrą ir urbanistiką išleidimas ir architektūrinės parodos organizavimas </t>
  </si>
  <si>
    <t>SB(L)</t>
  </si>
  <si>
    <t>Vykdyti paveldo objektų išsaugojimo priemones</t>
  </si>
  <si>
    <t xml:space="preserve">Rytinės dalies B teritorijos (tarp Pajūrio g., kelio A13, Liepų g. ir Danės g.) susisiekimo infrastruktūros vystymo specialiojo plano parengimas </t>
  </si>
  <si>
    <t>2021-ieji metai</t>
  </si>
  <si>
    <t>Suorganizuota kitų renginių, vnt.</t>
  </si>
  <si>
    <t>Parengtas ir išleistas leidinys, egz.</t>
  </si>
  <si>
    <t>Atlikta ekspertizių, vnt.</t>
  </si>
  <si>
    <t>Smiltynėje dviračių ir pėsčiųjų tako rekonstrukcijai</t>
  </si>
  <si>
    <t>Surengta posėdžių, vnt.</t>
  </si>
  <si>
    <t>Parengtas techninis projektas, vnt.</t>
  </si>
  <si>
    <t>Karinių paveldo objektų ženklinimas Klaipėdos miesto teritorijoje</t>
  </si>
  <si>
    <t xml:space="preserve">Detaliųjų ar specialiųjų planų koregavimas ar keitimas </t>
  </si>
  <si>
    <t xml:space="preserve">Iš viso programai: </t>
  </si>
  <si>
    <t>11</t>
  </si>
  <si>
    <t>Pakoreguota teritorijų planavimo dokumentų, vnt.</t>
  </si>
  <si>
    <t>Pagaminta ir pakabinta Bendrojo plano stendų, vnt.</t>
  </si>
  <si>
    <t>Šilumos ūkio specialiojo plano parengimas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</si>
  <si>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</si>
  <si>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</si>
  <si>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</si>
  <si>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</si>
  <si>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2022-ieji metai</t>
  </si>
  <si>
    <r>
      <t xml:space="preserve">Žemės pardavimų likučio lėšos </t>
    </r>
    <r>
      <rPr>
        <b/>
        <sz val="10"/>
        <rFont val="Times New Roman"/>
        <family val="1"/>
        <charset val="186"/>
      </rPr>
      <t>SB(ŽPL)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</si>
  <si>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</si>
  <si>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Klaipėdos valstybinio jūrų uosto lėšos </t>
    </r>
    <r>
      <rPr>
        <b/>
        <sz val="10"/>
        <rFont val="Times New Roman"/>
        <family val="1"/>
        <charset val="186"/>
      </rPr>
      <t>KVJUD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</si>
  <si>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</si>
  <si>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</si>
  <si>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Klaipėdos miesto </t>
    </r>
    <r>
      <rPr>
        <i/>
        <sz val="10"/>
        <rFont val="Times New Roman"/>
        <family val="1"/>
        <charset val="186"/>
      </rPr>
      <t>vandens</t>
    </r>
    <r>
      <rPr>
        <sz val="10"/>
        <rFont val="Times New Roman"/>
        <family val="1"/>
        <charset val="186"/>
      </rPr>
      <t xml:space="preserve"> tiekimo ir nuotekų tvarkymo infrastruktūros plėtros specialiojo plano parengimas</t>
    </r>
  </si>
  <si>
    <r>
      <t xml:space="preserve">Klaipėdos miesto </t>
    </r>
    <r>
      <rPr>
        <i/>
        <sz val="10"/>
        <rFont val="Times New Roman"/>
        <family val="1"/>
        <charset val="186"/>
      </rPr>
      <t>lietaus</t>
    </r>
    <r>
      <rPr>
        <sz val="10"/>
        <rFont val="Times New Roman"/>
        <family val="1"/>
        <charset val="186"/>
      </rPr>
      <t xml:space="preserve"> nuotekų tvarkymo infrastruktūros plėtros specialiojo plano parengimas</t>
    </r>
  </si>
  <si>
    <t>08</t>
  </si>
  <si>
    <t>Rengiamų planavimo dokumentų ekspertinis vertinimas</t>
  </si>
  <si>
    <t>Parengtas projektas, vnt.</t>
  </si>
  <si>
    <t>Klaipėdos Smeltės istorinių kapinių sutvarkymo projekto parengimas</t>
  </si>
  <si>
    <t xml:space="preserve">Šv. Jono bažnyčios atstatymas Klaipėdoje </t>
  </si>
  <si>
    <t>P1</t>
  </si>
  <si>
    <t xml:space="preserve">4. Žemės sklypas tarp Klemiškės ir Tilžės g. </t>
  </si>
  <si>
    <t>Objektų, kurie paženklinti, skaičius</t>
  </si>
  <si>
    <t xml:space="preserve">Smiltynės ir Girulių bendrųjų planų parengimas    </t>
  </si>
  <si>
    <t>P6</t>
  </si>
  <si>
    <t>Antrojo pasaulinio karo pakrantės, priešlėktuvinės gynybos baterijų sutvarkymo techninio projekto parengimas</t>
  </si>
  <si>
    <t>Parengtas Girulių bendrasis planas, vnt.</t>
  </si>
  <si>
    <t>P</t>
  </si>
  <si>
    <t>Parengtas Smiltynės bendrasis planas, vnt.</t>
  </si>
  <si>
    <t>3. Danės g. 6</t>
  </si>
  <si>
    <t>2. Kūlių Vartų g. 5A</t>
  </si>
  <si>
    <t>1. Didžioji Vandens g. 28 B</t>
  </si>
  <si>
    <t>Klaipėdos miesto realistinio modelio, ortofotografinio žemėlapio ir programos viešinimui sukūrimas</t>
  </si>
  <si>
    <t>Klaipėdos miesto savivaldybės nekilnojamojo kultūros paveldo vertinimo tarybos darbo organizavimas (ekspertų paslaugų įsigijimas)</t>
  </si>
  <si>
    <t xml:space="preserve">Savanorių g. ir Martyno Jankaus g.  bei Savanorių g. ir Ernesto Galvanausko g. sankryžoms įrengti </t>
  </si>
  <si>
    <t>Atlikti archeologiniai tyrimai, vnt.</t>
  </si>
  <si>
    <t xml:space="preserve">Urbanistikos ir architektūros skyrius </t>
  </si>
  <si>
    <t>12</t>
  </si>
  <si>
    <t>13</t>
  </si>
  <si>
    <t>Galimybių studijos dėl kapinių plėtros papildymas</t>
  </si>
  <si>
    <t>Galimybių studijos dėl AB „Klaipėdos energija“ teritorijos Danės g. 8, Klaipėdoje, konversijos parengimas</t>
  </si>
  <si>
    <t>Aiškinamojo rašto priedas Nr. 3</t>
  </si>
  <si>
    <t>2023-ieji metai</t>
  </si>
  <si>
    <t>Produkto kriterijus</t>
  </si>
  <si>
    <t>2020 m. asignavimų planas*</t>
  </si>
  <si>
    <t>Vykdytojas</t>
  </si>
  <si>
    <t>Planavimo dokumentų viešinimas ir sklaida            (2021 m. numatoma įgyvendinti rinkodaros priemones, skirtas Bendrojo plano viešinimui)</t>
  </si>
  <si>
    <t>Urbanistikos ir architektūros skyrius,</t>
  </si>
  <si>
    <t>Parengtas galimybių studijos papildymas (darbų pabaiga ir lėšos 2021 m.), vnt.</t>
  </si>
  <si>
    <t>Parengta galimybių studija (darbų pabaiga ir lėšos 2021 m.), vnt.</t>
  </si>
  <si>
    <t>Memelio miesto teritorijos išvystymo veiksmų plano parengimas</t>
  </si>
  <si>
    <t>Parengtas planas, vnt.</t>
  </si>
  <si>
    <t>Žemėtvarkos skyrius</t>
  </si>
  <si>
    <t>Geodezijos ir GIS skyrius</t>
  </si>
  <si>
    <t>Paveldosaugos skyrius</t>
  </si>
  <si>
    <t>Europos kultūros paveldo dienų renginio organizavimas;</t>
  </si>
  <si>
    <t>P  P1</t>
  </si>
  <si>
    <t xml:space="preserve"> Paveldosaugos skyrius</t>
  </si>
  <si>
    <t>2021 m. asignavimų projektas</t>
  </si>
  <si>
    <t>2022 m. asignavimų projektas</t>
  </si>
  <si>
    <t>2023 m. asignavimų projektas</t>
  </si>
  <si>
    <r>
      <t xml:space="preserve">2020-2023 M. KLAIPĖDOS MIESTO SAVIVALDYBĖS </t>
    </r>
    <r>
      <rPr>
        <b/>
        <sz val="11"/>
        <rFont val="Times New Roman"/>
        <family val="1"/>
        <charset val="186"/>
      </rPr>
      <t xml:space="preserve">          </t>
    </r>
  </si>
  <si>
    <t>14</t>
  </si>
  <si>
    <t xml:space="preserve">vyr. patarėjas    K. Macijauskas </t>
  </si>
  <si>
    <t xml:space="preserve">Paversta kitomis naudmenomis miško žemės, ha </t>
  </si>
  <si>
    <t xml:space="preserve"> vyr. patarėjas  R. Zulcas</t>
  </si>
  <si>
    <t>2020 m.  asignavimų planas*</t>
  </si>
  <si>
    <t>15</t>
  </si>
  <si>
    <t>Urbanistikos ir architektūros skyrius</t>
  </si>
  <si>
    <r>
      <t xml:space="preserve"> </t>
    </r>
    <r>
      <rPr>
        <sz val="10"/>
        <rFont val="Times New Roman"/>
        <family val="1"/>
        <charset val="186"/>
      </rPr>
      <t>Projektų  skyrius,</t>
    </r>
  </si>
  <si>
    <t>Schemos ir vertinimo dėl vietų, kuriose gali būti statomi ar įrengiami atsinaujinančių išteklių energijos bendrijos energijos gamybos įrenginiai, parengimas</t>
  </si>
  <si>
    <t>Parengta schema, vnt.</t>
  </si>
  <si>
    <t>6. LEZ teritorijoje esantys 4 sklypai</t>
  </si>
  <si>
    <t>5. Sklypas kelio jungčiai Tauralaukyje su Klaipėdos rajono teritorija</t>
  </si>
  <si>
    <t>Išmokėta kompensacijų projektams ir įsigyta turto, vnt.</t>
  </si>
  <si>
    <t xml:space="preserve">Dokumentų parengimas </t>
  </si>
  <si>
    <t>Parengta žemės paėmimo visuomenės poreikiams dokumentų, vnt.</t>
  </si>
  <si>
    <t>Informacinės lentelės prie užsienio valstybei reikšmingo kultūros paveldo objekto įrengimas</t>
  </si>
  <si>
    <r>
      <t xml:space="preserve">Savivaldybės tikslinės lėšos, skirtos aplinkos apsaugai </t>
    </r>
    <r>
      <rPr>
        <b/>
        <sz val="10"/>
        <rFont val="Times New Roman"/>
        <family val="1"/>
        <charset val="186"/>
      </rPr>
      <t>SB(AA)</t>
    </r>
  </si>
  <si>
    <t>Parengtų WebGIS žemėlapių viešinimas, administravimas, proc.</t>
  </si>
  <si>
    <t>Sukurtas Klaipėdos miesto realistinis modelis, viešinimas proc.</t>
  </si>
  <si>
    <t>Kt</t>
  </si>
  <si>
    <t>Parengtas investicijų projektas, vnt.</t>
  </si>
  <si>
    <t>Parengtas techninis projektas ir jo ekspertizė, vnt.</t>
  </si>
  <si>
    <t>Atlikti darbai, proc.</t>
  </si>
  <si>
    <t>Šv. Jono bažnyčios, Turgaus g. 24, Klaipėdoje pamatų uždengimas</t>
  </si>
  <si>
    <t>* Pagal Klaipėdos miesto savivaldybės tarybos 2020-06-25 sprendimą T2-137</t>
  </si>
  <si>
    <t>16</t>
  </si>
  <si>
    <t xml:space="preserve">Statybos ir infrastruktūros plėtros skyrius </t>
  </si>
  <si>
    <t>Savivaldybės infrastruktūros plėtros organizatoriaus funkcijų įgyvendinimo modelio  parengimas</t>
  </si>
  <si>
    <t>Parengtas dokumentų paketas, vnt.</t>
  </si>
  <si>
    <t xml:space="preserve"> Projektų  skyrius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</si>
</sst>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7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2">
    <xf numFmtId="0" fontId="0" fillId="0" borderId="0" xfId="0"/>
    <xf numFmtId="3" fontId="1" fillId="6" borderId="7" xfId="0" applyNumberFormat="1" applyFont="1" applyFill="1" applyBorder="1" applyAlignment="1">
      <alignment vertical="top" wrapText="1"/>
    </xf>
    <xf numFmtId="3" fontId="1" fillId="6" borderId="27" xfId="0" applyNumberFormat="1" applyFont="1" applyFill="1" applyBorder="1" applyAlignment="1">
      <alignment horizontal="center" vertical="top"/>
    </xf>
    <xf numFmtId="0" fontId="1" fillId="6" borderId="28" xfId="0" applyFont="1" applyFill="1" applyBorder="1" applyAlignment="1">
      <alignment horizontal="left" vertical="top" wrapText="1"/>
    </xf>
    <xf numFmtId="0" fontId="1" fillId="6" borderId="35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165" fontId="1" fillId="6" borderId="39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/>
    </xf>
    <xf numFmtId="3" fontId="1" fillId="6" borderId="15" xfId="0" applyNumberFormat="1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left" vertical="top" wrapText="1"/>
    </xf>
    <xf numFmtId="3" fontId="1" fillId="6" borderId="17" xfId="0" applyNumberFormat="1" applyFont="1" applyFill="1" applyBorder="1" applyAlignment="1">
      <alignment horizontal="center" vertical="top"/>
    </xf>
    <xf numFmtId="3" fontId="1" fillId="6" borderId="35" xfId="0" applyNumberFormat="1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 wrapText="1"/>
    </xf>
    <xf numFmtId="165" fontId="1" fillId="6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left" vertical="top" wrapText="1"/>
    </xf>
    <xf numFmtId="1" fontId="1" fillId="6" borderId="15" xfId="0" applyNumberFormat="1" applyFont="1" applyFill="1" applyBorder="1" applyAlignment="1">
      <alignment horizontal="center" vertical="top" wrapText="1"/>
    </xf>
    <xf numFmtId="165" fontId="1" fillId="0" borderId="27" xfId="0" applyNumberFormat="1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1" fontId="1" fillId="6" borderId="17" xfId="0" applyNumberFormat="1" applyFont="1" applyFill="1" applyBorder="1" applyAlignment="1">
      <alignment horizontal="center" vertical="top" wrapText="1"/>
    </xf>
    <xf numFmtId="1" fontId="1" fillId="6" borderId="26" xfId="0" applyNumberFormat="1" applyFont="1" applyFill="1" applyBorder="1" applyAlignment="1">
      <alignment horizontal="center" vertical="top" wrapText="1"/>
    </xf>
    <xf numFmtId="165" fontId="1" fillId="6" borderId="27" xfId="0" applyNumberFormat="1" applyFont="1" applyFill="1" applyBorder="1" applyAlignment="1">
      <alignment vertical="top" wrapText="1"/>
    </xf>
    <xf numFmtId="3" fontId="1" fillId="6" borderId="28" xfId="0" applyNumberFormat="1" applyFont="1" applyFill="1" applyBorder="1" applyAlignment="1">
      <alignment vertical="top" wrapText="1"/>
    </xf>
    <xf numFmtId="3" fontId="1" fillId="6" borderId="26" xfId="0" applyNumberFormat="1" applyFont="1" applyFill="1" applyBorder="1" applyAlignment="1">
      <alignment horizontal="center" vertical="top"/>
    </xf>
    <xf numFmtId="165" fontId="1" fillId="6" borderId="28" xfId="0" applyNumberFormat="1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165" fontId="2" fillId="6" borderId="23" xfId="0" applyNumberFormat="1" applyFont="1" applyFill="1" applyBorder="1" applyAlignment="1">
      <alignment horizontal="left" vertical="top" wrapText="1"/>
    </xf>
    <xf numFmtId="49" fontId="2" fillId="9" borderId="32" xfId="0" applyNumberFormat="1" applyFont="1" applyFill="1" applyBorder="1" applyAlignment="1">
      <alignment horizontal="center" vertical="top"/>
    </xf>
    <xf numFmtId="49" fontId="2" fillId="4" borderId="3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3" fontId="1" fillId="0" borderId="0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center" textRotation="90"/>
    </xf>
    <xf numFmtId="0" fontId="9" fillId="0" borderId="0" xfId="0" applyFont="1"/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0" borderId="0" xfId="0" applyFont="1"/>
    <xf numFmtId="49" fontId="2" fillId="9" borderId="12" xfId="0" applyNumberFormat="1" applyFont="1" applyFill="1" applyBorder="1" applyAlignment="1">
      <alignment horizontal="center" vertical="top" wrapText="1"/>
    </xf>
    <xf numFmtId="3" fontId="2" fillId="8" borderId="13" xfId="0" applyNumberFormat="1" applyFont="1" applyFill="1" applyBorder="1" applyAlignment="1">
      <alignment horizontal="center" vertical="top"/>
    </xf>
    <xf numFmtId="1" fontId="1" fillId="3" borderId="17" xfId="0" applyNumberFormat="1" applyFont="1" applyFill="1" applyBorder="1" applyAlignment="1">
      <alignment horizontal="center" vertical="top" wrapText="1"/>
    </xf>
    <xf numFmtId="1" fontId="1" fillId="3" borderId="15" xfId="0" applyNumberFormat="1" applyFont="1" applyFill="1" applyBorder="1" applyAlignment="1">
      <alignment horizontal="center" vertical="top" wrapText="1"/>
    </xf>
    <xf numFmtId="49" fontId="2" fillId="8" borderId="34" xfId="0" applyNumberFormat="1" applyFont="1" applyFill="1" applyBorder="1" applyAlignment="1">
      <alignment horizontal="center" vertical="top"/>
    </xf>
    <xf numFmtId="49" fontId="2" fillId="6" borderId="27" xfId="0" applyNumberFormat="1" applyFont="1" applyFill="1" applyBorder="1" applyAlignment="1">
      <alignment vertical="top"/>
    </xf>
    <xf numFmtId="49" fontId="2" fillId="9" borderId="8" xfId="0" applyNumberFormat="1" applyFont="1" applyFill="1" applyBorder="1" applyAlignment="1">
      <alignment horizontal="center" vertical="top"/>
    </xf>
    <xf numFmtId="3" fontId="2" fillId="8" borderId="45" xfId="0" applyNumberFormat="1" applyFont="1" applyFill="1" applyBorder="1" applyAlignment="1">
      <alignment horizontal="center" vertical="top"/>
    </xf>
    <xf numFmtId="165" fontId="2" fillId="8" borderId="37" xfId="0" applyNumberFormat="1" applyFont="1" applyFill="1" applyBorder="1" applyAlignment="1">
      <alignment horizontal="center" vertical="top"/>
    </xf>
    <xf numFmtId="3" fontId="2" fillId="6" borderId="10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165" fontId="1" fillId="0" borderId="43" xfId="0" applyNumberFormat="1" applyFont="1" applyFill="1" applyBorder="1" applyAlignment="1">
      <alignment horizontal="center" vertical="top"/>
    </xf>
    <xf numFmtId="3" fontId="1" fillId="0" borderId="11" xfId="0" applyNumberFormat="1" applyFont="1" applyFill="1" applyBorder="1" applyAlignment="1">
      <alignment horizontal="center" vertical="top"/>
    </xf>
    <xf numFmtId="3" fontId="1" fillId="6" borderId="54" xfId="0" applyNumberFormat="1" applyFont="1" applyFill="1" applyBorder="1" applyAlignment="1">
      <alignment horizontal="center" vertical="top"/>
    </xf>
    <xf numFmtId="3" fontId="1" fillId="6" borderId="46" xfId="0" applyNumberFormat="1" applyFont="1" applyFill="1" applyBorder="1" applyAlignment="1">
      <alignment horizontal="center" vertical="top"/>
    </xf>
    <xf numFmtId="3" fontId="1" fillId="3" borderId="17" xfId="0" applyNumberFormat="1" applyFont="1" applyFill="1" applyBorder="1" applyAlignment="1">
      <alignment horizontal="center" vertical="top"/>
    </xf>
    <xf numFmtId="3" fontId="1" fillId="6" borderId="60" xfId="0" applyNumberFormat="1" applyFont="1" applyFill="1" applyBorder="1" applyAlignment="1">
      <alignment horizontal="center" vertical="top"/>
    </xf>
    <xf numFmtId="3" fontId="1" fillId="6" borderId="73" xfId="0" applyNumberFormat="1" applyFont="1" applyFill="1" applyBorder="1" applyAlignment="1">
      <alignment horizontal="center" vertical="top"/>
    </xf>
    <xf numFmtId="49" fontId="2" fillId="8" borderId="38" xfId="0" applyNumberFormat="1" applyFont="1" applyFill="1" applyBorder="1" applyAlignment="1">
      <alignment horizontal="left" vertical="top"/>
    </xf>
    <xf numFmtId="49" fontId="2" fillId="0" borderId="23" xfId="0" applyNumberFormat="1" applyFont="1" applyBorder="1" applyAlignment="1">
      <alignment horizontal="center" vertical="top"/>
    </xf>
    <xf numFmtId="0" fontId="2" fillId="3" borderId="2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/>
    </xf>
    <xf numFmtId="0" fontId="1" fillId="6" borderId="30" xfId="0" applyFont="1" applyFill="1" applyBorder="1" applyAlignment="1">
      <alignment horizontal="left" vertical="top" wrapText="1"/>
    </xf>
    <xf numFmtId="3" fontId="1" fillId="6" borderId="16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49" fontId="2" fillId="6" borderId="1" xfId="0" applyNumberFormat="1" applyFont="1" applyFill="1" applyBorder="1" applyAlignment="1">
      <alignment horizontal="center" vertical="top"/>
    </xf>
    <xf numFmtId="49" fontId="2" fillId="8" borderId="2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49" fontId="2" fillId="8" borderId="13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/>
    </xf>
    <xf numFmtId="49" fontId="2" fillId="8" borderId="34" xfId="0" applyNumberFormat="1" applyFont="1" applyFill="1" applyBorder="1" applyAlignment="1">
      <alignment horizontal="center" vertical="top" wrapText="1"/>
    </xf>
    <xf numFmtId="165" fontId="2" fillId="6" borderId="23" xfId="0" applyNumberFormat="1" applyFont="1" applyFill="1" applyBorder="1" applyAlignment="1">
      <alignment horizontal="center" vertical="top" wrapText="1"/>
    </xf>
    <xf numFmtId="49" fontId="2" fillId="8" borderId="45" xfId="0" applyNumberFormat="1" applyFont="1" applyFill="1" applyBorder="1" applyAlignment="1">
      <alignment horizontal="center" vertical="top" wrapText="1"/>
    </xf>
    <xf numFmtId="3" fontId="1" fillId="6" borderId="24" xfId="0" applyNumberFormat="1" applyFont="1" applyFill="1" applyBorder="1" applyAlignment="1">
      <alignment horizontal="center" vertical="top"/>
    </xf>
    <xf numFmtId="0" fontId="1" fillId="6" borderId="20" xfId="0" applyFont="1" applyFill="1" applyBorder="1" applyAlignment="1">
      <alignment horizontal="center" vertical="top"/>
    </xf>
    <xf numFmtId="165" fontId="2" fillId="8" borderId="20" xfId="0" applyNumberFormat="1" applyFont="1" applyFill="1" applyBorder="1" applyAlignment="1">
      <alignment horizontal="center" vertical="top"/>
    </xf>
    <xf numFmtId="165" fontId="2" fillId="4" borderId="5" xfId="0" applyNumberFormat="1" applyFont="1" applyFill="1" applyBorder="1" applyAlignment="1">
      <alignment horizontal="center" vertical="top"/>
    </xf>
    <xf numFmtId="165" fontId="1" fillId="0" borderId="20" xfId="0" applyNumberFormat="1" applyFont="1" applyBorder="1" applyAlignment="1">
      <alignment horizontal="center" vertical="top"/>
    </xf>
    <xf numFmtId="165" fontId="1" fillId="0" borderId="19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vertical="top"/>
    </xf>
    <xf numFmtId="165" fontId="2" fillId="4" borderId="20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vertical="top"/>
    </xf>
    <xf numFmtId="3" fontId="1" fillId="6" borderId="4" xfId="0" applyNumberFormat="1" applyFont="1" applyFill="1" applyBorder="1" applyAlignment="1">
      <alignment horizontal="center" vertical="top"/>
    </xf>
    <xf numFmtId="0" fontId="1" fillId="6" borderId="70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3" fontId="1" fillId="6" borderId="56" xfId="0" applyNumberFormat="1" applyFont="1" applyFill="1" applyBorder="1" applyAlignment="1">
      <alignment horizontal="center" vertical="top"/>
    </xf>
    <xf numFmtId="165" fontId="2" fillId="6" borderId="13" xfId="0" applyNumberFormat="1" applyFont="1" applyFill="1" applyBorder="1" applyAlignment="1">
      <alignment horizontal="center" vertical="top" wrapText="1"/>
    </xf>
    <xf numFmtId="165" fontId="2" fillId="6" borderId="27" xfId="0" applyNumberFormat="1" applyFont="1" applyFill="1" applyBorder="1" applyAlignment="1">
      <alignment horizontal="left" vertical="top" wrapText="1"/>
    </xf>
    <xf numFmtId="3" fontId="1" fillId="6" borderId="30" xfId="0" applyNumberFormat="1" applyFont="1" applyFill="1" applyBorder="1" applyAlignment="1">
      <alignment horizontal="left" vertical="top" wrapText="1"/>
    </xf>
    <xf numFmtId="165" fontId="1" fillId="6" borderId="47" xfId="0" applyNumberFormat="1" applyFont="1" applyFill="1" applyBorder="1" applyAlignment="1">
      <alignment vertical="top" wrapText="1"/>
    </xf>
    <xf numFmtId="165" fontId="1" fillId="6" borderId="65" xfId="0" applyNumberFormat="1" applyFont="1" applyFill="1" applyBorder="1" applyAlignment="1">
      <alignment vertical="top" wrapText="1"/>
    </xf>
    <xf numFmtId="3" fontId="1" fillId="6" borderId="27" xfId="0" applyNumberFormat="1" applyFont="1" applyFill="1" applyBorder="1" applyAlignment="1">
      <alignment horizontal="center" vertical="top" wrapText="1"/>
    </xf>
    <xf numFmtId="165" fontId="1" fillId="6" borderId="47" xfId="0" applyNumberFormat="1" applyFont="1" applyFill="1" applyBorder="1" applyAlignment="1">
      <alignment horizontal="left" vertical="top" wrapText="1"/>
    </xf>
    <xf numFmtId="165" fontId="1" fillId="6" borderId="55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 vertical="center" textRotation="90" wrapText="1"/>
    </xf>
    <xf numFmtId="0" fontId="1" fillId="6" borderId="34" xfId="0" applyFont="1" applyFill="1" applyBorder="1" applyAlignment="1">
      <alignment horizontal="left" vertical="top" wrapText="1"/>
    </xf>
    <xf numFmtId="0" fontId="13" fillId="6" borderId="34" xfId="0" applyFont="1" applyFill="1" applyBorder="1" applyAlignment="1">
      <alignment horizontal="center" vertical="center" textRotation="90" wrapText="1"/>
    </xf>
    <xf numFmtId="3" fontId="1" fillId="6" borderId="4" xfId="0" applyNumberFormat="1" applyFont="1" applyFill="1" applyBorder="1" applyAlignment="1">
      <alignment horizontal="center" vertical="top" wrapText="1"/>
    </xf>
    <xf numFmtId="3" fontId="1" fillId="6" borderId="39" xfId="0" applyNumberFormat="1" applyFont="1" applyFill="1" applyBorder="1" applyAlignment="1">
      <alignment horizontal="center" vertical="top" wrapText="1"/>
    </xf>
    <xf numFmtId="3" fontId="1" fillId="6" borderId="40" xfId="0" applyNumberFormat="1" applyFont="1" applyFill="1" applyBorder="1" applyAlignment="1">
      <alignment horizontal="center" vertical="top" wrapText="1"/>
    </xf>
    <xf numFmtId="0" fontId="1" fillId="6" borderId="39" xfId="0" applyFont="1" applyFill="1" applyBorder="1" applyAlignment="1">
      <alignment horizontal="center" vertical="top" wrapText="1"/>
    </xf>
    <xf numFmtId="3" fontId="2" fillId="6" borderId="38" xfId="0" applyNumberFormat="1" applyFont="1" applyFill="1" applyBorder="1" applyAlignment="1">
      <alignment horizontal="left" vertical="top" wrapText="1"/>
    </xf>
    <xf numFmtId="165" fontId="1" fillId="6" borderId="31" xfId="0" applyNumberFormat="1" applyFont="1" applyFill="1" applyBorder="1" applyAlignment="1">
      <alignment vertical="top" wrapText="1"/>
    </xf>
    <xf numFmtId="3" fontId="1" fillId="6" borderId="74" xfId="0" applyNumberFormat="1" applyFont="1" applyFill="1" applyBorder="1" applyAlignment="1">
      <alignment horizontal="center" vertical="center" textRotation="90" wrapText="1"/>
    </xf>
    <xf numFmtId="3" fontId="1" fillId="6" borderId="34" xfId="0" applyNumberFormat="1" applyFont="1" applyFill="1" applyBorder="1" applyAlignment="1">
      <alignment horizontal="center" vertical="center" textRotation="90" wrapText="1"/>
    </xf>
    <xf numFmtId="49" fontId="2" fillId="9" borderId="12" xfId="0" applyNumberFormat="1" applyFont="1" applyFill="1" applyBorder="1" applyAlignment="1">
      <alignment horizontal="center" vertical="top"/>
    </xf>
    <xf numFmtId="0" fontId="1" fillId="6" borderId="34" xfId="0" applyFont="1" applyFill="1" applyBorder="1" applyAlignment="1">
      <alignment vertical="center" textRotation="90" wrapText="1"/>
    </xf>
    <xf numFmtId="49" fontId="1" fillId="6" borderId="15" xfId="0" applyNumberFormat="1" applyFont="1" applyFill="1" applyBorder="1" applyAlignment="1">
      <alignment horizontal="center" wrapText="1"/>
    </xf>
    <xf numFmtId="0" fontId="2" fillId="0" borderId="74" xfId="0" applyFont="1" applyBorder="1" applyAlignment="1">
      <alignment vertical="top"/>
    </xf>
    <xf numFmtId="49" fontId="13" fillId="6" borderId="11" xfId="0" applyNumberFormat="1" applyFont="1" applyFill="1" applyBorder="1" applyAlignment="1">
      <alignment horizontal="center" vertical="top" wrapText="1"/>
    </xf>
    <xf numFmtId="3" fontId="1" fillId="6" borderId="11" xfId="0" applyNumberFormat="1" applyFont="1" applyFill="1" applyBorder="1" applyAlignment="1">
      <alignment horizontal="center" vertical="top" wrapText="1"/>
    </xf>
    <xf numFmtId="165" fontId="2" fillId="6" borderId="38" xfId="0" applyNumberFormat="1" applyFont="1" applyFill="1" applyBorder="1" applyAlignment="1">
      <alignment horizontal="center" vertical="center" wrapText="1"/>
    </xf>
    <xf numFmtId="165" fontId="14" fillId="0" borderId="34" xfId="0" applyNumberFormat="1" applyFont="1" applyFill="1" applyBorder="1" applyAlignment="1">
      <alignment horizontal="center" vertical="center" textRotation="90" wrapText="1"/>
    </xf>
    <xf numFmtId="0" fontId="2" fillId="6" borderId="36" xfId="0" applyFont="1" applyFill="1" applyBorder="1" applyAlignment="1">
      <alignment vertical="top" wrapText="1"/>
    </xf>
    <xf numFmtId="3" fontId="1" fillId="6" borderId="71" xfId="0" applyNumberFormat="1" applyFont="1" applyFill="1" applyBorder="1" applyAlignment="1">
      <alignment horizontal="center" vertical="top"/>
    </xf>
    <xf numFmtId="49" fontId="1" fillId="6" borderId="83" xfId="0" applyNumberFormat="1" applyFont="1" applyFill="1" applyBorder="1" applyAlignment="1">
      <alignment horizontal="center" vertical="top"/>
    </xf>
    <xf numFmtId="49" fontId="1" fillId="6" borderId="84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 wrapText="1"/>
    </xf>
    <xf numFmtId="3" fontId="1" fillId="6" borderId="84" xfId="0" applyNumberFormat="1" applyFont="1" applyFill="1" applyBorder="1" applyAlignment="1">
      <alignment horizontal="center" vertical="top"/>
    </xf>
    <xf numFmtId="165" fontId="2" fillId="6" borderId="31" xfId="0" applyNumberFormat="1" applyFont="1" applyFill="1" applyBorder="1" applyAlignment="1">
      <alignment horizontal="center" vertical="center" wrapText="1"/>
    </xf>
    <xf numFmtId="165" fontId="11" fillId="6" borderId="31" xfId="0" applyNumberFormat="1" applyFont="1" applyFill="1" applyBorder="1" applyAlignment="1">
      <alignment horizontal="center" vertical="center" wrapText="1"/>
    </xf>
    <xf numFmtId="165" fontId="1" fillId="6" borderId="49" xfId="0" applyNumberFormat="1" applyFont="1" applyFill="1" applyBorder="1" applyAlignment="1">
      <alignment horizontal="center" vertical="top"/>
    </xf>
    <xf numFmtId="165" fontId="1" fillId="6" borderId="47" xfId="0" applyNumberFormat="1" applyFont="1" applyFill="1" applyBorder="1" applyAlignment="1">
      <alignment horizontal="center" vertical="top"/>
    </xf>
    <xf numFmtId="165" fontId="1" fillId="6" borderId="55" xfId="0" applyNumberFormat="1" applyFont="1" applyFill="1" applyBorder="1" applyAlignment="1">
      <alignment horizontal="center" vertical="top"/>
    </xf>
    <xf numFmtId="165" fontId="2" fillId="2" borderId="33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 wrapText="1"/>
    </xf>
    <xf numFmtId="165" fontId="1" fillId="6" borderId="62" xfId="0" applyNumberFormat="1" applyFont="1" applyFill="1" applyBorder="1" applyAlignment="1">
      <alignment horizontal="center" vertical="top"/>
    </xf>
    <xf numFmtId="165" fontId="1" fillId="6" borderId="40" xfId="0" applyNumberFormat="1" applyFont="1" applyFill="1" applyBorder="1" applyAlignment="1">
      <alignment horizontal="center" vertical="top"/>
    </xf>
    <xf numFmtId="165" fontId="1" fillId="6" borderId="13" xfId="0" applyNumberFormat="1" applyFont="1" applyFill="1" applyBorder="1" applyAlignment="1">
      <alignment horizontal="center" vertical="top"/>
    </xf>
    <xf numFmtId="165" fontId="1" fillId="6" borderId="57" xfId="0" applyNumberFormat="1" applyFont="1" applyFill="1" applyBorder="1" applyAlignment="1">
      <alignment horizontal="center" vertical="top"/>
    </xf>
    <xf numFmtId="165" fontId="1" fillId="6" borderId="85" xfId="0" applyNumberFormat="1" applyFont="1" applyFill="1" applyBorder="1" applyAlignment="1">
      <alignment horizontal="center" vertical="top"/>
    </xf>
    <xf numFmtId="165" fontId="1" fillId="6" borderId="67" xfId="0" applyNumberFormat="1" applyFont="1" applyFill="1" applyBorder="1" applyAlignment="1">
      <alignment horizontal="center" vertical="top"/>
    </xf>
    <xf numFmtId="165" fontId="2" fillId="2" borderId="3" xfId="0" applyNumberFormat="1" applyFont="1" applyFill="1" applyBorder="1" applyAlignment="1">
      <alignment horizontal="center" vertical="top"/>
    </xf>
    <xf numFmtId="3" fontId="1" fillId="6" borderId="30" xfId="0" applyNumberFormat="1" applyFont="1" applyFill="1" applyBorder="1" applyAlignment="1">
      <alignment vertical="top" wrapText="1"/>
    </xf>
    <xf numFmtId="165" fontId="1" fillId="6" borderId="28" xfId="0" applyNumberFormat="1" applyFont="1" applyFill="1" applyBorder="1" applyAlignment="1">
      <alignment vertical="top" wrapText="1"/>
    </xf>
    <xf numFmtId="165" fontId="1" fillId="6" borderId="17" xfId="0" applyNumberFormat="1" applyFont="1" applyFill="1" applyBorder="1" applyAlignment="1">
      <alignment horizontal="center" vertical="top"/>
    </xf>
    <xf numFmtId="165" fontId="2" fillId="2" borderId="42" xfId="0" applyNumberFormat="1" applyFont="1" applyFill="1" applyBorder="1" applyAlignment="1">
      <alignment horizontal="center" vertical="top"/>
    </xf>
    <xf numFmtId="165" fontId="1" fillId="6" borderId="55" xfId="0" applyNumberFormat="1" applyFont="1" applyFill="1" applyBorder="1" applyAlignment="1">
      <alignment horizontal="center" vertical="top" wrapText="1"/>
    </xf>
    <xf numFmtId="165" fontId="1" fillId="6" borderId="27" xfId="0" applyNumberFormat="1" applyFont="1" applyFill="1" applyBorder="1" applyAlignment="1">
      <alignment horizontal="center" vertical="top" wrapText="1"/>
    </xf>
    <xf numFmtId="165" fontId="2" fillId="9" borderId="3" xfId="0" applyNumberFormat="1" applyFont="1" applyFill="1" applyBorder="1" applyAlignment="1">
      <alignment horizontal="center" vertical="top"/>
    </xf>
    <xf numFmtId="0" fontId="1" fillId="6" borderId="49" xfId="0" applyFont="1" applyFill="1" applyBorder="1" applyAlignment="1">
      <alignment horizontal="left" vertical="top" wrapText="1"/>
    </xf>
    <xf numFmtId="49" fontId="1" fillId="6" borderId="15" xfId="0" applyNumberFormat="1" applyFont="1" applyFill="1" applyBorder="1" applyAlignment="1">
      <alignment vertical="top" wrapText="1"/>
    </xf>
    <xf numFmtId="165" fontId="1" fillId="6" borderId="63" xfId="0" applyNumberFormat="1" applyFont="1" applyFill="1" applyBorder="1" applyAlignment="1">
      <alignment horizontal="center" vertical="top"/>
    </xf>
    <xf numFmtId="165" fontId="1" fillId="6" borderId="15" xfId="0" applyNumberFormat="1" applyFont="1" applyFill="1" applyBorder="1" applyAlignment="1">
      <alignment horizontal="center" vertical="top"/>
    </xf>
    <xf numFmtId="165" fontId="1" fillId="6" borderId="73" xfId="0" applyNumberFormat="1" applyFont="1" applyFill="1" applyBorder="1" applyAlignment="1">
      <alignment horizontal="center" vertical="top"/>
    </xf>
    <xf numFmtId="165" fontId="1" fillId="6" borderId="58" xfId="0" applyNumberFormat="1" applyFont="1" applyFill="1" applyBorder="1" applyAlignment="1">
      <alignment horizontal="center" vertical="top"/>
    </xf>
    <xf numFmtId="3" fontId="1" fillId="6" borderId="13" xfId="0" applyNumberFormat="1" applyFont="1" applyFill="1" applyBorder="1" applyAlignment="1">
      <alignment horizontal="center" vertical="top" wrapText="1"/>
    </xf>
    <xf numFmtId="0" fontId="1" fillId="6" borderId="62" xfId="0" applyFont="1" applyFill="1" applyBorder="1" applyAlignment="1">
      <alignment horizontal="center" vertical="top" wrapText="1"/>
    </xf>
    <xf numFmtId="0" fontId="1" fillId="6" borderId="40" xfId="0" applyFont="1" applyFill="1" applyBorder="1" applyAlignment="1">
      <alignment horizontal="center" vertical="top" wrapText="1"/>
    </xf>
    <xf numFmtId="165" fontId="1" fillId="6" borderId="72" xfId="0" applyNumberFormat="1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center" vertical="top" wrapText="1"/>
    </xf>
    <xf numFmtId="165" fontId="1" fillId="6" borderId="16" xfId="0" applyNumberFormat="1" applyFont="1" applyFill="1" applyBorder="1" applyAlignment="1">
      <alignment horizontal="center" vertical="top"/>
    </xf>
    <xf numFmtId="165" fontId="1" fillId="6" borderId="1" xfId="0" applyNumberFormat="1" applyFont="1" applyFill="1" applyBorder="1" applyAlignment="1">
      <alignment horizontal="center" vertical="top"/>
    </xf>
    <xf numFmtId="165" fontId="1" fillId="6" borderId="27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49" fontId="13" fillId="6" borderId="26" xfId="0" applyNumberFormat="1" applyFont="1" applyFill="1" applyBorder="1" applyAlignment="1">
      <alignment horizontal="center" vertical="top" wrapText="1"/>
    </xf>
    <xf numFmtId="0" fontId="1" fillId="0" borderId="87" xfId="0" applyFont="1" applyBorder="1" applyAlignment="1">
      <alignment horizontal="center" vertical="center" textRotation="90"/>
    </xf>
    <xf numFmtId="3" fontId="1" fillId="6" borderId="39" xfId="0" applyNumberFormat="1" applyFont="1" applyFill="1" applyBorder="1" applyAlignment="1">
      <alignment horizontal="center" vertical="top"/>
    </xf>
    <xf numFmtId="3" fontId="1" fillId="6" borderId="48" xfId="0" applyNumberFormat="1" applyFont="1" applyFill="1" applyBorder="1" applyAlignment="1">
      <alignment horizontal="center" vertical="top"/>
    </xf>
    <xf numFmtId="0" fontId="1" fillId="6" borderId="48" xfId="0" applyFont="1" applyFill="1" applyBorder="1" applyAlignment="1">
      <alignment horizontal="center" vertical="top" wrapText="1"/>
    </xf>
    <xf numFmtId="3" fontId="1" fillId="6" borderId="40" xfId="0" applyNumberFormat="1" applyFont="1" applyFill="1" applyBorder="1" applyAlignment="1">
      <alignment horizontal="center" vertical="top"/>
    </xf>
    <xf numFmtId="0" fontId="6" fillId="6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3" fillId="6" borderId="34" xfId="0" applyFont="1" applyFill="1" applyBorder="1" applyAlignment="1">
      <alignment horizontal="center" wrapText="1"/>
    </xf>
    <xf numFmtId="3" fontId="1" fillId="6" borderId="13" xfId="0" applyNumberFormat="1" applyFont="1" applyFill="1" applyBorder="1" applyAlignment="1">
      <alignment horizontal="center" vertical="center" textRotation="90" wrapText="1"/>
    </xf>
    <xf numFmtId="0" fontId="1" fillId="6" borderId="93" xfId="0" applyFont="1" applyFill="1" applyBorder="1" applyAlignment="1">
      <alignment horizontal="center" vertical="top"/>
    </xf>
    <xf numFmtId="49" fontId="1" fillId="6" borderId="17" xfId="0" applyNumberFormat="1" applyFont="1" applyFill="1" applyBorder="1" applyAlignment="1">
      <alignment horizontal="center" vertical="top"/>
    </xf>
    <xf numFmtId="3" fontId="2" fillId="3" borderId="86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3" fontId="1" fillId="3" borderId="52" xfId="0" applyNumberFormat="1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 wrapText="1"/>
    </xf>
    <xf numFmtId="165" fontId="2" fillId="6" borderId="36" xfId="0" applyNumberFormat="1" applyFont="1" applyFill="1" applyBorder="1" applyAlignment="1">
      <alignment horizontal="center" vertical="center" wrapText="1"/>
    </xf>
    <xf numFmtId="165" fontId="11" fillId="6" borderId="36" xfId="0" applyNumberFormat="1" applyFont="1" applyFill="1" applyBorder="1" applyAlignment="1">
      <alignment horizontal="center" vertical="center" wrapText="1"/>
    </xf>
    <xf numFmtId="165" fontId="11" fillId="6" borderId="34" xfId="0" applyNumberFormat="1" applyFont="1" applyFill="1" applyBorder="1" applyAlignment="1">
      <alignment horizontal="center" vertical="center" wrapText="1"/>
    </xf>
    <xf numFmtId="165" fontId="1" fillId="6" borderId="0" xfId="0" applyNumberFormat="1" applyFont="1" applyFill="1" applyBorder="1" applyAlignment="1">
      <alignment vertical="top" wrapText="1"/>
    </xf>
    <xf numFmtId="0" fontId="2" fillId="3" borderId="71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165" fontId="1" fillId="6" borderId="71" xfId="0" applyNumberFormat="1" applyFont="1" applyFill="1" applyBorder="1" applyAlignment="1">
      <alignment horizontal="left" vertical="top" wrapText="1"/>
    </xf>
    <xf numFmtId="165" fontId="1" fillId="6" borderId="55" xfId="0" applyNumberFormat="1" applyFont="1" applyFill="1" applyBorder="1" applyAlignment="1">
      <alignment horizontal="left" vertical="top" wrapText="1"/>
    </xf>
    <xf numFmtId="49" fontId="2" fillId="6" borderId="13" xfId="0" applyNumberFormat="1" applyFont="1" applyFill="1" applyBorder="1" applyAlignment="1">
      <alignment vertical="top"/>
    </xf>
    <xf numFmtId="49" fontId="1" fillId="6" borderId="26" xfId="0" applyNumberFormat="1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1" fillId="0" borderId="25" xfId="0" applyFont="1" applyBorder="1" applyAlignment="1">
      <alignment vertical="center"/>
    </xf>
    <xf numFmtId="0" fontId="1" fillId="0" borderId="25" xfId="0" applyNumberFormat="1" applyFont="1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vertical="top"/>
    </xf>
    <xf numFmtId="0" fontId="2" fillId="6" borderId="74" xfId="0" applyFont="1" applyFill="1" applyBorder="1" applyAlignment="1">
      <alignment vertical="top" wrapText="1"/>
    </xf>
    <xf numFmtId="0" fontId="2" fillId="6" borderId="74" xfId="0" applyFont="1" applyFill="1" applyBorder="1" applyAlignment="1">
      <alignment horizontal="center" vertical="center" wrapText="1"/>
    </xf>
    <xf numFmtId="49" fontId="1" fillId="6" borderId="11" xfId="0" applyNumberFormat="1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top" wrapText="1"/>
    </xf>
    <xf numFmtId="0" fontId="2" fillId="6" borderId="88" xfId="0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0" fontId="2" fillId="6" borderId="50" xfId="0" applyFont="1" applyFill="1" applyBorder="1" applyAlignment="1">
      <alignment vertical="top" wrapText="1"/>
    </xf>
    <xf numFmtId="165" fontId="1" fillId="6" borderId="7" xfId="0" applyNumberFormat="1" applyFont="1" applyFill="1" applyBorder="1" applyAlignment="1">
      <alignment horizontal="center" vertical="top"/>
    </xf>
    <xf numFmtId="165" fontId="1" fillId="6" borderId="61" xfId="0" applyNumberFormat="1" applyFont="1" applyFill="1" applyBorder="1" applyAlignment="1">
      <alignment horizontal="center" vertical="top"/>
    </xf>
    <xf numFmtId="165" fontId="1" fillId="6" borderId="82" xfId="0" applyNumberFormat="1" applyFont="1" applyFill="1" applyBorder="1" applyAlignment="1">
      <alignment horizontal="center" vertical="top"/>
    </xf>
    <xf numFmtId="165" fontId="1" fillId="6" borderId="10" xfId="0" applyNumberFormat="1" applyFont="1" applyFill="1" applyBorder="1" applyAlignment="1">
      <alignment horizontal="right" vertical="top"/>
    </xf>
    <xf numFmtId="165" fontId="1" fillId="6" borderId="66" xfId="0" applyNumberFormat="1" applyFont="1" applyFill="1" applyBorder="1" applyAlignment="1">
      <alignment horizontal="center" vertical="top"/>
    </xf>
    <xf numFmtId="165" fontId="1" fillId="6" borderId="72" xfId="0" applyNumberFormat="1" applyFont="1" applyFill="1" applyBorder="1" applyAlignment="1">
      <alignment horizontal="center" vertical="top"/>
    </xf>
    <xf numFmtId="165" fontId="1" fillId="6" borderId="65" xfId="0" applyNumberFormat="1" applyFont="1" applyFill="1" applyBorder="1" applyAlignment="1">
      <alignment horizontal="center" vertical="top"/>
    </xf>
    <xf numFmtId="165" fontId="1" fillId="6" borderId="52" xfId="0" applyNumberFormat="1" applyFont="1" applyFill="1" applyBorder="1" applyAlignment="1">
      <alignment horizontal="right" vertical="top"/>
    </xf>
    <xf numFmtId="165" fontId="1" fillId="6" borderId="26" xfId="0" applyNumberFormat="1" applyFont="1" applyFill="1" applyBorder="1" applyAlignment="1">
      <alignment horizontal="center" vertical="top"/>
    </xf>
    <xf numFmtId="165" fontId="1" fillId="0" borderId="52" xfId="0" applyNumberFormat="1" applyFont="1" applyFill="1" applyBorder="1" applyAlignment="1">
      <alignment horizontal="center" vertical="top"/>
    </xf>
    <xf numFmtId="165" fontId="1" fillId="0" borderId="10" xfId="0" applyNumberFormat="1" applyFont="1" applyFill="1" applyBorder="1" applyAlignment="1">
      <alignment horizontal="center" vertical="top"/>
    </xf>
    <xf numFmtId="3" fontId="1" fillId="0" borderId="71" xfId="0" applyNumberFormat="1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0" borderId="23" xfId="0" applyNumberFormat="1" applyFont="1" applyBorder="1" applyAlignment="1">
      <alignment horizontal="center" vertical="top"/>
    </xf>
    <xf numFmtId="3" fontId="1" fillId="0" borderId="50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165" fontId="1" fillId="6" borderId="28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right" vertical="top"/>
    </xf>
    <xf numFmtId="165" fontId="1" fillId="6" borderId="43" xfId="0" applyNumberFormat="1" applyFont="1" applyFill="1" applyBorder="1" applyAlignment="1">
      <alignment horizontal="right" vertical="top"/>
    </xf>
    <xf numFmtId="49" fontId="2" fillId="8" borderId="16" xfId="0" applyNumberFormat="1" applyFont="1" applyFill="1" applyBorder="1" applyAlignment="1">
      <alignment horizontal="center" vertical="top"/>
    </xf>
    <xf numFmtId="3" fontId="1" fillId="6" borderId="72" xfId="0" applyNumberFormat="1" applyFont="1" applyFill="1" applyBorder="1" applyAlignment="1">
      <alignment horizontal="center" vertical="top"/>
    </xf>
    <xf numFmtId="3" fontId="1" fillId="6" borderId="65" xfId="0" applyNumberFormat="1" applyFont="1" applyFill="1" applyBorder="1" applyAlignment="1">
      <alignment horizontal="center" vertical="top"/>
    </xf>
    <xf numFmtId="3" fontId="1" fillId="6" borderId="66" xfId="0" applyNumberFormat="1" applyFont="1" applyFill="1" applyBorder="1" applyAlignment="1">
      <alignment horizontal="center" vertical="top"/>
    </xf>
    <xf numFmtId="1" fontId="1" fillId="6" borderId="72" xfId="0" applyNumberFormat="1" applyFont="1" applyFill="1" applyBorder="1" applyAlignment="1">
      <alignment horizontal="center" vertical="top" wrapText="1"/>
    </xf>
    <xf numFmtId="1" fontId="1" fillId="6" borderId="66" xfId="0" applyNumberFormat="1" applyFont="1" applyFill="1" applyBorder="1" applyAlignment="1">
      <alignment horizontal="center" vertical="top" wrapText="1"/>
    </xf>
    <xf numFmtId="1" fontId="1" fillId="6" borderId="65" xfId="0" applyNumberFormat="1" applyFont="1" applyFill="1" applyBorder="1" applyAlignment="1">
      <alignment horizontal="center" vertical="top" wrapText="1"/>
    </xf>
    <xf numFmtId="1" fontId="1" fillId="3" borderId="72" xfId="0" applyNumberFormat="1" applyFont="1" applyFill="1" applyBorder="1" applyAlignment="1">
      <alignment horizontal="center" vertical="top" wrapText="1"/>
    </xf>
    <xf numFmtId="1" fontId="1" fillId="3" borderId="66" xfId="0" applyNumberFormat="1" applyFont="1" applyFill="1" applyBorder="1" applyAlignment="1">
      <alignment horizontal="center" vertical="top" wrapText="1"/>
    </xf>
    <xf numFmtId="3" fontId="2" fillId="0" borderId="88" xfId="0" applyNumberFormat="1" applyFont="1" applyFill="1" applyBorder="1" applyAlignment="1">
      <alignment horizontal="center" vertical="top" wrapText="1"/>
    </xf>
    <xf numFmtId="1" fontId="1" fillId="6" borderId="55" xfId="0" applyNumberFormat="1" applyFont="1" applyFill="1" applyBorder="1" applyAlignment="1">
      <alignment horizontal="center" vertical="top" wrapText="1"/>
    </xf>
    <xf numFmtId="0" fontId="1" fillId="6" borderId="25" xfId="0" applyFont="1" applyFill="1" applyBorder="1" applyAlignment="1">
      <alignment vertical="top" wrapText="1"/>
    </xf>
    <xf numFmtId="3" fontId="1" fillId="6" borderId="29" xfId="0" applyNumberFormat="1" applyFont="1" applyFill="1" applyBorder="1" applyAlignment="1">
      <alignment horizontal="center" vertical="top"/>
    </xf>
    <xf numFmtId="3" fontId="2" fillId="6" borderId="45" xfId="0" applyNumberFormat="1" applyFont="1" applyFill="1" applyBorder="1" applyAlignment="1">
      <alignment horizontal="right" vertical="top"/>
    </xf>
    <xf numFmtId="49" fontId="2" fillId="6" borderId="25" xfId="0" applyNumberFormat="1" applyFont="1" applyFill="1" applyBorder="1" applyAlignment="1">
      <alignment horizontal="center" vertical="top" wrapText="1"/>
    </xf>
    <xf numFmtId="3" fontId="1" fillId="6" borderId="87" xfId="0" applyNumberFormat="1" applyFont="1" applyFill="1" applyBorder="1" applyAlignment="1">
      <alignment horizontal="left" vertical="top" wrapText="1"/>
    </xf>
    <xf numFmtId="49" fontId="2" fillId="6" borderId="87" xfId="0" applyNumberFormat="1" applyFont="1" applyFill="1" applyBorder="1" applyAlignment="1">
      <alignment horizontal="center"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3" fontId="1" fillId="6" borderId="2" xfId="0" applyNumberFormat="1" applyFont="1" applyFill="1" applyBorder="1" applyAlignment="1">
      <alignment horizontal="center" vertical="top"/>
    </xf>
    <xf numFmtId="3" fontId="1" fillId="6" borderId="76" xfId="0" applyNumberFormat="1" applyFont="1" applyFill="1" applyBorder="1" applyAlignment="1">
      <alignment horizontal="center" vertical="top"/>
    </xf>
    <xf numFmtId="165" fontId="1" fillId="6" borderId="94" xfId="0" applyNumberFormat="1" applyFont="1" applyFill="1" applyBorder="1" applyAlignment="1">
      <alignment horizontal="center" vertical="top"/>
    </xf>
    <xf numFmtId="3" fontId="1" fillId="0" borderId="10" xfId="0" applyNumberFormat="1" applyFont="1" applyFill="1" applyBorder="1" applyAlignment="1">
      <alignment vertical="top" wrapText="1"/>
    </xf>
    <xf numFmtId="3" fontId="1" fillId="6" borderId="13" xfId="0" applyNumberFormat="1" applyFont="1" applyFill="1" applyBorder="1" applyAlignment="1">
      <alignment vertical="top" wrapText="1"/>
    </xf>
    <xf numFmtId="3" fontId="1" fillId="6" borderId="16" xfId="0" applyNumberFormat="1" applyFont="1" applyFill="1" applyBorder="1" applyAlignment="1">
      <alignment horizontal="left" vertical="top" wrapText="1"/>
    </xf>
    <xf numFmtId="0" fontId="1" fillId="6" borderId="87" xfId="0" applyFont="1" applyFill="1" applyBorder="1" applyAlignment="1">
      <alignment vertical="top" wrapText="1"/>
    </xf>
    <xf numFmtId="3" fontId="2" fillId="8" borderId="21" xfId="0" applyNumberFormat="1" applyFont="1" applyFill="1" applyBorder="1" applyAlignment="1">
      <alignment horizontal="center" vertical="top"/>
    </xf>
    <xf numFmtId="165" fontId="1" fillId="6" borderId="95" xfId="0" applyNumberFormat="1" applyFont="1" applyFill="1" applyBorder="1" applyAlignment="1">
      <alignment horizontal="center" vertical="top"/>
    </xf>
    <xf numFmtId="3" fontId="1" fillId="0" borderId="90" xfId="0" applyNumberFormat="1" applyFont="1" applyBorder="1" applyAlignment="1">
      <alignment horizontal="center" vertical="top"/>
    </xf>
    <xf numFmtId="3" fontId="1" fillId="0" borderId="88" xfId="0" applyNumberFormat="1" applyFont="1" applyBorder="1" applyAlignment="1">
      <alignment horizontal="right" vertical="top"/>
    </xf>
    <xf numFmtId="165" fontId="1" fillId="6" borderId="89" xfId="0" applyNumberFormat="1" applyFont="1" applyFill="1" applyBorder="1" applyAlignment="1">
      <alignment horizontal="center" vertical="top"/>
    </xf>
    <xf numFmtId="165" fontId="1" fillId="6" borderId="65" xfId="0" applyNumberFormat="1" applyFont="1" applyFill="1" applyBorder="1" applyAlignment="1">
      <alignment horizontal="center" vertical="top" wrapText="1"/>
    </xf>
    <xf numFmtId="165" fontId="1" fillId="6" borderId="0" xfId="0" applyNumberFormat="1" applyFont="1" applyFill="1" applyBorder="1" applyAlignment="1">
      <alignment horizontal="center"/>
    </xf>
    <xf numFmtId="165" fontId="1" fillId="6" borderId="55" xfId="0" applyNumberFormat="1" applyFont="1" applyFill="1" applyBorder="1" applyAlignment="1">
      <alignment horizontal="center"/>
    </xf>
    <xf numFmtId="165" fontId="1" fillId="6" borderId="7" xfId="0" applyNumberFormat="1" applyFont="1" applyFill="1" applyBorder="1" applyAlignment="1">
      <alignment horizontal="center"/>
    </xf>
    <xf numFmtId="165" fontId="1" fillId="6" borderId="28" xfId="0" applyNumberFormat="1" applyFont="1" applyFill="1" applyBorder="1" applyAlignment="1">
      <alignment horizontal="center"/>
    </xf>
    <xf numFmtId="165" fontId="1" fillId="6" borderId="27" xfId="0" applyNumberFormat="1" applyFont="1" applyFill="1" applyBorder="1" applyAlignment="1">
      <alignment horizontal="center"/>
    </xf>
    <xf numFmtId="165" fontId="1" fillId="6" borderId="23" xfId="0" applyNumberFormat="1" applyFont="1" applyFill="1" applyBorder="1" applyAlignment="1">
      <alignment horizontal="center"/>
    </xf>
    <xf numFmtId="165" fontId="1" fillId="6" borderId="23" xfId="0" applyNumberFormat="1" applyFont="1" applyFill="1" applyBorder="1" applyAlignment="1">
      <alignment horizontal="left" vertical="top" wrapText="1"/>
    </xf>
    <xf numFmtId="165" fontId="1" fillId="6" borderId="16" xfId="0" applyNumberFormat="1" applyFont="1" applyFill="1" applyBorder="1" applyAlignment="1">
      <alignment vertical="top" wrapText="1"/>
    </xf>
    <xf numFmtId="165" fontId="1" fillId="6" borderId="13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165" fontId="2" fillId="9" borderId="32" xfId="0" applyNumberFormat="1" applyFont="1" applyFill="1" applyBorder="1" applyAlignment="1">
      <alignment horizontal="center" vertical="top"/>
    </xf>
    <xf numFmtId="3" fontId="2" fillId="6" borderId="87" xfId="0" applyNumberFormat="1" applyFont="1" applyFill="1" applyBorder="1" applyAlignment="1">
      <alignment horizontal="right" vertical="top"/>
    </xf>
    <xf numFmtId="0" fontId="2" fillId="8" borderId="25" xfId="0" applyFont="1" applyFill="1" applyBorder="1" applyAlignment="1">
      <alignment horizontal="center" vertical="center"/>
    </xf>
    <xf numFmtId="165" fontId="2" fillId="2" borderId="32" xfId="0" applyNumberFormat="1" applyFont="1" applyFill="1" applyBorder="1" applyAlignment="1">
      <alignment horizontal="center" vertical="center"/>
    </xf>
    <xf numFmtId="3" fontId="2" fillId="8" borderId="45" xfId="0" applyNumberFormat="1" applyFont="1" applyFill="1" applyBorder="1" applyAlignment="1">
      <alignment horizontal="center" vertical="center"/>
    </xf>
    <xf numFmtId="49" fontId="2" fillId="6" borderId="64" xfId="0" applyNumberFormat="1" applyFont="1" applyFill="1" applyBorder="1" applyAlignment="1">
      <alignment horizontal="center" vertical="center" wrapText="1"/>
    </xf>
    <xf numFmtId="3" fontId="1" fillId="6" borderId="87" xfId="0" applyNumberFormat="1" applyFont="1" applyFill="1" applyBorder="1" applyAlignment="1">
      <alignment horizontal="left" vertical="center" wrapText="1"/>
    </xf>
    <xf numFmtId="3" fontId="2" fillId="6" borderId="87" xfId="0" applyNumberFormat="1" applyFont="1" applyFill="1" applyBorder="1" applyAlignment="1">
      <alignment horizontal="right" vertical="center"/>
    </xf>
    <xf numFmtId="49" fontId="1" fillId="6" borderId="29" xfId="0" applyNumberFormat="1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/>
    </xf>
    <xf numFmtId="165" fontId="2" fillId="8" borderId="92" xfId="0" applyNumberFormat="1" applyFont="1" applyFill="1" applyBorder="1" applyAlignment="1">
      <alignment horizontal="center" vertical="center"/>
    </xf>
    <xf numFmtId="0" fontId="11" fillId="8" borderId="53" xfId="0" applyFont="1" applyFill="1" applyBorder="1" applyAlignment="1">
      <alignment horizontal="center" vertical="center"/>
    </xf>
    <xf numFmtId="165" fontId="13" fillId="6" borderId="25" xfId="0" applyNumberFormat="1" applyFont="1" applyFill="1" applyBorder="1" applyAlignment="1">
      <alignment horizontal="center" vertical="center" textRotation="90" wrapText="1"/>
    </xf>
    <xf numFmtId="3" fontId="1" fillId="6" borderId="81" xfId="0" applyNumberFormat="1" applyFont="1" applyFill="1" applyBorder="1" applyAlignment="1">
      <alignment horizontal="center" vertical="top"/>
    </xf>
    <xf numFmtId="165" fontId="2" fillId="8" borderId="87" xfId="0" applyNumberFormat="1" applyFont="1" applyFill="1" applyBorder="1" applyAlignment="1">
      <alignment horizontal="center" vertical="center"/>
    </xf>
    <xf numFmtId="165" fontId="2" fillId="6" borderId="64" xfId="0" applyNumberFormat="1" applyFont="1" applyFill="1" applyBorder="1" applyAlignment="1">
      <alignment horizontal="center" vertical="top" wrapText="1"/>
    </xf>
    <xf numFmtId="0" fontId="1" fillId="6" borderId="87" xfId="0" applyFont="1" applyFill="1" applyBorder="1" applyAlignment="1">
      <alignment horizontal="left" vertical="top" wrapText="1"/>
    </xf>
    <xf numFmtId="165" fontId="2" fillId="8" borderId="2" xfId="0" applyNumberFormat="1" applyFont="1" applyFill="1" applyBorder="1" applyAlignment="1">
      <alignment horizontal="center" vertical="center"/>
    </xf>
    <xf numFmtId="165" fontId="2" fillId="8" borderId="64" xfId="0" applyNumberFormat="1" applyFont="1" applyFill="1" applyBorder="1" applyAlignment="1">
      <alignment horizontal="center" vertical="center"/>
    </xf>
    <xf numFmtId="1" fontId="1" fillId="6" borderId="14" xfId="0" applyNumberFormat="1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center" textRotation="90" wrapText="1"/>
    </xf>
    <xf numFmtId="165" fontId="2" fillId="8" borderId="76" xfId="0" applyNumberFormat="1" applyFont="1" applyFill="1" applyBorder="1" applyAlignment="1">
      <alignment horizontal="center" vertical="center"/>
    </xf>
    <xf numFmtId="165" fontId="1" fillId="6" borderId="35" xfId="0" applyNumberFormat="1" applyFont="1" applyFill="1" applyBorder="1" applyAlignment="1">
      <alignment horizontal="center" vertical="top"/>
    </xf>
    <xf numFmtId="165" fontId="1" fillId="6" borderId="14" xfId="0" applyNumberFormat="1" applyFont="1" applyFill="1" applyBorder="1" applyAlignment="1">
      <alignment horizontal="center" vertical="top"/>
    </xf>
    <xf numFmtId="1" fontId="1" fillId="6" borderId="49" xfId="0" applyNumberFormat="1" applyFont="1" applyFill="1" applyBorder="1" applyAlignment="1">
      <alignment horizontal="center" vertical="top" wrapText="1"/>
    </xf>
    <xf numFmtId="0" fontId="1" fillId="6" borderId="47" xfId="0" applyFont="1" applyFill="1" applyBorder="1" applyAlignment="1">
      <alignment vertical="top" wrapText="1"/>
    </xf>
    <xf numFmtId="165" fontId="1" fillId="6" borderId="1" xfId="0" applyNumberFormat="1" applyFont="1" applyFill="1" applyBorder="1" applyAlignment="1">
      <alignment vertical="top" wrapText="1"/>
    </xf>
    <xf numFmtId="3" fontId="1" fillId="6" borderId="0" xfId="0" applyNumberFormat="1" applyFont="1" applyFill="1" applyBorder="1" applyAlignment="1">
      <alignment horizontal="center" vertical="top" wrapText="1"/>
    </xf>
    <xf numFmtId="165" fontId="1" fillId="6" borderId="36" xfId="0" applyNumberFormat="1" applyFont="1" applyFill="1" applyBorder="1" applyAlignment="1">
      <alignment vertical="top" wrapText="1"/>
    </xf>
    <xf numFmtId="0" fontId="1" fillId="0" borderId="27" xfId="0" applyFont="1" applyBorder="1" applyAlignment="1">
      <alignment vertical="top"/>
    </xf>
    <xf numFmtId="0" fontId="2" fillId="6" borderId="1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3" fontId="1" fillId="6" borderId="47" xfId="0" applyNumberFormat="1" applyFont="1" applyFill="1" applyBorder="1" applyAlignment="1">
      <alignment horizontal="center" vertical="top" wrapText="1"/>
    </xf>
    <xf numFmtId="3" fontId="1" fillId="6" borderId="55" xfId="0" applyNumberFormat="1" applyFont="1" applyFill="1" applyBorder="1" applyAlignment="1">
      <alignment horizontal="center" vertical="top" wrapText="1"/>
    </xf>
    <xf numFmtId="0" fontId="1" fillId="0" borderId="31" xfId="0" applyFont="1" applyBorder="1" applyAlignment="1">
      <alignment vertical="top" wrapText="1"/>
    </xf>
    <xf numFmtId="0" fontId="2" fillId="8" borderId="79" xfId="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left" vertical="top" wrapText="1"/>
    </xf>
    <xf numFmtId="165" fontId="1" fillId="6" borderId="70" xfId="0" applyNumberFormat="1" applyFont="1" applyFill="1" applyBorder="1" applyAlignment="1">
      <alignment horizontal="center" vertical="top"/>
    </xf>
    <xf numFmtId="165" fontId="1" fillId="6" borderId="63" xfId="0" applyNumberFormat="1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63" xfId="0" applyFont="1" applyFill="1" applyBorder="1" applyAlignment="1">
      <alignment vertical="top" wrapText="1"/>
    </xf>
    <xf numFmtId="165" fontId="1" fillId="6" borderId="68" xfId="0" applyNumberFormat="1" applyFont="1" applyFill="1" applyBorder="1" applyAlignment="1">
      <alignment horizontal="center" vertical="top"/>
    </xf>
    <xf numFmtId="165" fontId="1" fillId="6" borderId="77" xfId="0" applyNumberFormat="1" applyFont="1" applyFill="1" applyBorder="1" applyAlignment="1">
      <alignment horizontal="center" vertical="top"/>
    </xf>
    <xf numFmtId="0" fontId="1" fillId="6" borderId="63" xfId="0" applyFont="1" applyFill="1" applyBorder="1" applyAlignment="1">
      <alignment horizontal="left" vertical="top" wrapText="1"/>
    </xf>
    <xf numFmtId="0" fontId="1" fillId="6" borderId="67" xfId="0" applyFont="1" applyFill="1" applyBorder="1" applyAlignment="1">
      <alignment horizontal="left" vertical="top" wrapText="1"/>
    </xf>
    <xf numFmtId="49" fontId="1" fillId="6" borderId="59" xfId="0" applyNumberFormat="1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center" textRotation="90" wrapText="1"/>
    </xf>
    <xf numFmtId="165" fontId="2" fillId="8" borderId="80" xfId="0" applyNumberFormat="1" applyFont="1" applyFill="1" applyBorder="1" applyAlignment="1">
      <alignment horizontal="center" vertical="center"/>
    </xf>
    <xf numFmtId="165" fontId="2" fillId="8" borderId="9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top"/>
    </xf>
    <xf numFmtId="49" fontId="1" fillId="6" borderId="35" xfId="0" applyNumberFormat="1" applyFont="1" applyFill="1" applyBorder="1" applyAlignment="1">
      <alignment horizontal="center" vertical="top" wrapText="1"/>
    </xf>
    <xf numFmtId="3" fontId="1" fillId="6" borderId="89" xfId="0" applyNumberFormat="1" applyFont="1" applyFill="1" applyBorder="1" applyAlignment="1">
      <alignment horizontal="center" vertical="top"/>
    </xf>
    <xf numFmtId="165" fontId="2" fillId="2" borderId="33" xfId="0" applyNumberFormat="1" applyFont="1" applyFill="1" applyBorder="1" applyAlignment="1">
      <alignment horizontal="center" vertical="center"/>
    </xf>
    <xf numFmtId="165" fontId="2" fillId="2" borderId="97" xfId="0" applyNumberFormat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165" fontId="2" fillId="2" borderId="96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42" xfId="0" applyNumberFormat="1" applyFont="1" applyFill="1" applyBorder="1" applyAlignment="1">
      <alignment horizontal="center" vertical="center"/>
    </xf>
    <xf numFmtId="0" fontId="1" fillId="6" borderId="89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49" xfId="0" applyFont="1" applyFill="1" applyBorder="1" applyAlignment="1">
      <alignment horizontal="center" vertical="top" wrapText="1"/>
    </xf>
    <xf numFmtId="165" fontId="1" fillId="6" borderId="28" xfId="0" applyNumberFormat="1" applyFont="1" applyFill="1" applyBorder="1" applyAlignment="1">
      <alignment vertical="top"/>
    </xf>
    <xf numFmtId="165" fontId="11" fillId="6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vertical="top" wrapText="1"/>
    </xf>
    <xf numFmtId="3" fontId="1" fillId="6" borderId="1" xfId="0" applyNumberFormat="1" applyFont="1" applyFill="1" applyBorder="1" applyAlignment="1">
      <alignment horizontal="center" vertical="top" wrapText="1"/>
    </xf>
    <xf numFmtId="165" fontId="2" fillId="2" borderId="97" xfId="0" applyNumberFormat="1" applyFont="1" applyFill="1" applyBorder="1" applyAlignment="1">
      <alignment horizontal="center" vertical="top"/>
    </xf>
    <xf numFmtId="165" fontId="2" fillId="9" borderId="96" xfId="0" applyNumberFormat="1" applyFont="1" applyFill="1" applyBorder="1" applyAlignment="1">
      <alignment horizontal="center" vertical="top"/>
    </xf>
    <xf numFmtId="165" fontId="2" fillId="4" borderId="32" xfId="0" applyNumberFormat="1" applyFont="1" applyFill="1" applyBorder="1" applyAlignment="1">
      <alignment horizontal="center" vertical="top"/>
    </xf>
    <xf numFmtId="165" fontId="2" fillId="4" borderId="81" xfId="0" applyNumberFormat="1" applyFont="1" applyFill="1" applyBorder="1" applyAlignment="1">
      <alignment horizontal="center" vertical="top"/>
    </xf>
    <xf numFmtId="165" fontId="2" fillId="4" borderId="3" xfId="0" applyNumberFormat="1" applyFont="1" applyFill="1" applyBorder="1" applyAlignment="1">
      <alignment horizontal="center" vertical="top"/>
    </xf>
    <xf numFmtId="165" fontId="2" fillId="4" borderId="71" xfId="0" applyNumberFormat="1" applyFont="1" applyFill="1" applyBorder="1" applyAlignment="1">
      <alignment horizontal="center" vertical="top"/>
    </xf>
    <xf numFmtId="165" fontId="1" fillId="6" borderId="30" xfId="0" applyNumberFormat="1" applyFont="1" applyFill="1" applyBorder="1" applyAlignment="1">
      <alignment horizontal="left" vertical="top" wrapText="1"/>
    </xf>
    <xf numFmtId="0" fontId="1" fillId="6" borderId="44" xfId="0" applyFont="1" applyFill="1" applyBorder="1" applyAlignment="1">
      <alignment horizontal="left" vertical="top" wrapText="1"/>
    </xf>
    <xf numFmtId="3" fontId="1" fillId="6" borderId="91" xfId="0" applyNumberFormat="1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vertical="top" wrapText="1"/>
    </xf>
    <xf numFmtId="165" fontId="1" fillId="6" borderId="6" xfId="0" applyNumberFormat="1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horizontal="center" vertical="top"/>
    </xf>
    <xf numFmtId="3" fontId="2" fillId="3" borderId="90" xfId="0" applyNumberFormat="1" applyFont="1" applyFill="1" applyBorder="1" applyAlignment="1">
      <alignment horizontal="center" vertical="top" wrapText="1"/>
    </xf>
    <xf numFmtId="49" fontId="1" fillId="6" borderId="72" xfId="0" applyNumberFormat="1" applyFont="1" applyFill="1" applyBorder="1" applyAlignment="1">
      <alignment horizontal="center" vertical="top"/>
    </xf>
    <xf numFmtId="49" fontId="1" fillId="6" borderId="77" xfId="0" applyNumberFormat="1" applyFont="1" applyFill="1" applyBorder="1" applyAlignment="1">
      <alignment horizontal="center" vertical="top"/>
    </xf>
    <xf numFmtId="3" fontId="1" fillId="0" borderId="88" xfId="0" applyNumberFormat="1" applyFont="1" applyFill="1" applyBorder="1" applyAlignment="1">
      <alignment horizontal="center" vertical="top"/>
    </xf>
    <xf numFmtId="3" fontId="1" fillId="3" borderId="72" xfId="0" applyNumberFormat="1" applyFont="1" applyFill="1" applyBorder="1" applyAlignment="1">
      <alignment horizontal="center" vertical="top"/>
    </xf>
    <xf numFmtId="165" fontId="1" fillId="6" borderId="12" xfId="0" applyNumberFormat="1" applyFont="1" applyFill="1" applyBorder="1" applyAlignment="1">
      <alignment vertical="top" wrapText="1"/>
    </xf>
    <xf numFmtId="165" fontId="1" fillId="6" borderId="7" xfId="0" applyNumberFormat="1" applyFont="1" applyFill="1" applyBorder="1" applyAlignment="1">
      <alignment horizontal="left" vertical="top" wrapText="1"/>
    </xf>
    <xf numFmtId="0" fontId="1" fillId="6" borderId="92" xfId="0" applyFont="1" applyFill="1" applyBorder="1" applyAlignment="1">
      <alignment vertical="top" wrapText="1"/>
    </xf>
    <xf numFmtId="3" fontId="1" fillId="0" borderId="9" xfId="0" applyNumberFormat="1" applyFont="1" applyFill="1" applyBorder="1" applyAlignment="1">
      <alignment vertical="top" wrapText="1"/>
    </xf>
    <xf numFmtId="3" fontId="1" fillId="3" borderId="7" xfId="0" applyNumberFormat="1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vertical="top" wrapText="1"/>
    </xf>
    <xf numFmtId="165" fontId="1" fillId="8" borderId="20" xfId="0" applyNumberFormat="1" applyFont="1" applyFill="1" applyBorder="1" applyAlignment="1">
      <alignment horizontal="center" vertical="top"/>
    </xf>
    <xf numFmtId="1" fontId="1" fillId="0" borderId="17" xfId="0" applyNumberFormat="1" applyFont="1" applyFill="1" applyBorder="1" applyAlignment="1">
      <alignment horizontal="center" vertical="top" wrapText="1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28" xfId="0" applyNumberFormat="1" applyFont="1" applyFill="1" applyBorder="1" applyAlignment="1">
      <alignment horizontal="center" vertical="top"/>
    </xf>
    <xf numFmtId="49" fontId="2" fillId="2" borderId="72" xfId="0" applyNumberFormat="1" applyFont="1" applyFill="1" applyBorder="1" applyAlignment="1">
      <alignment horizontal="center" vertical="top"/>
    </xf>
    <xf numFmtId="49" fontId="2" fillId="2" borderId="81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/>
    </xf>
    <xf numFmtId="49" fontId="2" fillId="2" borderId="96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10" borderId="25" xfId="0" applyNumberFormat="1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/>
    </xf>
    <xf numFmtId="165" fontId="1" fillId="6" borderId="12" xfId="0" applyNumberFormat="1" applyFont="1" applyFill="1" applyBorder="1" applyAlignment="1">
      <alignment horizontal="center" vertical="top"/>
    </xf>
    <xf numFmtId="165" fontId="1" fillId="6" borderId="30" xfId="0" applyNumberFormat="1" applyFont="1" applyFill="1" applyBorder="1" applyAlignment="1">
      <alignment horizontal="center" vertical="top"/>
    </xf>
    <xf numFmtId="165" fontId="1" fillId="6" borderId="28" xfId="0" applyNumberFormat="1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 wrapText="1"/>
    </xf>
    <xf numFmtId="3" fontId="1" fillId="6" borderId="65" xfId="0" applyNumberFormat="1" applyFont="1" applyFill="1" applyBorder="1" applyAlignment="1">
      <alignment horizontal="center" vertical="top" wrapText="1"/>
    </xf>
    <xf numFmtId="1" fontId="1" fillId="6" borderId="1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165" fontId="1" fillId="6" borderId="82" xfId="0" applyNumberFormat="1" applyFont="1" applyFill="1" applyBorder="1" applyAlignment="1">
      <alignment vertical="top" wrapText="1"/>
    </xf>
    <xf numFmtId="165" fontId="1" fillId="6" borderId="95" xfId="0" applyNumberFormat="1" applyFont="1" applyFill="1" applyBorder="1" applyAlignment="1">
      <alignment horizontal="left" vertical="top" wrapText="1"/>
    </xf>
    <xf numFmtId="1" fontId="1" fillId="6" borderId="59" xfId="0" applyNumberFormat="1" applyFont="1" applyFill="1" applyBorder="1" applyAlignment="1">
      <alignment horizontal="center" vertical="top" wrapText="1"/>
    </xf>
    <xf numFmtId="165" fontId="1" fillId="6" borderId="70" xfId="0" applyNumberFormat="1" applyFont="1" applyFill="1" applyBorder="1" applyAlignment="1">
      <alignment horizontal="left" vertical="top" wrapText="1"/>
    </xf>
    <xf numFmtId="165" fontId="1" fillId="6" borderId="63" xfId="0" applyNumberFormat="1" applyFont="1" applyFill="1" applyBorder="1" applyAlignment="1">
      <alignment horizontal="left" vertical="top" wrapText="1"/>
    </xf>
    <xf numFmtId="1" fontId="1" fillId="6" borderId="73" xfId="0" applyNumberFormat="1" applyFont="1" applyFill="1" applyBorder="1" applyAlignment="1">
      <alignment horizontal="center" vertical="top" wrapText="1"/>
    </xf>
    <xf numFmtId="165" fontId="1" fillId="6" borderId="82" xfId="0" applyNumberFormat="1" applyFont="1" applyFill="1" applyBorder="1" applyAlignment="1">
      <alignment horizontal="left" vertical="top" wrapText="1"/>
    </xf>
    <xf numFmtId="1" fontId="1" fillId="6" borderId="98" xfId="0" applyNumberFormat="1" applyFont="1" applyFill="1" applyBorder="1" applyAlignment="1">
      <alignment horizontal="center" vertical="top" wrapText="1"/>
    </xf>
    <xf numFmtId="3" fontId="1" fillId="6" borderId="98" xfId="0" applyNumberFormat="1" applyFont="1" applyFill="1" applyBorder="1" applyAlignment="1">
      <alignment horizontal="center" vertical="top" wrapText="1"/>
    </xf>
    <xf numFmtId="1" fontId="1" fillId="6" borderId="85" xfId="0" applyNumberFormat="1" applyFont="1" applyFill="1" applyBorder="1" applyAlignment="1">
      <alignment horizontal="center" vertical="top" wrapText="1"/>
    </xf>
    <xf numFmtId="1" fontId="1" fillId="6" borderId="94" xfId="0" applyNumberFormat="1" applyFont="1" applyFill="1" applyBorder="1" applyAlignment="1">
      <alignment horizontal="center" vertical="top" wrapText="1"/>
    </xf>
    <xf numFmtId="165" fontId="1" fillId="6" borderId="12" xfId="0" applyNumberFormat="1" applyFont="1" applyFill="1" applyBorder="1" applyAlignment="1">
      <alignment horizontal="left" vertical="top" wrapText="1"/>
    </xf>
    <xf numFmtId="0" fontId="1" fillId="6" borderId="44" xfId="0" applyFont="1" applyFill="1" applyBorder="1" applyAlignment="1">
      <alignment horizontal="center" vertical="top" wrapText="1"/>
    </xf>
    <xf numFmtId="3" fontId="1" fillId="6" borderId="18" xfId="0" applyNumberFormat="1" applyFont="1" applyFill="1" applyBorder="1" applyAlignment="1">
      <alignment horizontal="center" vertical="top" wrapText="1"/>
    </xf>
    <xf numFmtId="165" fontId="1" fillId="6" borderId="75" xfId="0" applyNumberFormat="1" applyFont="1" applyFill="1" applyBorder="1" applyAlignment="1">
      <alignment horizontal="left" vertical="center" wrapText="1"/>
    </xf>
    <xf numFmtId="164" fontId="1" fillId="6" borderId="75" xfId="0" applyNumberFormat="1" applyFont="1" applyFill="1" applyBorder="1" applyAlignment="1">
      <alignment vertical="center" wrapText="1"/>
    </xf>
    <xf numFmtId="0" fontId="1" fillId="6" borderId="69" xfId="0" applyFont="1" applyFill="1" applyBorder="1" applyAlignment="1">
      <alignment vertical="center" wrapText="1"/>
    </xf>
    <xf numFmtId="165" fontId="1" fillId="6" borderId="69" xfId="0" applyNumberFormat="1" applyFont="1" applyFill="1" applyBorder="1" applyAlignment="1">
      <alignment vertical="center" wrapText="1"/>
    </xf>
    <xf numFmtId="3" fontId="1" fillId="6" borderId="63" xfId="0" applyNumberFormat="1" applyFont="1" applyFill="1" applyBorder="1" applyAlignment="1">
      <alignment horizontal="center" vertical="top"/>
    </xf>
    <xf numFmtId="165" fontId="1" fillId="6" borderId="59" xfId="0" applyNumberFormat="1" applyFont="1" applyFill="1" applyBorder="1" applyAlignment="1">
      <alignment horizontal="center" vertical="top"/>
    </xf>
    <xf numFmtId="3" fontId="1" fillId="6" borderId="59" xfId="0" applyNumberFormat="1" applyFont="1" applyFill="1" applyBorder="1" applyAlignment="1">
      <alignment horizontal="center" vertical="top"/>
    </xf>
    <xf numFmtId="0" fontId="1" fillId="6" borderId="63" xfId="0" applyFont="1" applyFill="1" applyBorder="1" applyAlignment="1">
      <alignment horizontal="center" vertical="top" wrapText="1"/>
    </xf>
    <xf numFmtId="3" fontId="1" fillId="6" borderId="68" xfId="0" applyNumberFormat="1" applyFont="1" applyFill="1" applyBorder="1" applyAlignment="1">
      <alignment horizontal="left" vertical="top" wrapText="1"/>
    </xf>
    <xf numFmtId="0" fontId="1" fillId="6" borderId="98" xfId="0" applyFont="1" applyFill="1" applyBorder="1" applyAlignment="1">
      <alignment horizontal="left" vertical="top" wrapText="1"/>
    </xf>
    <xf numFmtId="0" fontId="1" fillId="6" borderId="56" xfId="0" applyFont="1" applyFill="1" applyBorder="1" applyAlignment="1">
      <alignment horizontal="center" vertical="top"/>
    </xf>
    <xf numFmtId="0" fontId="1" fillId="6" borderId="95" xfId="0" applyFont="1" applyFill="1" applyBorder="1" applyAlignment="1">
      <alignment horizontal="left" vertical="top" wrapText="1"/>
    </xf>
    <xf numFmtId="3" fontId="1" fillId="6" borderId="98" xfId="0" applyNumberFormat="1" applyFont="1" applyFill="1" applyBorder="1" applyAlignment="1">
      <alignment horizontal="center" vertical="top"/>
    </xf>
    <xf numFmtId="3" fontId="1" fillId="6" borderId="94" xfId="0" applyNumberFormat="1" applyFont="1" applyFill="1" applyBorder="1" applyAlignment="1">
      <alignment horizontal="center" vertical="top"/>
    </xf>
    <xf numFmtId="0" fontId="1" fillId="6" borderId="67" xfId="0" applyFont="1" applyFill="1" applyBorder="1" applyAlignment="1">
      <alignment horizontal="center" vertical="top" wrapText="1"/>
    </xf>
    <xf numFmtId="0" fontId="1" fillId="6" borderId="82" xfId="0" applyFont="1" applyFill="1" applyBorder="1" applyAlignment="1">
      <alignment horizontal="left" vertical="top" wrapText="1"/>
    </xf>
    <xf numFmtId="0" fontId="1" fillId="6" borderId="85" xfId="0" applyFont="1" applyFill="1" applyBorder="1" applyAlignment="1">
      <alignment horizontal="center" vertical="top" wrapText="1"/>
    </xf>
    <xf numFmtId="3" fontId="1" fillId="6" borderId="14" xfId="0" applyNumberFormat="1" applyFont="1" applyFill="1" applyBorder="1" applyAlignment="1">
      <alignment horizontal="center" vertical="top"/>
    </xf>
    <xf numFmtId="3" fontId="1" fillId="3" borderId="57" xfId="0" applyNumberFormat="1" applyFont="1" applyFill="1" applyBorder="1" applyAlignment="1">
      <alignment horizontal="center" vertical="top"/>
    </xf>
    <xf numFmtId="3" fontId="1" fillId="3" borderId="57" xfId="0" applyNumberFormat="1" applyFont="1" applyFill="1" applyBorder="1" applyAlignment="1">
      <alignment horizontal="left" vertical="top" wrapText="1"/>
    </xf>
    <xf numFmtId="3" fontId="1" fillId="3" borderId="58" xfId="0" applyNumberFormat="1" applyFont="1" applyFill="1" applyBorder="1" applyAlignment="1">
      <alignment horizontal="center" vertical="top"/>
    </xf>
    <xf numFmtId="3" fontId="1" fillId="6" borderId="63" xfId="0" applyNumberFormat="1" applyFont="1" applyFill="1" applyBorder="1" applyAlignment="1">
      <alignment horizontal="center" vertical="top" wrapText="1"/>
    </xf>
    <xf numFmtId="165" fontId="15" fillId="0" borderId="71" xfId="0" applyNumberFormat="1" applyFont="1" applyFill="1" applyBorder="1" applyAlignment="1">
      <alignment horizontal="left" vertical="top" wrapText="1"/>
    </xf>
    <xf numFmtId="3" fontId="1" fillId="6" borderId="68" xfId="0" applyNumberFormat="1" applyFont="1" applyFill="1" applyBorder="1" applyAlignment="1">
      <alignment vertical="top" wrapText="1"/>
    </xf>
    <xf numFmtId="3" fontId="8" fillId="6" borderId="7" xfId="0" applyNumberFormat="1" applyFont="1" applyFill="1" applyBorder="1" applyAlignment="1">
      <alignment vertical="top" wrapText="1"/>
    </xf>
    <xf numFmtId="3" fontId="8" fillId="6" borderId="13" xfId="0" applyNumberFormat="1" applyFont="1" applyFill="1" applyBorder="1" applyAlignment="1">
      <alignment vertical="top" wrapText="1"/>
    </xf>
    <xf numFmtId="3" fontId="1" fillId="6" borderId="13" xfId="0" applyNumberFormat="1" applyFont="1" applyFill="1" applyBorder="1" applyAlignment="1">
      <alignment horizontal="center" vertical="top"/>
    </xf>
    <xf numFmtId="3" fontId="1" fillId="6" borderId="60" xfId="0" applyNumberFormat="1" applyFont="1" applyFill="1" applyBorder="1" applyAlignment="1">
      <alignment horizontal="center" vertical="top" wrapText="1"/>
    </xf>
    <xf numFmtId="3" fontId="1" fillId="6" borderId="49" xfId="0" applyNumberFormat="1" applyFont="1" applyFill="1" applyBorder="1" applyAlignment="1">
      <alignment horizontal="center" vertical="top" wrapText="1"/>
    </xf>
    <xf numFmtId="165" fontId="1" fillId="6" borderId="34" xfId="0" applyNumberFormat="1" applyFont="1" applyFill="1" applyBorder="1" applyAlignment="1">
      <alignment horizontal="center" vertical="top"/>
    </xf>
    <xf numFmtId="165" fontId="1" fillId="6" borderId="31" xfId="0" applyNumberFormat="1" applyFont="1" applyFill="1" applyBorder="1" applyAlignment="1">
      <alignment horizontal="center" vertical="top"/>
    </xf>
    <xf numFmtId="3" fontId="1" fillId="6" borderId="72" xfId="0" applyNumberFormat="1" applyFont="1" applyFill="1" applyBorder="1" applyAlignment="1">
      <alignment horizontal="center" vertical="center" wrapText="1"/>
    </xf>
    <xf numFmtId="165" fontId="1" fillId="6" borderId="66" xfId="0" applyNumberFormat="1" applyFont="1" applyFill="1" applyBorder="1" applyAlignment="1">
      <alignment vertical="top" wrapText="1"/>
    </xf>
    <xf numFmtId="0" fontId="3" fillId="6" borderId="66" xfId="0" applyFont="1" applyFill="1" applyBorder="1" applyAlignment="1">
      <alignment vertical="top" wrapText="1"/>
    </xf>
    <xf numFmtId="0" fontId="3" fillId="6" borderId="0" xfId="0" applyFont="1" applyFill="1" applyBorder="1" applyAlignment="1">
      <alignment vertical="top" wrapText="1"/>
    </xf>
    <xf numFmtId="3" fontId="1" fillId="6" borderId="72" xfId="0" applyNumberFormat="1" applyFont="1" applyFill="1" applyBorder="1" applyAlignment="1">
      <alignment horizontal="center" vertical="top" wrapText="1"/>
    </xf>
    <xf numFmtId="3" fontId="1" fillId="6" borderId="66" xfId="0" applyNumberFormat="1" applyFont="1" applyFill="1" applyBorder="1" applyAlignment="1">
      <alignment horizontal="center" vertical="top" wrapText="1"/>
    </xf>
    <xf numFmtId="1" fontId="1" fillId="0" borderId="98" xfId="0" applyNumberFormat="1" applyFont="1" applyFill="1" applyBorder="1" applyAlignment="1">
      <alignment horizontal="center" vertical="top" wrapText="1"/>
    </xf>
    <xf numFmtId="0" fontId="1" fillId="6" borderId="20" xfId="0" applyFont="1" applyFill="1" applyBorder="1" applyAlignment="1">
      <alignment vertical="top"/>
    </xf>
    <xf numFmtId="0" fontId="1" fillId="6" borderId="20" xfId="0" applyFont="1" applyFill="1" applyBorder="1" applyAlignment="1">
      <alignment vertical="top" wrapText="1"/>
    </xf>
    <xf numFmtId="0" fontId="1" fillId="6" borderId="15" xfId="0" applyFont="1" applyFill="1" applyBorder="1" applyAlignment="1">
      <alignment horizontal="center" vertical="top" wrapText="1"/>
    </xf>
    <xf numFmtId="165" fontId="1" fillId="6" borderId="98" xfId="0" applyNumberFormat="1" applyFont="1" applyFill="1" applyBorder="1" applyAlignment="1">
      <alignment horizontal="left" vertical="top" wrapText="1"/>
    </xf>
    <xf numFmtId="49" fontId="2" fillId="6" borderId="17" xfId="0" applyNumberFormat="1" applyFont="1" applyFill="1" applyBorder="1" applyAlignment="1">
      <alignment horizontal="center" vertical="top" wrapText="1"/>
    </xf>
    <xf numFmtId="3" fontId="1" fillId="6" borderId="85" xfId="0" applyNumberFormat="1" applyFont="1" applyFill="1" applyBorder="1" applyAlignment="1">
      <alignment horizontal="center" vertical="top"/>
    </xf>
    <xf numFmtId="165" fontId="1" fillId="6" borderId="85" xfId="0" applyNumberFormat="1" applyFont="1" applyFill="1" applyBorder="1" applyAlignment="1">
      <alignment vertical="top" wrapText="1"/>
    </xf>
    <xf numFmtId="165" fontId="1" fillId="6" borderId="70" xfId="0" applyNumberFormat="1" applyFont="1" applyFill="1" applyBorder="1" applyAlignment="1">
      <alignment vertical="top" wrapText="1"/>
    </xf>
    <xf numFmtId="165" fontId="11" fillId="6" borderId="13" xfId="0" applyNumberFormat="1" applyFont="1" applyFill="1" applyBorder="1" applyAlignment="1">
      <alignment horizontal="center" vertical="center" wrapText="1"/>
    </xf>
    <xf numFmtId="3" fontId="1" fillId="6" borderId="85" xfId="0" applyNumberFormat="1" applyFont="1" applyFill="1" applyBorder="1" applyAlignment="1">
      <alignment horizontal="center" vertical="top" wrapText="1"/>
    </xf>
    <xf numFmtId="165" fontId="1" fillId="6" borderId="72" xfId="0" applyNumberFormat="1" applyFont="1" applyFill="1" applyBorder="1" applyAlignment="1">
      <alignment horizontal="center" vertical="top" wrapText="1"/>
    </xf>
    <xf numFmtId="165" fontId="1" fillId="6" borderId="66" xfId="0" applyNumberFormat="1" applyFont="1" applyFill="1" applyBorder="1" applyAlignment="1">
      <alignment horizontal="center" vertical="top" wrapText="1"/>
    </xf>
    <xf numFmtId="3" fontId="1" fillId="6" borderId="62" xfId="0" applyNumberFormat="1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13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vertical="top" wrapText="1"/>
    </xf>
    <xf numFmtId="0" fontId="1" fillId="6" borderId="28" xfId="0" applyFont="1" applyFill="1" applyBorder="1" applyAlignment="1">
      <alignment vertical="top" wrapText="1"/>
    </xf>
    <xf numFmtId="3" fontId="1" fillId="6" borderId="31" xfId="0" applyNumberFormat="1" applyFont="1" applyFill="1" applyBorder="1" applyAlignment="1">
      <alignment horizontal="center" vertical="center" textRotation="90" wrapText="1"/>
    </xf>
    <xf numFmtId="0" fontId="3" fillId="6" borderId="31" xfId="0" applyFont="1" applyFill="1" applyBorder="1" applyAlignment="1">
      <alignment horizontal="center" wrapText="1"/>
    </xf>
    <xf numFmtId="49" fontId="2" fillId="8" borderId="23" xfId="0" applyNumberFormat="1" applyFont="1" applyFill="1" applyBorder="1" applyAlignment="1">
      <alignment horizontal="center" vertical="top"/>
    </xf>
    <xf numFmtId="49" fontId="2" fillId="8" borderId="13" xfId="0" applyNumberFormat="1" applyFont="1" applyFill="1" applyBorder="1" applyAlignment="1">
      <alignment horizontal="center" vertical="top"/>
    </xf>
    <xf numFmtId="165" fontId="1" fillId="6" borderId="27" xfId="0" applyNumberFormat="1" applyFont="1" applyFill="1" applyBorder="1" applyAlignment="1">
      <alignment horizontal="left" vertical="top" wrapText="1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27" xfId="0" applyNumberFormat="1" applyFont="1" applyFill="1" applyBorder="1" applyAlignment="1">
      <alignment horizontal="center" vertical="top"/>
    </xf>
    <xf numFmtId="0" fontId="1" fillId="6" borderId="36" xfId="0" applyFont="1" applyFill="1" applyBorder="1" applyAlignment="1">
      <alignment horizontal="left" vertical="top" wrapText="1"/>
    </xf>
    <xf numFmtId="0" fontId="1" fillId="6" borderId="31" xfId="0" applyFont="1" applyFill="1" applyBorder="1" applyAlignment="1">
      <alignment horizontal="left" vertical="top" wrapText="1"/>
    </xf>
    <xf numFmtId="49" fontId="1" fillId="6" borderId="24" xfId="0" applyNumberFormat="1" applyFont="1" applyFill="1" applyBorder="1" applyAlignment="1">
      <alignment horizontal="center" vertical="top" wrapText="1"/>
    </xf>
    <xf numFmtId="49" fontId="1" fillId="6" borderId="15" xfId="0" applyNumberFormat="1" applyFont="1" applyFill="1" applyBorder="1" applyAlignment="1">
      <alignment horizontal="center" vertical="top" wrapText="1"/>
    </xf>
    <xf numFmtId="49" fontId="1" fillId="6" borderId="26" xfId="0" applyNumberFormat="1" applyFont="1" applyFill="1" applyBorder="1" applyAlignment="1">
      <alignment horizontal="center" vertical="top" wrapText="1"/>
    </xf>
    <xf numFmtId="49" fontId="2" fillId="6" borderId="16" xfId="0" applyNumberFormat="1" applyFont="1" applyFill="1" applyBorder="1" applyAlignment="1">
      <alignment horizontal="center" vertical="top" wrapText="1"/>
    </xf>
    <xf numFmtId="49" fontId="2" fillId="6" borderId="27" xfId="0" applyNumberFormat="1" applyFont="1" applyFill="1" applyBorder="1" applyAlignment="1">
      <alignment horizontal="center" vertical="top" wrapText="1"/>
    </xf>
    <xf numFmtId="49" fontId="1" fillId="6" borderId="14" xfId="0" applyNumberFormat="1" applyFont="1" applyFill="1" applyBorder="1" applyAlignment="1">
      <alignment horizontal="center" vertical="top" wrapText="1"/>
    </xf>
    <xf numFmtId="49" fontId="2" fillId="9" borderId="7" xfId="0" applyNumberFormat="1" applyFont="1" applyFill="1" applyBorder="1" applyAlignment="1">
      <alignment horizontal="center" vertical="top"/>
    </xf>
    <xf numFmtId="49" fontId="2" fillId="2" borderId="66" xfId="0" applyNumberFormat="1" applyFont="1" applyFill="1" applyBorder="1" applyAlignment="1">
      <alignment horizontal="center" vertical="top"/>
    </xf>
    <xf numFmtId="49" fontId="1" fillId="6" borderId="17" xfId="0" applyNumberFormat="1" applyFont="1" applyFill="1" applyBorder="1" applyAlignment="1">
      <alignment horizontal="center" vertical="top" wrapText="1"/>
    </xf>
    <xf numFmtId="49" fontId="2" fillId="9" borderId="6" xfId="0" applyNumberFormat="1" applyFont="1" applyFill="1" applyBorder="1" applyAlignment="1">
      <alignment horizontal="center" vertical="top"/>
    </xf>
    <xf numFmtId="49" fontId="2" fillId="2" borderId="90" xfId="0" applyNumberFormat="1" applyFont="1" applyFill="1" applyBorder="1" applyAlignment="1">
      <alignment horizontal="center" vertical="top"/>
    </xf>
    <xf numFmtId="0" fontId="1" fillId="6" borderId="34" xfId="0" applyFont="1" applyFill="1" applyBorder="1" applyAlignment="1">
      <alignment horizontal="center" vertical="center" textRotation="90" wrapText="1"/>
    </xf>
    <xf numFmtId="0" fontId="1" fillId="6" borderId="31" xfId="0" applyFont="1" applyFill="1" applyBorder="1" applyAlignment="1">
      <alignment horizontal="center" vertical="center" textRotation="90" wrapText="1"/>
    </xf>
    <xf numFmtId="165" fontId="1" fillId="6" borderId="30" xfId="0" applyNumberFormat="1" applyFont="1" applyFill="1" applyBorder="1" applyAlignment="1">
      <alignment vertical="top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top" wrapText="1"/>
    </xf>
    <xf numFmtId="0" fontId="3" fillId="6" borderId="34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left" vertical="top" wrapText="1"/>
    </xf>
    <xf numFmtId="0" fontId="1" fillId="6" borderId="34" xfId="0" applyFont="1" applyFill="1" applyBorder="1" applyAlignment="1">
      <alignment horizontal="center" vertical="top" wrapText="1"/>
    </xf>
    <xf numFmtId="49" fontId="2" fillId="6" borderId="13" xfId="0" applyNumberFormat="1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left" vertical="top" wrapText="1"/>
    </xf>
    <xf numFmtId="3" fontId="1" fillId="6" borderId="16" xfId="0" applyNumberFormat="1" applyFont="1" applyFill="1" applyBorder="1" applyAlignment="1">
      <alignment horizontal="center" vertical="top" wrapText="1"/>
    </xf>
    <xf numFmtId="165" fontId="1" fillId="6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Alignment="1">
      <alignment vertical="top"/>
    </xf>
    <xf numFmtId="165" fontId="1" fillId="6" borderId="78" xfId="0" applyNumberFormat="1" applyFont="1" applyFill="1" applyBorder="1" applyAlignment="1">
      <alignment horizontal="center" vertical="top"/>
    </xf>
    <xf numFmtId="164" fontId="1" fillId="6" borderId="13" xfId="0" applyNumberFormat="1" applyFont="1" applyFill="1" applyBorder="1" applyAlignment="1">
      <alignment horizontal="center" vertical="top" wrapText="1"/>
    </xf>
    <xf numFmtId="164" fontId="1" fillId="6" borderId="67" xfId="0" applyNumberFormat="1" applyFont="1" applyFill="1" applyBorder="1" applyAlignment="1">
      <alignment horizontal="center" vertical="top" wrapText="1"/>
    </xf>
    <xf numFmtId="3" fontId="1" fillId="6" borderId="67" xfId="0" applyNumberFormat="1" applyFont="1" applyFill="1" applyBorder="1" applyAlignment="1">
      <alignment horizontal="center" vertical="top" wrapText="1"/>
    </xf>
    <xf numFmtId="49" fontId="2" fillId="9" borderId="7" xfId="0" applyNumberFormat="1" applyFont="1" applyFill="1" applyBorder="1" applyAlignment="1">
      <alignment horizontal="center" vertical="top"/>
    </xf>
    <xf numFmtId="49" fontId="2" fillId="2" borderId="66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1" fillId="6" borderId="15" xfId="0" applyNumberFormat="1" applyFont="1" applyFill="1" applyBorder="1" applyAlignment="1">
      <alignment horizontal="center" vertical="top" wrapText="1"/>
    </xf>
    <xf numFmtId="0" fontId="1" fillId="6" borderId="46" xfId="0" applyFont="1" applyFill="1" applyBorder="1" applyAlignment="1">
      <alignment horizontal="center" vertical="top" wrapText="1"/>
    </xf>
    <xf numFmtId="165" fontId="1" fillId="6" borderId="36" xfId="0" applyNumberFormat="1" applyFont="1" applyFill="1" applyBorder="1" applyAlignment="1">
      <alignment horizontal="center" vertical="top"/>
    </xf>
    <xf numFmtId="1" fontId="1" fillId="6" borderId="47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/>
    </xf>
    <xf numFmtId="0" fontId="6" fillId="6" borderId="0" xfId="0" applyFont="1" applyFill="1" applyAlignment="1">
      <alignment horizontal="righ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" fillId="4" borderId="44" xfId="0" applyFont="1" applyFill="1" applyBorder="1" applyAlignment="1">
      <alignment horizontal="right" vertical="top" wrapText="1"/>
    </xf>
    <xf numFmtId="0" fontId="2" fillId="4" borderId="49" xfId="0" applyFont="1" applyFill="1" applyBorder="1" applyAlignment="1">
      <alignment horizontal="right" vertical="top" wrapText="1"/>
    </xf>
    <xf numFmtId="0" fontId="2" fillId="4" borderId="48" xfId="0" applyFont="1" applyFill="1" applyBorder="1" applyAlignment="1">
      <alignment horizontal="right" vertical="top" wrapText="1"/>
    </xf>
    <xf numFmtId="0" fontId="1" fillId="3" borderId="54" xfId="0" applyFont="1" applyFill="1" applyBorder="1" applyAlignment="1">
      <alignment horizontal="left" vertical="top" wrapText="1"/>
    </xf>
    <xf numFmtId="0" fontId="1" fillId="3" borderId="55" xfId="0" applyFont="1" applyFill="1" applyBorder="1" applyAlignment="1">
      <alignment horizontal="left" vertical="top" wrapText="1"/>
    </xf>
    <xf numFmtId="0" fontId="1" fillId="3" borderId="40" xfId="0" applyFont="1" applyFill="1" applyBorder="1" applyAlignment="1">
      <alignment horizontal="left" vertical="top" wrapText="1"/>
    </xf>
    <xf numFmtId="0" fontId="1" fillId="3" borderId="44" xfId="0" applyFont="1" applyFill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center" vertical="top" wrapText="1"/>
    </xf>
    <xf numFmtId="0" fontId="1" fillId="2" borderId="51" xfId="0" applyFont="1" applyFill="1" applyBorder="1" applyAlignment="1">
      <alignment horizontal="center" vertical="top" wrapText="1"/>
    </xf>
    <xf numFmtId="3" fontId="2" fillId="6" borderId="16" xfId="0" applyNumberFormat="1" applyFont="1" applyFill="1" applyBorder="1" applyAlignment="1">
      <alignment vertical="top" wrapText="1"/>
    </xf>
    <xf numFmtId="3" fontId="2" fillId="6" borderId="57" xfId="0" applyNumberFormat="1" applyFont="1" applyFill="1" applyBorder="1" applyAlignment="1">
      <alignment vertical="top" wrapText="1"/>
    </xf>
    <xf numFmtId="49" fontId="2" fillId="9" borderId="7" xfId="0" applyNumberFormat="1" applyFont="1" applyFill="1" applyBorder="1" applyAlignment="1">
      <alignment horizontal="center" vertical="top"/>
    </xf>
    <xf numFmtId="49" fontId="2" fillId="2" borderId="66" xfId="0" applyNumberFormat="1" applyFont="1" applyFill="1" applyBorder="1" applyAlignment="1">
      <alignment horizontal="center" vertical="top"/>
    </xf>
    <xf numFmtId="49" fontId="2" fillId="8" borderId="13" xfId="0" applyNumberFormat="1" applyFont="1" applyFill="1" applyBorder="1" applyAlignment="1">
      <alignment horizontal="center" vertical="top"/>
    </xf>
    <xf numFmtId="0" fontId="1" fillId="6" borderId="36" xfId="0" applyFont="1" applyFill="1" applyBorder="1" applyAlignment="1">
      <alignment horizontal="center" vertical="center" textRotation="90" wrapText="1"/>
    </xf>
    <xf numFmtId="0" fontId="1" fillId="6" borderId="34" xfId="0" applyFont="1" applyFill="1" applyBorder="1" applyAlignment="1">
      <alignment horizontal="center" vertical="center" textRotation="90" wrapText="1"/>
    </xf>
    <xf numFmtId="49" fontId="13" fillId="6" borderId="36" xfId="0" applyNumberFormat="1" applyFont="1" applyFill="1" applyBorder="1" applyAlignment="1">
      <alignment horizontal="center" vertical="top" wrapText="1"/>
    </xf>
    <xf numFmtId="49" fontId="13" fillId="6" borderId="15" xfId="0" applyNumberFormat="1" applyFont="1" applyFill="1" applyBorder="1" applyAlignment="1">
      <alignment horizontal="center" vertical="top" wrapText="1"/>
    </xf>
    <xf numFmtId="49" fontId="2" fillId="2" borderId="42" xfId="0" applyNumberFormat="1" applyFont="1" applyFill="1" applyBorder="1" applyAlignment="1">
      <alignment horizontal="right" vertical="center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13" xfId="0" applyNumberFormat="1" applyFont="1" applyFill="1" applyBorder="1" applyAlignment="1">
      <alignment horizontal="center" vertical="top"/>
    </xf>
    <xf numFmtId="49" fontId="2" fillId="6" borderId="27" xfId="0" applyNumberFormat="1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27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2" fillId="8" borderId="53" xfId="0" applyFont="1" applyFill="1" applyBorder="1" applyAlignment="1">
      <alignment horizontal="right" vertical="top" wrapText="1"/>
    </xf>
    <xf numFmtId="0" fontId="2" fillId="8" borderId="25" xfId="0" applyFont="1" applyFill="1" applyBorder="1" applyAlignment="1">
      <alignment horizontal="right" vertical="top" wrapText="1"/>
    </xf>
    <xf numFmtId="0" fontId="2" fillId="8" borderId="29" xfId="0" applyFont="1" applyFill="1" applyBorder="1" applyAlignment="1">
      <alignment horizontal="right" vertical="top" wrapText="1"/>
    </xf>
    <xf numFmtId="49" fontId="2" fillId="2" borderId="45" xfId="0" applyNumberFormat="1" applyFont="1" applyFill="1" applyBorder="1" applyAlignment="1">
      <alignment horizontal="right" vertical="top"/>
    </xf>
    <xf numFmtId="49" fontId="2" fillId="2" borderId="25" xfId="0" applyNumberFormat="1" applyFont="1" applyFill="1" applyBorder="1" applyAlignment="1">
      <alignment horizontal="right" vertical="top"/>
    </xf>
    <xf numFmtId="49" fontId="2" fillId="6" borderId="16" xfId="0" applyNumberFormat="1" applyFont="1" applyFill="1" applyBorder="1" applyAlignment="1">
      <alignment horizontal="center" vertical="top" wrapText="1"/>
    </xf>
    <xf numFmtId="49" fontId="2" fillId="6" borderId="13" xfId="0" applyNumberFormat="1" applyFont="1" applyFill="1" applyBorder="1" applyAlignment="1">
      <alignment horizontal="center" vertical="top" wrapText="1"/>
    </xf>
    <xf numFmtId="0" fontId="1" fillId="6" borderId="36" xfId="0" applyFont="1" applyFill="1" applyBorder="1" applyAlignment="1">
      <alignment vertical="top" wrapText="1"/>
    </xf>
    <xf numFmtId="0" fontId="3" fillId="6" borderId="34" xfId="0" applyFont="1" applyFill="1" applyBorder="1" applyAlignment="1">
      <alignment vertical="top" wrapText="1"/>
    </xf>
    <xf numFmtId="0" fontId="1" fillId="6" borderId="16" xfId="0" applyFont="1" applyFill="1" applyBorder="1" applyAlignment="1">
      <alignment horizontal="center" vertical="center" textRotation="90" wrapText="1"/>
    </xf>
    <xf numFmtId="0" fontId="1" fillId="6" borderId="13" xfId="0" applyFont="1" applyFill="1" applyBorder="1" applyAlignment="1">
      <alignment horizontal="center" vertical="center" textRotation="90" wrapText="1"/>
    </xf>
    <xf numFmtId="49" fontId="1" fillId="6" borderId="34" xfId="0" applyNumberFormat="1" applyFont="1" applyFill="1" applyBorder="1" applyAlignment="1">
      <alignment horizontal="center" vertical="top" wrapText="1"/>
    </xf>
    <xf numFmtId="49" fontId="1" fillId="6" borderId="15" xfId="0" applyNumberFormat="1" applyFont="1" applyFill="1" applyBorder="1" applyAlignment="1">
      <alignment horizontal="center" vertical="top" wrapText="1"/>
    </xf>
    <xf numFmtId="3" fontId="2" fillId="6" borderId="36" xfId="0" applyNumberFormat="1" applyFont="1" applyFill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3" fontId="1" fillId="6" borderId="17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wrapText="1"/>
    </xf>
    <xf numFmtId="49" fontId="2" fillId="9" borderId="42" xfId="0" applyNumberFormat="1" applyFont="1" applyFill="1" applyBorder="1" applyAlignment="1">
      <alignment horizontal="right" vertical="top"/>
    </xf>
    <xf numFmtId="0" fontId="1" fillId="8" borderId="44" xfId="0" applyFont="1" applyFill="1" applyBorder="1" applyAlignment="1">
      <alignment horizontal="left" vertical="top" wrapText="1"/>
    </xf>
    <xf numFmtId="0" fontId="1" fillId="8" borderId="49" xfId="0" applyFont="1" applyFill="1" applyBorder="1" applyAlignment="1">
      <alignment horizontal="left" vertical="top" wrapText="1"/>
    </xf>
    <xf numFmtId="0" fontId="1" fillId="8" borderId="48" xfId="0" applyFont="1" applyFill="1" applyBorder="1" applyAlignment="1">
      <alignment horizontal="left" vertical="top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left" vertical="top" wrapText="1"/>
    </xf>
    <xf numFmtId="0" fontId="1" fillId="6" borderId="31" xfId="0" applyFont="1" applyFill="1" applyBorder="1" applyAlignment="1">
      <alignment horizontal="left" vertical="top" wrapText="1"/>
    </xf>
    <xf numFmtId="0" fontId="1" fillId="6" borderId="31" xfId="0" applyFont="1" applyFill="1" applyBorder="1" applyAlignment="1">
      <alignment vertical="top" wrapText="1"/>
    </xf>
    <xf numFmtId="3" fontId="1" fillId="6" borderId="34" xfId="0" applyNumberFormat="1" applyFont="1" applyFill="1" applyBorder="1" applyAlignment="1">
      <alignment vertical="top" wrapText="1"/>
    </xf>
    <xf numFmtId="0" fontId="3" fillId="6" borderId="31" xfId="0" applyFont="1" applyFill="1" applyBorder="1" applyAlignment="1">
      <alignment vertical="top" wrapText="1"/>
    </xf>
    <xf numFmtId="3" fontId="1" fillId="0" borderId="34" xfId="0" applyNumberFormat="1" applyFont="1" applyBorder="1" applyAlignment="1">
      <alignment horizontal="center" vertical="center" textRotation="90" shrinkToFit="1"/>
    </xf>
    <xf numFmtId="3" fontId="1" fillId="0" borderId="45" xfId="0" applyNumberFormat="1" applyFont="1" applyBorder="1" applyAlignment="1">
      <alignment horizontal="center" vertical="center" textRotation="90" shrinkToFit="1"/>
    </xf>
    <xf numFmtId="3" fontId="1" fillId="0" borderId="13" xfId="0" applyNumberFormat="1" applyFont="1" applyBorder="1" applyAlignment="1">
      <alignment horizontal="center" vertical="center" textRotation="90" shrinkToFit="1"/>
    </xf>
    <xf numFmtId="3" fontId="1" fillId="0" borderId="21" xfId="0" applyNumberFormat="1" applyFont="1" applyBorder="1" applyAlignment="1">
      <alignment horizontal="center" vertical="center" textRotation="90" shrinkToFit="1"/>
    </xf>
    <xf numFmtId="3" fontId="1" fillId="0" borderId="34" xfId="0" applyNumberFormat="1" applyFont="1" applyBorder="1" applyAlignment="1">
      <alignment horizontal="center" vertical="center" shrinkToFit="1"/>
    </xf>
    <xf numFmtId="3" fontId="1" fillId="0" borderId="45" xfId="0" applyNumberFormat="1" applyFont="1" applyBorder="1" applyAlignment="1">
      <alignment horizontal="center" vertical="center" shrinkToFit="1"/>
    </xf>
    <xf numFmtId="49" fontId="1" fillId="6" borderId="26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9" fontId="10" fillId="5" borderId="43" xfId="0" applyNumberFormat="1" applyFont="1" applyFill="1" applyBorder="1" applyAlignment="1">
      <alignment horizontal="left" vertical="top" wrapText="1"/>
    </xf>
    <xf numFmtId="49" fontId="10" fillId="5" borderId="50" xfId="0" applyNumberFormat="1" applyFont="1" applyFill="1" applyBorder="1" applyAlignment="1">
      <alignment horizontal="left" vertical="top" wrapText="1"/>
    </xf>
    <xf numFmtId="49" fontId="10" fillId="5" borderId="52" xfId="0" applyNumberFormat="1" applyFont="1" applyFill="1" applyBorder="1" applyAlignment="1">
      <alignment horizontal="left" vertical="top" wrapText="1"/>
    </xf>
    <xf numFmtId="0" fontId="10" fillId="7" borderId="44" xfId="0" applyFont="1" applyFill="1" applyBorder="1" applyAlignment="1">
      <alignment horizontal="left" vertical="top" wrapText="1"/>
    </xf>
    <xf numFmtId="0" fontId="10" fillId="7" borderId="49" xfId="0" applyFont="1" applyFill="1" applyBorder="1" applyAlignment="1">
      <alignment horizontal="left" vertical="top" wrapText="1"/>
    </xf>
    <xf numFmtId="0" fontId="10" fillId="7" borderId="48" xfId="0" applyFont="1" applyFill="1" applyBorder="1" applyAlignment="1">
      <alignment horizontal="left" vertical="top" wrapText="1"/>
    </xf>
    <xf numFmtId="0" fontId="2" fillId="9" borderId="35" xfId="0" applyFont="1" applyFill="1" applyBorder="1" applyAlignment="1">
      <alignment horizontal="left" vertical="top"/>
    </xf>
    <xf numFmtId="0" fontId="2" fillId="9" borderId="49" xfId="0" applyFont="1" applyFill="1" applyBorder="1" applyAlignment="1">
      <alignment horizontal="left" vertical="top"/>
    </xf>
    <xf numFmtId="0" fontId="2" fillId="9" borderId="48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2" fillId="2" borderId="62" xfId="0" applyFont="1" applyFill="1" applyBorder="1" applyAlignment="1">
      <alignment horizontal="left" vertical="top" wrapText="1"/>
    </xf>
    <xf numFmtId="3" fontId="1" fillId="6" borderId="36" xfId="0" applyNumberFormat="1" applyFont="1" applyFill="1" applyBorder="1" applyAlignment="1">
      <alignment horizontal="justify" vertical="top" wrapText="1"/>
    </xf>
    <xf numFmtId="3" fontId="1" fillId="6" borderId="34" xfId="0" applyNumberFormat="1" applyFont="1" applyFill="1" applyBorder="1" applyAlignment="1">
      <alignment horizontal="justify" vertical="top" wrapText="1"/>
    </xf>
    <xf numFmtId="0" fontId="3" fillId="6" borderId="31" xfId="0" applyFont="1" applyFill="1" applyBorder="1" applyAlignment="1">
      <alignment horizontal="justify" vertical="top" wrapText="1"/>
    </xf>
    <xf numFmtId="49" fontId="1" fillId="6" borderId="17" xfId="0" applyNumberFormat="1" applyFont="1" applyFill="1" applyBorder="1" applyAlignment="1">
      <alignment horizontal="center" vertical="top" wrapText="1"/>
    </xf>
    <xf numFmtId="165" fontId="1" fillId="6" borderId="30" xfId="0" applyNumberFormat="1" applyFont="1" applyFill="1" applyBorder="1" applyAlignment="1">
      <alignment vertical="top" wrapText="1"/>
    </xf>
    <xf numFmtId="165" fontId="1" fillId="6" borderId="7" xfId="0" applyNumberFormat="1" applyFont="1" applyFill="1" applyBorder="1" applyAlignment="1">
      <alignment vertical="top" wrapText="1"/>
    </xf>
    <xf numFmtId="0" fontId="3" fillId="6" borderId="28" xfId="0" applyFont="1" applyFill="1" applyBorder="1" applyAlignment="1">
      <alignment vertical="top" wrapText="1"/>
    </xf>
    <xf numFmtId="3" fontId="1" fillId="6" borderId="36" xfId="0" applyNumberFormat="1" applyFont="1" applyFill="1" applyBorder="1" applyAlignment="1">
      <alignment horizontal="left" vertical="top" wrapText="1"/>
    </xf>
    <xf numFmtId="3" fontId="1" fillId="6" borderId="31" xfId="0" applyNumberFormat="1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" fillId="0" borderId="66" xfId="0" applyFont="1" applyBorder="1" applyAlignment="1">
      <alignment horizontal="center" vertical="center" textRotation="90" wrapText="1"/>
    </xf>
    <xf numFmtId="0" fontId="1" fillId="0" borderId="8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right" vertical="top"/>
    </xf>
    <xf numFmtId="3" fontId="1" fillId="0" borderId="6" xfId="0" applyNumberFormat="1" applyFont="1" applyBorder="1" applyAlignment="1">
      <alignment horizontal="center" vertical="center" textRotation="90" shrinkToFit="1"/>
    </xf>
    <xf numFmtId="3" fontId="1" fillId="0" borderId="7" xfId="0" applyNumberFormat="1" applyFont="1" applyBorder="1" applyAlignment="1">
      <alignment horizontal="center" vertical="center" textRotation="90" shrinkToFit="1"/>
    </xf>
    <xf numFmtId="3" fontId="1" fillId="0" borderId="8" xfId="0" applyNumberFormat="1" applyFont="1" applyBorder="1" applyAlignment="1">
      <alignment horizontal="center" vertical="center" textRotation="90" shrinkToFit="1"/>
    </xf>
    <xf numFmtId="3" fontId="1" fillId="0" borderId="15" xfId="0" applyNumberFormat="1" applyFont="1" applyFill="1" applyBorder="1" applyAlignment="1">
      <alignment horizontal="center" vertical="center" wrapText="1" shrinkToFit="1"/>
    </xf>
    <xf numFmtId="3" fontId="1" fillId="0" borderId="22" xfId="0" applyNumberFormat="1" applyFont="1" applyFill="1" applyBorder="1" applyAlignment="1">
      <alignment horizontal="center" vertical="center" wrapText="1" shrinkToFit="1"/>
    </xf>
    <xf numFmtId="3" fontId="1" fillId="0" borderId="4" xfId="0" applyNumberFormat="1" applyFont="1" applyBorder="1" applyAlignment="1">
      <alignment horizontal="center" vertical="center" textRotation="90" wrapText="1" shrinkToFit="1"/>
    </xf>
    <xf numFmtId="3" fontId="1" fillId="0" borderId="37" xfId="0" applyNumberFormat="1" applyFont="1" applyBorder="1" applyAlignment="1">
      <alignment horizontal="center" vertical="center" textRotation="90" wrapText="1" shrinkToFi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49" fontId="2" fillId="2" borderId="90" xfId="0" applyNumberFormat="1" applyFont="1" applyFill="1" applyBorder="1" applyAlignment="1">
      <alignment horizontal="center" vertical="top"/>
    </xf>
    <xf numFmtId="0" fontId="1" fillId="6" borderId="31" xfId="0" applyFont="1" applyFill="1" applyBorder="1" applyAlignment="1">
      <alignment horizontal="center" vertical="center" textRotation="90" wrapText="1"/>
    </xf>
    <xf numFmtId="49" fontId="2" fillId="8" borderId="23" xfId="0" applyNumberFormat="1" applyFont="1" applyFill="1" applyBorder="1" applyAlignment="1">
      <alignment horizontal="center" vertical="top"/>
    </xf>
    <xf numFmtId="3" fontId="2" fillId="6" borderId="36" xfId="0" applyNumberFormat="1" applyFont="1" applyFill="1" applyBorder="1" applyAlignment="1">
      <alignment horizontal="left" vertical="top" wrapText="1"/>
    </xf>
    <xf numFmtId="3" fontId="2" fillId="6" borderId="31" xfId="0" applyNumberFormat="1" applyFont="1" applyFill="1" applyBorder="1" applyAlignment="1">
      <alignment horizontal="left" vertical="top" wrapText="1"/>
    </xf>
    <xf numFmtId="165" fontId="1" fillId="6" borderId="67" xfId="0" applyNumberFormat="1" applyFont="1" applyFill="1" applyBorder="1" applyAlignment="1">
      <alignment horizontal="left" vertical="top" wrapText="1"/>
    </xf>
    <xf numFmtId="165" fontId="1" fillId="6" borderId="27" xfId="0" applyNumberFormat="1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right" vertical="top" wrapText="1"/>
    </xf>
    <xf numFmtId="0" fontId="2" fillId="4" borderId="50" xfId="0" applyFont="1" applyFill="1" applyBorder="1" applyAlignment="1">
      <alignment horizontal="right" vertical="top" wrapText="1"/>
    </xf>
    <xf numFmtId="0" fontId="2" fillId="4" borderId="52" xfId="0" applyFont="1" applyFill="1" applyBorder="1" applyAlignment="1">
      <alignment horizontal="right" vertical="top" wrapText="1"/>
    </xf>
    <xf numFmtId="0" fontId="2" fillId="8" borderId="54" xfId="0" applyFont="1" applyFill="1" applyBorder="1" applyAlignment="1">
      <alignment horizontal="right" vertical="top" wrapText="1"/>
    </xf>
    <xf numFmtId="0" fontId="2" fillId="8" borderId="55" xfId="0" applyFont="1" applyFill="1" applyBorder="1" applyAlignment="1">
      <alignment horizontal="right" vertical="top" wrapText="1"/>
    </xf>
    <xf numFmtId="0" fontId="2" fillId="8" borderId="40" xfId="0" applyFont="1" applyFill="1" applyBorder="1" applyAlignment="1">
      <alignment horizontal="right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49" fontId="2" fillId="9" borderId="6" xfId="0" applyNumberFormat="1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0" fontId="2" fillId="2" borderId="71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49" fontId="1" fillId="6" borderId="24" xfId="0" applyNumberFormat="1" applyFont="1" applyFill="1" applyBorder="1" applyAlignment="1">
      <alignment horizontal="center" vertical="top" wrapText="1"/>
    </xf>
    <xf numFmtId="49" fontId="2" fillId="6" borderId="27" xfId="0" applyNumberFormat="1" applyFont="1" applyFill="1" applyBorder="1" applyAlignment="1">
      <alignment horizontal="center" vertical="top" wrapText="1"/>
    </xf>
    <xf numFmtId="165" fontId="1" fillId="6" borderId="16" xfId="0" applyNumberFormat="1" applyFont="1" applyFill="1" applyBorder="1" applyAlignment="1">
      <alignment horizontal="left" vertical="top" wrapText="1"/>
    </xf>
    <xf numFmtId="49" fontId="1" fillId="6" borderId="14" xfId="0" applyNumberFormat="1" applyFont="1" applyFill="1" applyBorder="1" applyAlignment="1">
      <alignment horizontal="center" vertical="top" wrapText="1"/>
    </xf>
    <xf numFmtId="49" fontId="2" fillId="2" borderId="41" xfId="0" applyNumberFormat="1" applyFont="1" applyFill="1" applyBorder="1" applyAlignment="1">
      <alignment horizontal="left" vertical="top"/>
    </xf>
    <xf numFmtId="49" fontId="2" fillId="2" borderId="42" xfId="0" applyNumberFormat="1" applyFont="1" applyFill="1" applyBorder="1" applyAlignment="1">
      <alignment horizontal="left" vertical="top"/>
    </xf>
    <xf numFmtId="49" fontId="2" fillId="2" borderId="71" xfId="0" applyNumberFormat="1" applyFont="1" applyFill="1" applyBorder="1" applyAlignment="1">
      <alignment horizontal="left" vertical="top"/>
    </xf>
    <xf numFmtId="49" fontId="2" fillId="2" borderId="51" xfId="0" applyNumberFormat="1" applyFont="1" applyFill="1" applyBorder="1" applyAlignment="1">
      <alignment horizontal="left" vertical="top"/>
    </xf>
    <xf numFmtId="0" fontId="1" fillId="3" borderId="16" xfId="0" applyFont="1" applyFill="1" applyBorder="1" applyAlignment="1">
      <alignment vertical="top" wrapText="1"/>
    </xf>
    <xf numFmtId="0" fontId="1" fillId="3" borderId="27" xfId="0" applyFont="1" applyFill="1" applyBorder="1" applyAlignment="1">
      <alignment vertical="top" wrapText="1"/>
    </xf>
    <xf numFmtId="0" fontId="1" fillId="2" borderId="53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9" borderId="33" xfId="0" applyFont="1" applyFill="1" applyBorder="1" applyAlignment="1">
      <alignment horizontal="center" vertical="top"/>
    </xf>
    <xf numFmtId="0" fontId="1" fillId="9" borderId="42" xfId="0" applyFont="1" applyFill="1" applyBorder="1" applyAlignment="1">
      <alignment horizontal="center" vertical="top"/>
    </xf>
    <xf numFmtId="0" fontId="1" fillId="9" borderId="51" xfId="0" applyFont="1" applyFill="1" applyBorder="1" applyAlignment="1">
      <alignment horizontal="center" vertical="top"/>
    </xf>
    <xf numFmtId="49" fontId="2" fillId="4" borderId="42" xfId="0" applyNumberFormat="1" applyFont="1" applyFill="1" applyBorder="1" applyAlignment="1">
      <alignment horizontal="right" vertical="top"/>
    </xf>
    <xf numFmtId="0" fontId="1" fillId="4" borderId="33" xfId="0" applyFont="1" applyFill="1" applyBorder="1" applyAlignment="1">
      <alignment horizontal="center" vertical="top"/>
    </xf>
    <xf numFmtId="0" fontId="1" fillId="4" borderId="42" xfId="0" applyFont="1" applyFill="1" applyBorder="1" applyAlignment="1">
      <alignment horizontal="center" vertical="top"/>
    </xf>
    <xf numFmtId="0" fontId="1" fillId="4" borderId="51" xfId="0" applyFont="1" applyFill="1" applyBorder="1" applyAlignment="1">
      <alignment horizontal="center" vertical="top"/>
    </xf>
    <xf numFmtId="3" fontId="1" fillId="0" borderId="71" xfId="0" applyNumberFormat="1" applyFont="1" applyFill="1" applyBorder="1" applyAlignment="1">
      <alignment horizontal="left" vertical="top" wrapText="1"/>
    </xf>
    <xf numFmtId="0" fontId="15" fillId="0" borderId="71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1" fillId="6" borderId="99" xfId="0" applyFont="1" applyFill="1" applyBorder="1" applyAlignment="1">
      <alignment horizontal="center" vertical="top"/>
    </xf>
    <xf numFmtId="0" fontId="2" fillId="6" borderId="34" xfId="0" applyFont="1" applyFill="1" applyBorder="1" applyAlignment="1">
      <alignment horizontal="center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FFCCCC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0"/>
  <sheetViews>
    <sheetView tabSelected="1" zoomScaleNormal="100" zoomScaleSheetLayoutView="100" workbookViewId="0">
      <selection activeCell="M29" sqref="M29"/>
    </sheetView>
  </sheetViews>
  <sheetFormatPr defaultColWidth="9.26953125" defaultRowHeight="13" x14ac:dyDescent="0.25"/>
  <cols>
    <col min="1" max="4" width="2.7265625" style="6" customWidth="1"/>
    <col min="5" max="5" width="37.453125" style="6" customWidth="1"/>
    <col min="6" max="6" width="4.453125" style="7" customWidth="1"/>
    <col min="7" max="7" width="13.453125" style="8" customWidth="1"/>
    <col min="8" max="8" width="7.7265625" style="9" customWidth="1"/>
    <col min="9" max="12" width="10" style="6" customWidth="1"/>
    <col min="13" max="13" width="33.54296875" style="6" customWidth="1"/>
    <col min="14" max="17" width="6.453125" style="6" customWidth="1"/>
    <col min="18" max="16384" width="9.26953125" style="10"/>
  </cols>
  <sheetData>
    <row r="1" spans="1:17" ht="19.5" customHeight="1" x14ac:dyDescent="0.25">
      <c r="H1" s="491" t="s">
        <v>126</v>
      </c>
      <c r="I1" s="491"/>
      <c r="J1" s="491"/>
      <c r="K1" s="491"/>
      <c r="L1" s="491"/>
      <c r="M1" s="491"/>
      <c r="N1" s="491"/>
      <c r="O1" s="491"/>
      <c r="P1" s="491"/>
      <c r="Q1" s="491"/>
    </row>
    <row r="2" spans="1:17" ht="11.25" customHeight="1" x14ac:dyDescent="0.25">
      <c r="I2" s="170"/>
      <c r="J2" s="170"/>
      <c r="K2" s="170"/>
      <c r="L2" s="170"/>
      <c r="M2" s="171"/>
      <c r="N2" s="169"/>
      <c r="O2" s="171"/>
      <c r="P2" s="171"/>
      <c r="Q2" s="169"/>
    </row>
    <row r="3" spans="1:17" s="38" customFormat="1" ht="12" customHeight="1" x14ac:dyDescent="0.35">
      <c r="M3" s="567"/>
      <c r="N3" s="567"/>
      <c r="O3" s="567"/>
      <c r="P3" s="567"/>
      <c r="Q3" s="568"/>
    </row>
    <row r="4" spans="1:17" s="6" customFormat="1" ht="15" customHeight="1" x14ac:dyDescent="0.25">
      <c r="A4" s="592" t="s">
        <v>146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</row>
    <row r="5" spans="1:17" ht="14.25" customHeight="1" x14ac:dyDescent="0.25">
      <c r="A5" s="593" t="s">
        <v>23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3"/>
      <c r="O5" s="593"/>
      <c r="P5" s="593"/>
      <c r="Q5" s="593"/>
    </row>
    <row r="6" spans="1:17" ht="14" x14ac:dyDescent="0.25">
      <c r="A6" s="594" t="s">
        <v>15</v>
      </c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594"/>
    </row>
    <row r="7" spans="1:17" ht="15.75" customHeight="1" thickBot="1" x14ac:dyDescent="0.3">
      <c r="A7" s="190"/>
      <c r="B7" s="190"/>
      <c r="C7" s="190"/>
      <c r="D7" s="190"/>
      <c r="E7" s="190"/>
      <c r="F7" s="191"/>
      <c r="G7" s="192"/>
      <c r="H7" s="193"/>
      <c r="I7" s="190"/>
      <c r="J7" s="190"/>
      <c r="K7" s="190"/>
      <c r="L7" s="190"/>
      <c r="M7" s="601" t="s">
        <v>52</v>
      </c>
      <c r="N7" s="601"/>
      <c r="O7" s="601"/>
      <c r="P7" s="601"/>
      <c r="Q7" s="601"/>
    </row>
    <row r="8" spans="1:17" s="36" customFormat="1" ht="21.75" customHeight="1" x14ac:dyDescent="0.25">
      <c r="A8" s="602" t="s">
        <v>16</v>
      </c>
      <c r="B8" s="562" t="s">
        <v>0</v>
      </c>
      <c r="C8" s="562" t="s">
        <v>1</v>
      </c>
      <c r="D8" s="562" t="s">
        <v>18</v>
      </c>
      <c r="E8" s="564" t="s">
        <v>10</v>
      </c>
      <c r="F8" s="560" t="s">
        <v>2</v>
      </c>
      <c r="G8" s="605" t="s">
        <v>130</v>
      </c>
      <c r="H8" s="607" t="s">
        <v>3</v>
      </c>
      <c r="I8" s="609" t="s">
        <v>129</v>
      </c>
      <c r="J8" s="595" t="s">
        <v>143</v>
      </c>
      <c r="K8" s="597" t="s">
        <v>144</v>
      </c>
      <c r="L8" s="599" t="s">
        <v>145</v>
      </c>
      <c r="M8" s="550" t="s">
        <v>128</v>
      </c>
      <c r="N8" s="551"/>
      <c r="O8" s="551"/>
      <c r="P8" s="551"/>
      <c r="Q8" s="552"/>
    </row>
    <row r="9" spans="1:17" s="36" customFormat="1" ht="20.25" customHeight="1" x14ac:dyDescent="0.25">
      <c r="A9" s="603"/>
      <c r="B9" s="562"/>
      <c r="C9" s="562"/>
      <c r="D9" s="562"/>
      <c r="E9" s="564"/>
      <c r="F9" s="560"/>
      <c r="G9" s="605"/>
      <c r="H9" s="607"/>
      <c r="I9" s="610"/>
      <c r="J9" s="595"/>
      <c r="K9" s="597"/>
      <c r="L9" s="599"/>
      <c r="M9" s="553" t="s">
        <v>10</v>
      </c>
      <c r="N9" s="492" t="s">
        <v>42</v>
      </c>
      <c r="O9" s="493"/>
      <c r="P9" s="493"/>
      <c r="Q9" s="494"/>
    </row>
    <row r="10" spans="1:17" s="36" customFormat="1" ht="93" customHeight="1" thickBot="1" x14ac:dyDescent="0.3">
      <c r="A10" s="604"/>
      <c r="B10" s="563"/>
      <c r="C10" s="563"/>
      <c r="D10" s="563"/>
      <c r="E10" s="565"/>
      <c r="F10" s="561"/>
      <c r="G10" s="606"/>
      <c r="H10" s="608"/>
      <c r="I10" s="611"/>
      <c r="J10" s="596"/>
      <c r="K10" s="598"/>
      <c r="L10" s="600"/>
      <c r="M10" s="554"/>
      <c r="N10" s="164" t="s">
        <v>68</v>
      </c>
      <c r="O10" s="164" t="s">
        <v>74</v>
      </c>
      <c r="P10" s="164" t="s">
        <v>92</v>
      </c>
      <c r="Q10" s="37" t="s">
        <v>127</v>
      </c>
    </row>
    <row r="11" spans="1:17" s="41" customFormat="1" ht="15" customHeight="1" x14ac:dyDescent="0.25">
      <c r="A11" s="569" t="s">
        <v>36</v>
      </c>
      <c r="B11" s="570"/>
      <c r="C11" s="570"/>
      <c r="D11" s="570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1"/>
    </row>
    <row r="12" spans="1:17" s="41" customFormat="1" ht="13.5" customHeight="1" x14ac:dyDescent="0.25">
      <c r="A12" s="572" t="s">
        <v>24</v>
      </c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4"/>
    </row>
    <row r="13" spans="1:17" ht="14.25" customHeight="1" x14ac:dyDescent="0.25">
      <c r="A13" s="42" t="s">
        <v>4</v>
      </c>
      <c r="B13" s="575" t="s">
        <v>25</v>
      </c>
      <c r="C13" s="576"/>
      <c r="D13" s="576"/>
      <c r="E13" s="576"/>
      <c r="F13" s="576"/>
      <c r="G13" s="576"/>
      <c r="H13" s="576"/>
      <c r="I13" s="576"/>
      <c r="J13" s="576"/>
      <c r="K13" s="576"/>
      <c r="L13" s="576"/>
      <c r="M13" s="576"/>
      <c r="N13" s="576"/>
      <c r="O13" s="576"/>
      <c r="P13" s="576"/>
      <c r="Q13" s="577"/>
    </row>
    <row r="14" spans="1:17" ht="15.75" customHeight="1" thickBot="1" x14ac:dyDescent="0.3">
      <c r="A14" s="113" t="s">
        <v>4</v>
      </c>
      <c r="B14" s="194" t="s">
        <v>4</v>
      </c>
      <c r="C14" s="578" t="s">
        <v>26</v>
      </c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80"/>
    </row>
    <row r="15" spans="1:17" ht="21" customHeight="1" x14ac:dyDescent="0.25">
      <c r="A15" s="357" t="s">
        <v>4</v>
      </c>
      <c r="B15" s="462" t="s">
        <v>4</v>
      </c>
      <c r="C15" s="445" t="s">
        <v>4</v>
      </c>
      <c r="D15" s="195"/>
      <c r="E15" s="196" t="s">
        <v>45</v>
      </c>
      <c r="F15" s="197"/>
      <c r="G15" s="198"/>
      <c r="H15" s="199"/>
      <c r="I15" s="221"/>
      <c r="J15" s="206"/>
      <c r="K15" s="206"/>
      <c r="L15" s="210"/>
      <c r="M15" s="354"/>
      <c r="N15" s="231"/>
      <c r="O15" s="200"/>
      <c r="P15" s="202"/>
      <c r="Q15" s="201"/>
    </row>
    <row r="16" spans="1:17" ht="12" customHeight="1" x14ac:dyDescent="0.25">
      <c r="A16" s="458"/>
      <c r="B16" s="459"/>
      <c r="C16" s="43"/>
      <c r="D16" s="448" t="s">
        <v>4</v>
      </c>
      <c r="E16" s="581" t="s">
        <v>38</v>
      </c>
      <c r="F16" s="466" t="s">
        <v>27</v>
      </c>
      <c r="G16" s="584" t="s">
        <v>121</v>
      </c>
      <c r="H16" s="106" t="s">
        <v>43</v>
      </c>
      <c r="I16" s="368">
        <v>13.2</v>
      </c>
      <c r="J16" s="207">
        <v>13.2</v>
      </c>
      <c r="K16" s="136"/>
      <c r="L16" s="11"/>
      <c r="M16" s="585" t="s">
        <v>53</v>
      </c>
      <c r="N16" s="229">
        <v>1</v>
      </c>
      <c r="O16" s="419">
        <v>1</v>
      </c>
      <c r="P16" s="95"/>
      <c r="Q16" s="44"/>
    </row>
    <row r="17" spans="1:17" ht="13.5" customHeight="1" x14ac:dyDescent="0.25">
      <c r="A17" s="458"/>
      <c r="B17" s="459"/>
      <c r="C17" s="43"/>
      <c r="D17" s="474"/>
      <c r="E17" s="582"/>
      <c r="F17" s="466" t="s">
        <v>105</v>
      </c>
      <c r="G17" s="541"/>
      <c r="H17" s="106"/>
      <c r="I17" s="203"/>
      <c r="J17" s="207"/>
      <c r="K17" s="136"/>
      <c r="L17" s="11"/>
      <c r="M17" s="586"/>
      <c r="N17" s="230"/>
      <c r="O17" s="420"/>
      <c r="P17" s="183"/>
      <c r="Q17" s="45"/>
    </row>
    <row r="18" spans="1:17" ht="14.25" customHeight="1" x14ac:dyDescent="0.25">
      <c r="A18" s="458"/>
      <c r="B18" s="459"/>
      <c r="C18" s="43"/>
      <c r="D18" s="474"/>
      <c r="E18" s="583"/>
      <c r="F18" s="467" t="s">
        <v>109</v>
      </c>
      <c r="G18" s="541"/>
      <c r="H18" s="107"/>
      <c r="I18" s="203"/>
      <c r="J18" s="207"/>
      <c r="K18" s="136"/>
      <c r="L18" s="11"/>
      <c r="M18" s="587"/>
      <c r="N18" s="230"/>
      <c r="O18" s="421"/>
      <c r="P18" s="422"/>
      <c r="Q18" s="45"/>
    </row>
    <row r="19" spans="1:17" ht="15.75" customHeight="1" x14ac:dyDescent="0.25">
      <c r="A19" s="458"/>
      <c r="B19" s="459"/>
      <c r="C19" s="446"/>
      <c r="D19" s="517" t="s">
        <v>6</v>
      </c>
      <c r="E19" s="588" t="s">
        <v>60</v>
      </c>
      <c r="F19" s="590" t="s">
        <v>109</v>
      </c>
      <c r="G19" s="541"/>
      <c r="H19" s="108" t="s">
        <v>43</v>
      </c>
      <c r="I19" s="368"/>
      <c r="J19" s="208">
        <v>9.6999999999999993</v>
      </c>
      <c r="K19" s="159"/>
      <c r="L19" s="134"/>
      <c r="M19" s="141" t="s">
        <v>62</v>
      </c>
      <c r="N19" s="223"/>
      <c r="O19" s="423">
        <v>1</v>
      </c>
      <c r="P19" s="295"/>
      <c r="Q19" s="15"/>
    </row>
    <row r="20" spans="1:17" ht="12.75" customHeight="1" x14ac:dyDescent="0.25">
      <c r="A20" s="358"/>
      <c r="B20" s="459"/>
      <c r="C20" s="46"/>
      <c r="D20" s="519"/>
      <c r="E20" s="589"/>
      <c r="F20" s="591"/>
      <c r="G20" s="189"/>
      <c r="H20" s="156"/>
      <c r="I20" s="369"/>
      <c r="J20" s="209"/>
      <c r="K20" s="161"/>
      <c r="L20" s="135"/>
      <c r="M20" s="26"/>
      <c r="N20" s="224"/>
      <c r="O20" s="97"/>
      <c r="P20" s="290"/>
      <c r="Q20" s="27"/>
    </row>
    <row r="21" spans="1:17" ht="25.5" customHeight="1" x14ac:dyDescent="0.25">
      <c r="A21" s="458"/>
      <c r="B21" s="359"/>
      <c r="C21" s="222"/>
      <c r="D21" s="188" t="s">
        <v>19</v>
      </c>
      <c r="E21" s="558" t="s">
        <v>73</v>
      </c>
      <c r="F21" s="114"/>
      <c r="G21" s="149"/>
      <c r="H21" s="106" t="s">
        <v>17</v>
      </c>
      <c r="I21" s="203"/>
      <c r="J21" s="207"/>
      <c r="K21" s="207">
        <v>65.3</v>
      </c>
      <c r="L21" s="11"/>
      <c r="M21" s="1" t="s">
        <v>69</v>
      </c>
      <c r="N21" s="225"/>
      <c r="O21" s="424"/>
      <c r="P21" s="476">
        <v>1</v>
      </c>
      <c r="Q21" s="13"/>
    </row>
    <row r="22" spans="1:17" ht="27" customHeight="1" x14ac:dyDescent="0.3">
      <c r="A22" s="458"/>
      <c r="B22" s="459"/>
      <c r="C22" s="46"/>
      <c r="D22" s="47"/>
      <c r="E22" s="559"/>
      <c r="F22" s="114"/>
      <c r="G22" s="115"/>
      <c r="H22" s="107" t="s">
        <v>43</v>
      </c>
      <c r="I22" s="369">
        <v>58.9</v>
      </c>
      <c r="J22" s="209"/>
      <c r="K22" s="161"/>
      <c r="L22" s="135"/>
      <c r="M22" s="26"/>
      <c r="N22" s="224"/>
      <c r="O22" s="371"/>
      <c r="P22" s="296"/>
      <c r="Q22" s="27"/>
    </row>
    <row r="23" spans="1:17" ht="13.5" customHeight="1" x14ac:dyDescent="0.25">
      <c r="A23" s="509"/>
      <c r="B23" s="510"/>
      <c r="C23" s="511"/>
      <c r="D23" s="517" t="s">
        <v>20</v>
      </c>
      <c r="E23" s="555" t="s">
        <v>87</v>
      </c>
      <c r="F23" s="513"/>
      <c r="G23" s="541"/>
      <c r="H23" s="438" t="s">
        <v>17</v>
      </c>
      <c r="I23" s="368"/>
      <c r="J23" s="208"/>
      <c r="K23" s="159">
        <v>10</v>
      </c>
      <c r="L23" s="134">
        <v>20</v>
      </c>
      <c r="M23" s="465" t="s">
        <v>69</v>
      </c>
      <c r="N23" s="226"/>
      <c r="O23" s="436"/>
      <c r="P23" s="295"/>
      <c r="Q23" s="23">
        <v>1</v>
      </c>
    </row>
    <row r="24" spans="1:17" ht="13.5" customHeight="1" x14ac:dyDescent="0.25">
      <c r="A24" s="509"/>
      <c r="B24" s="510"/>
      <c r="C24" s="511"/>
      <c r="D24" s="519"/>
      <c r="E24" s="556"/>
      <c r="F24" s="513"/>
      <c r="G24" s="541"/>
      <c r="H24" s="156"/>
      <c r="I24" s="369"/>
      <c r="J24" s="209"/>
      <c r="K24" s="161"/>
      <c r="L24" s="135"/>
      <c r="M24" s="142"/>
      <c r="N24" s="227"/>
      <c r="O24" s="437"/>
      <c r="P24" s="477"/>
      <c r="Q24" s="20"/>
    </row>
    <row r="25" spans="1:17" ht="17.25" customHeight="1" x14ac:dyDescent="0.25">
      <c r="A25" s="509"/>
      <c r="B25" s="510"/>
      <c r="C25" s="511"/>
      <c r="D25" s="517" t="s">
        <v>21</v>
      </c>
      <c r="E25" s="555" t="s">
        <v>98</v>
      </c>
      <c r="F25" s="513"/>
      <c r="G25" s="541"/>
      <c r="H25" s="438" t="s">
        <v>17</v>
      </c>
      <c r="I25" s="368"/>
      <c r="J25" s="208"/>
      <c r="K25" s="159">
        <v>30</v>
      </c>
      <c r="L25" s="134">
        <v>90</v>
      </c>
      <c r="M25" s="465" t="s">
        <v>69</v>
      </c>
      <c r="N25" s="226"/>
      <c r="O25" s="436"/>
      <c r="P25" s="295"/>
      <c r="Q25" s="23">
        <v>1</v>
      </c>
    </row>
    <row r="26" spans="1:17" ht="25.5" customHeight="1" x14ac:dyDescent="0.25">
      <c r="A26" s="509"/>
      <c r="B26" s="510"/>
      <c r="C26" s="511"/>
      <c r="D26" s="519"/>
      <c r="E26" s="556"/>
      <c r="F26" s="513"/>
      <c r="G26" s="541"/>
      <c r="H26" s="156"/>
      <c r="I26" s="369"/>
      <c r="J26" s="209"/>
      <c r="K26" s="161"/>
      <c r="L26" s="135"/>
      <c r="M26" s="142"/>
      <c r="N26" s="227"/>
      <c r="O26" s="437"/>
      <c r="P26" s="477"/>
      <c r="Q26" s="20"/>
    </row>
    <row r="27" spans="1:17" ht="15.75" customHeight="1" x14ac:dyDescent="0.25">
      <c r="A27" s="509"/>
      <c r="B27" s="510"/>
      <c r="C27" s="511"/>
      <c r="D27" s="517" t="s">
        <v>22</v>
      </c>
      <c r="E27" s="536" t="s">
        <v>70</v>
      </c>
      <c r="F27" s="513"/>
      <c r="G27" s="541"/>
      <c r="H27" s="155" t="s">
        <v>17</v>
      </c>
      <c r="I27" s="368">
        <v>7.5</v>
      </c>
      <c r="J27" s="208">
        <v>6.7</v>
      </c>
      <c r="K27" s="159">
        <v>6.7</v>
      </c>
      <c r="L27" s="134">
        <v>6.7</v>
      </c>
      <c r="M27" s="336" t="s">
        <v>34</v>
      </c>
      <c r="N27" s="226">
        <v>100</v>
      </c>
      <c r="O27" s="226">
        <v>100</v>
      </c>
      <c r="P27" s="381">
        <v>100</v>
      </c>
      <c r="Q27" s="384">
        <v>100</v>
      </c>
    </row>
    <row r="28" spans="1:17" ht="25.5" customHeight="1" x14ac:dyDescent="0.25">
      <c r="A28" s="509"/>
      <c r="B28" s="510"/>
      <c r="C28" s="511"/>
      <c r="D28" s="519"/>
      <c r="E28" s="557"/>
      <c r="F28" s="513"/>
      <c r="G28" s="566"/>
      <c r="H28" s="158"/>
      <c r="I28" s="369"/>
      <c r="J28" s="161"/>
      <c r="K28" s="161"/>
      <c r="L28" s="135"/>
      <c r="M28" s="374" t="s">
        <v>39</v>
      </c>
      <c r="N28" s="383">
        <v>1</v>
      </c>
      <c r="O28" s="383">
        <v>1</v>
      </c>
      <c r="P28" s="228">
        <v>1</v>
      </c>
      <c r="Q28" s="24">
        <v>1</v>
      </c>
    </row>
    <row r="29" spans="1:17" ht="17.25" customHeight="1" x14ac:dyDescent="0.25">
      <c r="A29" s="509"/>
      <c r="B29" s="510"/>
      <c r="C29" s="511"/>
      <c r="D29" s="534" t="s">
        <v>37</v>
      </c>
      <c r="E29" s="536" t="s">
        <v>131</v>
      </c>
      <c r="F29" s="538"/>
      <c r="G29" s="540"/>
      <c r="H29" s="17" t="s">
        <v>17</v>
      </c>
      <c r="I29" s="207">
        <v>7.3</v>
      </c>
      <c r="J29" s="18"/>
      <c r="K29" s="417">
        <v>32.9</v>
      </c>
      <c r="L29" s="417">
        <v>7.3</v>
      </c>
      <c r="M29" s="375" t="s">
        <v>48</v>
      </c>
      <c r="N29" s="425">
        <v>1</v>
      </c>
      <c r="O29" s="382">
        <v>2</v>
      </c>
      <c r="P29" s="429"/>
      <c r="Q29" s="356"/>
    </row>
    <row r="30" spans="1:17" ht="13.5" customHeight="1" x14ac:dyDescent="0.25">
      <c r="A30" s="509"/>
      <c r="B30" s="510"/>
      <c r="C30" s="511"/>
      <c r="D30" s="535"/>
      <c r="E30" s="537"/>
      <c r="F30" s="539"/>
      <c r="G30" s="541"/>
      <c r="H30" s="108" t="s">
        <v>71</v>
      </c>
      <c r="I30" s="203"/>
      <c r="J30" s="207">
        <v>7.3</v>
      </c>
      <c r="K30" s="136"/>
      <c r="L30" s="11"/>
      <c r="M30" s="350" t="s">
        <v>76</v>
      </c>
      <c r="N30" s="424"/>
      <c r="O30" s="424"/>
      <c r="P30" s="424">
        <v>500</v>
      </c>
      <c r="Q30" s="376"/>
    </row>
    <row r="31" spans="1:17" ht="27" customHeight="1" x14ac:dyDescent="0.25">
      <c r="A31" s="509"/>
      <c r="B31" s="510"/>
      <c r="C31" s="511"/>
      <c r="D31" s="535"/>
      <c r="E31" s="537"/>
      <c r="F31" s="539"/>
      <c r="G31" s="541"/>
      <c r="H31" s="108"/>
      <c r="I31" s="203"/>
      <c r="J31" s="207"/>
      <c r="K31" s="136"/>
      <c r="L31" s="18"/>
      <c r="M31" s="377" t="s">
        <v>86</v>
      </c>
      <c r="N31" s="409"/>
      <c r="O31" s="409"/>
      <c r="P31" s="409">
        <v>26</v>
      </c>
      <c r="Q31" s="379"/>
    </row>
    <row r="32" spans="1:17" ht="15" customHeight="1" x14ac:dyDescent="0.25">
      <c r="A32" s="458"/>
      <c r="B32" s="459"/>
      <c r="C32" s="446"/>
      <c r="D32" s="468"/>
      <c r="E32" s="469"/>
      <c r="F32" s="463"/>
      <c r="G32" s="453"/>
      <c r="H32" s="108"/>
      <c r="I32" s="203"/>
      <c r="J32" s="207"/>
      <c r="K32" s="136"/>
      <c r="L32" s="11"/>
      <c r="M32" s="350" t="s">
        <v>75</v>
      </c>
      <c r="N32" s="228"/>
      <c r="O32" s="435">
        <v>1</v>
      </c>
      <c r="P32" s="290">
        <v>3</v>
      </c>
      <c r="Q32" s="20">
        <v>3</v>
      </c>
    </row>
    <row r="33" spans="1:17" ht="13.5" customHeight="1" x14ac:dyDescent="0.25">
      <c r="A33" s="509"/>
      <c r="B33" s="510"/>
      <c r="C33" s="511"/>
      <c r="D33" s="517" t="s">
        <v>100</v>
      </c>
      <c r="E33" s="555" t="s">
        <v>101</v>
      </c>
      <c r="F33" s="513"/>
      <c r="G33" s="541"/>
      <c r="H33" s="155" t="s">
        <v>17</v>
      </c>
      <c r="I33" s="368">
        <v>2.5</v>
      </c>
      <c r="J33" s="208">
        <v>2.5</v>
      </c>
      <c r="K33" s="159">
        <v>5</v>
      </c>
      <c r="L33" s="134">
        <v>5</v>
      </c>
      <c r="M33" s="336" t="s">
        <v>77</v>
      </c>
      <c r="N33" s="226">
        <v>1</v>
      </c>
      <c r="O33" s="423">
        <v>1</v>
      </c>
      <c r="P33" s="295">
        <v>2</v>
      </c>
      <c r="Q33" s="23">
        <v>2</v>
      </c>
    </row>
    <row r="34" spans="1:17" ht="13.5" customHeight="1" x14ac:dyDescent="0.25">
      <c r="A34" s="509"/>
      <c r="B34" s="510"/>
      <c r="C34" s="511"/>
      <c r="D34" s="519"/>
      <c r="E34" s="556"/>
      <c r="F34" s="613"/>
      <c r="G34" s="566"/>
      <c r="H34" s="156"/>
      <c r="I34" s="369"/>
      <c r="J34" s="209"/>
      <c r="K34" s="161"/>
      <c r="L34" s="135"/>
      <c r="M34" s="142"/>
      <c r="N34" s="228"/>
      <c r="O34" s="96"/>
      <c r="P34" s="99"/>
      <c r="Q34" s="24"/>
    </row>
    <row r="35" spans="1:17" ht="26.65" customHeight="1" x14ac:dyDescent="0.25">
      <c r="A35" s="509"/>
      <c r="B35" s="510"/>
      <c r="C35" s="511"/>
      <c r="D35" s="517" t="s">
        <v>44</v>
      </c>
      <c r="E35" s="520" t="s">
        <v>124</v>
      </c>
      <c r="F35" s="523" t="s">
        <v>105</v>
      </c>
      <c r="G35" s="373" t="s">
        <v>132</v>
      </c>
      <c r="H35" s="155" t="s">
        <v>17</v>
      </c>
      <c r="I35" s="368"/>
      <c r="J35" s="208">
        <v>6</v>
      </c>
      <c r="K35" s="159"/>
      <c r="L35" s="134"/>
      <c r="M35" s="375" t="s">
        <v>133</v>
      </c>
      <c r="N35" s="381">
        <v>1</v>
      </c>
      <c r="O35" s="382">
        <v>1</v>
      </c>
      <c r="P35" s="429"/>
      <c r="Q35" s="23"/>
    </row>
    <row r="36" spans="1:17" ht="17.149999999999999" customHeight="1" x14ac:dyDescent="0.25">
      <c r="A36" s="509"/>
      <c r="B36" s="510"/>
      <c r="C36" s="511"/>
      <c r="D36" s="518"/>
      <c r="E36" s="521"/>
      <c r="F36" s="524"/>
      <c r="G36" s="428"/>
      <c r="H36" s="108"/>
      <c r="I36" s="203"/>
      <c r="J36" s="207"/>
      <c r="K36" s="136"/>
      <c r="L36" s="11"/>
      <c r="M36" s="350" t="s">
        <v>167</v>
      </c>
      <c r="N36" s="227"/>
      <c r="O36" s="409"/>
      <c r="P36" s="378"/>
      <c r="Q36" s="379">
        <v>1</v>
      </c>
    </row>
    <row r="37" spans="1:17" ht="27.75" customHeight="1" x14ac:dyDescent="0.25">
      <c r="A37" s="509"/>
      <c r="B37" s="510"/>
      <c r="C37" s="511"/>
      <c r="D37" s="519"/>
      <c r="E37" s="522"/>
      <c r="F37" s="525"/>
      <c r="G37" s="454" t="s">
        <v>148</v>
      </c>
      <c r="H37" s="156"/>
      <c r="I37" s="369"/>
      <c r="J37" s="209"/>
      <c r="K37" s="161"/>
      <c r="L37" s="211"/>
      <c r="M37" s="374" t="s">
        <v>80</v>
      </c>
      <c r="N37" s="383"/>
      <c r="O37" s="96"/>
      <c r="P37" s="99"/>
      <c r="Q37" s="24">
        <v>1</v>
      </c>
    </row>
    <row r="38" spans="1:17" ht="40" customHeight="1" x14ac:dyDescent="0.25">
      <c r="A38" s="509"/>
      <c r="B38" s="510"/>
      <c r="C38" s="511"/>
      <c r="D38" s="517" t="s">
        <v>49</v>
      </c>
      <c r="E38" s="520" t="s">
        <v>125</v>
      </c>
      <c r="F38" s="523" t="s">
        <v>105</v>
      </c>
      <c r="G38" s="430" t="s">
        <v>154</v>
      </c>
      <c r="H38" s="155" t="s">
        <v>17</v>
      </c>
      <c r="I38" s="368"/>
      <c r="J38" s="208">
        <v>12</v>
      </c>
      <c r="K38" s="159"/>
      <c r="L38" s="143"/>
      <c r="M38" s="336" t="s">
        <v>134</v>
      </c>
      <c r="N38" s="226">
        <v>1</v>
      </c>
      <c r="O38" s="423">
        <v>1</v>
      </c>
      <c r="P38" s="98"/>
      <c r="Q38" s="23"/>
    </row>
    <row r="39" spans="1:17" ht="30" customHeight="1" x14ac:dyDescent="0.25">
      <c r="A39" s="509"/>
      <c r="B39" s="510"/>
      <c r="C39" s="511"/>
      <c r="D39" s="519"/>
      <c r="E39" s="522"/>
      <c r="F39" s="525"/>
      <c r="G39" s="454" t="s">
        <v>148</v>
      </c>
      <c r="H39" s="156" t="s">
        <v>166</v>
      </c>
      <c r="I39" s="369"/>
      <c r="J39" s="209"/>
      <c r="K39" s="161"/>
      <c r="L39" s="211"/>
      <c r="M39" s="142"/>
      <c r="N39" s="228"/>
      <c r="O39" s="96"/>
      <c r="P39" s="99"/>
      <c r="Q39" s="24"/>
    </row>
    <row r="40" spans="1:17" ht="18.75" customHeight="1" x14ac:dyDescent="0.25">
      <c r="A40" s="509"/>
      <c r="B40" s="510"/>
      <c r="C40" s="511"/>
      <c r="D40" s="517" t="s">
        <v>84</v>
      </c>
      <c r="E40" s="555" t="s">
        <v>135</v>
      </c>
      <c r="F40" s="512"/>
      <c r="G40" s="584" t="s">
        <v>148</v>
      </c>
      <c r="H40" s="108"/>
      <c r="I40" s="368"/>
      <c r="J40" s="208"/>
      <c r="K40" s="159"/>
      <c r="L40" s="143"/>
      <c r="M40" s="336" t="s">
        <v>136</v>
      </c>
      <c r="N40" s="226">
        <v>1</v>
      </c>
      <c r="O40" s="157"/>
      <c r="P40" s="98"/>
      <c r="Q40" s="23"/>
    </row>
    <row r="41" spans="1:17" ht="12.75" customHeight="1" x14ac:dyDescent="0.25">
      <c r="A41" s="509"/>
      <c r="B41" s="510"/>
      <c r="C41" s="511"/>
      <c r="D41" s="519"/>
      <c r="E41" s="556"/>
      <c r="F41" s="613"/>
      <c r="G41" s="566"/>
      <c r="H41" s="156"/>
      <c r="I41" s="369"/>
      <c r="J41" s="209"/>
      <c r="K41" s="161"/>
      <c r="L41" s="211"/>
      <c r="M41" s="142"/>
      <c r="N41" s="232"/>
      <c r="O41" s="25"/>
      <c r="P41" s="99"/>
      <c r="Q41" s="24"/>
    </row>
    <row r="42" spans="1:17" ht="42" customHeight="1" x14ac:dyDescent="0.25">
      <c r="A42" s="458"/>
      <c r="B42" s="459"/>
      <c r="C42" s="46"/>
      <c r="D42" s="69" t="s">
        <v>122</v>
      </c>
      <c r="E42" s="125" t="s">
        <v>99</v>
      </c>
      <c r="F42" s="283"/>
      <c r="G42" s="460" t="s">
        <v>153</v>
      </c>
      <c r="H42" s="179" t="s">
        <v>17</v>
      </c>
      <c r="I42" s="367"/>
      <c r="J42" s="129"/>
      <c r="K42" s="285">
        <v>10</v>
      </c>
      <c r="L42" s="286">
        <v>50</v>
      </c>
      <c r="M42" s="349" t="s">
        <v>69</v>
      </c>
      <c r="N42" s="287"/>
      <c r="O42" s="289"/>
      <c r="P42" s="416">
        <v>1</v>
      </c>
      <c r="Q42" s="282"/>
    </row>
    <row r="43" spans="1:17" ht="15.75" customHeight="1" x14ac:dyDescent="0.25">
      <c r="A43" s="458"/>
      <c r="B43" s="459"/>
      <c r="C43" s="46"/>
      <c r="D43" s="474" t="s">
        <v>123</v>
      </c>
      <c r="E43" s="291" t="s">
        <v>108</v>
      </c>
      <c r="F43" s="293" t="s">
        <v>112</v>
      </c>
      <c r="G43" s="453"/>
      <c r="H43" s="370" t="s">
        <v>17</v>
      </c>
      <c r="I43" s="203"/>
      <c r="J43" s="18"/>
      <c r="K43" s="417">
        <v>25</v>
      </c>
      <c r="L43" s="151">
        <v>75</v>
      </c>
      <c r="M43" s="336" t="s">
        <v>113</v>
      </c>
      <c r="N43" s="381"/>
      <c r="O43" s="382"/>
      <c r="P43" s="290"/>
      <c r="Q43" s="384">
        <v>1</v>
      </c>
    </row>
    <row r="44" spans="1:17" ht="15.75" customHeight="1" x14ac:dyDescent="0.25">
      <c r="A44" s="458"/>
      <c r="B44" s="459"/>
      <c r="C44" s="46"/>
      <c r="D44" s="449"/>
      <c r="E44" s="292"/>
      <c r="F44" s="294" t="s">
        <v>109</v>
      </c>
      <c r="G44" s="453"/>
      <c r="H44" s="427"/>
      <c r="I44" s="369"/>
      <c r="J44" s="131"/>
      <c r="K44" s="418"/>
      <c r="L44" s="211"/>
      <c r="M44" s="380" t="s">
        <v>111</v>
      </c>
      <c r="N44" s="232"/>
      <c r="O44" s="97"/>
      <c r="P44" s="435"/>
      <c r="Q44" s="24">
        <v>1</v>
      </c>
    </row>
    <row r="45" spans="1:17" ht="26.25" customHeight="1" x14ac:dyDescent="0.25">
      <c r="A45" s="458"/>
      <c r="B45" s="459"/>
      <c r="C45" s="46"/>
      <c r="D45" s="69" t="s">
        <v>147</v>
      </c>
      <c r="E45" s="297" t="s">
        <v>82</v>
      </c>
      <c r="F45" s="293"/>
      <c r="G45" s="453"/>
      <c r="H45" s="17" t="s">
        <v>17</v>
      </c>
      <c r="I45" s="203"/>
      <c r="J45" s="160">
        <v>6.5</v>
      </c>
      <c r="K45" s="417">
        <v>8.1999999999999993</v>
      </c>
      <c r="L45" s="151"/>
      <c r="M45" s="350" t="s">
        <v>85</v>
      </c>
      <c r="N45" s="372"/>
      <c r="O45" s="329">
        <v>1</v>
      </c>
      <c r="P45" s="329">
        <v>1</v>
      </c>
      <c r="Q45" s="282"/>
    </row>
    <row r="46" spans="1:17" ht="54" customHeight="1" x14ac:dyDescent="0.25">
      <c r="A46" s="458"/>
      <c r="B46" s="459"/>
      <c r="C46" s="46"/>
      <c r="D46" s="69" t="s">
        <v>152</v>
      </c>
      <c r="E46" s="297" t="s">
        <v>155</v>
      </c>
      <c r="F46" s="293"/>
      <c r="G46" s="454"/>
      <c r="H46" s="386" t="s">
        <v>17</v>
      </c>
      <c r="I46" s="367"/>
      <c r="J46" s="490"/>
      <c r="K46" s="285">
        <v>6.1</v>
      </c>
      <c r="L46" s="286"/>
      <c r="M46" s="385" t="s">
        <v>156</v>
      </c>
      <c r="N46" s="287"/>
      <c r="O46" s="329"/>
      <c r="P46" s="416">
        <v>1</v>
      </c>
      <c r="Q46" s="282"/>
    </row>
    <row r="47" spans="1:17" ht="43.5" customHeight="1" x14ac:dyDescent="0.25">
      <c r="A47" s="483"/>
      <c r="B47" s="484"/>
      <c r="C47" s="46"/>
      <c r="D47" s="485" t="s">
        <v>172</v>
      </c>
      <c r="E47" s="297" t="s">
        <v>174</v>
      </c>
      <c r="F47" s="293"/>
      <c r="G47" s="486" t="s">
        <v>173</v>
      </c>
      <c r="H47" s="487"/>
      <c r="I47" s="368"/>
      <c r="J47" s="478"/>
      <c r="K47" s="488"/>
      <c r="L47" s="143"/>
      <c r="M47" s="336" t="s">
        <v>175</v>
      </c>
      <c r="N47" s="489"/>
      <c r="O47" s="476">
        <v>1</v>
      </c>
      <c r="P47" s="295"/>
      <c r="Q47" s="23"/>
    </row>
    <row r="48" spans="1:17" ht="17.25" customHeight="1" thickBot="1" x14ac:dyDescent="0.3">
      <c r="A48" s="48"/>
      <c r="B48" s="360"/>
      <c r="C48" s="49"/>
      <c r="D48" s="238"/>
      <c r="E48" s="110"/>
      <c r="F48" s="264"/>
      <c r="G48" s="239"/>
      <c r="H48" s="298" t="s">
        <v>5</v>
      </c>
      <c r="I48" s="273">
        <f>SUM(I16:I46)</f>
        <v>89.4</v>
      </c>
      <c r="J48" s="284">
        <f>SUM(J16:J46)</f>
        <v>63.9</v>
      </c>
      <c r="K48" s="281">
        <f>SUM(K16:K46)</f>
        <v>199.2</v>
      </c>
      <c r="L48" s="280">
        <f>SUM(L16:L46)</f>
        <v>254</v>
      </c>
      <c r="M48" s="351"/>
      <c r="N48" s="241"/>
      <c r="O48" s="246"/>
      <c r="P48" s="288"/>
      <c r="Q48" s="15"/>
    </row>
    <row r="49" spans="1:17" ht="16.5" customHeight="1" x14ac:dyDescent="0.25">
      <c r="A49" s="631" t="s">
        <v>4</v>
      </c>
      <c r="B49" s="612" t="s">
        <v>4</v>
      </c>
      <c r="C49" s="614" t="s">
        <v>6</v>
      </c>
      <c r="D49" s="51"/>
      <c r="E49" s="109" t="s">
        <v>46</v>
      </c>
      <c r="F49" s="111"/>
      <c r="G49" s="118"/>
      <c r="H49" s="52"/>
      <c r="I49" s="53"/>
      <c r="J49" s="213"/>
      <c r="K49" s="213"/>
      <c r="L49" s="212"/>
      <c r="M49" s="352"/>
      <c r="N49" s="347"/>
      <c r="O49" s="243"/>
      <c r="P49" s="243"/>
      <c r="Q49" s="54"/>
    </row>
    <row r="50" spans="1:17" ht="17.25" customHeight="1" x14ac:dyDescent="0.25">
      <c r="A50" s="509"/>
      <c r="B50" s="510"/>
      <c r="C50" s="511"/>
      <c r="D50" s="474" t="s">
        <v>4</v>
      </c>
      <c r="E50" s="615" t="s">
        <v>58</v>
      </c>
      <c r="F50" s="542" t="s">
        <v>112</v>
      </c>
      <c r="G50" s="544" t="s">
        <v>137</v>
      </c>
      <c r="H50" s="387" t="s">
        <v>17</v>
      </c>
      <c r="I50" s="368">
        <f>32.3-9</f>
        <v>23.3</v>
      </c>
      <c r="J50" s="207">
        <v>35.299999999999997</v>
      </c>
      <c r="K50" s="136">
        <v>47.3</v>
      </c>
      <c r="L50" s="11">
        <v>47.3</v>
      </c>
      <c r="M50" s="1" t="s">
        <v>28</v>
      </c>
      <c r="N50" s="225">
        <v>60</v>
      </c>
      <c r="O50" s="154">
        <v>100</v>
      </c>
      <c r="P50" s="154">
        <v>115</v>
      </c>
      <c r="Q50" s="13">
        <v>115</v>
      </c>
    </row>
    <row r="51" spans="1:17" ht="17.25" customHeight="1" x14ac:dyDescent="0.25">
      <c r="A51" s="509"/>
      <c r="B51" s="510"/>
      <c r="C51" s="511"/>
      <c r="D51" s="449"/>
      <c r="E51" s="616"/>
      <c r="F51" s="543"/>
      <c r="G51" s="545"/>
      <c r="H51" s="55" t="s">
        <v>43</v>
      </c>
      <c r="I51" s="369">
        <v>10</v>
      </c>
      <c r="J51" s="209">
        <v>10</v>
      </c>
      <c r="K51" s="161"/>
      <c r="L51" s="131"/>
      <c r="M51" s="26"/>
      <c r="N51" s="224"/>
      <c r="O51" s="97"/>
      <c r="P51" s="97"/>
      <c r="Q51" s="27"/>
    </row>
    <row r="52" spans="1:17" ht="13.5" customHeight="1" x14ac:dyDescent="0.25">
      <c r="A52" s="458"/>
      <c r="B52" s="459"/>
      <c r="C52" s="43"/>
      <c r="D52" s="448" t="s">
        <v>6</v>
      </c>
      <c r="E52" s="507" t="s">
        <v>65</v>
      </c>
      <c r="F52" s="112"/>
      <c r="G52" s="545"/>
      <c r="H52" s="56"/>
      <c r="I52" s="368"/>
      <c r="J52" s="208"/>
      <c r="K52" s="159"/>
      <c r="L52" s="130"/>
      <c r="M52" s="94"/>
      <c r="N52" s="348"/>
      <c r="O52" s="245"/>
      <c r="P52" s="245"/>
      <c r="Q52" s="57"/>
    </row>
    <row r="53" spans="1:17" ht="26.25" customHeight="1" x14ac:dyDescent="0.25">
      <c r="A53" s="458"/>
      <c r="B53" s="459"/>
      <c r="C53" s="43"/>
      <c r="D53" s="474"/>
      <c r="E53" s="508"/>
      <c r="F53" s="112"/>
      <c r="G53" s="470"/>
      <c r="H53" s="91"/>
      <c r="I53" s="204"/>
      <c r="J53" s="137"/>
      <c r="K53" s="137"/>
      <c r="L53" s="153"/>
      <c r="M53" s="353"/>
      <c r="N53" s="406"/>
      <c r="O53" s="407"/>
      <c r="P53" s="299"/>
      <c r="Q53" s="408"/>
    </row>
    <row r="54" spans="1:17" ht="30" customHeight="1" x14ac:dyDescent="0.25">
      <c r="A54" s="458"/>
      <c r="B54" s="459"/>
      <c r="C54" s="43"/>
      <c r="D54" s="474"/>
      <c r="E54" s="301" t="s">
        <v>160</v>
      </c>
      <c r="F54" s="112"/>
      <c r="G54" s="172"/>
      <c r="H54" s="88" t="s">
        <v>17</v>
      </c>
      <c r="I54" s="203">
        <v>12.6</v>
      </c>
      <c r="J54" s="150">
        <v>25.5</v>
      </c>
      <c r="K54" s="150">
        <v>2.5</v>
      </c>
      <c r="L54" s="151"/>
      <c r="M54" s="396" t="s">
        <v>161</v>
      </c>
      <c r="N54" s="392">
        <v>2</v>
      </c>
      <c r="O54" s="154">
        <v>6</v>
      </c>
      <c r="P54" s="409">
        <v>1</v>
      </c>
      <c r="Q54" s="59"/>
    </row>
    <row r="55" spans="1:17" ht="40.5" customHeight="1" x14ac:dyDescent="0.25">
      <c r="A55" s="458"/>
      <c r="B55" s="459"/>
      <c r="C55" s="43"/>
      <c r="D55" s="474"/>
      <c r="E55" s="303" t="s">
        <v>64</v>
      </c>
      <c r="F55" s="112"/>
      <c r="G55" s="172"/>
      <c r="H55" s="415" t="s">
        <v>43</v>
      </c>
      <c r="I55" s="300">
        <f>367.6-85.1+22.6</f>
        <v>305.10000000000002</v>
      </c>
      <c r="J55" s="150"/>
      <c r="K55" s="136"/>
      <c r="L55" s="393"/>
      <c r="M55" s="411" t="s">
        <v>159</v>
      </c>
      <c r="N55" s="225">
        <v>5</v>
      </c>
      <c r="O55" s="482">
        <v>1</v>
      </c>
      <c r="P55" s="154">
        <v>5</v>
      </c>
      <c r="Q55" s="13"/>
    </row>
    <row r="56" spans="1:17" ht="15.75" customHeight="1" x14ac:dyDescent="0.25">
      <c r="A56" s="458"/>
      <c r="B56" s="459"/>
      <c r="C56" s="43"/>
      <c r="D56" s="474"/>
      <c r="E56" s="388" t="s">
        <v>116</v>
      </c>
      <c r="F56" s="173"/>
      <c r="G56" s="473"/>
      <c r="H56" s="105" t="s">
        <v>43</v>
      </c>
      <c r="I56" s="203"/>
      <c r="J56" s="207"/>
      <c r="K56" s="150">
        <v>91</v>
      </c>
      <c r="L56" s="152"/>
      <c r="M56" s="412"/>
      <c r="N56" s="414"/>
      <c r="O56" s="413"/>
      <c r="P56" s="413"/>
      <c r="Q56" s="13"/>
    </row>
    <row r="57" spans="1:17" ht="15.75" customHeight="1" x14ac:dyDescent="0.25">
      <c r="A57" s="458"/>
      <c r="B57" s="459"/>
      <c r="C57" s="43"/>
      <c r="D57" s="474"/>
      <c r="E57" s="389" t="s">
        <v>115</v>
      </c>
      <c r="F57" s="173"/>
      <c r="G57" s="473"/>
      <c r="H57" s="58"/>
      <c r="I57" s="300"/>
      <c r="J57" s="150"/>
      <c r="K57" s="150"/>
      <c r="L57" s="152"/>
      <c r="M57" s="412"/>
      <c r="N57" s="414"/>
      <c r="O57" s="413"/>
      <c r="P57" s="413"/>
      <c r="Q57" s="13"/>
    </row>
    <row r="58" spans="1:17" ht="15.75" customHeight="1" x14ac:dyDescent="0.25">
      <c r="A58" s="458"/>
      <c r="B58" s="459"/>
      <c r="C58" s="43"/>
      <c r="D58" s="474"/>
      <c r="E58" s="390" t="s">
        <v>114</v>
      </c>
      <c r="F58" s="173"/>
      <c r="G58" s="473"/>
      <c r="H58" s="105" t="s">
        <v>43</v>
      </c>
      <c r="I58" s="300"/>
      <c r="J58" s="150">
        <v>30</v>
      </c>
      <c r="K58" s="150"/>
      <c r="L58" s="152"/>
      <c r="M58" s="1"/>
      <c r="N58" s="414"/>
      <c r="O58" s="244"/>
      <c r="P58" s="244"/>
      <c r="Q58" s="13"/>
    </row>
    <row r="59" spans="1:17" ht="16.5" customHeight="1" x14ac:dyDescent="0.25">
      <c r="A59" s="458"/>
      <c r="B59" s="459"/>
      <c r="C59" s="43"/>
      <c r="D59" s="474"/>
      <c r="E59" s="391" t="s">
        <v>106</v>
      </c>
      <c r="F59" s="173"/>
      <c r="G59" s="473"/>
      <c r="H59" s="415" t="s">
        <v>43</v>
      </c>
      <c r="I59" s="203"/>
      <c r="J59" s="479">
        <v>197.6</v>
      </c>
      <c r="K59" s="137"/>
      <c r="L59" s="153"/>
      <c r="M59" s="1"/>
      <c r="N59" s="414"/>
      <c r="O59" s="244"/>
      <c r="P59" s="244"/>
      <c r="Q59" s="13"/>
    </row>
    <row r="60" spans="1:17" ht="26.25" customHeight="1" x14ac:dyDescent="0.25">
      <c r="A60" s="458"/>
      <c r="B60" s="459"/>
      <c r="C60" s="43"/>
      <c r="D60" s="474"/>
      <c r="E60" s="391" t="s">
        <v>158</v>
      </c>
      <c r="F60" s="173"/>
      <c r="G60" s="172"/>
      <c r="H60" s="58" t="s">
        <v>17</v>
      </c>
      <c r="I60" s="300"/>
      <c r="J60" s="479"/>
      <c r="K60" s="137">
        <v>12</v>
      </c>
      <c r="L60" s="153"/>
      <c r="M60" s="439"/>
      <c r="N60" s="414"/>
      <c r="O60" s="440"/>
      <c r="P60" s="440"/>
      <c r="Q60" s="13"/>
    </row>
    <row r="61" spans="1:17" ht="16" customHeight="1" x14ac:dyDescent="0.25">
      <c r="A61" s="458"/>
      <c r="B61" s="459"/>
      <c r="C61" s="43"/>
      <c r="D61" s="474"/>
      <c r="E61" s="617" t="s">
        <v>157</v>
      </c>
      <c r="F61" s="112"/>
      <c r="G61" s="172"/>
      <c r="H61" s="88" t="s">
        <v>71</v>
      </c>
      <c r="I61" s="306">
        <v>25.1</v>
      </c>
      <c r="J61" s="139"/>
      <c r="K61" s="136"/>
      <c r="L61" s="393"/>
      <c r="M61" s="441"/>
      <c r="N61" s="414"/>
      <c r="O61" s="302"/>
      <c r="P61" s="475"/>
      <c r="Q61" s="13"/>
    </row>
    <row r="62" spans="1:17" ht="16" customHeight="1" x14ac:dyDescent="0.25">
      <c r="A62" s="458"/>
      <c r="B62" s="459"/>
      <c r="C62" s="43"/>
      <c r="D62" s="449"/>
      <c r="E62" s="618"/>
      <c r="F62" s="443"/>
      <c r="G62" s="444"/>
      <c r="H62" s="105" t="s">
        <v>17</v>
      </c>
      <c r="I62" s="369"/>
      <c r="J62" s="161"/>
      <c r="K62" s="161">
        <v>160</v>
      </c>
      <c r="L62" s="211"/>
      <c r="M62" s="442"/>
      <c r="N62" s="2"/>
      <c r="O62" s="472"/>
      <c r="P62" s="472"/>
      <c r="Q62" s="27"/>
    </row>
    <row r="63" spans="1:17" ht="26.25" customHeight="1" x14ac:dyDescent="0.25">
      <c r="A63" s="509"/>
      <c r="B63" s="510"/>
      <c r="C63" s="511"/>
      <c r="D63" s="448" t="s">
        <v>19</v>
      </c>
      <c r="E63" s="121" t="s">
        <v>51</v>
      </c>
      <c r="F63" s="512"/>
      <c r="G63" s="514"/>
      <c r="H63" s="174"/>
      <c r="I63" s="248"/>
      <c r="J63" s="208"/>
      <c r="K63" s="159"/>
      <c r="L63" s="242"/>
      <c r="M63" s="66"/>
      <c r="N63" s="345"/>
      <c r="O63" s="471"/>
      <c r="P63" s="450"/>
      <c r="Q63" s="175"/>
    </row>
    <row r="64" spans="1:17" ht="30.5" customHeight="1" x14ac:dyDescent="0.25">
      <c r="A64" s="509"/>
      <c r="B64" s="510"/>
      <c r="C64" s="511"/>
      <c r="D64" s="474"/>
      <c r="E64" s="305" t="s">
        <v>119</v>
      </c>
      <c r="F64" s="513"/>
      <c r="G64" s="515"/>
      <c r="H64" s="105" t="s">
        <v>43</v>
      </c>
      <c r="I64" s="306"/>
      <c r="J64" s="307">
        <v>15</v>
      </c>
      <c r="K64" s="139"/>
      <c r="L64" s="152"/>
      <c r="M64" s="89" t="s">
        <v>149</v>
      </c>
      <c r="N64" s="346"/>
      <c r="O64" s="395">
        <v>0.4</v>
      </c>
      <c r="P64" s="309"/>
      <c r="Q64" s="310"/>
    </row>
    <row r="65" spans="1:17" ht="26" customHeight="1" x14ac:dyDescent="0.25">
      <c r="A65" s="458"/>
      <c r="B65" s="459"/>
      <c r="C65" s="446"/>
      <c r="D65" s="449"/>
      <c r="E65" s="303" t="s">
        <v>78</v>
      </c>
      <c r="F65" s="311"/>
      <c r="G65" s="163"/>
      <c r="H65" s="660" t="s">
        <v>17</v>
      </c>
      <c r="I65" s="205"/>
      <c r="J65" s="138"/>
      <c r="K65" s="138">
        <v>50</v>
      </c>
      <c r="L65" s="211"/>
      <c r="M65" s="3" t="s">
        <v>149</v>
      </c>
      <c r="N65" s="123"/>
      <c r="O65" s="480"/>
      <c r="P65" s="481">
        <v>1</v>
      </c>
      <c r="Q65" s="124"/>
    </row>
    <row r="66" spans="1:17" ht="17.25" customHeight="1" thickBot="1" x14ac:dyDescent="0.3">
      <c r="A66" s="48"/>
      <c r="B66" s="360"/>
      <c r="C66" s="247"/>
      <c r="D66" s="236"/>
      <c r="E66" s="237"/>
      <c r="F66" s="235"/>
      <c r="G66" s="239"/>
      <c r="H66" s="265" t="s">
        <v>5</v>
      </c>
      <c r="I66" s="312">
        <f>SUM(I50:I65)</f>
        <v>376.1</v>
      </c>
      <c r="J66" s="277">
        <f>SUM(J50:J65)</f>
        <v>313.39999999999998</v>
      </c>
      <c r="K66" s="284">
        <f>SUM(K50:K65)</f>
        <v>362.8</v>
      </c>
      <c r="L66" s="280">
        <f>SUM(L50:L65)</f>
        <v>47.3</v>
      </c>
      <c r="M66" s="340"/>
      <c r="N66" s="338"/>
      <c r="O66" s="246"/>
      <c r="P66" s="246"/>
      <c r="Q66" s="234"/>
    </row>
    <row r="67" spans="1:17" ht="15.75" customHeight="1" thickBot="1" x14ac:dyDescent="0.3">
      <c r="A67" s="48" t="s">
        <v>4</v>
      </c>
      <c r="B67" s="361" t="s">
        <v>4</v>
      </c>
      <c r="C67" s="516" t="s">
        <v>7</v>
      </c>
      <c r="D67" s="516"/>
      <c r="E67" s="516"/>
      <c r="F67" s="516"/>
      <c r="G67" s="516"/>
      <c r="H67" s="516"/>
      <c r="I67" s="266">
        <f>I66+I48</f>
        <v>465.5</v>
      </c>
      <c r="J67" s="322">
        <f>J66+J48</f>
        <v>377.3</v>
      </c>
      <c r="K67" s="319">
        <f>K66+K48</f>
        <v>562</v>
      </c>
      <c r="L67" s="318">
        <f>L66+L48</f>
        <v>301.3</v>
      </c>
      <c r="M67" s="504"/>
      <c r="N67" s="505"/>
      <c r="O67" s="505"/>
      <c r="P67" s="505"/>
      <c r="Q67" s="506"/>
    </row>
    <row r="68" spans="1:17" ht="17.25" customHeight="1" thickBot="1" x14ac:dyDescent="0.3">
      <c r="A68" s="31" t="s">
        <v>4</v>
      </c>
      <c r="B68" s="362" t="s">
        <v>6</v>
      </c>
      <c r="C68" s="640" t="s">
        <v>29</v>
      </c>
      <c r="D68" s="641"/>
      <c r="E68" s="641"/>
      <c r="F68" s="641"/>
      <c r="G68" s="641"/>
      <c r="H68" s="641"/>
      <c r="I68" s="641"/>
      <c r="J68" s="641"/>
      <c r="K68" s="641"/>
      <c r="L68" s="641"/>
      <c r="M68" s="641"/>
      <c r="N68" s="641"/>
      <c r="O68" s="641"/>
      <c r="P68" s="642"/>
      <c r="Q68" s="643"/>
    </row>
    <row r="69" spans="1:17" ht="25.5" customHeight="1" x14ac:dyDescent="0.25">
      <c r="A69" s="461" t="s">
        <v>4</v>
      </c>
      <c r="B69" s="462" t="s">
        <v>6</v>
      </c>
      <c r="C69" s="60" t="s">
        <v>4</v>
      </c>
      <c r="D69" s="61"/>
      <c r="E69" s="62" t="s">
        <v>40</v>
      </c>
      <c r="F69" s="116"/>
      <c r="G69" s="117"/>
      <c r="H69" s="63"/>
      <c r="I69" s="215"/>
      <c r="J69" s="249"/>
      <c r="K69" s="216"/>
      <c r="L69" s="214"/>
      <c r="M69" s="64"/>
      <c r="N69" s="344"/>
      <c r="O69" s="184"/>
      <c r="P69" s="72"/>
      <c r="Q69" s="176"/>
    </row>
    <row r="70" spans="1:17" ht="21.5" customHeight="1" x14ac:dyDescent="0.25">
      <c r="A70" s="509"/>
      <c r="B70" s="510"/>
      <c r="C70" s="511"/>
      <c r="D70" s="517" t="s">
        <v>4</v>
      </c>
      <c r="E70" s="644" t="s">
        <v>30</v>
      </c>
      <c r="F70" s="661" t="s">
        <v>112</v>
      </c>
      <c r="G70" s="541" t="s">
        <v>138</v>
      </c>
      <c r="H70" s="65" t="s">
        <v>17</v>
      </c>
      <c r="I70" s="368">
        <f>34+0.5</f>
        <v>34.5</v>
      </c>
      <c r="J70" s="208">
        <v>34</v>
      </c>
      <c r="K70" s="159">
        <v>34</v>
      </c>
      <c r="L70" s="130">
        <v>34</v>
      </c>
      <c r="M70" s="399" t="s">
        <v>55</v>
      </c>
      <c r="N70" s="223">
        <v>80</v>
      </c>
      <c r="O70" s="67">
        <v>100</v>
      </c>
      <c r="P70" s="400">
        <v>100</v>
      </c>
      <c r="Q70" s="401">
        <v>100</v>
      </c>
    </row>
    <row r="71" spans="1:17" ht="21.5" customHeight="1" x14ac:dyDescent="0.25">
      <c r="A71" s="509"/>
      <c r="B71" s="510"/>
      <c r="C71" s="511"/>
      <c r="D71" s="519"/>
      <c r="E71" s="645"/>
      <c r="F71" s="661"/>
      <c r="G71" s="541"/>
      <c r="H71" s="80"/>
      <c r="I71" s="369"/>
      <c r="J71" s="209"/>
      <c r="K71" s="161"/>
      <c r="L71" s="131"/>
      <c r="M71" s="3" t="s">
        <v>31</v>
      </c>
      <c r="N71" s="431">
        <v>5</v>
      </c>
      <c r="O71" s="431">
        <v>5</v>
      </c>
      <c r="P71" s="224">
        <v>5</v>
      </c>
      <c r="Q71" s="168">
        <v>5</v>
      </c>
    </row>
    <row r="72" spans="1:17" ht="65.25" customHeight="1" x14ac:dyDescent="0.25">
      <c r="A72" s="458"/>
      <c r="B72" s="459"/>
      <c r="C72" s="446"/>
      <c r="D72" s="449" t="s">
        <v>6</v>
      </c>
      <c r="E72" s="21" t="s">
        <v>54</v>
      </c>
      <c r="F72" s="464"/>
      <c r="G72" s="454"/>
      <c r="H72" s="68" t="s">
        <v>17</v>
      </c>
      <c r="I72" s="369">
        <f>8.5-0.5</f>
        <v>8</v>
      </c>
      <c r="J72" s="209">
        <v>8.5</v>
      </c>
      <c r="K72" s="161">
        <v>8.5</v>
      </c>
      <c r="L72" s="131">
        <v>8.5</v>
      </c>
      <c r="M72" s="3" t="s">
        <v>57</v>
      </c>
      <c r="N72" s="316">
        <v>2</v>
      </c>
      <c r="O72" s="314">
        <v>2</v>
      </c>
      <c r="P72" s="224">
        <v>2</v>
      </c>
      <c r="Q72" s="168">
        <v>2</v>
      </c>
    </row>
    <row r="73" spans="1:17" ht="30.75" customHeight="1" x14ac:dyDescent="0.25">
      <c r="A73" s="458"/>
      <c r="B73" s="459"/>
      <c r="C73" s="46"/>
      <c r="D73" s="448" t="s">
        <v>19</v>
      </c>
      <c r="E73" s="125" t="s">
        <v>59</v>
      </c>
      <c r="F73" s="304"/>
      <c r="G73" s="315"/>
      <c r="H73" s="162" t="s">
        <v>17</v>
      </c>
      <c r="I73" s="251"/>
      <c r="J73" s="160"/>
      <c r="K73" s="160">
        <v>20</v>
      </c>
      <c r="L73" s="285">
        <v>15</v>
      </c>
      <c r="M73" s="14" t="s">
        <v>164</v>
      </c>
      <c r="N73" s="316"/>
      <c r="O73" s="16"/>
      <c r="P73" s="314">
        <v>100</v>
      </c>
      <c r="Q73" s="166">
        <v>100</v>
      </c>
    </row>
    <row r="74" spans="1:17" ht="40.5" customHeight="1" x14ac:dyDescent="0.25">
      <c r="A74" s="458"/>
      <c r="B74" s="459"/>
      <c r="C74" s="46"/>
      <c r="D74" s="69" t="s">
        <v>20</v>
      </c>
      <c r="E74" s="125" t="s">
        <v>117</v>
      </c>
      <c r="F74" s="463"/>
      <c r="G74" s="315"/>
      <c r="H74" s="75" t="s">
        <v>17</v>
      </c>
      <c r="I74" s="367"/>
      <c r="J74" s="160"/>
      <c r="K74" s="160">
        <v>60</v>
      </c>
      <c r="L74" s="286">
        <v>55</v>
      </c>
      <c r="M74" s="14" t="s">
        <v>165</v>
      </c>
      <c r="N74" s="316"/>
      <c r="O74" s="16"/>
      <c r="P74" s="314">
        <v>50</v>
      </c>
      <c r="Q74" s="166">
        <v>50</v>
      </c>
    </row>
    <row r="75" spans="1:17" ht="17.25" customHeight="1" thickBot="1" x14ac:dyDescent="0.3">
      <c r="A75" s="48"/>
      <c r="B75" s="360"/>
      <c r="C75" s="267"/>
      <c r="D75" s="268"/>
      <c r="E75" s="269"/>
      <c r="F75" s="270"/>
      <c r="G75" s="271"/>
      <c r="H75" s="272" t="s">
        <v>5</v>
      </c>
      <c r="I75" s="312">
        <f>SUM(I70:I74)</f>
        <v>42.5</v>
      </c>
      <c r="J75" s="277">
        <f t="shared" ref="J75:L75" si="0">SUM(J70:J74)</f>
        <v>42.5</v>
      </c>
      <c r="K75" s="277">
        <f t="shared" si="0"/>
        <v>122.5</v>
      </c>
      <c r="L75" s="313">
        <f t="shared" si="0"/>
        <v>112.5</v>
      </c>
      <c r="M75" s="340"/>
      <c r="N75" s="276"/>
      <c r="O75" s="246"/>
      <c r="P75" s="246"/>
      <c r="Q75" s="234"/>
    </row>
    <row r="76" spans="1:17" ht="13.5" thickBot="1" x14ac:dyDescent="0.3">
      <c r="A76" s="31" t="s">
        <v>4</v>
      </c>
      <c r="B76" s="362" t="s">
        <v>6</v>
      </c>
      <c r="C76" s="516" t="s">
        <v>7</v>
      </c>
      <c r="D76" s="516"/>
      <c r="E76" s="516"/>
      <c r="F76" s="516"/>
      <c r="G76" s="516"/>
      <c r="H76" s="516"/>
      <c r="I76" s="317">
        <f>I75</f>
        <v>42.5</v>
      </c>
      <c r="J76" s="319">
        <f t="shared" ref="J76:L76" si="1">J75</f>
        <v>42.5</v>
      </c>
      <c r="K76" s="321">
        <f t="shared" si="1"/>
        <v>122.5</v>
      </c>
      <c r="L76" s="320">
        <f t="shared" si="1"/>
        <v>112.5</v>
      </c>
      <c r="M76" s="504"/>
      <c r="N76" s="505"/>
      <c r="O76" s="505"/>
      <c r="P76" s="505"/>
      <c r="Q76" s="506"/>
    </row>
    <row r="77" spans="1:17" ht="17.25" customHeight="1" thickBot="1" x14ac:dyDescent="0.3">
      <c r="A77" s="31" t="s">
        <v>4</v>
      </c>
      <c r="B77" s="362" t="s">
        <v>19</v>
      </c>
      <c r="C77" s="632" t="s">
        <v>72</v>
      </c>
      <c r="D77" s="633"/>
      <c r="E77" s="633"/>
      <c r="F77" s="633"/>
      <c r="G77" s="633"/>
      <c r="H77" s="633"/>
      <c r="I77" s="633"/>
      <c r="J77" s="633"/>
      <c r="K77" s="633"/>
      <c r="L77" s="633"/>
      <c r="M77" s="633"/>
      <c r="N77" s="633"/>
      <c r="O77" s="633"/>
      <c r="P77" s="634"/>
      <c r="Q77" s="635"/>
    </row>
    <row r="78" spans="1:17" ht="28.5" customHeight="1" x14ac:dyDescent="0.25">
      <c r="A78" s="461" t="s">
        <v>4</v>
      </c>
      <c r="B78" s="462" t="s">
        <v>19</v>
      </c>
      <c r="C78" s="70" t="s">
        <v>4</v>
      </c>
      <c r="D78" s="71"/>
      <c r="E78" s="72" t="s">
        <v>41</v>
      </c>
      <c r="F78" s="101"/>
      <c r="G78" s="636" t="s">
        <v>139</v>
      </c>
      <c r="H78" s="177"/>
      <c r="I78" s="218"/>
      <c r="J78" s="250"/>
      <c r="K78" s="220"/>
      <c r="L78" s="217"/>
      <c r="M78" s="342"/>
      <c r="N78" s="343"/>
      <c r="O78" s="185"/>
      <c r="P78" s="262"/>
      <c r="Q78" s="178"/>
    </row>
    <row r="79" spans="1:17" ht="28" customHeight="1" x14ac:dyDescent="0.25">
      <c r="A79" s="458"/>
      <c r="B79" s="459"/>
      <c r="C79" s="73"/>
      <c r="D79" s="74" t="s">
        <v>4</v>
      </c>
      <c r="E79" s="90" t="s">
        <v>32</v>
      </c>
      <c r="F79" s="102"/>
      <c r="G79" s="541"/>
      <c r="H79" s="162" t="s">
        <v>17</v>
      </c>
      <c r="I79" s="367">
        <v>6</v>
      </c>
      <c r="J79" s="251">
        <v>6</v>
      </c>
      <c r="K79" s="160">
        <v>6</v>
      </c>
      <c r="L79" s="129">
        <v>6</v>
      </c>
      <c r="M79" s="337" t="s">
        <v>35</v>
      </c>
      <c r="N79" s="314">
        <v>3</v>
      </c>
      <c r="O79" s="314">
        <v>3</v>
      </c>
      <c r="P79" s="316">
        <v>3</v>
      </c>
      <c r="Q79" s="166">
        <v>3</v>
      </c>
    </row>
    <row r="80" spans="1:17" ht="41.25" customHeight="1" x14ac:dyDescent="0.25">
      <c r="A80" s="458"/>
      <c r="B80" s="459"/>
      <c r="C80" s="76"/>
      <c r="D80" s="74" t="s">
        <v>6</v>
      </c>
      <c r="E80" s="4" t="s">
        <v>118</v>
      </c>
      <c r="F80" s="103"/>
      <c r="G80" s="541"/>
      <c r="H80" s="179" t="s">
        <v>17</v>
      </c>
      <c r="I80" s="369">
        <v>2.5</v>
      </c>
      <c r="J80" s="209">
        <v>2.5</v>
      </c>
      <c r="K80" s="161">
        <v>2.5</v>
      </c>
      <c r="L80" s="131">
        <v>2.5</v>
      </c>
      <c r="M80" s="14" t="s">
        <v>79</v>
      </c>
      <c r="N80" s="325">
        <v>6</v>
      </c>
      <c r="O80" s="29">
        <v>6</v>
      </c>
      <c r="P80" s="323">
        <v>6</v>
      </c>
      <c r="Q80" s="167">
        <v>6</v>
      </c>
    </row>
    <row r="81" spans="1:17" ht="18.75" customHeight="1" x14ac:dyDescent="0.25">
      <c r="A81" s="458"/>
      <c r="B81" s="459"/>
      <c r="C81" s="73"/>
      <c r="D81" s="468" t="s">
        <v>19</v>
      </c>
      <c r="E81" s="397" t="s">
        <v>47</v>
      </c>
      <c r="F81" s="104"/>
      <c r="G81" s="541"/>
      <c r="H81" s="174"/>
      <c r="I81" s="203"/>
      <c r="J81" s="207"/>
      <c r="K81" s="136"/>
      <c r="L81" s="18"/>
      <c r="M81" s="399"/>
      <c r="N81" s="400"/>
      <c r="O81" s="397"/>
      <c r="P81" s="397"/>
      <c r="Q81" s="401"/>
    </row>
    <row r="82" spans="1:17" ht="26" customHeight="1" x14ac:dyDescent="0.25">
      <c r="A82" s="458"/>
      <c r="B82" s="459"/>
      <c r="C82" s="76"/>
      <c r="D82" s="468"/>
      <c r="E82" s="475" t="s">
        <v>140</v>
      </c>
      <c r="F82" s="104"/>
      <c r="G82" s="541"/>
      <c r="H82" s="398" t="s">
        <v>17</v>
      </c>
      <c r="I82" s="300">
        <v>2</v>
      </c>
      <c r="J82" s="139">
        <v>2</v>
      </c>
      <c r="K82" s="150">
        <v>2</v>
      </c>
      <c r="L82" s="152">
        <v>2</v>
      </c>
      <c r="M82" s="89" t="s">
        <v>48</v>
      </c>
      <c r="N82" s="392">
        <v>1</v>
      </c>
      <c r="O82" s="324">
        <v>1</v>
      </c>
      <c r="P82" s="302">
        <v>1</v>
      </c>
      <c r="Q82" s="165">
        <v>1</v>
      </c>
    </row>
    <row r="83" spans="1:17" ht="25.5" customHeight="1" x14ac:dyDescent="0.25">
      <c r="A83" s="458"/>
      <c r="B83" s="459"/>
      <c r="C83" s="76"/>
      <c r="D83" s="468"/>
      <c r="E83" s="308" t="s">
        <v>33</v>
      </c>
      <c r="F83" s="104"/>
      <c r="G83" s="541"/>
      <c r="H83" s="12" t="s">
        <v>17</v>
      </c>
      <c r="I83" s="203">
        <v>10</v>
      </c>
      <c r="J83" s="139"/>
      <c r="K83" s="137">
        <v>10</v>
      </c>
      <c r="L83" s="152"/>
      <c r="M83" s="339" t="s">
        <v>34</v>
      </c>
      <c r="N83" s="392">
        <v>200</v>
      </c>
      <c r="O83" s="402"/>
      <c r="P83" s="402">
        <v>200</v>
      </c>
      <c r="Q83" s="394"/>
    </row>
    <row r="84" spans="1:17" ht="27" customHeight="1" x14ac:dyDescent="0.25">
      <c r="A84" s="458"/>
      <c r="B84" s="459"/>
      <c r="C84" s="76"/>
      <c r="D84" s="468"/>
      <c r="E84" s="475" t="s">
        <v>162</v>
      </c>
      <c r="F84" s="104"/>
      <c r="G84" s="541"/>
      <c r="H84" s="12" t="s">
        <v>17</v>
      </c>
      <c r="I84" s="205"/>
      <c r="J84" s="138">
        <v>3</v>
      </c>
      <c r="K84" s="136"/>
      <c r="L84" s="18"/>
      <c r="M84" s="403"/>
      <c r="N84" s="225"/>
      <c r="O84" s="404">
        <v>1</v>
      </c>
      <c r="P84" s="404"/>
      <c r="Q84" s="126"/>
    </row>
    <row r="85" spans="1:17" ht="33" customHeight="1" x14ac:dyDescent="0.25">
      <c r="A85" s="458"/>
      <c r="B85" s="459"/>
      <c r="C85" s="76"/>
      <c r="D85" s="74" t="s">
        <v>20</v>
      </c>
      <c r="E85" s="22" t="s">
        <v>50</v>
      </c>
      <c r="F85" s="104"/>
      <c r="G85" s="541"/>
      <c r="H85" s="366" t="s">
        <v>17</v>
      </c>
      <c r="I85" s="367">
        <v>5</v>
      </c>
      <c r="J85" s="251">
        <v>5</v>
      </c>
      <c r="K85" s="160">
        <v>5</v>
      </c>
      <c r="L85" s="129">
        <v>5</v>
      </c>
      <c r="M85" s="14" t="s">
        <v>56</v>
      </c>
      <c r="N85" s="316">
        <v>1</v>
      </c>
      <c r="O85" s="325">
        <v>1</v>
      </c>
      <c r="P85" s="29">
        <v>1</v>
      </c>
      <c r="Q85" s="166">
        <v>1</v>
      </c>
    </row>
    <row r="86" spans="1:17" ht="28.5" customHeight="1" x14ac:dyDescent="0.25">
      <c r="A86" s="458"/>
      <c r="B86" s="459"/>
      <c r="C86" s="76"/>
      <c r="D86" s="74" t="s">
        <v>21</v>
      </c>
      <c r="E86" s="4" t="s">
        <v>81</v>
      </c>
      <c r="F86" s="451"/>
      <c r="G86" s="566"/>
      <c r="H86" s="179" t="s">
        <v>17</v>
      </c>
      <c r="I86" s="219">
        <v>10</v>
      </c>
      <c r="J86" s="252"/>
      <c r="K86" s="146"/>
      <c r="L86" s="145"/>
      <c r="M86" s="14" t="s">
        <v>107</v>
      </c>
      <c r="N86" s="323">
        <v>20</v>
      </c>
      <c r="O86" s="148"/>
      <c r="P86" s="22"/>
      <c r="Q86" s="167"/>
    </row>
    <row r="87" spans="1:17" ht="17.25" customHeight="1" thickBot="1" x14ac:dyDescent="0.3">
      <c r="A87" s="48"/>
      <c r="B87" s="360"/>
      <c r="C87" s="49"/>
      <c r="D87" s="238"/>
      <c r="E87" s="237"/>
      <c r="F87" s="264"/>
      <c r="G87" s="239"/>
      <c r="H87" s="274" t="s">
        <v>5</v>
      </c>
      <c r="I87" s="312">
        <f>SUM(I79:I86)</f>
        <v>35.5</v>
      </c>
      <c r="J87" s="281">
        <f>SUM(J79:J86)</f>
        <v>18.5</v>
      </c>
      <c r="K87" s="281">
        <f>SUM(K79:K86)</f>
        <v>25.5</v>
      </c>
      <c r="L87" s="280">
        <f>SUM(L79:L86)</f>
        <v>15.5</v>
      </c>
      <c r="M87" s="340"/>
      <c r="N87" s="338"/>
      <c r="O87" s="246"/>
      <c r="P87" s="246"/>
      <c r="Q87" s="240"/>
    </row>
    <row r="88" spans="1:17" ht="17.25" customHeight="1" x14ac:dyDescent="0.3">
      <c r="A88" s="461" t="s">
        <v>4</v>
      </c>
      <c r="B88" s="462" t="s">
        <v>19</v>
      </c>
      <c r="C88" s="70" t="s">
        <v>6</v>
      </c>
      <c r="D88" s="77"/>
      <c r="E88" s="30" t="s">
        <v>63</v>
      </c>
      <c r="F88" s="119"/>
      <c r="G88" s="452"/>
      <c r="H88" s="12"/>
      <c r="I88" s="255"/>
      <c r="J88" s="253"/>
      <c r="K88" s="258"/>
      <c r="L88" s="253"/>
      <c r="M88" s="341"/>
      <c r="N88" s="122"/>
      <c r="O88" s="259"/>
      <c r="P88" s="186"/>
      <c r="Q88" s="79"/>
    </row>
    <row r="89" spans="1:17" ht="17.25" customHeight="1" x14ac:dyDescent="0.3">
      <c r="A89" s="458"/>
      <c r="B89" s="363"/>
      <c r="C89" s="73"/>
      <c r="D89" s="92"/>
      <c r="E89" s="93"/>
      <c r="F89" s="120"/>
      <c r="G89" s="453"/>
      <c r="H89" s="68"/>
      <c r="I89" s="256"/>
      <c r="J89" s="257"/>
      <c r="K89" s="257"/>
      <c r="L89" s="254"/>
      <c r="M89" s="28"/>
      <c r="N89" s="224"/>
      <c r="O89" s="447"/>
      <c r="P89" s="187"/>
      <c r="Q89" s="27"/>
    </row>
    <row r="90" spans="1:17" ht="22.5" customHeight="1" x14ac:dyDescent="0.25">
      <c r="A90" s="458"/>
      <c r="B90" s="363"/>
      <c r="C90" s="73"/>
      <c r="D90" s="534" t="s">
        <v>4</v>
      </c>
      <c r="E90" s="638" t="s">
        <v>61</v>
      </c>
      <c r="F90" s="180" t="s">
        <v>141</v>
      </c>
      <c r="G90" s="639" t="s">
        <v>142</v>
      </c>
      <c r="H90" s="365" t="s">
        <v>17</v>
      </c>
      <c r="I90" s="368">
        <v>200</v>
      </c>
      <c r="J90" s="159">
        <v>300</v>
      </c>
      <c r="K90" s="159">
        <v>300</v>
      </c>
      <c r="L90" s="130">
        <v>300</v>
      </c>
      <c r="M90" s="336" t="s">
        <v>67</v>
      </c>
      <c r="N90" s="223">
        <v>5</v>
      </c>
      <c r="O90" s="223">
        <v>5</v>
      </c>
      <c r="P90" s="223">
        <v>6</v>
      </c>
      <c r="Q90" s="15">
        <v>6</v>
      </c>
    </row>
    <row r="91" spans="1:17" ht="14.25" customHeight="1" x14ac:dyDescent="0.25">
      <c r="A91" s="458"/>
      <c r="B91" s="363"/>
      <c r="C91" s="73"/>
      <c r="D91" s="637"/>
      <c r="E91" s="618"/>
      <c r="F91" s="127" t="s">
        <v>109</v>
      </c>
      <c r="G91" s="639"/>
      <c r="H91" s="426"/>
      <c r="I91" s="326"/>
      <c r="J91" s="161"/>
      <c r="K91" s="161"/>
      <c r="L91" s="131"/>
      <c r="M91" s="28"/>
      <c r="N91" s="224"/>
      <c r="O91" s="447"/>
      <c r="P91" s="187"/>
      <c r="Q91" s="27"/>
    </row>
    <row r="92" spans="1:17" ht="15.5" customHeight="1" x14ac:dyDescent="0.25">
      <c r="A92" s="458"/>
      <c r="B92" s="459"/>
      <c r="C92" s="73"/>
      <c r="D92" s="455" t="s">
        <v>6</v>
      </c>
      <c r="E92" s="260" t="s">
        <v>104</v>
      </c>
      <c r="F92" s="181" t="s">
        <v>105</v>
      </c>
      <c r="G92" s="460" t="s">
        <v>176</v>
      </c>
      <c r="H92" s="365" t="s">
        <v>71</v>
      </c>
      <c r="I92" s="368">
        <v>20</v>
      </c>
      <c r="J92" s="159"/>
      <c r="K92" s="159"/>
      <c r="L92" s="130"/>
      <c r="M92" s="465" t="s">
        <v>120</v>
      </c>
      <c r="N92" s="67">
        <v>1</v>
      </c>
      <c r="O92" s="260"/>
      <c r="P92" s="95"/>
      <c r="Q92" s="15"/>
    </row>
    <row r="93" spans="1:17" ht="25" customHeight="1" x14ac:dyDescent="0.25">
      <c r="A93" s="458"/>
      <c r="B93" s="363"/>
      <c r="C93" s="73"/>
      <c r="D93" s="468"/>
      <c r="E93" s="261"/>
      <c r="F93" s="182"/>
      <c r="G93" s="453"/>
      <c r="H93" s="12" t="s">
        <v>17</v>
      </c>
      <c r="I93" s="203"/>
      <c r="J93" s="136"/>
      <c r="K93" s="136"/>
      <c r="L93" s="18">
        <v>146</v>
      </c>
      <c r="M93" s="433" t="s">
        <v>168</v>
      </c>
      <c r="N93" s="392"/>
      <c r="O93" s="301"/>
      <c r="P93" s="301"/>
      <c r="Q93" s="59">
        <v>1</v>
      </c>
    </row>
    <row r="94" spans="1:17" ht="26.5" customHeight="1" x14ac:dyDescent="0.25">
      <c r="A94" s="458"/>
      <c r="B94" s="363"/>
      <c r="C94" s="73"/>
      <c r="D94" s="468"/>
      <c r="E94" s="25"/>
      <c r="F94" s="434" t="s">
        <v>109</v>
      </c>
      <c r="G94" s="454" t="s">
        <v>150</v>
      </c>
      <c r="H94" s="80" t="s">
        <v>166</v>
      </c>
      <c r="I94" s="326"/>
      <c r="J94" s="136"/>
      <c r="K94" s="161"/>
      <c r="L94" s="18">
        <v>3000</v>
      </c>
      <c r="M94" s="374" t="s">
        <v>169</v>
      </c>
      <c r="N94" s="431"/>
      <c r="O94" s="432"/>
      <c r="P94" s="432"/>
      <c r="Q94" s="126">
        <v>40</v>
      </c>
    </row>
    <row r="95" spans="1:17" ht="31.5" customHeight="1" x14ac:dyDescent="0.25">
      <c r="A95" s="458"/>
      <c r="B95" s="363"/>
      <c r="C95" s="73"/>
      <c r="D95" s="468"/>
      <c r="E95" s="25" t="s">
        <v>170</v>
      </c>
      <c r="F95" s="327"/>
      <c r="G95" s="454"/>
      <c r="H95" s="80" t="s">
        <v>17</v>
      </c>
      <c r="I95" s="326"/>
      <c r="J95" s="160"/>
      <c r="K95" s="161"/>
      <c r="L95" s="160">
        <v>42.7</v>
      </c>
      <c r="M95" s="374" t="s">
        <v>169</v>
      </c>
      <c r="N95" s="431"/>
      <c r="O95" s="435"/>
      <c r="P95" s="432"/>
      <c r="Q95" s="126">
        <v>100</v>
      </c>
    </row>
    <row r="96" spans="1:17" ht="41.25" customHeight="1" x14ac:dyDescent="0.25">
      <c r="A96" s="458"/>
      <c r="B96" s="363"/>
      <c r="C96" s="73"/>
      <c r="D96" s="74" t="s">
        <v>19</v>
      </c>
      <c r="E96" s="4" t="s">
        <v>110</v>
      </c>
      <c r="F96" s="327"/>
      <c r="G96" s="453"/>
      <c r="H96" s="365" t="s">
        <v>17</v>
      </c>
      <c r="I96" s="326"/>
      <c r="J96" s="160"/>
      <c r="K96" s="160">
        <v>10</v>
      </c>
      <c r="L96" s="286">
        <v>10</v>
      </c>
      <c r="M96" s="14" t="s">
        <v>80</v>
      </c>
      <c r="N96" s="224"/>
      <c r="O96" s="261"/>
      <c r="P96" s="329"/>
      <c r="Q96" s="13">
        <v>1</v>
      </c>
    </row>
    <row r="97" spans="1:23" ht="28.5" customHeight="1" x14ac:dyDescent="0.25">
      <c r="A97" s="458"/>
      <c r="B97" s="363"/>
      <c r="C97" s="73"/>
      <c r="D97" s="456" t="s">
        <v>20</v>
      </c>
      <c r="E97" s="447" t="s">
        <v>103</v>
      </c>
      <c r="F97" s="128"/>
      <c r="G97" s="457"/>
      <c r="H97" s="366" t="s">
        <v>17</v>
      </c>
      <c r="I97" s="326"/>
      <c r="J97" s="161"/>
      <c r="K97" s="161">
        <v>10</v>
      </c>
      <c r="L97" s="131">
        <v>15</v>
      </c>
      <c r="M97" s="28" t="s">
        <v>102</v>
      </c>
      <c r="N97" s="316"/>
      <c r="O97" s="328"/>
      <c r="P97" s="296"/>
      <c r="Q97" s="405">
        <v>1</v>
      </c>
    </row>
    <row r="98" spans="1:23" ht="17.25" customHeight="1" thickBot="1" x14ac:dyDescent="0.3">
      <c r="A98" s="48"/>
      <c r="B98" s="364"/>
      <c r="C98" s="78"/>
      <c r="D98" s="278"/>
      <c r="E98" s="279"/>
      <c r="F98" s="275"/>
      <c r="G98" s="239"/>
      <c r="H98" s="272" t="s">
        <v>5</v>
      </c>
      <c r="I98" s="312">
        <f>SUM(I90:I97)</f>
        <v>220</v>
      </c>
      <c r="J98" s="277">
        <f>SUM(J90:J97)</f>
        <v>300</v>
      </c>
      <c r="K98" s="284">
        <f t="shared" ref="K98:L98" si="2">SUM(K90:K97)</f>
        <v>320</v>
      </c>
      <c r="L98" s="280">
        <f t="shared" si="2"/>
        <v>3513.7</v>
      </c>
      <c r="M98" s="340"/>
      <c r="N98" s="276"/>
      <c r="O98" s="246"/>
      <c r="P98" s="233"/>
      <c r="Q98" s="240"/>
    </row>
    <row r="99" spans="1:23" ht="14.25" customHeight="1" thickBot="1" x14ac:dyDescent="0.3">
      <c r="A99" s="48" t="s">
        <v>4</v>
      </c>
      <c r="B99" s="360" t="s">
        <v>19</v>
      </c>
      <c r="C99" s="532" t="s">
        <v>7</v>
      </c>
      <c r="D99" s="533"/>
      <c r="E99" s="533"/>
      <c r="F99" s="533"/>
      <c r="G99" s="533"/>
      <c r="H99" s="533"/>
      <c r="I99" s="132">
        <f>I98+I87</f>
        <v>255.5</v>
      </c>
      <c r="J99" s="140">
        <f t="shared" ref="J99:L99" si="3">J98+J87</f>
        <v>318.5</v>
      </c>
      <c r="K99" s="144">
        <f t="shared" si="3"/>
        <v>345.5</v>
      </c>
      <c r="L99" s="330">
        <f t="shared" si="3"/>
        <v>3529.2</v>
      </c>
      <c r="M99" s="646"/>
      <c r="N99" s="647"/>
      <c r="O99" s="647"/>
      <c r="P99" s="647"/>
      <c r="Q99" s="648"/>
    </row>
    <row r="100" spans="1:23" ht="14.25" customHeight="1" thickBot="1" x14ac:dyDescent="0.3">
      <c r="A100" s="31" t="s">
        <v>4</v>
      </c>
      <c r="B100" s="546" t="s">
        <v>8</v>
      </c>
      <c r="C100" s="546"/>
      <c r="D100" s="546"/>
      <c r="E100" s="546"/>
      <c r="F100" s="546"/>
      <c r="G100" s="546"/>
      <c r="H100" s="546"/>
      <c r="I100" s="263">
        <f>I99+I76+I67</f>
        <v>763.5</v>
      </c>
      <c r="J100" s="147">
        <f>J99+J76+J67</f>
        <v>738.3</v>
      </c>
      <c r="K100" s="147">
        <f>K99+K76+K67</f>
        <v>1030</v>
      </c>
      <c r="L100" s="331">
        <f>L99+L76+L67</f>
        <v>3943</v>
      </c>
      <c r="M100" s="649"/>
      <c r="N100" s="650"/>
      <c r="O100" s="650"/>
      <c r="P100" s="650"/>
      <c r="Q100" s="651"/>
    </row>
    <row r="101" spans="1:23" ht="14.25" customHeight="1" thickBot="1" x14ac:dyDescent="0.3">
      <c r="A101" s="32" t="s">
        <v>4</v>
      </c>
      <c r="B101" s="652" t="s">
        <v>83</v>
      </c>
      <c r="C101" s="652"/>
      <c r="D101" s="652"/>
      <c r="E101" s="652"/>
      <c r="F101" s="652"/>
      <c r="G101" s="652"/>
      <c r="H101" s="652"/>
      <c r="I101" s="332">
        <f>I100</f>
        <v>763.5</v>
      </c>
      <c r="J101" s="335">
        <f t="shared" ref="J101:L101" si="4">J100</f>
        <v>738.3</v>
      </c>
      <c r="K101" s="334">
        <f t="shared" si="4"/>
        <v>1030</v>
      </c>
      <c r="L101" s="333">
        <f t="shared" si="4"/>
        <v>3943</v>
      </c>
      <c r="M101" s="653"/>
      <c r="N101" s="654"/>
      <c r="O101" s="654"/>
      <c r="P101" s="654"/>
      <c r="Q101" s="655"/>
    </row>
    <row r="102" spans="1:23" s="5" customFormat="1" ht="17.25" customHeight="1" x14ac:dyDescent="0.25">
      <c r="A102" s="656" t="s">
        <v>171</v>
      </c>
      <c r="B102" s="657"/>
      <c r="C102" s="657"/>
      <c r="D102" s="657"/>
      <c r="E102" s="657"/>
      <c r="F102" s="657"/>
      <c r="G102" s="657"/>
      <c r="H102" s="657"/>
      <c r="I102" s="657"/>
      <c r="J102" s="410"/>
      <c r="K102" s="133"/>
      <c r="L102" s="133"/>
      <c r="M102" s="19"/>
      <c r="N102" s="19"/>
      <c r="O102" s="19"/>
      <c r="P102" s="19"/>
      <c r="Q102" s="19"/>
      <c r="R102" s="10"/>
      <c r="S102" s="10"/>
      <c r="T102" s="10"/>
      <c r="U102" s="10"/>
      <c r="V102" s="10"/>
      <c r="W102" s="10"/>
    </row>
    <row r="103" spans="1:23" s="39" customFormat="1" ht="17.25" customHeight="1" x14ac:dyDescent="0.25">
      <c r="A103" s="658"/>
      <c r="B103" s="658"/>
      <c r="C103" s="658"/>
      <c r="D103" s="658"/>
      <c r="E103" s="658"/>
      <c r="F103" s="658"/>
      <c r="G103" s="658"/>
      <c r="H103" s="658"/>
      <c r="I103" s="658"/>
      <c r="J103" s="658"/>
      <c r="K103" s="658"/>
      <c r="L103" s="658"/>
      <c r="M103" s="658"/>
      <c r="N103" s="658"/>
      <c r="O103" s="658"/>
      <c r="P103" s="658"/>
      <c r="Q103" s="658"/>
      <c r="R103" s="10"/>
      <c r="S103" s="10"/>
      <c r="T103" s="10"/>
      <c r="U103" s="10"/>
      <c r="V103" s="10"/>
      <c r="W103" s="10"/>
    </row>
    <row r="104" spans="1:23" s="5" customFormat="1" ht="14.25" customHeight="1" thickBot="1" x14ac:dyDescent="0.3">
      <c r="A104" s="659" t="s">
        <v>11</v>
      </c>
      <c r="B104" s="659"/>
      <c r="C104" s="659"/>
      <c r="D104" s="659"/>
      <c r="E104" s="659"/>
      <c r="F104" s="659"/>
      <c r="G104" s="659"/>
      <c r="H104" s="659"/>
      <c r="I104" s="33"/>
      <c r="J104" s="33"/>
      <c r="K104" s="33"/>
      <c r="L104" s="33"/>
      <c r="M104" s="34"/>
      <c r="N104" s="34"/>
      <c r="O104" s="34"/>
      <c r="P104" s="34"/>
      <c r="Q104" s="34"/>
      <c r="R104" s="10"/>
      <c r="S104" s="10"/>
      <c r="T104" s="10"/>
      <c r="U104" s="10"/>
      <c r="V104" s="10"/>
      <c r="W104" s="10"/>
    </row>
    <row r="105" spans="1:23" ht="53" customHeight="1" thickBot="1" x14ac:dyDescent="0.3">
      <c r="A105" s="619" t="s">
        <v>9</v>
      </c>
      <c r="B105" s="620"/>
      <c r="C105" s="620"/>
      <c r="D105" s="620"/>
      <c r="E105" s="620"/>
      <c r="F105" s="620"/>
      <c r="G105" s="620"/>
      <c r="H105" s="621"/>
      <c r="I105" s="100" t="s">
        <v>151</v>
      </c>
      <c r="J105" s="100" t="s">
        <v>143</v>
      </c>
      <c r="K105" s="100" t="s">
        <v>144</v>
      </c>
      <c r="L105" s="100" t="s">
        <v>145</v>
      </c>
    </row>
    <row r="106" spans="1:23" ht="14.25" customHeight="1" x14ac:dyDescent="0.25">
      <c r="A106" s="622" t="s">
        <v>12</v>
      </c>
      <c r="B106" s="623"/>
      <c r="C106" s="623"/>
      <c r="D106" s="623"/>
      <c r="E106" s="623"/>
      <c r="F106" s="623"/>
      <c r="G106" s="623"/>
      <c r="H106" s="624"/>
      <c r="I106" s="82">
        <f>I107+I112+I113</f>
        <v>763.5</v>
      </c>
      <c r="J106" s="82">
        <f t="shared" ref="J106:L106" si="5">J107+J112+J113</f>
        <v>738.3</v>
      </c>
      <c r="K106" s="82">
        <f t="shared" si="5"/>
        <v>1030</v>
      </c>
      <c r="L106" s="82">
        <f t="shared" si="5"/>
        <v>943</v>
      </c>
    </row>
    <row r="107" spans="1:23" ht="14.25" customHeight="1" x14ac:dyDescent="0.25">
      <c r="A107" s="625" t="s">
        <v>66</v>
      </c>
      <c r="B107" s="626"/>
      <c r="C107" s="626"/>
      <c r="D107" s="626"/>
      <c r="E107" s="626"/>
      <c r="F107" s="626"/>
      <c r="G107" s="626"/>
      <c r="H107" s="627"/>
      <c r="I107" s="81">
        <f>I108+I109+I110+I111</f>
        <v>331.2</v>
      </c>
      <c r="J107" s="81">
        <f t="shared" ref="J107:L107" si="6">J108+J109+J110+J111</f>
        <v>455.5</v>
      </c>
      <c r="K107" s="81">
        <f t="shared" si="6"/>
        <v>939</v>
      </c>
      <c r="L107" s="81">
        <f t="shared" si="6"/>
        <v>943</v>
      </c>
    </row>
    <row r="108" spans="1:23" ht="14.25" customHeight="1" x14ac:dyDescent="0.25">
      <c r="A108" s="628" t="s">
        <v>88</v>
      </c>
      <c r="B108" s="629"/>
      <c r="C108" s="629"/>
      <c r="D108" s="629"/>
      <c r="E108" s="629"/>
      <c r="F108" s="629"/>
      <c r="G108" s="629"/>
      <c r="H108" s="630"/>
      <c r="I108" s="83">
        <f>SUMIF(H16:H101,"SB",I16:I101)</f>
        <v>331.2</v>
      </c>
      <c r="J108" s="83">
        <f>SUMIF(H16:H101,"SB",J16:J101)</f>
        <v>455.5</v>
      </c>
      <c r="K108" s="83">
        <f>SUMIF(H16:H101,"SB",K16:K101)</f>
        <v>939</v>
      </c>
      <c r="L108" s="83">
        <f>SUMIF(H16:H101,"SB",L16:L101)</f>
        <v>943</v>
      </c>
      <c r="M108" s="35"/>
      <c r="O108" s="35"/>
      <c r="P108" s="35"/>
    </row>
    <row r="109" spans="1:23" ht="14.25" customHeight="1" x14ac:dyDescent="0.25">
      <c r="A109" s="526" t="s">
        <v>163</v>
      </c>
      <c r="B109" s="527"/>
      <c r="C109" s="527"/>
      <c r="D109" s="527"/>
      <c r="E109" s="527"/>
      <c r="F109" s="527"/>
      <c r="G109" s="527"/>
      <c r="H109" s="528"/>
      <c r="I109" s="83">
        <f>SUMIF(H16:H101,"SB(AA)",I16:I101)</f>
        <v>0</v>
      </c>
      <c r="J109" s="83">
        <f>SUMIF(H16:H101,"SB(AA)",J16:J101)</f>
        <v>0</v>
      </c>
      <c r="K109" s="83">
        <f>SUMIF(H16:H101,"SB(AA)",K16:K101)</f>
        <v>0</v>
      </c>
      <c r="L109" s="83">
        <f>SUMIF(H16:H101,"SB(AA)",L16:L101)</f>
        <v>0</v>
      </c>
      <c r="M109" s="35"/>
      <c r="O109" s="35"/>
      <c r="P109" s="35"/>
    </row>
    <row r="110" spans="1:23" ht="14.25" customHeight="1" x14ac:dyDescent="0.25">
      <c r="A110" s="498" t="s">
        <v>89</v>
      </c>
      <c r="B110" s="499"/>
      <c r="C110" s="499"/>
      <c r="D110" s="499"/>
      <c r="E110" s="499"/>
      <c r="F110" s="499"/>
      <c r="G110" s="499"/>
      <c r="H110" s="500"/>
      <c r="I110" s="84">
        <f>SUMIF(H16:H97,"SB(ES)",I16:I97)</f>
        <v>0</v>
      </c>
      <c r="J110" s="84">
        <f>SUMIF(H16:H97,"SB(ES)",J16:J97)</f>
        <v>0</v>
      </c>
      <c r="K110" s="84">
        <f>SUMIF(H16:H97,"SB(ES)",K16:K97)</f>
        <v>0</v>
      </c>
      <c r="L110" s="84">
        <f>SUMIF(H16:H97,"SB(ES)",L16:L97)</f>
        <v>0</v>
      </c>
      <c r="M110" s="35"/>
      <c r="O110" s="35"/>
      <c r="P110" s="35"/>
    </row>
    <row r="111" spans="1:23" ht="14.25" customHeight="1" x14ac:dyDescent="0.25">
      <c r="A111" s="498" t="s">
        <v>90</v>
      </c>
      <c r="B111" s="499"/>
      <c r="C111" s="499"/>
      <c r="D111" s="499"/>
      <c r="E111" s="499"/>
      <c r="F111" s="499"/>
      <c r="G111" s="499"/>
      <c r="H111" s="500"/>
      <c r="I111" s="84">
        <f>SUMIF(H16:H101,"SB(VB)",I16:I101)</f>
        <v>0</v>
      </c>
      <c r="J111" s="84">
        <f>SUMIF(H16:H101,"SB(VB)",J16:J101)</f>
        <v>0</v>
      </c>
      <c r="K111" s="84">
        <f>SUMIF(H16:H101,"SB(VB)",K16:K101)</f>
        <v>0</v>
      </c>
      <c r="L111" s="84">
        <f>SUMIF(H16:H101,"SB(VB)",L16:L101)</f>
        <v>0</v>
      </c>
      <c r="M111" s="35"/>
      <c r="O111" s="35"/>
      <c r="P111" s="35"/>
    </row>
    <row r="112" spans="1:23" ht="14.25" customHeight="1" x14ac:dyDescent="0.25">
      <c r="A112" s="547" t="s">
        <v>91</v>
      </c>
      <c r="B112" s="548"/>
      <c r="C112" s="548"/>
      <c r="D112" s="548"/>
      <c r="E112" s="548"/>
      <c r="F112" s="548"/>
      <c r="G112" s="548"/>
      <c r="H112" s="549"/>
      <c r="I112" s="355">
        <f>SUMIF(H16:H101,"SB(L)",I16:I101)</f>
        <v>45.1</v>
      </c>
      <c r="J112" s="355">
        <f>SUMIF(H16:H101,"SB(L)",J16:J101)</f>
        <v>7.3</v>
      </c>
      <c r="K112" s="355">
        <f>SUMIF(H16:H101,"SB(L)",K16:K101)</f>
        <v>0</v>
      </c>
      <c r="L112" s="355">
        <f>SUMIF(H16:H101,"SB(L)",L16:L101)</f>
        <v>0</v>
      </c>
      <c r="M112" s="35"/>
      <c r="O112" s="35"/>
      <c r="P112" s="35"/>
    </row>
    <row r="113" spans="1:23" ht="14.25" customHeight="1" x14ac:dyDescent="0.25">
      <c r="A113" s="547" t="s">
        <v>93</v>
      </c>
      <c r="B113" s="548"/>
      <c r="C113" s="548"/>
      <c r="D113" s="548"/>
      <c r="E113" s="548"/>
      <c r="F113" s="548"/>
      <c r="G113" s="548"/>
      <c r="H113" s="549"/>
      <c r="I113" s="355">
        <f>SUMIF(H16:H101,"SB(ŽPL)",I16:I101)</f>
        <v>387.2</v>
      </c>
      <c r="J113" s="355">
        <f>SUMIF(H16:H101,"SB(ŽPL)",J16:J101)</f>
        <v>275.5</v>
      </c>
      <c r="K113" s="355">
        <f>SUMIF(H16:H101,"SB(ŽPL)",K16:K101)</f>
        <v>91</v>
      </c>
      <c r="L113" s="355">
        <f>SUMIF(H16:H101,"SB(ŽPL)",L16:L101)</f>
        <v>0</v>
      </c>
      <c r="M113" s="85"/>
      <c r="O113" s="85"/>
      <c r="P113" s="85"/>
    </row>
    <row r="114" spans="1:23" ht="14.25" customHeight="1" x14ac:dyDescent="0.25">
      <c r="A114" s="495" t="s">
        <v>13</v>
      </c>
      <c r="B114" s="496"/>
      <c r="C114" s="496"/>
      <c r="D114" s="496"/>
      <c r="E114" s="496"/>
      <c r="F114" s="496"/>
      <c r="G114" s="496"/>
      <c r="H114" s="497"/>
      <c r="I114" s="86">
        <f>SUM(I116:I118)</f>
        <v>0</v>
      </c>
      <c r="J114" s="86">
        <f t="shared" ref="J114:L114" si="7">SUM(J116:J118)</f>
        <v>0</v>
      </c>
      <c r="K114" s="86">
        <f t="shared" si="7"/>
        <v>0</v>
      </c>
      <c r="L114" s="86">
        <f t="shared" si="7"/>
        <v>3000</v>
      </c>
    </row>
    <row r="115" spans="1:23" ht="14.25" customHeight="1" x14ac:dyDescent="0.25">
      <c r="A115" s="498" t="s">
        <v>94</v>
      </c>
      <c r="B115" s="499"/>
      <c r="C115" s="499"/>
      <c r="D115" s="499"/>
      <c r="E115" s="499"/>
      <c r="F115" s="499"/>
      <c r="G115" s="499"/>
      <c r="H115" s="500"/>
      <c r="I115" s="83">
        <f>SUMIF(H16:H101,"ES)",I16:I101)</f>
        <v>0</v>
      </c>
      <c r="J115" s="83">
        <f>SUMIF(H16:H101,"ES)",J16:J101)</f>
        <v>0</v>
      </c>
      <c r="K115" s="83">
        <f>SUMIF(H16:H101,"ES)",K16:K101)</f>
        <v>0</v>
      </c>
      <c r="L115" s="83">
        <f>SUMIF(H16:H101,"ES)",L16:L101)</f>
        <v>0</v>
      </c>
      <c r="M115" s="35"/>
      <c r="O115" s="35"/>
      <c r="P115" s="35"/>
      <c r="R115" s="40"/>
      <c r="S115" s="40"/>
      <c r="T115" s="40"/>
      <c r="U115" s="40"/>
      <c r="V115" s="40"/>
      <c r="W115" s="40"/>
    </row>
    <row r="116" spans="1:23" ht="14.25" customHeight="1" x14ac:dyDescent="0.25">
      <c r="A116" s="501" t="s">
        <v>95</v>
      </c>
      <c r="B116" s="502"/>
      <c r="C116" s="502"/>
      <c r="D116" s="502"/>
      <c r="E116" s="502"/>
      <c r="F116" s="502"/>
      <c r="G116" s="502"/>
      <c r="H116" s="503"/>
      <c r="I116" s="83">
        <f>SUMIF(H16:H101,"KVJUD",I16:I101)</f>
        <v>0</v>
      </c>
      <c r="J116" s="83">
        <f>SUMIF(H16:H101,"KVJUD",J16:J101)</f>
        <v>0</v>
      </c>
      <c r="K116" s="83">
        <f>SUMIF(H16:H101,"KVJUD",K16:K101)</f>
        <v>0</v>
      </c>
      <c r="L116" s="83">
        <f>SUMIF(H16:H101,"KVJUD",L16:L101)</f>
        <v>0</v>
      </c>
      <c r="R116" s="40"/>
      <c r="S116" s="40"/>
      <c r="T116" s="40"/>
      <c r="U116" s="40"/>
      <c r="V116" s="40"/>
      <c r="W116" s="40"/>
    </row>
    <row r="117" spans="1:23" ht="14.25" customHeight="1" x14ac:dyDescent="0.25">
      <c r="A117" s="501" t="s">
        <v>96</v>
      </c>
      <c r="B117" s="502"/>
      <c r="C117" s="502"/>
      <c r="D117" s="502"/>
      <c r="E117" s="502"/>
      <c r="F117" s="502"/>
      <c r="G117" s="502"/>
      <c r="H117" s="503"/>
      <c r="I117" s="83">
        <f>SUMIF(H16:H101,"Kt",I16:I101)</f>
        <v>0</v>
      </c>
      <c r="J117" s="83">
        <f>SUMIF(H16:H101,"Kt",J16:J101)</f>
        <v>0</v>
      </c>
      <c r="K117" s="83">
        <f>SUMIF(H16:H101,"Kt",K16:K101)</f>
        <v>0</v>
      </c>
      <c r="L117" s="83">
        <f>SUMIF(H16:H101,"Kt",L16:L101)</f>
        <v>3000</v>
      </c>
      <c r="R117" s="40"/>
      <c r="S117" s="40"/>
      <c r="T117" s="40"/>
      <c r="U117" s="40"/>
      <c r="V117" s="40"/>
      <c r="W117" s="40"/>
    </row>
    <row r="118" spans="1:23" ht="14.25" customHeight="1" x14ac:dyDescent="0.25">
      <c r="A118" s="526" t="s">
        <v>97</v>
      </c>
      <c r="B118" s="527"/>
      <c r="C118" s="527"/>
      <c r="D118" s="527"/>
      <c r="E118" s="527"/>
      <c r="F118" s="527"/>
      <c r="G118" s="527"/>
      <c r="H118" s="528"/>
      <c r="I118" s="83">
        <f>SUMIF(H16:H101,"LRVB",I16:I101)</f>
        <v>0</v>
      </c>
      <c r="J118" s="83">
        <f>SUMIF(H16:H101,"LRVB",J16:J101)</f>
        <v>0</v>
      </c>
      <c r="K118" s="83">
        <f>SUMIF(H16:H101,"LRVB",K16:K101)</f>
        <v>0</v>
      </c>
      <c r="L118" s="83">
        <f>SUMIF(H16:H101,"LRVB",L16:L101)</f>
        <v>0</v>
      </c>
      <c r="R118" s="40"/>
      <c r="S118" s="40"/>
      <c r="T118" s="40"/>
      <c r="U118" s="40"/>
      <c r="V118" s="40"/>
      <c r="W118" s="40"/>
    </row>
    <row r="119" spans="1:23" ht="14.25" customHeight="1" thickBot="1" x14ac:dyDescent="0.3">
      <c r="A119" s="529" t="s">
        <v>14</v>
      </c>
      <c r="B119" s="530"/>
      <c r="C119" s="530"/>
      <c r="D119" s="530"/>
      <c r="E119" s="530"/>
      <c r="F119" s="530"/>
      <c r="G119" s="530"/>
      <c r="H119" s="531"/>
      <c r="I119" s="50">
        <f>I114+I106</f>
        <v>763.5</v>
      </c>
      <c r="J119" s="50">
        <f t="shared" ref="J119:L119" si="8">J114+J106</f>
        <v>738.3</v>
      </c>
      <c r="K119" s="50">
        <f t="shared" si="8"/>
        <v>1030</v>
      </c>
      <c r="L119" s="50">
        <f t="shared" si="8"/>
        <v>3943</v>
      </c>
      <c r="M119" s="10"/>
      <c r="N119" s="10"/>
      <c r="O119" s="10"/>
      <c r="P119" s="10"/>
      <c r="Q119" s="10"/>
      <c r="R119" s="40"/>
      <c r="S119" s="40"/>
      <c r="T119" s="40"/>
      <c r="U119" s="40"/>
      <c r="V119" s="40"/>
      <c r="W119" s="40"/>
    </row>
    <row r="120" spans="1:23" s="40" customFormat="1" x14ac:dyDescent="0.25">
      <c r="A120" s="10"/>
      <c r="B120" s="10"/>
      <c r="C120" s="10"/>
      <c r="D120" s="10"/>
      <c r="E120" s="10"/>
      <c r="F120" s="10"/>
      <c r="G120" s="10"/>
      <c r="I120" s="87"/>
      <c r="J120" s="87"/>
      <c r="K120" s="87"/>
      <c r="L120" s="87"/>
      <c r="N120" s="10"/>
      <c r="Q120" s="10"/>
      <c r="R120" s="10"/>
      <c r="S120" s="10"/>
      <c r="T120" s="10"/>
      <c r="U120" s="10"/>
      <c r="V120" s="10"/>
      <c r="W120" s="10"/>
    </row>
  </sheetData>
  <mergeCells count="140">
    <mergeCell ref="A40:A41"/>
    <mergeCell ref="M99:Q99"/>
    <mergeCell ref="M100:Q100"/>
    <mergeCell ref="B101:H101"/>
    <mergeCell ref="M101:Q101"/>
    <mergeCell ref="A102:I102"/>
    <mergeCell ref="A103:Q103"/>
    <mergeCell ref="A104:H104"/>
    <mergeCell ref="A70:A71"/>
    <mergeCell ref="G70:G71"/>
    <mergeCell ref="C76:H76"/>
    <mergeCell ref="A111:H111"/>
    <mergeCell ref="A112:H112"/>
    <mergeCell ref="C49:C51"/>
    <mergeCell ref="E50:E51"/>
    <mergeCell ref="E61:E62"/>
    <mergeCell ref="A109:H109"/>
    <mergeCell ref="A105:H105"/>
    <mergeCell ref="A106:H106"/>
    <mergeCell ref="A107:H107"/>
    <mergeCell ref="A108:H108"/>
    <mergeCell ref="A110:H110"/>
    <mergeCell ref="A49:A51"/>
    <mergeCell ref="C77:Q77"/>
    <mergeCell ref="G78:G86"/>
    <mergeCell ref="D90:D91"/>
    <mergeCell ref="E90:E91"/>
    <mergeCell ref="G90:G91"/>
    <mergeCell ref="C68:Q68"/>
    <mergeCell ref="B70:B71"/>
    <mergeCell ref="C70:C71"/>
    <mergeCell ref="D70:D71"/>
    <mergeCell ref="E70:E71"/>
    <mergeCell ref="F70:F71"/>
    <mergeCell ref="G40:G41"/>
    <mergeCell ref="B49:B51"/>
    <mergeCell ref="C33:C34"/>
    <mergeCell ref="E40:E41"/>
    <mergeCell ref="F40:F41"/>
    <mergeCell ref="C38:C39"/>
    <mergeCell ref="B38:B39"/>
    <mergeCell ref="F33:F34"/>
    <mergeCell ref="D33:D34"/>
    <mergeCell ref="E33:E34"/>
    <mergeCell ref="G27:G28"/>
    <mergeCell ref="M3:Q3"/>
    <mergeCell ref="A11:Q11"/>
    <mergeCell ref="A12:Q12"/>
    <mergeCell ref="B13:Q13"/>
    <mergeCell ref="C14:Q14"/>
    <mergeCell ref="E16:E18"/>
    <mergeCell ref="G16:G19"/>
    <mergeCell ref="M16:M18"/>
    <mergeCell ref="D19:D20"/>
    <mergeCell ref="E19:E20"/>
    <mergeCell ref="F19:F20"/>
    <mergeCell ref="A4:Q4"/>
    <mergeCell ref="A5:Q5"/>
    <mergeCell ref="A6:Q6"/>
    <mergeCell ref="J8:J10"/>
    <mergeCell ref="K8:K10"/>
    <mergeCell ref="L8:L10"/>
    <mergeCell ref="M7:Q7"/>
    <mergeCell ref="A8:A10"/>
    <mergeCell ref="B8:B10"/>
    <mergeCell ref="G8:G10"/>
    <mergeCell ref="H8:H10"/>
    <mergeCell ref="I8:I10"/>
    <mergeCell ref="M8:Q8"/>
    <mergeCell ref="M9:M10"/>
    <mergeCell ref="A27:A28"/>
    <mergeCell ref="A25:A26"/>
    <mergeCell ref="B25:B26"/>
    <mergeCell ref="C25:C26"/>
    <mergeCell ref="D25:D26"/>
    <mergeCell ref="E25:E26"/>
    <mergeCell ref="B27:B28"/>
    <mergeCell ref="C27:C28"/>
    <mergeCell ref="D27:D28"/>
    <mergeCell ref="E27:E28"/>
    <mergeCell ref="D23:D24"/>
    <mergeCell ref="E23:E24"/>
    <mergeCell ref="F23:F24"/>
    <mergeCell ref="G23:G24"/>
    <mergeCell ref="E21:E22"/>
    <mergeCell ref="A23:A24"/>
    <mergeCell ref="F25:F26"/>
    <mergeCell ref="G25:G26"/>
    <mergeCell ref="F8:F10"/>
    <mergeCell ref="C8:C10"/>
    <mergeCell ref="D8:D10"/>
    <mergeCell ref="E8:E10"/>
    <mergeCell ref="A117:H117"/>
    <mergeCell ref="A118:H118"/>
    <mergeCell ref="A119:H119"/>
    <mergeCell ref="C99:H99"/>
    <mergeCell ref="A29:A31"/>
    <mergeCell ref="B29:B31"/>
    <mergeCell ref="C29:C31"/>
    <mergeCell ref="D29:D31"/>
    <mergeCell ref="E29:E31"/>
    <mergeCell ref="F29:F31"/>
    <mergeCell ref="G29:G31"/>
    <mergeCell ref="F50:F51"/>
    <mergeCell ref="G50:G52"/>
    <mergeCell ref="D38:D39"/>
    <mergeCell ref="B100:H100"/>
    <mergeCell ref="E38:E39"/>
    <mergeCell ref="F38:F39"/>
    <mergeCell ref="A113:H113"/>
    <mergeCell ref="A33:A34"/>
    <mergeCell ref="B33:B34"/>
    <mergeCell ref="G33:G34"/>
    <mergeCell ref="B40:B41"/>
    <mergeCell ref="C40:C41"/>
    <mergeCell ref="D40:D41"/>
    <mergeCell ref="H1:Q1"/>
    <mergeCell ref="N9:Q9"/>
    <mergeCell ref="A114:H114"/>
    <mergeCell ref="A115:H115"/>
    <mergeCell ref="A116:H116"/>
    <mergeCell ref="M76:Q76"/>
    <mergeCell ref="E52:E53"/>
    <mergeCell ref="A63:A64"/>
    <mergeCell ref="B63:B64"/>
    <mergeCell ref="C63:C64"/>
    <mergeCell ref="F63:F64"/>
    <mergeCell ref="G63:G64"/>
    <mergeCell ref="C67:H67"/>
    <mergeCell ref="M67:Q67"/>
    <mergeCell ref="A35:A37"/>
    <mergeCell ref="B35:B37"/>
    <mergeCell ref="C35:C37"/>
    <mergeCell ref="D35:D37"/>
    <mergeCell ref="E35:E37"/>
    <mergeCell ref="F35:F37"/>
    <mergeCell ref="A38:A39"/>
    <mergeCell ref="B23:B24"/>
    <mergeCell ref="C23:C24"/>
    <mergeCell ref="F27:F28"/>
  </mergeCells>
  <pageMargins left="0.59055118110236227" right="0.19685039370078741" top="0.39370078740157483" bottom="0.39370078740157483" header="0.31496062992125984" footer="0.31496062992125984"/>
  <pageSetup paperSize="9" scale="54" orientation="portrait" r:id="rId1"/>
  <rowBreaks count="1" manualBreakCount="1">
    <brk id="64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</vt:lpstr>
      <vt:lpstr>'Aiškinamoji lentelė'!Print_Area</vt:lpstr>
      <vt:lpstr>'Aiškinamoji lentelė'!Print_Titles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Inga Mikalauskienė</cp:lastModifiedBy>
  <cp:lastPrinted>2020-12-09T09:52:10Z</cp:lastPrinted>
  <dcterms:created xsi:type="dcterms:W3CDTF">2007-07-27T10:32:34Z</dcterms:created>
  <dcterms:modified xsi:type="dcterms:W3CDTF">2021-01-16T08:36:09Z</dcterms:modified>
</cp:coreProperties>
</file>