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luosnis\Kmsa\Savivaldybės administracija\BENDROSIOS VALDYMO FUNKCIJOS\Strateginio planavimo skyrius\SVP PLANAI\2021-2023 SVP\SPRENDIMO PROJEKTAS 2021-2023 SVP\"/>
    </mc:Choice>
  </mc:AlternateContent>
  <bookViews>
    <workbookView xWindow="-120" yWindow="-120" windowWidth="24240" windowHeight="13140"/>
  </bookViews>
  <sheets>
    <sheet name="Aiškinamoji lentelė " sheetId="8" r:id="rId1"/>
  </sheets>
  <definedNames>
    <definedName name="_xlnm.Print_Area" localSheetId="0">'Aiškinamoji lentelė '!$A$1:$Q$135</definedName>
    <definedName name="_xlnm.Print_Titles" localSheetId="0">'Aiškinamoji lentelė '!$7:$9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8" i="8" l="1"/>
  <c r="J17" i="8" l="1"/>
  <c r="J62" i="8" l="1"/>
  <c r="J48" i="8"/>
  <c r="J100" i="8" l="1"/>
  <c r="L82" i="8" l="1"/>
  <c r="K82" i="8"/>
  <c r="J82" i="8"/>
  <c r="I82" i="8" l="1"/>
  <c r="L134" i="8" l="1"/>
  <c r="L133" i="8"/>
  <c r="L132" i="8"/>
  <c r="L130" i="8"/>
  <c r="L129" i="8"/>
  <c r="L128" i="8"/>
  <c r="L127" i="8"/>
  <c r="L126" i="8"/>
  <c r="L125" i="8"/>
  <c r="L124" i="8"/>
  <c r="L123" i="8"/>
  <c r="K134" i="8"/>
  <c r="K133" i="8"/>
  <c r="K132" i="8"/>
  <c r="K130" i="8"/>
  <c r="K129" i="8"/>
  <c r="K128" i="8"/>
  <c r="K127" i="8"/>
  <c r="K126" i="8"/>
  <c r="K125" i="8"/>
  <c r="K124" i="8"/>
  <c r="K123" i="8"/>
  <c r="J134" i="8"/>
  <c r="J133" i="8"/>
  <c r="J132" i="8"/>
  <c r="J130" i="8"/>
  <c r="J129" i="8"/>
  <c r="J128" i="8"/>
  <c r="J127" i="8"/>
  <c r="J126" i="8"/>
  <c r="J125" i="8"/>
  <c r="J124" i="8"/>
  <c r="J123" i="8"/>
  <c r="I134" i="8"/>
  <c r="I133" i="8"/>
  <c r="I132" i="8"/>
  <c r="I130" i="8"/>
  <c r="I129" i="8"/>
  <c r="I128" i="8"/>
  <c r="I127" i="8"/>
  <c r="I126" i="8"/>
  <c r="I125" i="8"/>
  <c r="I131" i="8" l="1"/>
  <c r="L131" i="8"/>
  <c r="J131" i="8"/>
  <c r="L122" i="8"/>
  <c r="L121" i="8" s="1"/>
  <c r="K122" i="8"/>
  <c r="K121" i="8" s="1"/>
  <c r="J122" i="8"/>
  <c r="J121" i="8" s="1"/>
  <c r="L113" i="8"/>
  <c r="L114" i="8" s="1"/>
  <c r="K113" i="8"/>
  <c r="K114" i="8" s="1"/>
  <c r="J113" i="8"/>
  <c r="J114" i="8" s="1"/>
  <c r="I110" i="8"/>
  <c r="I124" i="8" s="1"/>
  <c r="I109" i="8"/>
  <c r="L58" i="8"/>
  <c r="J58" i="8"/>
  <c r="I47" i="8"/>
  <c r="I16" i="8"/>
  <c r="I58" i="8" l="1"/>
  <c r="I113" i="8"/>
  <c r="I114" i="8" s="1"/>
  <c r="I123" i="8"/>
  <c r="I122" i="8" s="1"/>
  <c r="I121" i="8" s="1"/>
  <c r="I135" i="8" s="1"/>
  <c r="L83" i="8"/>
  <c r="L115" i="8" s="1"/>
  <c r="L116" i="8" s="1"/>
  <c r="K83" i="8"/>
  <c r="K115" i="8" s="1"/>
  <c r="K116" i="8" s="1"/>
  <c r="J83" i="8"/>
  <c r="J115" i="8" s="1"/>
  <c r="J116" i="8" s="1"/>
  <c r="L135" i="8"/>
  <c r="J135" i="8"/>
  <c r="K131" i="8"/>
  <c r="K135" i="8" s="1"/>
  <c r="I83" i="8"/>
  <c r="I115" i="8" l="1"/>
  <c r="I116" i="8" s="1"/>
</calcChain>
</file>

<file path=xl/comments1.xml><?xml version="1.0" encoding="utf-8"?>
<comments xmlns="http://schemas.openxmlformats.org/spreadsheetml/2006/main">
  <authors>
    <author>Audra Cepiene</author>
    <author>Indrė Butenienė</author>
  </authors>
  <commentList>
    <comment ref="F16" authorId="0" shapeId="0">
      <text>
        <r>
          <rPr>
            <b/>
            <sz val="9"/>
            <color indexed="81"/>
            <rFont val="Tahoma"/>
            <family val="2"/>
            <charset val="186"/>
          </rPr>
          <t>P (KSP) 3.2.2.3</t>
        </r>
        <r>
          <rPr>
            <sz val="9"/>
            <color indexed="81"/>
            <rFont val="Tahoma"/>
            <family val="2"/>
            <charset val="186"/>
          </rPr>
          <t xml:space="preserve">
Skatinti laivais keliaujančių turistų pritraukimą į Klaipėdos miestą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186"/>
          </rPr>
          <t>P (KSP)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
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KEPS veiksmų planas iki 2030 m. </t>
        </r>
        <r>
          <rPr>
            <sz val="9"/>
            <color indexed="81"/>
            <rFont val="Tahoma"/>
            <family val="2"/>
            <charset val="186"/>
          </rPr>
          <t xml:space="preserve">7.3.2. priemonė „Plėtoti konferencinio turizmo infrastruktūrą"                                                  </t>
        </r>
        <r>
          <rPr>
            <b/>
            <sz val="9"/>
            <color indexed="81"/>
            <rFont val="Tahoma"/>
            <family val="2"/>
            <charset val="186"/>
          </rPr>
          <t>P1 8.1.1.</t>
        </r>
        <r>
          <rPr>
            <sz val="9"/>
            <color indexed="81"/>
            <rFont val="Tahoma"/>
            <family val="2"/>
            <charset val="186"/>
          </rPr>
          <t xml:space="preserve"> Vykdomų Klaipėdos miesto ekonominės plėtros strategijos priemonių dalis (priskirtų Savivaldybei), proc.</t>
        </r>
      </text>
    </comment>
    <comment ref="F29" authorId="0" shapeId="0">
      <text>
        <r>
          <rPr>
            <b/>
            <sz val="9"/>
            <color indexed="81"/>
            <rFont val="Tahoma"/>
            <family val="2"/>
            <charset val="186"/>
          </rPr>
          <t>P (KSP) 3.2.3.1</t>
        </r>
        <r>
          <rPr>
            <sz val="9"/>
            <color indexed="81"/>
            <rFont val="Tahoma"/>
            <family val="2"/>
            <charset val="186"/>
          </rPr>
          <t xml:space="preserve">
Periodiškai rengti, leisti ir platinti Klaipėdą ir jos turizmo produktus (įtraukiant ir svarbiausius Klaipėdos regiono turizmo produktus) pristatančius leidinius, skirtus tikslinėms teritorijoms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KEPS veiksmų planas iki 2030 m. </t>
        </r>
        <r>
          <rPr>
            <sz val="9"/>
            <color indexed="81"/>
            <rFont val="Tahoma"/>
            <family val="2"/>
            <charset val="186"/>
          </rPr>
          <t xml:space="preserve">7.3.2. priemonė „Plėtoti konferencinio turizmo infrastruktūrą"                                                  </t>
        </r>
        <r>
          <rPr>
            <b/>
            <sz val="9"/>
            <color indexed="81"/>
            <rFont val="Tahoma"/>
            <family val="2"/>
            <charset val="186"/>
          </rPr>
          <t>P1 8.1.1.</t>
        </r>
        <r>
          <rPr>
            <sz val="9"/>
            <color indexed="81"/>
            <rFont val="Tahoma"/>
            <family val="2"/>
            <charset val="186"/>
          </rPr>
          <t xml:space="preserve"> Vykdomų Klaipėdos miesto ekonominės plėtros strategijos priemonių dalis (priskirtų Savivaldybei), proc.</t>
        </r>
      </text>
    </comment>
    <comment ref="F40" authorId="1" shapeId="0">
      <text>
        <r>
          <rPr>
            <sz val="9"/>
            <color indexed="81"/>
            <rFont val="Tahoma"/>
            <family val="2"/>
            <charset val="186"/>
          </rPr>
          <t>KEPS 4.5.4. Įtraukti Klaipėdos turistinius objektus į regioninius turizmo maršrutus ir išnaudoti juos pozicionuojant tarptautiniame kontekste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KSP 3.2.2.3
</t>
        </r>
        <r>
          <rPr>
            <sz val="9"/>
            <color indexed="81"/>
            <rFont val="Tahoma"/>
            <family val="2"/>
            <charset val="186"/>
          </rPr>
          <t xml:space="preserve">Skatinti laivais keliaujančių turistų pritraukimą į Klaipėdos miestą
</t>
        </r>
      </text>
    </comment>
    <comment ref="F44" authorId="1" shapeId="0">
      <text>
        <r>
          <rPr>
            <b/>
            <sz val="9"/>
            <color indexed="81"/>
            <rFont val="Tahoma"/>
            <family val="2"/>
            <charset val="186"/>
          </rPr>
          <t>KEPS 2030 4.5.4.</t>
        </r>
        <r>
          <rPr>
            <sz val="9"/>
            <color indexed="81"/>
            <rFont val="Tahoma"/>
            <family val="2"/>
            <charset val="186"/>
          </rPr>
          <t xml:space="preserve"> Įtraukti Klaipėdos turistinius objektus į regioninius turizmo maršrutus ir išnaudoti juos pozicionuojant tarptautiniame kontekste,
</t>
        </r>
        <r>
          <rPr>
            <b/>
            <sz val="9"/>
            <color indexed="81"/>
            <rFont val="Tahoma"/>
            <family val="2"/>
            <charset val="186"/>
          </rPr>
          <t>KEPS 3.4.2.</t>
        </r>
        <r>
          <rPr>
            <sz val="9"/>
            <color indexed="81"/>
            <rFont val="Tahoma"/>
            <family val="2"/>
            <charset val="186"/>
          </rPr>
          <t xml:space="preserve"> Plėsti Klaipėdos apskrities, vienijančios 7 savivaldybes, bendradarbiavimą </t>
        </r>
      </text>
    </comment>
    <comment ref="F45" authorId="1" shapeId="0">
      <text>
        <r>
          <rPr>
            <b/>
            <sz val="9"/>
            <color indexed="81"/>
            <rFont val="Tahoma"/>
            <family val="2"/>
            <charset val="186"/>
          </rPr>
          <t>KEPS 4.5.4.</t>
        </r>
        <r>
          <rPr>
            <sz val="9"/>
            <color indexed="81"/>
            <rFont val="Tahoma"/>
            <family val="2"/>
            <charset val="186"/>
          </rPr>
          <t xml:space="preserve"> Įtraukti Klaipėdos turistinius objektus į regioninius turizmo maršrutus ir išnaudoti juos pozicionuojant tarptautiniame kontekste</t>
        </r>
      </text>
    </comment>
    <comment ref="F47" authorId="1" shapeId="0">
      <text>
        <r>
          <rPr>
            <sz val="9"/>
            <color indexed="81"/>
            <rFont val="Tahoma"/>
            <family val="2"/>
            <charset val="186"/>
          </rPr>
          <t>KEPS 4.5.4. Įtraukti Klaipėdos turistinius objektus į regioninius turizmo maršrutus ir išnaudoti juos pozicionuojant tarptautiniame kontekste;
KEPS 3.4.2. Plėsti Klaipėdos apskrities, vienijančios 7 savivaldybes, bendradarbiavimą</t>
        </r>
      </text>
    </comment>
    <comment ref="F52" authorId="1" shapeId="0">
      <text>
        <r>
          <rPr>
            <sz val="9"/>
            <color indexed="81"/>
            <rFont val="Tahoma"/>
            <family val="2"/>
            <charset val="186"/>
          </rPr>
          <t>KEPS 4.5.4. Įtraukti Klaipėdos turistinius objektus į regioninius turizmo maršrutus ir išnaudoti juos pozicionuojant tarptautiniame kontekste;
KEPS 3.4.2. Plėsti Klaipėdos apskrities, vienijančios 7 savivaldybes, bendradarbiavimą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KEPS 2030 m.</t>
        </r>
        <r>
          <rPr>
            <b/>
            <sz val="9"/>
            <color indexed="81"/>
            <rFont val="Tahoma"/>
            <family val="2"/>
            <charset val="186"/>
          </rPr>
          <t>,</t>
        </r>
        <r>
          <rPr>
            <sz val="9"/>
            <color indexed="81"/>
            <rFont val="Tahoma"/>
            <family val="2"/>
            <charset val="186"/>
          </rPr>
          <t xml:space="preserve"> 3.1.4 priemonė "Išvystyti piliavietės teritoriją"
</t>
        </r>
        <r>
          <rPr>
            <b/>
            <sz val="9"/>
            <color indexed="81"/>
            <rFont val="Tahoma"/>
            <family val="2"/>
            <charset val="186"/>
          </rPr>
          <t>P1</t>
        </r>
        <r>
          <rPr>
            <sz val="9"/>
            <color indexed="81"/>
            <rFont val="Tahoma"/>
            <family val="2"/>
            <charset val="186"/>
          </rPr>
          <t xml:space="preserve"> 4.1.6. Atstatytas pilies bokštas, vnt.
</t>
        </r>
      </text>
    </comment>
    <comment ref="F63" authorId="0" shapeId="0">
      <text>
        <r>
          <rPr>
            <b/>
            <sz val="9"/>
            <color indexed="81"/>
            <rFont val="Tahoma"/>
            <family val="2"/>
            <charset val="186"/>
          </rPr>
          <t>P (KSP) 3.2.1.1.</t>
        </r>
        <r>
          <rPr>
            <sz val="9"/>
            <color indexed="81"/>
            <rFont val="Tahoma"/>
            <family val="2"/>
            <charset val="186"/>
          </rPr>
          <t xml:space="preserve">
Atkurti Klaipėdos piliavietę bei pritaikyti kultūros ir turizmo poreikiams</t>
        </r>
      </text>
    </comment>
    <comment ref="F68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P1, 3.5. </t>
        </r>
        <r>
          <rPr>
            <sz val="9"/>
            <color indexed="81"/>
            <rFont val="Tahoma"/>
            <family val="2"/>
            <charset val="186"/>
          </rPr>
          <t xml:space="preserve">Viešųjų erdvių ir pastatų pritaikymas pagal universalaus dizaino principus
</t>
        </r>
      </text>
    </comment>
    <comment ref="F69" authorId="0" shapeId="0">
      <text>
        <r>
          <rPr>
            <b/>
            <sz val="9"/>
            <color indexed="81"/>
            <rFont val="Tahoma"/>
            <family val="2"/>
            <charset val="186"/>
          </rPr>
          <t>P 3.2.1.7 (KSP)</t>
        </r>
        <r>
          <rPr>
            <sz val="9"/>
            <color indexed="81"/>
            <rFont val="Tahoma"/>
            <family val="2"/>
            <charset val="186"/>
          </rPr>
          <t xml:space="preserve">
Sutvarkyti senamiesčio ir istorinės miesto dalies reprezentacinių viešųjų erdvių (Teatro, Turgaus, Atgimimo aikščių, Ferdinando ir kitų skverų) infrastruktūrą pritaikant jas turizmo reikmėms bei renginiams  </t>
        </r>
      </text>
    </comment>
    <comment ref="F70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KEPS 3.1.13. </t>
        </r>
        <r>
          <rPr>
            <sz val="9"/>
            <color indexed="81"/>
            <rFont val="Tahoma"/>
            <family val="2"/>
            <charset val="186"/>
          </rPr>
          <t xml:space="preserve">Vystyti viešųjų erdvių gerinimo programas ir lokalius urbanistinės struktūros atgaivinimo projektu
</t>
        </r>
      </text>
    </comment>
    <comment ref="F72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KEPS iki 2030 metų, 3.1.8 priemonė "Paversti Smiltynę kurortine teritorija"</t>
        </r>
      </text>
    </comment>
    <comment ref="F73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 (KSP) 3.2.1.3.
</t>
        </r>
        <r>
          <rPr>
            <sz val="9"/>
            <color indexed="81"/>
            <rFont val="Tahoma"/>
            <family val="2"/>
            <charset val="186"/>
          </rPr>
          <t xml:space="preserve">Įrengti turizmo infrastruktūrą Smiltynėje, Antrojoje Melnragėje, Giruliuose </t>
        </r>
      </text>
    </comment>
    <comment ref="F85" authorId="0" shapeId="0">
      <text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Klaipėdos miesto ekonominės plėtros strategija ir įgyvendinimo veiksmų planas iki 2030 metų, 1.2.-1.5 uždaviniai</t>
        </r>
      </text>
    </comment>
    <comment ref="F87" authorId="0" shapeId="0">
      <text>
        <r>
          <rPr>
            <b/>
            <sz val="9"/>
            <color indexed="81"/>
            <rFont val="Tahoma"/>
            <family val="2"/>
            <charset val="186"/>
          </rPr>
          <t>P (KSP)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rūšimis,
</t>
        </r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>Klaipėdos miesto ekonominės plėtros strategija ir įgyvendinimo veiksmų planas iki 2030 metų</t>
        </r>
        <r>
          <rPr>
            <b/>
            <sz val="9"/>
            <color indexed="81"/>
            <rFont val="Tahoma"/>
            <family val="2"/>
            <charset val="186"/>
          </rPr>
          <t xml:space="preserve">, </t>
        </r>
        <r>
          <rPr>
            <sz val="9"/>
            <color indexed="81"/>
            <rFont val="Tahoma"/>
            <family val="2"/>
            <charset val="186"/>
          </rPr>
          <t xml:space="preserve">3.2 uždavinys 
</t>
        </r>
        <r>
          <rPr>
            <b/>
            <sz val="9"/>
            <color indexed="81"/>
            <rFont val="Tahoma"/>
            <family val="2"/>
            <charset val="186"/>
          </rPr>
          <t>P1</t>
        </r>
        <r>
          <rPr>
            <sz val="9"/>
            <color indexed="81"/>
            <rFont val="Tahoma"/>
            <family val="2"/>
            <charset val="186"/>
          </rPr>
          <t xml:space="preserve"> 8.1.1. Vykdomų Klaipėdos miesto ekonominės plėtros strategijos priemonių dalis (priskirtų Savivaldybei), proc.</t>
        </r>
      </text>
    </comment>
    <comment ref="F96" authorId="0" shapeId="0">
      <text>
        <r>
          <rPr>
            <b/>
            <sz val="9"/>
            <color indexed="81"/>
            <rFont val="Tahoma"/>
            <family val="2"/>
            <charset val="186"/>
          </rPr>
          <t>P(KSP) 3.3.4.1</t>
        </r>
        <r>
          <rPr>
            <sz val="9"/>
            <color indexed="81"/>
            <rFont val="Tahoma"/>
            <family val="2"/>
            <charset val="186"/>
          </rPr>
          <t xml:space="preserve">
Įkurti kūrybinio verslo inkubatorių Kultūros fabrike, siekiant plėtoti kūrybinių  ir kultūrinių industrijų veiklą;
3.3.4.3. Sudaryti palankias sąlygas kino meno plėtotei įkuriant kino biurą ir kino centrą Kultūros fabrike
</t>
        </r>
        <r>
          <rPr>
            <b/>
            <sz val="9"/>
            <color indexed="81"/>
            <rFont val="Tahoma"/>
            <family val="2"/>
            <charset val="186"/>
          </rPr>
          <t xml:space="preserve">P6. </t>
        </r>
        <r>
          <rPr>
            <sz val="9"/>
            <color indexed="81"/>
            <rFont val="Tahoma"/>
            <family val="2"/>
            <charset val="186"/>
          </rPr>
          <t xml:space="preserve">Klaipėdos miesto ekonominės plėtros strategija ir įgyvendinimo veiksmų planas iki 2030 metų, 1.2.-1.5 uždaviniai,
</t>
        </r>
        <r>
          <rPr>
            <b/>
            <sz val="9"/>
            <color indexed="81"/>
            <rFont val="Tahoma"/>
            <family val="2"/>
            <charset val="186"/>
          </rPr>
          <t>P1</t>
        </r>
        <r>
          <rPr>
            <sz val="9"/>
            <color indexed="81"/>
            <rFont val="Tahoma"/>
            <family val="2"/>
            <charset val="186"/>
          </rPr>
          <t xml:space="preserve"> 4.2.1. SVV rėmimo projektų, įgyvendinamų senamiestyje</t>
        </r>
      </text>
    </comment>
    <comment ref="F100" authorId="0" shapeId="0">
      <text>
        <r>
          <rPr>
            <b/>
            <sz val="9"/>
            <color indexed="81"/>
            <rFont val="Tahoma"/>
            <family val="2"/>
            <charset val="186"/>
          </rPr>
          <t>P (KSP) 3.1.4.3.</t>
        </r>
        <r>
          <rPr>
            <sz val="9"/>
            <color indexed="81"/>
            <rFont val="Tahoma"/>
            <family val="2"/>
            <charset val="186"/>
          </rPr>
          <t xml:space="preserve">
Didinti Klaipėdos miesto pasiekiamumą įvairiomis transporto rūšimis,
</t>
        </r>
      </text>
    </comment>
    <comment ref="F101" authorId="0" shapeId="0">
      <text>
        <r>
          <rPr>
            <b/>
            <sz val="9"/>
            <color indexed="81"/>
            <rFont val="Tahoma"/>
            <family val="2"/>
            <charset val="186"/>
          </rPr>
          <t>P6.</t>
        </r>
        <r>
          <rPr>
            <sz val="9"/>
            <color indexed="81"/>
            <rFont val="Tahoma"/>
            <family val="2"/>
            <charset val="186"/>
          </rPr>
          <t xml:space="preserve"> KEPS iki 2030, 3.2 uždavinys „Optimaliai subalansuoti tarptautinius ir regioninius transporto ryšius“</t>
        </r>
      </text>
    </comment>
    <comment ref="F102" authorId="0" shapeId="0">
      <text>
        <r>
          <rPr>
            <b/>
            <sz val="9"/>
            <color indexed="81"/>
            <rFont val="Tahoma"/>
            <family val="2"/>
            <charset val="186"/>
          </rPr>
          <t xml:space="preserve">P (KSP) 3.1.1.1.
</t>
        </r>
        <r>
          <rPr>
            <sz val="9"/>
            <color indexed="81"/>
            <rFont val="Tahoma"/>
            <family val="2"/>
            <charset val="186"/>
          </rPr>
          <t xml:space="preserve">Skleisti verslumo idėjas tarp mokinių, studentų ir jaunimo (Suorganizuotų renginių skaičius)
</t>
        </r>
      </text>
    </comment>
    <comment ref="F103" authorId="0" shapeId="0">
      <text>
        <r>
          <rPr>
            <b/>
            <sz val="9"/>
            <color indexed="81"/>
            <rFont val="Tahoma"/>
            <family val="2"/>
            <charset val="186"/>
          </rPr>
          <t>P1, 3.1.1.1.</t>
        </r>
        <r>
          <rPr>
            <sz val="9"/>
            <color indexed="81"/>
            <rFont val="Tahoma"/>
            <family val="2"/>
            <charset val="186"/>
          </rPr>
          <t xml:space="preserve">
Skleisti verslumo idėjas tarp mokinių, studentų ir jaunimo (Suorganizuotų renginių skaičius)
</t>
        </r>
      </text>
    </comment>
    <comment ref="F104" authorId="0" shapeId="0">
      <text>
        <r>
          <rPr>
            <b/>
            <sz val="9"/>
            <color indexed="81"/>
            <rFont val="Tahoma"/>
            <family val="2"/>
            <charset val="186"/>
          </rPr>
          <t>KEPS 2030 7.1.</t>
        </r>
        <r>
          <rPr>
            <sz val="9"/>
            <color indexed="81"/>
            <rFont val="Tahoma"/>
            <family val="2"/>
            <charset val="186"/>
          </rPr>
          <t xml:space="preserve"> „Pritraukti profesinių paslaugų centrus“ 7.1.1. veiksmas „Sukurti patrauklių motyvacinių investicijų pritraukimo paketų pirmiesiems paslaugų centrams: (iki 2030 m. yra numatyta sukurti 25 000 naujų darbo vietų, įgyvendinti 100 naujų TUI projektų bei dvigubai „išauginti“ vidutinį atlyginimą);</t>
        </r>
      </text>
    </comment>
    <comment ref="F109" authorId="1" shapeId="0">
      <text>
        <r>
          <rPr>
            <b/>
            <sz val="9"/>
            <color indexed="81"/>
            <rFont val="Tahoma"/>
            <family val="2"/>
            <charset val="186"/>
          </rPr>
          <t>Indrė Butenienė:</t>
        </r>
        <r>
          <rPr>
            <sz val="9"/>
            <color indexed="81"/>
            <rFont val="Tahoma"/>
            <family val="2"/>
            <charset val="186"/>
          </rPr>
          <t xml:space="preserve">
KEPS 3.4.2. Plėsti Klaipėdos apskrities, vienijančios 7 savivaldybes, bendradarbiavimą</t>
        </r>
      </text>
    </comment>
  </commentList>
</comments>
</file>

<file path=xl/sharedStrings.xml><?xml version="1.0" encoding="utf-8"?>
<sst xmlns="http://schemas.openxmlformats.org/spreadsheetml/2006/main" count="326" uniqueCount="188">
  <si>
    <t>Uždavinio kodas</t>
  </si>
  <si>
    <t>Priemonės kodas</t>
  </si>
  <si>
    <t>Priemonės požymis</t>
  </si>
  <si>
    <t>Finansavimo šaltinis</t>
  </si>
  <si>
    <t>01</t>
  </si>
  <si>
    <t>Iš viso:</t>
  </si>
  <si>
    <t>02</t>
  </si>
  <si>
    <t>Iš viso uždaviniui:</t>
  </si>
  <si>
    <t>Iš viso tikslui:</t>
  </si>
  <si>
    <t>Finansavimo šaltiniai</t>
  </si>
  <si>
    <t>Pavadinimas</t>
  </si>
  <si>
    <t>Finansavimo šaltinių suvestinė</t>
  </si>
  <si>
    <t>SAVIVALDYBĖS  LĖŠOS, IŠ VISO:</t>
  </si>
  <si>
    <t>KITI ŠALTINIAI, IŠ VISO:</t>
  </si>
  <si>
    <t>IŠ VISO:</t>
  </si>
  <si>
    <t xml:space="preserve">Iš viso  veiklos planui: </t>
  </si>
  <si>
    <t>Veiklos plano tikslo kodas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</si>
  <si>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</si>
  <si>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</si>
  <si>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</si>
  <si>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SB</t>
  </si>
  <si>
    <t>Papriemonės kodas</t>
  </si>
  <si>
    <t>03</t>
  </si>
  <si>
    <t>I</t>
  </si>
  <si>
    <t>Kruizų ir regatų organizavimas, vandens turizmo rinkodaros vykdymas</t>
  </si>
  <si>
    <t>Strateginis tikslas 01. Didinti miesto konkurencingumą, kryptingai vystant infrastruktūrą ir sudarant palankias sąlygas verslui</t>
  </si>
  <si>
    <t>Išleista nemokamų informacinių leidinių, žemėlapių, tūkst. egz.</t>
  </si>
  <si>
    <t>Išleistų specializuotų leidinių kruizinių laivų turistams, tūkst. egz.</t>
  </si>
  <si>
    <r>
      <t xml:space="preserve">Valstybės biudžeto tikslinės dotacijos lėšos </t>
    </r>
    <r>
      <rPr>
        <b/>
        <sz val="10"/>
        <rFont val="Times New Roman"/>
        <family val="1"/>
        <charset val="186"/>
      </rPr>
      <t>SB(VB)</t>
    </r>
  </si>
  <si>
    <t>Savivaldybės biudžetas, iš jo:</t>
  </si>
  <si>
    <t>Dalyvauta specializuotose kruizinės laivybos parodose, kartai</t>
  </si>
  <si>
    <t>tūkst. Eur</t>
  </si>
  <si>
    <t>Aptarnauta turistų (suteikta informacija), tūkst. vnt.</t>
  </si>
  <si>
    <t xml:space="preserve"> TIKSLŲ, UŽDAVINIŲ, PRIEMONIŲ, PRIEMONIŲ IŠLAIDŲ IR PRODUKTO KRITERIJŲ SUVESTINĖ</t>
  </si>
  <si>
    <t>Kt</t>
  </si>
  <si>
    <t>Atlikta įrengimo darbų. Užbaigtumas, proc.</t>
  </si>
  <si>
    <r>
      <t xml:space="preserve">Kiti finansavimo šaltiniai </t>
    </r>
    <r>
      <rPr>
        <b/>
        <sz val="10"/>
        <rFont val="Times New Roman"/>
        <family val="1"/>
        <charset val="186"/>
      </rPr>
      <t>Kt</t>
    </r>
  </si>
  <si>
    <t xml:space="preserve">Projekto „Gynybinio ir gamtos paveldo keliai“ įgyvendinimas </t>
  </si>
  <si>
    <t>SB(ES)</t>
  </si>
  <si>
    <t>Projekto „Pietų Baltijos krantas – ilgalaikių laivybos krypčių tarp šalių kūrimas MARRIAGE bendradarbiavimo tinklų pagrindu“ įgyvendinimas</t>
  </si>
  <si>
    <t>SB(L)</t>
  </si>
  <si>
    <r>
      <t xml:space="preserve">Programų lėšų likučių laikinai laisvos lėšos </t>
    </r>
    <r>
      <rPr>
        <b/>
        <sz val="10"/>
        <rFont val="Times New Roman"/>
        <family val="1"/>
        <charset val="186"/>
      </rPr>
      <t>SB(L)</t>
    </r>
  </si>
  <si>
    <t>Projekto „Turizmo informacinės infrastruktūros sukūrimas ir pritaikymas neįgaliųjų poreikiams pietvakarinėje Klaipėdos regiono dalyje“ įgyvendinimas</t>
  </si>
  <si>
    <t>SB(ESA)</t>
  </si>
  <si>
    <r>
      <t xml:space="preserve">Savivaldybės biudžeto apyvartos lėšos Europos Sąjungos finansinės paramos programų laikinam lėšų stygiui dengti  </t>
    </r>
    <r>
      <rPr>
        <b/>
        <sz val="10"/>
        <rFont val="Times New Roman"/>
        <family val="1"/>
        <charset val="186"/>
      </rPr>
      <t>SB(ESA)</t>
    </r>
  </si>
  <si>
    <t>2020-ieji metai</t>
  </si>
  <si>
    <t>1</t>
  </si>
  <si>
    <t xml:space="preserve">Bastionų komplekso (Jono kalnelio) ir jo prieigų sutvarkymas, sukuriant išskirtinį kultūros ir turizmo traukos centrą bei skatinant smulkųjį ir vidutinį verslą </t>
  </si>
  <si>
    <r>
      <t xml:space="preserve">Valstybės biudžeto lėšos </t>
    </r>
    <r>
      <rPr>
        <b/>
        <sz val="10"/>
        <rFont val="Times New Roman"/>
        <family val="1"/>
        <charset val="186"/>
      </rPr>
      <t>LRVB</t>
    </r>
  </si>
  <si>
    <t>Viešinamų objektų, vnt.</t>
  </si>
  <si>
    <t xml:space="preserve">Atlikta informacinių ženklų įrengimo darbų. Užbaigtumas, proc. </t>
  </si>
  <si>
    <t>Klaipėdos miesto turizmo informacinės sistemos plėtojimas:</t>
  </si>
  <si>
    <t>Parengtas pilies didžiojo bokšto techninis projektas, vnt.</t>
  </si>
  <si>
    <t>Projekto „Savivaldybes jungiančių turizmo trasų ir turizmo maršrutų informacinės infrastruktūros plėtra“ įgyvendinimas</t>
  </si>
  <si>
    <t>Parengta galimybių studija „Dėl laivybos kliūčių šalinimo Kuršių mariose“, vnt.</t>
  </si>
  <si>
    <t>P6</t>
  </si>
  <si>
    <t xml:space="preserve">Smiltynės turizmo ir rekreacijos schemos priemonių įgyvendinimas </t>
  </si>
  <si>
    <t>Įgyvendinta projekto „Miško parkas“ koncepcija, vnt.</t>
  </si>
  <si>
    <t>Išleista nemokamų turistinių maršrutų brošiūrų (kiekvienam maršrutui atskira brošiūra), tūkst. egz.</t>
  </si>
  <si>
    <r>
      <t xml:space="preserve">Europos Sąjungos paramos lėšos, kurios įtrauktos į Savivaldybės biudžetą, lėšų likučių lėšos </t>
    </r>
    <r>
      <rPr>
        <b/>
        <sz val="10"/>
        <rFont val="Times New Roman"/>
        <family val="1"/>
        <charset val="186"/>
      </rPr>
      <t>SB(ESL)</t>
    </r>
  </si>
  <si>
    <r>
      <t xml:space="preserve">Valstybės biudžeto tikslinės dotacijos lėšų likutis </t>
    </r>
    <r>
      <rPr>
        <b/>
        <sz val="10"/>
        <rFont val="Times New Roman"/>
        <family val="1"/>
        <charset val="186"/>
      </rPr>
      <t>SB(VBL)</t>
    </r>
  </si>
  <si>
    <t>SB(ESL)</t>
  </si>
  <si>
    <t>Parengta projekto „Miško parkas“  koncepcija (schema), vnt</t>
  </si>
  <si>
    <t>KEPS 2030</t>
  </si>
  <si>
    <t>Inkubuojama SVV subjektų, skaičius</t>
  </si>
  <si>
    <t>Atnaujinama verslo inkubatoriaus interneto svetainė, socialinės medijos, kartai per metus</t>
  </si>
  <si>
    <t>Suteikta nemokamų konsultacijų, metodinių paslaugų (iki 1 val.), val.</t>
  </si>
  <si>
    <t>10</t>
  </si>
  <si>
    <t>Klaipėdos regiono oro uosto rinkodaros priemonių rėmimas</t>
  </si>
  <si>
    <t>Pritraukta skrydžių krypčių į Klaipėdos regiono oro uostą, vnt.</t>
  </si>
  <si>
    <t>Įgyvendintos rinkodaros priemonės, vnt.</t>
  </si>
  <si>
    <t>Įgyvendintas projektas, vnt</t>
  </si>
  <si>
    <t>90</t>
  </si>
  <si>
    <t>Informacinio turinio palaikymas trijuose e. interaktyviuose stenduose  ir e. svetainėje www.klaipedatravel.lt, kartai/metus</t>
  </si>
  <si>
    <t>P1</t>
  </si>
  <si>
    <t xml:space="preserve">Viešųjų paslaugų smulkiojo ir vidutinio verslo (toliau – SVV) subjektams teikimas verslo inkubatoriuje </t>
  </si>
  <si>
    <t>04</t>
  </si>
  <si>
    <t>05</t>
  </si>
  <si>
    <t>06</t>
  </si>
  <si>
    <t>P1, P6</t>
  </si>
  <si>
    <t>Verslo sąlygų gerinimas, remiant SVV subjektus</t>
  </si>
  <si>
    <r>
      <t>SVV subjektų, kuriems kompensuotos išlaidos</t>
    </r>
    <r>
      <rPr>
        <i/>
        <sz val="10"/>
        <rFont val="Times New Roman"/>
        <family val="1"/>
        <charset val="186"/>
      </rPr>
      <t>,</t>
    </r>
    <r>
      <rPr>
        <sz val="10"/>
        <rFont val="Times New Roman"/>
        <family val="1"/>
        <charset val="186"/>
      </rPr>
      <t xml:space="preserve"> vnt.</t>
    </r>
  </si>
  <si>
    <t>Iš dalies finansuotų verslo projektų, reprezentuojančių Klaipėdos miestą, vnt.</t>
  </si>
  <si>
    <t>Įgyvendinta verslumo skatinimo priemonių, vnt.</t>
  </si>
  <si>
    <t>Įgyvendinta investicinės aplinkos gerinimo priemonių, vnt.</t>
  </si>
  <si>
    <t>Sukurta ir įgyvendinta (tęsiama) miesto rinkodaros kampanijų, vnt.</t>
  </si>
  <si>
    <t>Įgyvendinta priemonių, skatinančių rinktis ir studijuoti gamtos mokslų, technologijų ir inžinerijos, matematikos programas, vnt.</t>
  </si>
  <si>
    <t>EKONOMINĖS PLĖTROS PROGRAMOS (NR. 02)</t>
  </si>
  <si>
    <t>02 Ekonominės plėtros programa</t>
  </si>
  <si>
    <t>07</t>
  </si>
  <si>
    <t>08</t>
  </si>
  <si>
    <t xml:space="preserve">Atvykusių kruizinių laivų skaičius, vnt. </t>
  </si>
  <si>
    <t>Turistų traukos centrų formavimas gerinant rekreacijos infrastruktūrą:</t>
  </si>
  <si>
    <t>P</t>
  </si>
  <si>
    <t>Klaipėdos miesto ekonominės plėtros strategijos įgyvendinimo veiksmų plano iki 2030 metų priemonių, susijusių su miesto rinkodara, investuotojų pritraukimu, verslumo skatinimu, įgyvendinimas</t>
  </si>
  <si>
    <r>
      <t xml:space="preserve">Tarptautinės programos Interreg Europe projekto „Tarptautinės įmonės“ (angl. </t>
    </r>
    <r>
      <rPr>
        <i/>
        <sz val="10"/>
        <rFont val="Times New Roman"/>
        <family val="1"/>
        <charset val="186"/>
      </rPr>
      <t>Inter Ventures)</t>
    </r>
    <r>
      <rPr>
        <sz val="10"/>
        <rFont val="Times New Roman"/>
        <family val="1"/>
        <charset val="186"/>
      </rPr>
      <t xml:space="preserve"> įgyvendinimas </t>
    </r>
  </si>
  <si>
    <t>Dalyvauta tarptautinėse laivybos parodose, vnt.</t>
  </si>
  <si>
    <t>Sudaryti palankias sąlygas turizmui ir verslui vystytis Klaipėdos mieste</t>
  </si>
  <si>
    <t>Plėtoti turizmo ir rekreacijos infrastruktūrą bei paslaugas</t>
  </si>
  <si>
    <t>Įgyvendintas projektas, vnt.</t>
  </si>
  <si>
    <t>Informacijos teikimas turistams bei turistines paslaugas teikiantiems subjektams Klaipėdos mieste</t>
  </si>
  <si>
    <t xml:space="preserve">Turistų srautų Klaipėdos mieste analizės vykdymas  </t>
  </si>
  <si>
    <t>Sukurta ir nuolat atnaujinama duomenų bazė pagal naudojamus turizmo rodiklius, kartai</t>
  </si>
  <si>
    <t xml:space="preserve">Klaipėdos miesto turizmo galimybių vystymas  </t>
  </si>
  <si>
    <t>Pritraukta konferencijų, vnt.</t>
  </si>
  <si>
    <t>Surengta rinkodaros kampanija, skirta viešinti Klaipėdą kaip geriausią vietą vandens ir sveikatingumo turizmui, vnt.</t>
  </si>
  <si>
    <t>Surengta nemokamų ekskursijų po miestą pasitelkiant specializuotą įrangą, vnt.</t>
  </si>
  <si>
    <t>Parengtas turizmo sezoniškumo mažinimo analizės paketas, vnt.</t>
  </si>
  <si>
    <t>Turizmo sezoniškumo Klaipėdoje mažinimo veiksmų plano parengimas ir įgyvendinimas</t>
  </si>
  <si>
    <t>VšĮ KID</t>
  </si>
  <si>
    <t xml:space="preserve"> Projektų skyrius </t>
  </si>
  <si>
    <t>Suformuotas dalininko kapitalas, proc.</t>
  </si>
  <si>
    <t>Parengta specializuotų vandens turizmo ir sveikatinimo turizmo maršrutų, vnt.</t>
  </si>
  <si>
    <t xml:space="preserve">Kompensuota įkurtų darbo vietų, vnt. 
</t>
  </si>
  <si>
    <t>Įdiegta e. rinkodaros priemonių, vnt.</t>
  </si>
  <si>
    <t>Klaipėdos pilies ir bastionų komplekso restauravimas ir atgaivinimas (II etapas, pilies didžiojo bokšto atkūrimas)</t>
  </si>
  <si>
    <t>VšĮ Klaipėdos turizmo ir kultūros informacijos centro dalininko kapitalo suformavimas (pastato Turgaus g. 5, 7 remontas)</t>
  </si>
  <si>
    <t xml:space="preserve">Įgyvendinta aukštos kvalifikacijos darbuotojų (talentų) pritraukimo / išlaikymo priemonių, vnt. </t>
  </si>
  <si>
    <t>Organizuotas priemonių įgyvendinimo administravimas (organizuoti  Ekonominės plėtros tarybos, Įgyvendinimo valdymo grupės bei Rinkodaros tarybos posėdžiai, parengti protokolai ir t. t.), vnt.</t>
  </si>
  <si>
    <r>
      <t xml:space="preserve">Europos Sąjungos paramos lėšos, kurios įtrauktos į savivaldybės biudžetą </t>
    </r>
    <r>
      <rPr>
        <b/>
        <sz val="10"/>
        <rFont val="Times New Roman"/>
        <family val="1"/>
        <charset val="186"/>
      </rPr>
      <t>SB(ES)</t>
    </r>
  </si>
  <si>
    <t>Turto valdymo skyrius</t>
  </si>
  <si>
    <t>Planas</t>
  </si>
  <si>
    <t>Ekonominės plėtros grupė</t>
  </si>
  <si>
    <t xml:space="preserve">Vykdytojas </t>
  </si>
  <si>
    <t>SB(VBL)</t>
  </si>
  <si>
    <t>Pateikta paraiška Ekonomikos ir inovacijų ministerijai dėl kurortinės vietovės statuso suteikimo Smiltynės teritorijoje, vnt.</t>
  </si>
  <si>
    <t>Vyr. patarėjas  R. Zulcas</t>
  </si>
  <si>
    <t>Vyr. patarėjas R. Zulcas</t>
  </si>
  <si>
    <t>Tarptautinio projekto su miestais partneriais (Karlskrona ir Gdyne) įgyvendinimas pagal Švedijos instituto programą</t>
  </si>
  <si>
    <t>Aiškinamojo rašto priedas Nr. 3</t>
  </si>
  <si>
    <r>
      <t xml:space="preserve">2020-2023 M. KLAIPĖDOS MIESTO SAVIVALDYBĖS </t>
    </r>
    <r>
      <rPr>
        <b/>
        <sz val="11"/>
        <rFont val="Times New Roman"/>
        <family val="1"/>
        <charset val="186"/>
      </rPr>
      <t xml:space="preserve">   </t>
    </r>
  </si>
  <si>
    <t>2020 m. asignavimų planas*</t>
  </si>
  <si>
    <t>2021 m. asignavimų projektas</t>
  </si>
  <si>
    <t>2022 m. asignavimų projektas</t>
  </si>
  <si>
    <t>2023 m. asignavimų projektas</t>
  </si>
  <si>
    <t>2021-ieji metai</t>
  </si>
  <si>
    <t>2022-ieji metai</t>
  </si>
  <si>
    <t>2023-ieji metai</t>
  </si>
  <si>
    <t>2020 m.  asignavimų planas*</t>
  </si>
  <si>
    <t>Įgyvendinta priemonių pagal atitinkamą paslaugų paketą, vnt.</t>
  </si>
  <si>
    <t xml:space="preserve">Vietų, kuriose teikiamos sveikatos priežiūros paslaugos Smiltynės teritorijoje, skaičius </t>
  </si>
  <si>
    <t>50</t>
  </si>
  <si>
    <t>Produkto kriterijus</t>
  </si>
  <si>
    <t>Sukurta informacinė sistema (5 informaciniai stendai prie įvažiavimo į miestą, 20 informacinių kolonų, 1 informacinės rodyklės komplektas, 2 taktiliniai žemėlapiai). Užbaigtumas, proc.</t>
  </si>
  <si>
    <t>KEPS 2030 viešinimo renginio (konferencijos) organizavimas, vnt.</t>
  </si>
  <si>
    <t>80</t>
  </si>
  <si>
    <t>5</t>
  </si>
  <si>
    <t>Įgyvendinta vandens turizmo e-rinkodaros priemonių. vnt.</t>
  </si>
  <si>
    <t>02'</t>
  </si>
  <si>
    <t>03'</t>
  </si>
  <si>
    <t>04'</t>
  </si>
  <si>
    <t>05'</t>
  </si>
  <si>
    <t xml:space="preserve">Įgyvendinta priemonių užtikrinančių efektyvų informacijos teikimą turistams, vnt. </t>
  </si>
  <si>
    <t xml:space="preserve">Įgyvendinta Klaipėdos žinomumą didinančių rinkodaros priemonių, vnt.  </t>
  </si>
  <si>
    <t xml:space="preserve">Įgyvendinta turistų srautų analizės bei turistų  pasitenkinimo matavimo priemonių, vnt. </t>
  </si>
  <si>
    <t>Klaipėdos objektų, įtrauktų į regioninius turizmo maršrutus, skaičius, vnt.</t>
  </si>
  <si>
    <t>Regioninių maršrutų, į kuriuos įtraukta Klapėda, skaičius</t>
  </si>
  <si>
    <t>LRVB</t>
  </si>
  <si>
    <t>Įgyvendinta Smiltynės žinomumą didinančių priemonių, vnt.</t>
  </si>
  <si>
    <t>120</t>
  </si>
  <si>
    <t>13</t>
  </si>
  <si>
    <t>Suorganizuota kvalifikacijos kėlimo renginių (iki 4 val.), vnt.</t>
  </si>
  <si>
    <t>Klaipėdos pilies ir bastionų komplekso restauravimas ir atgaivinimas (III etapas, Vakarinės kurtinos atkūrimas ir įveiklinimas)</t>
  </si>
  <si>
    <t>Eko kempingo įrengimas Smiltynėje</t>
  </si>
  <si>
    <t>Parengtas techninis projektas, vnt</t>
  </si>
  <si>
    <t>Sukurta informacinė sistema (papildomi ženklai Klaipėdos m. sav.) Užbaigtumas, proc.</t>
  </si>
  <si>
    <t>Burlaivių ir jachtų Klaipėdos miesto uosteliuose skaičius, vnt.</t>
  </si>
  <si>
    <t>Apgyvendintų turistų skaičius Klaipėdos mieste, tūkst. vnt.</t>
  </si>
  <si>
    <t>Įgyvendinta priemonių pagal turizmo sezoniškumo mažinimo paketą, vnt.</t>
  </si>
  <si>
    <t>* Pagal Klaipėdos miesto savivaldybės tarybos 2020-10-29 sprendimą T2-231</t>
  </si>
  <si>
    <t>Architektūrinis konkursas (prizinis fondas), vnt.</t>
  </si>
  <si>
    <t>Techninio projekto parengimas, vnt.</t>
  </si>
  <si>
    <t>Projekto „Miško parkas“ koncepcijos įgyvendinimas, įrengiant takus Smiltynėje (parko teritorijoje)</t>
  </si>
  <si>
    <t xml:space="preserve">Kūrybinių technologijų (programavimas, 3D modeliavimas, dirbtinis intelektas ir kt.) kompetencijų ugdymas pradinėse mokyklose  </t>
  </si>
  <si>
    <t>Apmokytų pradinių klasių mokytojų sk. (125)</t>
  </si>
  <si>
    <t>Mokinių, dalyvavusių kūrybinio programavimo užsiėmimuose sk. (10 000 )</t>
  </si>
  <si>
    <t>Atvykstamojo ir vietinio turizmo skatinimo Klaipėdoje programos įgyvendinimas (sujungtos papriemonės 02'-05')</t>
  </si>
  <si>
    <t>Klaipėdos turistinių objektų įtraukimas į regioninius turizmo maršrutus ir išnaudoti juos pozicionuojant miestą tarptautiniame kontekste (senas pavadinimas - patrauklių turistinių maršrutų kūrimas ir plėtojimas)</t>
  </si>
  <si>
    <t>Projekto „Regioninis bendradarbiavimas darniam, integruotam ir sumaniam planavimui“ įgyvendinimas (senas pavadinimas -Tarptautinės programos „Interreg 2014–2020 m.“ projekto „Tarpsieninio bendradarbiavimo stiprinimas, kuriant tvarią ilgalaikę plėtrą tarp Klaipėdos ir Kuržemės regionų“ įgyvendinimas)</t>
  </si>
  <si>
    <t xml:space="preserve">Klaipėdos miesto verslo paramos ir investicinės aplinkos gerinimo sistemos plėtojimas: </t>
  </si>
  <si>
    <t>Gerinti verslo ir investicinę aplinką Klaipėdos mieste</t>
  </si>
  <si>
    <t>Urbanistikos ir architektūros skyrius</t>
  </si>
  <si>
    <t>09</t>
  </si>
  <si>
    <t>Dokumentų analizė, vnt</t>
  </si>
  <si>
    <t>Koncepcijos parengimas, vnt</t>
  </si>
  <si>
    <t>Projektų skyrius</t>
  </si>
  <si>
    <t>Įrengta takų, proc.</t>
  </si>
  <si>
    <t>Miesto tvarkymo skyrius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</si>
</sst>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#,##0.0"/>
    <numFmt numFmtId="165" formatCode="[$-409]General"/>
    <numFmt numFmtId="166" formatCode="0.0"/>
  </numFmts>
  <fonts count="27">
    <font>
      <sz val="10"/>
      <name val="Arial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sz val="10"/>
      <name val="Arial"/>
      <family val="2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sz val="10"/>
      <name val="Arial"/>
      <family val="2"/>
      <charset val="186"/>
    </font>
    <font>
      <sz val="9"/>
      <name val="Times New Roman"/>
      <family val="1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Arial"/>
      <family val="2"/>
      <charset val="186"/>
    </font>
    <font>
      <i/>
      <sz val="9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8"/>
      <name val="Arial"/>
      <family val="2"/>
      <charset val="186"/>
    </font>
    <font>
      <sz val="8"/>
      <name val="Times New Roman"/>
      <family val="1"/>
    </font>
    <font>
      <b/>
      <sz val="9"/>
      <name val="Times New Roman"/>
      <family val="1"/>
      <charset val="186"/>
    </font>
    <font>
      <b/>
      <sz val="10"/>
      <name val="Arial"/>
      <family val="2"/>
      <charset val="186"/>
    </font>
    <font>
      <sz val="18"/>
      <name val="Times New Roman"/>
      <family val="1"/>
      <charset val="186"/>
    </font>
    <font>
      <sz val="11"/>
      <color rgb="FF000000"/>
      <name val="Calibri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5">
    <xf numFmtId="0" fontId="0" fillId="0" borderId="0"/>
    <xf numFmtId="0" fontId="4" fillId="0" borderId="0"/>
    <xf numFmtId="0" fontId="11" fillId="0" borderId="0">
      <alignment vertical="center"/>
    </xf>
    <xf numFmtId="165" fontId="24" fillId="0" borderId="0" applyBorder="0" applyProtection="0"/>
    <xf numFmtId="43" fontId="26" fillId="0" borderId="0" applyFont="0" applyFill="0" applyBorder="0" applyAlignment="0" applyProtection="0"/>
  </cellStyleXfs>
  <cellXfs count="733">
    <xf numFmtId="0" fontId="0" fillId="0" borderId="0" xfId="0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49" fontId="3" fillId="2" borderId="2" xfId="0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0" fontId="2" fillId="3" borderId="0" xfId="0" applyFont="1" applyFill="1" applyAlignment="1">
      <alignment vertical="top"/>
    </xf>
    <xf numFmtId="0" fontId="5" fillId="0" borderId="0" xfId="0" applyFont="1"/>
    <xf numFmtId="49" fontId="3" fillId="2" borderId="1" xfId="0" applyNumberFormat="1" applyFont="1" applyFill="1" applyBorder="1" applyAlignment="1">
      <alignment horizontal="center" vertical="top"/>
    </xf>
    <xf numFmtId="164" fontId="2" fillId="0" borderId="0" xfId="0" applyNumberFormat="1" applyFont="1" applyAlignment="1">
      <alignment vertical="top"/>
    </xf>
    <xf numFmtId="49" fontId="3" fillId="9" borderId="9" xfId="0" applyNumberFormat="1" applyFont="1" applyFill="1" applyBorder="1" applyAlignment="1">
      <alignment horizontal="center" vertical="top" wrapText="1"/>
    </xf>
    <xf numFmtId="49" fontId="3" fillId="9" borderId="9" xfId="0" applyNumberFormat="1" applyFont="1" applyFill="1" applyBorder="1" applyAlignment="1">
      <alignment horizontal="center" vertical="top"/>
    </xf>
    <xf numFmtId="49" fontId="3" fillId="9" borderId="27" xfId="0" applyNumberFormat="1" applyFont="1" applyFill="1" applyBorder="1" applyAlignment="1">
      <alignment horizontal="center" vertical="top"/>
    </xf>
    <xf numFmtId="49" fontId="3" fillId="9" borderId="39" xfId="0" applyNumberFormat="1" applyFont="1" applyFill="1" applyBorder="1" applyAlignment="1">
      <alignment horizontal="center" vertical="top"/>
    </xf>
    <xf numFmtId="0" fontId="2" fillId="8" borderId="0" xfId="0" applyFont="1" applyFill="1" applyBorder="1" applyAlignment="1">
      <alignment vertical="top"/>
    </xf>
    <xf numFmtId="0" fontId="2" fillId="8" borderId="50" xfId="0" applyFont="1" applyFill="1" applyBorder="1" applyAlignment="1">
      <alignment horizontal="center" vertical="top" wrapText="1"/>
    </xf>
    <xf numFmtId="49" fontId="3" fillId="8" borderId="19" xfId="0" applyNumberFormat="1" applyFont="1" applyFill="1" applyBorder="1" applyAlignment="1">
      <alignment horizontal="center" vertical="top" wrapText="1"/>
    </xf>
    <xf numFmtId="164" fontId="3" fillId="7" borderId="13" xfId="0" applyNumberFormat="1" applyFont="1" applyFill="1" applyBorder="1" applyAlignment="1">
      <alignment horizontal="center" vertical="top" wrapText="1"/>
    </xf>
    <xf numFmtId="164" fontId="2" fillId="0" borderId="13" xfId="0" applyNumberFormat="1" applyFont="1" applyBorder="1" applyAlignment="1">
      <alignment horizontal="center" vertical="top" wrapText="1"/>
    </xf>
    <xf numFmtId="164" fontId="2" fillId="7" borderId="13" xfId="0" applyNumberFormat="1" applyFont="1" applyFill="1" applyBorder="1" applyAlignment="1">
      <alignment horizontal="center" vertical="top" wrapText="1"/>
    </xf>
    <xf numFmtId="164" fontId="2" fillId="8" borderId="0" xfId="0" applyNumberFormat="1" applyFont="1" applyFill="1" applyBorder="1" applyAlignment="1">
      <alignment horizontal="center" vertical="top"/>
    </xf>
    <xf numFmtId="164" fontId="2" fillId="8" borderId="43" xfId="0" applyNumberFormat="1" applyFont="1" applyFill="1" applyBorder="1" applyAlignment="1">
      <alignment horizontal="center" vertical="top"/>
    </xf>
    <xf numFmtId="164" fontId="2" fillId="0" borderId="14" xfId="0" applyNumberFormat="1" applyFont="1" applyBorder="1" applyAlignment="1">
      <alignment horizontal="center" vertical="top"/>
    </xf>
    <xf numFmtId="49" fontId="6" fillId="6" borderId="33" xfId="0" applyNumberFormat="1" applyFont="1" applyFill="1" applyBorder="1" applyAlignment="1">
      <alignment horizontal="left" vertical="top" wrapText="1"/>
    </xf>
    <xf numFmtId="0" fontId="6" fillId="4" borderId="25" xfId="0" applyFont="1" applyFill="1" applyBorder="1" applyAlignment="1">
      <alignment horizontal="left" vertical="top" wrapText="1"/>
    </xf>
    <xf numFmtId="0" fontId="3" fillId="2" borderId="25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2" fillId="9" borderId="23" xfId="0" applyFont="1" applyFill="1" applyBorder="1" applyAlignment="1">
      <alignment horizontal="center" vertical="top"/>
    </xf>
    <xf numFmtId="0" fontId="2" fillId="2" borderId="23" xfId="0" applyFont="1" applyFill="1" applyBorder="1" applyAlignment="1">
      <alignment horizontal="center" vertical="top" wrapText="1"/>
    </xf>
    <xf numFmtId="0" fontId="2" fillId="0" borderId="52" xfId="0" applyFont="1" applyBorder="1" applyAlignment="1">
      <alignment horizontal="center" vertical="center" textRotation="90"/>
    </xf>
    <xf numFmtId="0" fontId="3" fillId="7" borderId="39" xfId="0" applyFont="1" applyFill="1" applyBorder="1" applyAlignment="1">
      <alignment horizontal="center" vertical="top"/>
    </xf>
    <xf numFmtId="0" fontId="2" fillId="8" borderId="38" xfId="0" applyFont="1" applyFill="1" applyBorder="1" applyAlignment="1">
      <alignment horizontal="center" vertical="top" wrapText="1"/>
    </xf>
    <xf numFmtId="164" fontId="3" fillId="4" borderId="14" xfId="0" applyNumberFormat="1" applyFont="1" applyFill="1" applyBorder="1" applyAlignment="1">
      <alignment horizontal="center" vertical="top"/>
    </xf>
    <xf numFmtId="164" fontId="3" fillId="5" borderId="29" xfId="0" applyNumberFormat="1" applyFont="1" applyFill="1" applyBorder="1" applyAlignment="1">
      <alignment horizontal="center" vertical="top"/>
    </xf>
    <xf numFmtId="0" fontId="2" fillId="8" borderId="42" xfId="0" applyFont="1" applyFill="1" applyBorder="1" applyAlignment="1">
      <alignment horizontal="center" vertical="top" wrapText="1"/>
    </xf>
    <xf numFmtId="164" fontId="3" fillId="2" borderId="21" xfId="0" applyNumberFormat="1" applyFont="1" applyFill="1" applyBorder="1" applyAlignment="1">
      <alignment horizontal="center" vertical="top"/>
    </xf>
    <xf numFmtId="49" fontId="3" fillId="7" borderId="36" xfId="0" applyNumberFormat="1" applyFont="1" applyFill="1" applyBorder="1" applyAlignment="1">
      <alignment horizontal="center" vertical="top" wrapText="1"/>
    </xf>
    <xf numFmtId="49" fontId="3" fillId="7" borderId="18" xfId="0" applyNumberFormat="1" applyFont="1" applyFill="1" applyBorder="1" applyAlignment="1">
      <alignment horizontal="center" vertical="top" wrapText="1"/>
    </xf>
    <xf numFmtId="0" fontId="5" fillId="7" borderId="18" xfId="0" applyFont="1" applyFill="1" applyBorder="1" applyAlignment="1">
      <alignment horizontal="left" vertical="top" wrapText="1"/>
    </xf>
    <xf numFmtId="0" fontId="2" fillId="7" borderId="18" xfId="0" applyFont="1" applyFill="1" applyBorder="1" applyAlignment="1">
      <alignment horizontal="center" vertical="center" textRotation="90" wrapText="1"/>
    </xf>
    <xf numFmtId="49" fontId="2" fillId="7" borderId="40" xfId="0" applyNumberFormat="1" applyFont="1" applyFill="1" applyBorder="1" applyAlignment="1">
      <alignment horizontal="center" vertical="top" wrapText="1"/>
    </xf>
    <xf numFmtId="164" fontId="2" fillId="8" borderId="47" xfId="0" applyNumberFormat="1" applyFont="1" applyFill="1" applyBorder="1" applyAlignment="1">
      <alignment vertical="top" wrapText="1"/>
    </xf>
    <xf numFmtId="0" fontId="2" fillId="8" borderId="42" xfId="0" applyFont="1" applyFill="1" applyBorder="1" applyAlignment="1">
      <alignment vertical="top" wrapText="1"/>
    </xf>
    <xf numFmtId="0" fontId="2" fillId="0" borderId="0" xfId="0" applyNumberFormat="1" applyFont="1" applyFill="1" applyAlignment="1">
      <alignment vertical="top"/>
    </xf>
    <xf numFmtId="0" fontId="2" fillId="9" borderId="21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 wrapText="1"/>
    </xf>
    <xf numFmtId="0" fontId="2" fillId="8" borderId="65" xfId="0" applyFont="1" applyFill="1" applyBorder="1" applyAlignment="1">
      <alignment vertical="top" wrapText="1"/>
    </xf>
    <xf numFmtId="0" fontId="2" fillId="0" borderId="0" xfId="0" applyFont="1" applyAlignment="1">
      <alignment horizontal="center" vertical="top"/>
    </xf>
    <xf numFmtId="164" fontId="2" fillId="7" borderId="14" xfId="0" applyNumberFormat="1" applyFont="1" applyFill="1" applyBorder="1" applyAlignment="1">
      <alignment horizontal="center" vertical="top"/>
    </xf>
    <xf numFmtId="164" fontId="3" fillId="4" borderId="5" xfId="0" applyNumberFormat="1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vertical="top" wrapText="1"/>
    </xf>
    <xf numFmtId="0" fontId="2" fillId="0" borderId="64" xfId="0" applyFont="1" applyFill="1" applyBorder="1" applyAlignment="1">
      <alignment vertical="top" wrapText="1"/>
    </xf>
    <xf numFmtId="0" fontId="2" fillId="0" borderId="47" xfId="0" applyFont="1" applyFill="1" applyBorder="1" applyAlignment="1">
      <alignment vertical="top" wrapText="1"/>
    </xf>
    <xf numFmtId="3" fontId="2" fillId="0" borderId="0" xfId="0" applyNumberFormat="1" applyFont="1" applyBorder="1" applyAlignment="1">
      <alignment vertical="top"/>
    </xf>
    <xf numFmtId="49" fontId="18" fillId="8" borderId="10" xfId="0" applyNumberFormat="1" applyFont="1" applyFill="1" applyBorder="1" applyAlignment="1">
      <alignment horizontal="center" vertical="top" wrapText="1"/>
    </xf>
    <xf numFmtId="49" fontId="18" fillId="8" borderId="19" xfId="0" applyNumberFormat="1" applyFont="1" applyFill="1" applyBorder="1" applyAlignment="1">
      <alignment horizontal="center" vertical="top" wrapText="1"/>
    </xf>
    <xf numFmtId="0" fontId="2" fillId="0" borderId="65" xfId="0" applyFont="1" applyFill="1" applyBorder="1" applyAlignment="1">
      <alignment horizontal="left" vertical="top" wrapText="1"/>
    </xf>
    <xf numFmtId="49" fontId="3" fillId="11" borderId="8" xfId="0" applyNumberFormat="1" applyFont="1" applyFill="1" applyBorder="1" applyAlignment="1">
      <alignment horizontal="center" vertical="top"/>
    </xf>
    <xf numFmtId="0" fontId="5" fillId="7" borderId="39" xfId="0" applyFont="1" applyFill="1" applyBorder="1" applyAlignment="1"/>
    <xf numFmtId="0" fontId="2" fillId="8" borderId="64" xfId="0" applyFont="1" applyFill="1" applyBorder="1" applyAlignment="1">
      <alignment vertical="top" wrapText="1"/>
    </xf>
    <xf numFmtId="0" fontId="8" fillId="0" borderId="37" xfId="0" applyFont="1" applyBorder="1" applyAlignment="1">
      <alignment horizontal="left" vertical="top" wrapText="1"/>
    </xf>
    <xf numFmtId="49" fontId="3" fillId="7" borderId="0" xfId="0" applyNumberFormat="1" applyFont="1" applyFill="1" applyBorder="1" applyAlignment="1">
      <alignment horizontal="center" vertical="top" wrapText="1"/>
    </xf>
    <xf numFmtId="0" fontId="8" fillId="8" borderId="6" xfId="0" applyFont="1" applyFill="1" applyBorder="1" applyAlignment="1">
      <alignment vertical="top" wrapText="1"/>
    </xf>
    <xf numFmtId="0" fontId="2" fillId="8" borderId="42" xfId="0" applyFont="1" applyFill="1" applyBorder="1" applyAlignment="1">
      <alignment horizontal="center" vertical="center"/>
    </xf>
    <xf numFmtId="0" fontId="8" fillId="3" borderId="59" xfId="0" applyFont="1" applyFill="1" applyBorder="1" applyAlignment="1">
      <alignment horizontal="left" vertical="top" wrapText="1"/>
    </xf>
    <xf numFmtId="0" fontId="8" fillId="11" borderId="39" xfId="0" applyFont="1" applyFill="1" applyBorder="1" applyAlignment="1">
      <alignment horizontal="left" vertical="top" wrapText="1"/>
    </xf>
    <xf numFmtId="0" fontId="5" fillId="11" borderId="40" xfId="0" applyFont="1" applyFill="1" applyBorder="1" applyAlignment="1">
      <alignment horizontal="center" vertical="top"/>
    </xf>
    <xf numFmtId="49" fontId="3" fillId="12" borderId="27" xfId="0" applyNumberFormat="1" applyFont="1" applyFill="1" applyBorder="1" applyAlignment="1">
      <alignment horizontal="center" vertical="top"/>
    </xf>
    <xf numFmtId="0" fontId="2" fillId="12" borderId="21" xfId="0" applyFont="1" applyFill="1" applyBorder="1" applyAlignment="1">
      <alignment horizontal="center" vertical="top"/>
    </xf>
    <xf numFmtId="0" fontId="2" fillId="12" borderId="23" xfId="0" applyFont="1" applyFill="1" applyBorder="1" applyAlignment="1">
      <alignment horizontal="center" vertical="top"/>
    </xf>
    <xf numFmtId="49" fontId="3" fillId="9" borderId="7" xfId="0" applyNumberFormat="1" applyFont="1" applyFill="1" applyBorder="1" applyAlignment="1">
      <alignment horizontal="center" vertical="top"/>
    </xf>
    <xf numFmtId="49" fontId="3" fillId="2" borderId="8" xfId="0" applyNumberFormat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8" borderId="11" xfId="0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/>
    </xf>
    <xf numFmtId="0" fontId="2" fillId="0" borderId="0" xfId="0" applyFont="1" applyFill="1" applyAlignment="1">
      <alignment horizontal="center" vertical="top"/>
    </xf>
    <xf numFmtId="49" fontId="3" fillId="11" borderId="10" xfId="0" applyNumberFormat="1" applyFont="1" applyFill="1" applyBorder="1" applyAlignment="1">
      <alignment horizontal="center" vertical="top"/>
    </xf>
    <xf numFmtId="0" fontId="2" fillId="8" borderId="60" xfId="0" applyFont="1" applyFill="1" applyBorder="1" applyAlignment="1">
      <alignment horizontal="left" vertical="top" wrapText="1"/>
    </xf>
    <xf numFmtId="0" fontId="2" fillId="8" borderId="50" xfId="0" applyFont="1" applyFill="1" applyBorder="1" applyAlignment="1">
      <alignment horizontal="left" vertical="top" wrapText="1"/>
    </xf>
    <xf numFmtId="0" fontId="2" fillId="3" borderId="65" xfId="0" applyFont="1" applyFill="1" applyBorder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49" fontId="3" fillId="7" borderId="45" xfId="0" applyNumberFormat="1" applyFont="1" applyFill="1" applyBorder="1" applyAlignment="1">
      <alignment vertical="top"/>
    </xf>
    <xf numFmtId="49" fontId="3" fillId="2" borderId="10" xfId="0" applyNumberFormat="1" applyFont="1" applyFill="1" applyBorder="1" applyAlignment="1">
      <alignment vertical="top"/>
    </xf>
    <xf numFmtId="0" fontId="15" fillId="8" borderId="38" xfId="0" applyFont="1" applyFill="1" applyBorder="1" applyAlignment="1">
      <alignment vertical="top" wrapText="1"/>
    </xf>
    <xf numFmtId="49" fontId="3" fillId="7" borderId="10" xfId="0" applyNumberFormat="1" applyFont="1" applyFill="1" applyBorder="1" applyAlignment="1">
      <alignment horizontal="center" vertical="top"/>
    </xf>
    <xf numFmtId="0" fontId="8" fillId="8" borderId="6" xfId="0" applyFont="1" applyFill="1" applyBorder="1" applyAlignment="1">
      <alignment horizontal="left" vertical="top" wrapText="1"/>
    </xf>
    <xf numFmtId="0" fontId="8" fillId="8" borderId="38" xfId="0" applyFont="1" applyFill="1" applyBorder="1" applyAlignment="1">
      <alignment horizontal="left" vertical="top" wrapText="1"/>
    </xf>
    <xf numFmtId="49" fontId="2" fillId="8" borderId="62" xfId="0" applyNumberFormat="1" applyFont="1" applyFill="1" applyBorder="1" applyAlignment="1">
      <alignment horizontal="left" vertical="top" wrapText="1"/>
    </xf>
    <xf numFmtId="0" fontId="2" fillId="8" borderId="70" xfId="0" applyFont="1" applyFill="1" applyBorder="1" applyAlignment="1">
      <alignment vertical="top" wrapText="1"/>
    </xf>
    <xf numFmtId="49" fontId="2" fillId="8" borderId="17" xfId="0" applyNumberFormat="1" applyFont="1" applyFill="1" applyBorder="1" applyAlignment="1">
      <alignment horizontal="center" vertical="top" wrapText="1"/>
    </xf>
    <xf numFmtId="0" fontId="3" fillId="8" borderId="48" xfId="0" applyFont="1" applyFill="1" applyBorder="1" applyAlignment="1">
      <alignment horizontal="left" vertical="top" wrapText="1"/>
    </xf>
    <xf numFmtId="0" fontId="2" fillId="0" borderId="47" xfId="0" applyFont="1" applyBorder="1" applyAlignment="1">
      <alignment vertical="top" wrapText="1"/>
    </xf>
    <xf numFmtId="0" fontId="2" fillId="8" borderId="28" xfId="0" applyFont="1" applyFill="1" applyBorder="1" applyAlignment="1">
      <alignment horizontal="center" textRotation="90" wrapText="1"/>
    </xf>
    <xf numFmtId="49" fontId="3" fillId="7" borderId="10" xfId="0" applyNumberFormat="1" applyFont="1" applyFill="1" applyBorder="1" applyAlignment="1">
      <alignment horizontal="center" vertical="top" wrapText="1"/>
    </xf>
    <xf numFmtId="3" fontId="3" fillId="9" borderId="6" xfId="0" applyNumberFormat="1" applyFont="1" applyFill="1" applyBorder="1" applyAlignment="1">
      <alignment horizontal="center" vertical="top"/>
    </xf>
    <xf numFmtId="3" fontId="3" fillId="2" borderId="45" xfId="0" applyNumberFormat="1" applyFont="1" applyFill="1" applyBorder="1" applyAlignment="1">
      <alignment horizontal="center" vertical="top"/>
    </xf>
    <xf numFmtId="3" fontId="3" fillId="7" borderId="0" xfId="0" applyNumberFormat="1" applyFont="1" applyFill="1" applyBorder="1" applyAlignment="1">
      <alignment horizontal="center" vertical="top"/>
    </xf>
    <xf numFmtId="3" fontId="12" fillId="8" borderId="4" xfId="0" applyNumberFormat="1" applyFont="1" applyFill="1" applyBorder="1" applyAlignment="1">
      <alignment horizontal="center" vertical="top" wrapText="1"/>
    </xf>
    <xf numFmtId="3" fontId="12" fillId="8" borderId="14" xfId="0" applyNumberFormat="1" applyFont="1" applyFill="1" applyBorder="1" applyAlignment="1">
      <alignment horizontal="center" vertical="top" wrapText="1"/>
    </xf>
    <xf numFmtId="0" fontId="8" fillId="8" borderId="59" xfId="0" applyFont="1" applyFill="1" applyBorder="1" applyAlignment="1">
      <alignment horizontal="left" vertical="top" wrapText="1"/>
    </xf>
    <xf numFmtId="3" fontId="20" fillId="8" borderId="28" xfId="0" applyNumberFormat="1" applyFont="1" applyFill="1" applyBorder="1" applyAlignment="1">
      <alignment horizontal="center" vertical="top" wrapText="1"/>
    </xf>
    <xf numFmtId="3" fontId="20" fillId="8" borderId="51" xfId="0" applyNumberFormat="1" applyFont="1" applyFill="1" applyBorder="1" applyAlignment="1">
      <alignment horizontal="center" vertical="top" wrapText="1"/>
    </xf>
    <xf numFmtId="3" fontId="12" fillId="8" borderId="11" xfId="0" applyNumberFormat="1" applyFont="1" applyFill="1" applyBorder="1" applyAlignment="1">
      <alignment horizontal="left" vertical="top" wrapText="1"/>
    </xf>
    <xf numFmtId="0" fontId="2" fillId="8" borderId="3" xfId="0" applyFont="1" applyFill="1" applyBorder="1" applyAlignment="1">
      <alignment horizontal="center" vertical="top" wrapText="1"/>
    </xf>
    <xf numFmtId="0" fontId="2" fillId="8" borderId="50" xfId="0" applyFont="1" applyFill="1" applyBorder="1" applyAlignment="1">
      <alignment horizontal="center" vertical="top"/>
    </xf>
    <xf numFmtId="0" fontId="21" fillId="8" borderId="43" xfId="0" applyFont="1" applyFill="1" applyBorder="1" applyAlignment="1">
      <alignment horizontal="center" vertical="center" wrapText="1"/>
    </xf>
    <xf numFmtId="0" fontId="21" fillId="8" borderId="28" xfId="0" applyFont="1" applyFill="1" applyBorder="1" applyAlignment="1">
      <alignment horizontal="center" vertical="top" wrapText="1"/>
    </xf>
    <xf numFmtId="0" fontId="21" fillId="8" borderId="51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vertical="top" wrapText="1"/>
    </xf>
    <xf numFmtId="0" fontId="2" fillId="3" borderId="47" xfId="0" applyFont="1" applyFill="1" applyBorder="1" applyAlignment="1">
      <alignment vertical="top" wrapText="1"/>
    </xf>
    <xf numFmtId="0" fontId="2" fillId="8" borderId="47" xfId="0" applyFont="1" applyFill="1" applyBorder="1" applyAlignment="1">
      <alignment horizontal="left" vertical="top" wrapText="1"/>
    </xf>
    <xf numFmtId="49" fontId="2" fillId="8" borderId="11" xfId="0" applyNumberFormat="1" applyFont="1" applyFill="1" applyBorder="1" applyAlignment="1">
      <alignment vertical="center" wrapText="1"/>
    </xf>
    <xf numFmtId="0" fontId="2" fillId="8" borderId="66" xfId="0" applyFont="1" applyFill="1" applyBorder="1" applyAlignment="1">
      <alignment horizontal="center" vertical="center" textRotation="90" wrapText="1"/>
    </xf>
    <xf numFmtId="0" fontId="2" fillId="8" borderId="12" xfId="0" applyFont="1" applyFill="1" applyBorder="1" applyAlignment="1">
      <alignment horizontal="center" vertical="center" textRotation="90" wrapText="1"/>
    </xf>
    <xf numFmtId="0" fontId="2" fillId="0" borderId="59" xfId="0" applyFont="1" applyFill="1" applyBorder="1" applyAlignment="1">
      <alignment vertical="top" wrapText="1"/>
    </xf>
    <xf numFmtId="0" fontId="3" fillId="8" borderId="58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21" fillId="8" borderId="46" xfId="0" applyFont="1" applyFill="1" applyBorder="1" applyAlignment="1">
      <alignment horizontal="center" vertical="top" wrapText="1"/>
    </xf>
    <xf numFmtId="0" fontId="15" fillId="8" borderId="26" xfId="0" applyFont="1" applyFill="1" applyBorder="1" applyAlignment="1">
      <alignment horizontal="center" vertical="center" textRotation="90" wrapText="1"/>
    </xf>
    <xf numFmtId="0" fontId="2" fillId="8" borderId="51" xfId="0" applyFont="1" applyFill="1" applyBorder="1" applyAlignment="1">
      <alignment vertical="center" textRotation="90" wrapText="1"/>
    </xf>
    <xf numFmtId="0" fontId="21" fillId="8" borderId="28" xfId="0" applyFont="1" applyFill="1" applyBorder="1" applyAlignment="1">
      <alignment horizontal="center" vertical="center" wrapText="1"/>
    </xf>
    <xf numFmtId="0" fontId="2" fillId="8" borderId="51" xfId="0" applyFont="1" applyFill="1" applyBorder="1" applyAlignment="1">
      <alignment vertical="center" wrapText="1"/>
    </xf>
    <xf numFmtId="0" fontId="2" fillId="8" borderId="38" xfId="0" applyFont="1" applyFill="1" applyBorder="1" applyAlignment="1">
      <alignment horizontal="center" vertical="top"/>
    </xf>
    <xf numFmtId="0" fontId="2" fillId="8" borderId="42" xfId="0" applyFont="1" applyFill="1" applyBorder="1" applyAlignment="1">
      <alignment horizontal="center" vertical="top"/>
    </xf>
    <xf numFmtId="164" fontId="2" fillId="8" borderId="6" xfId="0" applyNumberFormat="1" applyFont="1" applyFill="1" applyBorder="1" applyAlignment="1">
      <alignment horizontal="left" vertical="top" wrapText="1"/>
    </xf>
    <xf numFmtId="0" fontId="15" fillId="8" borderId="51" xfId="0" applyFont="1" applyFill="1" applyBorder="1" applyAlignment="1">
      <alignment horizontal="center" vertical="center" textRotation="90" wrapText="1"/>
    </xf>
    <xf numFmtId="164" fontId="2" fillId="8" borderId="38" xfId="0" applyNumberFormat="1" applyFont="1" applyFill="1" applyBorder="1" applyAlignment="1">
      <alignment horizontal="center" vertical="top"/>
    </xf>
    <xf numFmtId="0" fontId="3" fillId="8" borderId="28" xfId="0" applyFont="1" applyFill="1" applyBorder="1" applyAlignment="1">
      <alignment horizontal="center" vertical="center" wrapText="1"/>
    </xf>
    <xf numFmtId="49" fontId="2" fillId="7" borderId="45" xfId="0" applyNumberFormat="1" applyFont="1" applyFill="1" applyBorder="1" applyAlignment="1">
      <alignment horizontal="center" vertical="center" textRotation="90" wrapText="1"/>
    </xf>
    <xf numFmtId="0" fontId="2" fillId="8" borderId="13" xfId="0" applyFont="1" applyFill="1" applyBorder="1" applyAlignment="1">
      <alignment horizontal="center" vertical="top" wrapText="1"/>
    </xf>
    <xf numFmtId="3" fontId="2" fillId="8" borderId="54" xfId="0" applyNumberFormat="1" applyFont="1" applyFill="1" applyBorder="1" applyAlignment="1">
      <alignment horizontal="center" vertical="top"/>
    </xf>
    <xf numFmtId="0" fontId="5" fillId="7" borderId="40" xfId="0" applyFont="1" applyFill="1" applyBorder="1" applyAlignment="1"/>
    <xf numFmtId="49" fontId="3" fillId="8" borderId="1" xfId="0" applyNumberFormat="1" applyFont="1" applyFill="1" applyBorder="1" applyAlignment="1">
      <alignment horizontal="center" vertical="top" wrapText="1"/>
    </xf>
    <xf numFmtId="0" fontId="2" fillId="8" borderId="34" xfId="0" applyFont="1" applyFill="1" applyBorder="1" applyAlignment="1">
      <alignment vertical="top" wrapText="1"/>
    </xf>
    <xf numFmtId="3" fontId="2" fillId="8" borderId="67" xfId="4" applyNumberFormat="1" applyFont="1" applyFill="1" applyBorder="1" applyAlignment="1">
      <alignment horizontal="center" vertical="top" wrapText="1"/>
    </xf>
    <xf numFmtId="49" fontId="2" fillId="8" borderId="11" xfId="0" applyNumberFormat="1" applyFont="1" applyFill="1" applyBorder="1" applyAlignment="1">
      <alignment vertical="top" wrapText="1"/>
    </xf>
    <xf numFmtId="3" fontId="12" fillId="8" borderId="48" xfId="0" applyNumberFormat="1" applyFont="1" applyFill="1" applyBorder="1" applyAlignment="1">
      <alignment horizontal="left" vertical="top" wrapText="1"/>
    </xf>
    <xf numFmtId="0" fontId="2" fillId="0" borderId="47" xfId="0" applyFont="1" applyFill="1" applyBorder="1" applyAlignment="1">
      <alignment horizontal="left" vertical="top" wrapText="1"/>
    </xf>
    <xf numFmtId="0" fontId="2" fillId="0" borderId="60" xfId="0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vertical="top" wrapText="1"/>
    </xf>
    <xf numFmtId="0" fontId="3" fillId="8" borderId="28" xfId="0" applyFont="1" applyFill="1" applyBorder="1" applyAlignment="1">
      <alignment horizontal="center" vertical="top"/>
    </xf>
    <xf numFmtId="49" fontId="3" fillId="7" borderId="51" xfId="0" applyNumberFormat="1" applyFont="1" applyFill="1" applyBorder="1" applyAlignment="1">
      <alignment horizontal="center" vertical="top" wrapText="1"/>
    </xf>
    <xf numFmtId="49" fontId="3" fillId="7" borderId="43" xfId="0" applyNumberFormat="1" applyFont="1" applyFill="1" applyBorder="1" applyAlignment="1">
      <alignment horizontal="center" vertical="top" wrapText="1"/>
    </xf>
    <xf numFmtId="0" fontId="2" fillId="7" borderId="43" xfId="0" applyFont="1" applyFill="1" applyBorder="1" applyAlignment="1">
      <alignment horizontal="center" vertical="center" textRotation="90" wrapText="1"/>
    </xf>
    <xf numFmtId="0" fontId="3" fillId="7" borderId="42" xfId="0" applyFont="1" applyFill="1" applyBorder="1" applyAlignment="1">
      <alignment horizontal="center" vertical="top"/>
    </xf>
    <xf numFmtId="0" fontId="12" fillId="7" borderId="42" xfId="0" applyFont="1" applyFill="1" applyBorder="1" applyAlignment="1">
      <alignment vertical="top" wrapText="1"/>
    </xf>
    <xf numFmtId="0" fontId="21" fillId="8" borderId="58" xfId="0" applyFont="1" applyFill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top" wrapText="1"/>
    </xf>
    <xf numFmtId="0" fontId="2" fillId="8" borderId="38" xfId="0" applyFont="1" applyFill="1" applyBorder="1" applyAlignment="1">
      <alignment horizontal="left" vertical="top" wrapText="1"/>
    </xf>
    <xf numFmtId="0" fontId="2" fillId="8" borderId="71" xfId="0" applyFont="1" applyFill="1" applyBorder="1" applyAlignment="1">
      <alignment vertical="top" wrapText="1"/>
    </xf>
    <xf numFmtId="0" fontId="2" fillId="8" borderId="53" xfId="0" applyFont="1" applyFill="1" applyBorder="1" applyAlignment="1">
      <alignment horizontal="center" vertical="center" wrapText="1"/>
    </xf>
    <xf numFmtId="0" fontId="21" fillId="8" borderId="19" xfId="0" applyFont="1" applyFill="1" applyBorder="1" applyAlignment="1">
      <alignment horizontal="center" vertical="top" wrapText="1"/>
    </xf>
    <xf numFmtId="0" fontId="13" fillId="8" borderId="0" xfId="0" applyFont="1" applyFill="1" applyAlignment="1">
      <alignment vertical="top" wrapText="1"/>
    </xf>
    <xf numFmtId="0" fontId="16" fillId="0" borderId="0" xfId="0" applyFont="1" applyAlignment="1">
      <alignment vertical="top" wrapText="1"/>
    </xf>
    <xf numFmtId="164" fontId="12" fillId="8" borderId="43" xfId="0" applyNumberFormat="1" applyFont="1" applyFill="1" applyBorder="1" applyAlignment="1">
      <alignment horizontal="center" vertical="top"/>
    </xf>
    <xf numFmtId="164" fontId="3" fillId="9" borderId="21" xfId="0" applyNumberFormat="1" applyFont="1" applyFill="1" applyBorder="1" applyAlignment="1">
      <alignment horizontal="center" vertical="top"/>
    </xf>
    <xf numFmtId="164" fontId="3" fillId="12" borderId="21" xfId="0" applyNumberFormat="1" applyFont="1" applyFill="1" applyBorder="1" applyAlignment="1">
      <alignment horizontal="center" vertical="top"/>
    </xf>
    <xf numFmtId="0" fontId="12" fillId="7" borderId="43" xfId="0" applyFont="1" applyFill="1" applyBorder="1" applyAlignment="1">
      <alignment vertical="top" wrapText="1"/>
    </xf>
    <xf numFmtId="0" fontId="2" fillId="2" borderId="22" xfId="0" applyFont="1" applyFill="1" applyBorder="1" applyAlignment="1">
      <alignment horizontal="center" vertical="top" wrapText="1"/>
    </xf>
    <xf numFmtId="0" fontId="8" fillId="8" borderId="0" xfId="0" applyFont="1" applyFill="1" applyBorder="1" applyAlignment="1">
      <alignment horizontal="left" vertical="top" wrapText="1"/>
    </xf>
    <xf numFmtId="0" fontId="5" fillId="7" borderId="18" xfId="0" applyFont="1" applyFill="1" applyBorder="1" applyAlignment="1"/>
    <xf numFmtId="0" fontId="8" fillId="11" borderId="18" xfId="0" applyFont="1" applyFill="1" applyBorder="1" applyAlignment="1">
      <alignment horizontal="left" vertical="top" wrapText="1"/>
    </xf>
    <xf numFmtId="0" fontId="2" fillId="9" borderId="22" xfId="0" applyFont="1" applyFill="1" applyBorder="1" applyAlignment="1">
      <alignment horizontal="center" vertical="top"/>
    </xf>
    <xf numFmtId="0" fontId="2" fillId="12" borderId="22" xfId="0" applyFont="1" applyFill="1" applyBorder="1" applyAlignment="1">
      <alignment horizontal="center" vertical="top"/>
    </xf>
    <xf numFmtId="0" fontId="2" fillId="0" borderId="72" xfId="0" applyFont="1" applyBorder="1" applyAlignment="1">
      <alignment horizontal="center" vertical="center" textRotation="90"/>
    </xf>
    <xf numFmtId="164" fontId="2" fillId="8" borderId="57" xfId="0" applyNumberFormat="1" applyFont="1" applyFill="1" applyBorder="1" applyAlignment="1">
      <alignment horizontal="left" vertical="top" wrapText="1"/>
    </xf>
    <xf numFmtId="164" fontId="2" fillId="8" borderId="10" xfId="0" applyNumberFormat="1" applyFont="1" applyFill="1" applyBorder="1" applyAlignment="1">
      <alignment horizontal="left" vertical="top" wrapText="1"/>
    </xf>
    <xf numFmtId="0" fontId="2" fillId="3" borderId="57" xfId="2" applyFont="1" applyFill="1" applyBorder="1" applyAlignment="1">
      <alignment horizontal="center" vertical="top"/>
    </xf>
    <xf numFmtId="0" fontId="2" fillId="3" borderId="74" xfId="2" applyFont="1" applyFill="1" applyBorder="1" applyAlignment="1">
      <alignment horizontal="center" vertical="top"/>
    </xf>
    <xf numFmtId="0" fontId="2" fillId="0" borderId="74" xfId="1" applyFont="1" applyFill="1" applyBorder="1" applyAlignment="1">
      <alignment horizontal="center" vertical="top"/>
    </xf>
    <xf numFmtId="0" fontId="2" fillId="8" borderId="75" xfId="1" applyFont="1" applyFill="1" applyBorder="1" applyAlignment="1">
      <alignment horizontal="center" vertical="top"/>
    </xf>
    <xf numFmtId="1" fontId="2" fillId="3" borderId="57" xfId="2" applyNumberFormat="1" applyFont="1" applyFill="1" applyBorder="1" applyAlignment="1">
      <alignment horizontal="center" vertical="top"/>
    </xf>
    <xf numFmtId="1" fontId="2" fillId="3" borderId="74" xfId="2" applyNumberFormat="1" applyFont="1" applyFill="1" applyBorder="1" applyAlignment="1">
      <alignment horizontal="center" vertical="top"/>
    </xf>
    <xf numFmtId="3" fontId="2" fillId="3" borderId="74" xfId="2" applyNumberFormat="1" applyFont="1" applyFill="1" applyBorder="1" applyAlignment="1">
      <alignment horizontal="center" vertical="top"/>
    </xf>
    <xf numFmtId="3" fontId="2" fillId="8" borderId="57" xfId="0" applyNumberFormat="1" applyFont="1" applyFill="1" applyBorder="1" applyAlignment="1">
      <alignment horizontal="center" vertical="top"/>
    </xf>
    <xf numFmtId="1" fontId="2" fillId="8" borderId="19" xfId="0" applyNumberFormat="1" applyFont="1" applyFill="1" applyBorder="1" applyAlignment="1">
      <alignment horizontal="center" vertical="top"/>
    </xf>
    <xf numFmtId="1" fontId="2" fillId="0" borderId="74" xfId="0" applyNumberFormat="1" applyFont="1" applyFill="1" applyBorder="1" applyAlignment="1">
      <alignment horizontal="center" vertical="top"/>
    </xf>
    <xf numFmtId="164" fontId="2" fillId="8" borderId="66" xfId="0" applyNumberFormat="1" applyFont="1" applyFill="1" applyBorder="1" applyAlignment="1">
      <alignment horizontal="left" vertical="top" wrapText="1"/>
    </xf>
    <xf numFmtId="164" fontId="2" fillId="8" borderId="45" xfId="0" applyNumberFormat="1" applyFont="1" applyFill="1" applyBorder="1" applyAlignment="1">
      <alignment horizontal="left" vertical="top" wrapText="1"/>
    </xf>
    <xf numFmtId="0" fontId="2" fillId="8" borderId="45" xfId="0" applyFont="1" applyFill="1" applyBorder="1" applyAlignment="1">
      <alignment horizontal="left" vertical="top" wrapText="1"/>
    </xf>
    <xf numFmtId="164" fontId="2" fillId="8" borderId="12" xfId="0" applyNumberFormat="1" applyFont="1" applyFill="1" applyBorder="1" applyAlignment="1">
      <alignment horizontal="left" vertical="top" wrapText="1"/>
    </xf>
    <xf numFmtId="0" fontId="2" fillId="8" borderId="75" xfId="0" applyFont="1" applyFill="1" applyBorder="1" applyAlignment="1">
      <alignment vertical="top" wrapText="1"/>
    </xf>
    <xf numFmtId="164" fontId="2" fillId="8" borderId="19" xfId="0" applyNumberFormat="1" applyFont="1" applyFill="1" applyBorder="1" applyAlignment="1">
      <alignment horizontal="left" vertical="top" wrapText="1"/>
    </xf>
    <xf numFmtId="1" fontId="2" fillId="0" borderId="75" xfId="0" applyNumberFormat="1" applyFont="1" applyFill="1" applyBorder="1" applyAlignment="1">
      <alignment horizontal="center" vertical="top"/>
    </xf>
    <xf numFmtId="0" fontId="2" fillId="8" borderId="57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horizontal="center" vertical="top"/>
    </xf>
    <xf numFmtId="0" fontId="2" fillId="8" borderId="10" xfId="0" applyFont="1" applyFill="1" applyBorder="1" applyAlignment="1">
      <alignment horizontal="center" vertical="top"/>
    </xf>
    <xf numFmtId="0" fontId="15" fillId="8" borderId="19" xfId="0" applyFont="1" applyFill="1" applyBorder="1" applyAlignment="1">
      <alignment horizontal="center" vertical="top"/>
    </xf>
    <xf numFmtId="49" fontId="2" fillId="8" borderId="73" xfId="0" applyNumberFormat="1" applyFont="1" applyFill="1" applyBorder="1" applyAlignment="1">
      <alignment horizontal="left" vertical="top" wrapText="1"/>
    </xf>
    <xf numFmtId="0" fontId="15" fillId="8" borderId="19" xfId="0" applyFont="1" applyFill="1" applyBorder="1" applyAlignment="1">
      <alignment vertical="top" wrapText="1"/>
    </xf>
    <xf numFmtId="164" fontId="2" fillId="8" borderId="78" xfId="0" applyNumberFormat="1" applyFont="1" applyFill="1" applyBorder="1" applyAlignment="1">
      <alignment vertical="top" wrapText="1"/>
    </xf>
    <xf numFmtId="0" fontId="2" fillId="10" borderId="57" xfId="0" applyFont="1" applyFill="1" applyBorder="1" applyAlignment="1">
      <alignment vertical="top" wrapText="1"/>
    </xf>
    <xf numFmtId="0" fontId="2" fillId="8" borderId="10" xfId="0" applyFont="1" applyFill="1" applyBorder="1" applyAlignment="1">
      <alignment horizontal="center" vertical="top" wrapText="1"/>
    </xf>
    <xf numFmtId="0" fontId="2" fillId="8" borderId="57" xfId="0" applyFont="1" applyFill="1" applyBorder="1" applyAlignment="1">
      <alignment horizontal="center" vertical="top" wrapText="1"/>
    </xf>
    <xf numFmtId="3" fontId="2" fillId="8" borderId="10" xfId="0" applyNumberFormat="1" applyFont="1" applyFill="1" applyBorder="1" applyAlignment="1">
      <alignment horizontal="center" vertical="top"/>
    </xf>
    <xf numFmtId="0" fontId="2" fillId="10" borderId="54" xfId="0" applyFont="1" applyFill="1" applyBorder="1" applyAlignment="1">
      <alignment horizontal="center" vertical="top" wrapText="1"/>
    </xf>
    <xf numFmtId="0" fontId="2" fillId="10" borderId="66" xfId="0" applyFont="1" applyFill="1" applyBorder="1" applyAlignment="1">
      <alignment vertical="top" wrapText="1"/>
    </xf>
    <xf numFmtId="0" fontId="2" fillId="8" borderId="45" xfId="0" applyFont="1" applyFill="1" applyBorder="1" applyAlignment="1">
      <alignment vertical="top" wrapText="1"/>
    </xf>
    <xf numFmtId="0" fontId="2" fillId="8" borderId="79" xfId="0" applyFont="1" applyFill="1" applyBorder="1" applyAlignment="1">
      <alignment vertical="top" wrapText="1"/>
    </xf>
    <xf numFmtId="0" fontId="2" fillId="8" borderId="74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vertical="top"/>
    </xf>
    <xf numFmtId="0" fontId="8" fillId="8" borderId="80" xfId="0" applyFont="1" applyFill="1" applyBorder="1" applyAlignment="1">
      <alignment horizontal="left" vertical="top" wrapText="1"/>
    </xf>
    <xf numFmtId="0" fontId="8" fillId="8" borderId="19" xfId="0" applyFont="1" applyFill="1" applyBorder="1" applyAlignment="1">
      <alignment horizontal="left" vertical="top" wrapText="1"/>
    </xf>
    <xf numFmtId="0" fontId="8" fillId="8" borderId="54" xfId="0" applyFont="1" applyFill="1" applyBorder="1" applyAlignment="1">
      <alignment horizontal="center" vertical="top"/>
    </xf>
    <xf numFmtId="0" fontId="8" fillId="8" borderId="44" xfId="0" applyFont="1" applyFill="1" applyBorder="1" applyAlignment="1">
      <alignment horizontal="center" vertical="top"/>
    </xf>
    <xf numFmtId="0" fontId="8" fillId="8" borderId="10" xfId="0" applyFont="1" applyFill="1" applyBorder="1" applyAlignment="1">
      <alignment horizontal="left" vertical="top" wrapText="1"/>
    </xf>
    <xf numFmtId="0" fontId="2" fillId="8" borderId="74" xfId="0" applyFont="1" applyFill="1" applyBorder="1" applyAlignment="1">
      <alignment vertical="top" wrapText="1"/>
    </xf>
    <xf numFmtId="0" fontId="2" fillId="8" borderId="74" xfId="0" applyFont="1" applyFill="1" applyBorder="1" applyAlignment="1">
      <alignment horizontal="center" vertical="top"/>
    </xf>
    <xf numFmtId="0" fontId="2" fillId="8" borderId="75" xfId="0" applyFont="1" applyFill="1" applyBorder="1" applyAlignment="1">
      <alignment horizontal="center" vertical="top"/>
    </xf>
    <xf numFmtId="49" fontId="2" fillId="8" borderId="73" xfId="0" applyNumberFormat="1" applyFont="1" applyFill="1" applyBorder="1" applyAlignment="1">
      <alignment horizontal="center" vertical="top"/>
    </xf>
    <xf numFmtId="49" fontId="2" fillId="0" borderId="74" xfId="0" applyNumberFormat="1" applyFont="1" applyFill="1" applyBorder="1" applyAlignment="1">
      <alignment horizontal="center" vertical="top" wrapText="1"/>
    </xf>
    <xf numFmtId="49" fontId="2" fillId="8" borderId="74" xfId="0" applyNumberFormat="1" applyFont="1" applyFill="1" applyBorder="1" applyAlignment="1">
      <alignment horizontal="center" vertical="top" wrapText="1"/>
    </xf>
    <xf numFmtId="49" fontId="2" fillId="0" borderId="10" xfId="0" applyNumberFormat="1" applyFont="1" applyFill="1" applyBorder="1" applyAlignment="1">
      <alignment horizontal="center" vertical="top" wrapText="1"/>
    </xf>
    <xf numFmtId="0" fontId="20" fillId="8" borderId="19" xfId="0" applyFont="1" applyFill="1" applyBorder="1" applyAlignment="1">
      <alignment horizontal="center" vertical="top"/>
    </xf>
    <xf numFmtId="0" fontId="2" fillId="8" borderId="77" xfId="0" applyFont="1" applyFill="1" applyBorder="1" applyAlignment="1">
      <alignment horizontal="center" vertical="top"/>
    </xf>
    <xf numFmtId="49" fontId="2" fillId="8" borderId="75" xfId="0" applyNumberFormat="1" applyFont="1" applyFill="1" applyBorder="1" applyAlignment="1">
      <alignment horizontal="center" vertical="top"/>
    </xf>
    <xf numFmtId="0" fontId="8" fillId="3" borderId="10" xfId="0" applyFont="1" applyFill="1" applyBorder="1" applyAlignment="1">
      <alignment horizontal="center" vertical="top"/>
    </xf>
    <xf numFmtId="0" fontId="8" fillId="3" borderId="19" xfId="0" applyFont="1" applyFill="1" applyBorder="1" applyAlignment="1">
      <alignment horizontal="center" vertical="top"/>
    </xf>
    <xf numFmtId="0" fontId="8" fillId="3" borderId="57" xfId="0" applyFont="1" applyFill="1" applyBorder="1" applyAlignment="1">
      <alignment horizontal="center" vertical="top"/>
    </xf>
    <xf numFmtId="0" fontId="8" fillId="8" borderId="10" xfId="0" applyFont="1" applyFill="1" applyBorder="1" applyAlignment="1">
      <alignment vertical="top" wrapText="1"/>
    </xf>
    <xf numFmtId="0" fontId="8" fillId="3" borderId="19" xfId="0" applyFont="1" applyFill="1" applyBorder="1" applyAlignment="1">
      <alignment horizontal="left" vertical="top" wrapText="1"/>
    </xf>
    <xf numFmtId="3" fontId="8" fillId="8" borderId="43" xfId="0" applyNumberFormat="1" applyFont="1" applyFill="1" applyBorder="1" applyAlignment="1">
      <alignment horizontal="center" vertical="top"/>
    </xf>
    <xf numFmtId="0" fontId="8" fillId="8" borderId="51" xfId="0" applyFont="1" applyFill="1" applyBorder="1" applyAlignment="1">
      <alignment horizontal="left" vertical="top" wrapText="1"/>
    </xf>
    <xf numFmtId="0" fontId="8" fillId="8" borderId="58" xfId="0" applyFont="1" applyFill="1" applyBorder="1" applyAlignment="1">
      <alignment horizontal="left" vertical="top" wrapText="1"/>
    </xf>
    <xf numFmtId="164" fontId="2" fillId="8" borderId="43" xfId="0" applyNumberFormat="1" applyFont="1" applyFill="1" applyBorder="1" applyAlignment="1">
      <alignment horizontal="center" vertical="center"/>
    </xf>
    <xf numFmtId="164" fontId="12" fillId="8" borderId="0" xfId="0" applyNumberFormat="1" applyFont="1" applyFill="1" applyBorder="1" applyAlignment="1">
      <alignment horizontal="center" vertical="top"/>
    </xf>
    <xf numFmtId="164" fontId="2" fillId="8" borderId="6" xfId="0" applyNumberFormat="1" applyFont="1" applyFill="1" applyBorder="1" applyAlignment="1">
      <alignment horizontal="center" vertical="top"/>
    </xf>
    <xf numFmtId="164" fontId="12" fillId="8" borderId="59" xfId="0" applyNumberFormat="1" applyFont="1" applyFill="1" applyBorder="1" applyAlignment="1">
      <alignment horizontal="center" vertical="top"/>
    </xf>
    <xf numFmtId="164" fontId="2" fillId="8" borderId="19" xfId="0" applyNumberFormat="1" applyFont="1" applyFill="1" applyBorder="1" applyAlignment="1">
      <alignment horizontal="center" vertical="center"/>
    </xf>
    <xf numFmtId="164" fontId="2" fillId="8" borderId="10" xfId="0" applyNumberFormat="1" applyFont="1" applyFill="1" applyBorder="1" applyAlignment="1">
      <alignment horizontal="center" vertical="top"/>
    </xf>
    <xf numFmtId="164" fontId="12" fillId="8" borderId="10" xfId="0" applyNumberFormat="1" applyFont="1" applyFill="1" applyBorder="1" applyAlignment="1">
      <alignment horizontal="center" vertical="top"/>
    </xf>
    <xf numFmtId="164" fontId="12" fillId="8" borderId="19" xfId="0" applyNumberFormat="1" applyFont="1" applyFill="1" applyBorder="1" applyAlignment="1">
      <alignment horizontal="center" vertical="top"/>
    </xf>
    <xf numFmtId="164" fontId="2" fillId="8" borderId="66" xfId="0" applyNumberFormat="1" applyFont="1" applyFill="1" applyBorder="1" applyAlignment="1">
      <alignment horizontal="center" vertical="top"/>
    </xf>
    <xf numFmtId="164" fontId="2" fillId="8" borderId="12" xfId="0" applyNumberFormat="1" applyFont="1" applyFill="1" applyBorder="1" applyAlignment="1">
      <alignment horizontal="center" vertical="center"/>
    </xf>
    <xf numFmtId="164" fontId="2" fillId="8" borderId="45" xfId="0" applyNumberFormat="1" applyFont="1" applyFill="1" applyBorder="1" applyAlignment="1">
      <alignment horizontal="center" vertical="top"/>
    </xf>
    <xf numFmtId="164" fontId="2" fillId="8" borderId="12" xfId="0" applyNumberFormat="1" applyFont="1" applyFill="1" applyBorder="1" applyAlignment="1">
      <alignment horizontal="center" vertical="top"/>
    </xf>
    <xf numFmtId="164" fontId="12" fillId="8" borderId="45" xfId="0" applyNumberFormat="1" applyFont="1" applyFill="1" applyBorder="1" applyAlignment="1">
      <alignment horizontal="center" vertical="top"/>
    </xf>
    <xf numFmtId="164" fontId="12" fillId="8" borderId="12" xfId="0" applyNumberFormat="1" applyFont="1" applyFill="1" applyBorder="1" applyAlignment="1">
      <alignment horizontal="center" vertical="top"/>
    </xf>
    <xf numFmtId="164" fontId="12" fillId="8" borderId="37" xfId="0" applyNumberFormat="1" applyFont="1" applyFill="1" applyBorder="1" applyAlignment="1">
      <alignment horizontal="center" vertical="top"/>
    </xf>
    <xf numFmtId="164" fontId="7" fillId="8" borderId="0" xfId="0" applyNumberFormat="1" applyFont="1" applyFill="1" applyBorder="1" applyAlignment="1">
      <alignment horizontal="center" vertical="top"/>
    </xf>
    <xf numFmtId="164" fontId="7" fillId="8" borderId="43" xfId="0" applyNumberFormat="1" applyFont="1" applyFill="1" applyBorder="1" applyAlignment="1">
      <alignment horizontal="center" vertical="top"/>
    </xf>
    <xf numFmtId="164" fontId="2" fillId="8" borderId="46" xfId="0" applyNumberFormat="1" applyFont="1" applyFill="1" applyBorder="1" applyAlignment="1">
      <alignment horizontal="center" vertical="top"/>
    </xf>
    <xf numFmtId="164" fontId="7" fillId="8" borderId="37" xfId="0" applyNumberFormat="1" applyFont="1" applyFill="1" applyBorder="1" applyAlignment="1">
      <alignment horizontal="center" vertical="top"/>
    </xf>
    <xf numFmtId="164" fontId="7" fillId="8" borderId="59" xfId="0" applyNumberFormat="1" applyFont="1" applyFill="1" applyBorder="1" applyAlignment="1">
      <alignment horizontal="center" vertical="top"/>
    </xf>
    <xf numFmtId="164" fontId="7" fillId="8" borderId="12" xfId="0" applyNumberFormat="1" applyFont="1" applyFill="1" applyBorder="1" applyAlignment="1">
      <alignment horizontal="center" vertical="top"/>
    </xf>
    <xf numFmtId="164" fontId="7" fillId="8" borderId="19" xfId="0" applyNumberFormat="1" applyFont="1" applyFill="1" applyBorder="1" applyAlignment="1">
      <alignment horizontal="center" vertical="top"/>
    </xf>
    <xf numFmtId="164" fontId="7" fillId="8" borderId="55" xfId="0" applyNumberFormat="1" applyFont="1" applyFill="1" applyBorder="1" applyAlignment="1">
      <alignment horizontal="center" vertical="top"/>
    </xf>
    <xf numFmtId="164" fontId="7" fillId="8" borderId="58" xfId="0" applyNumberFormat="1" applyFont="1" applyFill="1" applyBorder="1" applyAlignment="1">
      <alignment horizontal="center" vertical="top"/>
    </xf>
    <xf numFmtId="164" fontId="17" fillId="8" borderId="0" xfId="0" applyNumberFormat="1" applyFont="1" applyFill="1" applyBorder="1" applyAlignment="1">
      <alignment horizontal="center" vertical="top"/>
    </xf>
    <xf numFmtId="164" fontId="7" fillId="8" borderId="24" xfId="0" applyNumberFormat="1" applyFont="1" applyFill="1" applyBorder="1" applyAlignment="1">
      <alignment horizontal="center" vertical="top"/>
    </xf>
    <xf numFmtId="164" fontId="7" fillId="8" borderId="6" xfId="0" applyNumberFormat="1" applyFont="1" applyFill="1" applyBorder="1" applyAlignment="1">
      <alignment horizontal="center" vertical="top"/>
    </xf>
    <xf numFmtId="164" fontId="17" fillId="8" borderId="6" xfId="0" applyNumberFormat="1" applyFont="1" applyFill="1" applyBorder="1" applyAlignment="1">
      <alignment horizontal="center" vertical="top"/>
    </xf>
    <xf numFmtId="164" fontId="17" fillId="8" borderId="59" xfId="0" applyNumberFormat="1" applyFont="1" applyFill="1" applyBorder="1" applyAlignment="1">
      <alignment horizontal="center" vertical="top"/>
    </xf>
    <xf numFmtId="164" fontId="7" fillId="8" borderId="10" xfId="0" applyNumberFormat="1" applyFont="1" applyFill="1" applyBorder="1" applyAlignment="1">
      <alignment horizontal="center" vertical="top"/>
    </xf>
    <xf numFmtId="164" fontId="17" fillId="8" borderId="10" xfId="0" applyNumberFormat="1" applyFont="1" applyFill="1" applyBorder="1" applyAlignment="1">
      <alignment horizontal="center" vertical="top"/>
    </xf>
    <xf numFmtId="164" fontId="7" fillId="8" borderId="1" xfId="0" applyNumberFormat="1" applyFont="1" applyFill="1" applyBorder="1" applyAlignment="1">
      <alignment horizontal="center" vertical="top"/>
    </xf>
    <xf numFmtId="164" fontId="7" fillId="8" borderId="45" xfId="0" applyNumberFormat="1" applyFont="1" applyFill="1" applyBorder="1" applyAlignment="1">
      <alignment horizontal="center" vertical="top"/>
    </xf>
    <xf numFmtId="164" fontId="17" fillId="8" borderId="45" xfId="0" applyNumberFormat="1" applyFont="1" applyFill="1" applyBorder="1" applyAlignment="1">
      <alignment horizontal="center" vertical="top"/>
    </xf>
    <xf numFmtId="164" fontId="7" fillId="8" borderId="76" xfId="0" applyNumberFormat="1" applyFont="1" applyFill="1" applyBorder="1" applyAlignment="1">
      <alignment horizontal="center" vertical="top"/>
    </xf>
    <xf numFmtId="164" fontId="3" fillId="7" borderId="9" xfId="0" applyNumberFormat="1" applyFont="1" applyFill="1" applyBorder="1" applyAlignment="1">
      <alignment horizontal="center" vertical="top"/>
    </xf>
    <xf numFmtId="164" fontId="3" fillId="7" borderId="76" xfId="0" applyNumberFormat="1" applyFont="1" applyFill="1" applyBorder="1" applyAlignment="1">
      <alignment horizontal="center" vertical="top"/>
    </xf>
    <xf numFmtId="164" fontId="3" fillId="7" borderId="72" xfId="0" applyNumberFormat="1" applyFont="1" applyFill="1" applyBorder="1" applyAlignment="1">
      <alignment horizontal="center" vertical="top"/>
    </xf>
    <xf numFmtId="164" fontId="2" fillId="8" borderId="16" xfId="0" applyNumberFormat="1" applyFont="1" applyFill="1" applyBorder="1" applyAlignment="1">
      <alignment horizontal="center" vertical="top"/>
    </xf>
    <xf numFmtId="164" fontId="2" fillId="8" borderId="11" xfId="0" applyNumberFormat="1" applyFont="1" applyFill="1" applyBorder="1" applyAlignment="1">
      <alignment horizontal="center" vertical="top"/>
    </xf>
    <xf numFmtId="164" fontId="2" fillId="8" borderId="51" xfId="0" applyNumberFormat="1" applyFont="1" applyFill="1" applyBorder="1" applyAlignment="1">
      <alignment horizontal="center" vertical="top"/>
    </xf>
    <xf numFmtId="164" fontId="2" fillId="8" borderId="58" xfId="0" applyNumberFormat="1" applyFont="1" applyFill="1" applyBorder="1" applyAlignment="1">
      <alignment horizontal="center" vertical="top"/>
    </xf>
    <xf numFmtId="164" fontId="3" fillId="2" borderId="27" xfId="0" applyNumberFormat="1" applyFont="1" applyFill="1" applyBorder="1" applyAlignment="1">
      <alignment horizontal="center" vertical="top"/>
    </xf>
    <xf numFmtId="164" fontId="3" fillId="2" borderId="2" xfId="0" applyNumberFormat="1" applyFont="1" applyFill="1" applyBorder="1" applyAlignment="1">
      <alignment horizontal="center" vertical="top"/>
    </xf>
    <xf numFmtId="164" fontId="3" fillId="9" borderId="2" xfId="0" applyNumberFormat="1" applyFont="1" applyFill="1" applyBorder="1" applyAlignment="1">
      <alignment horizontal="center" vertical="top"/>
    </xf>
    <xf numFmtId="164" fontId="3" fillId="12" borderId="2" xfId="0" applyNumberFormat="1" applyFont="1" applyFill="1" applyBorder="1" applyAlignment="1">
      <alignment horizontal="center" vertical="top"/>
    </xf>
    <xf numFmtId="164" fontId="3" fillId="7" borderId="82" xfId="0" applyNumberFormat="1" applyFont="1" applyFill="1" applyBorder="1" applyAlignment="1">
      <alignment horizontal="center" vertical="top"/>
    </xf>
    <xf numFmtId="0" fontId="2" fillId="0" borderId="48" xfId="0" applyFont="1" applyBorder="1" applyAlignment="1">
      <alignment vertical="top"/>
    </xf>
    <xf numFmtId="0" fontId="2" fillId="0" borderId="85" xfId="0" applyFont="1" applyBorder="1" applyAlignment="1">
      <alignment horizontal="center" vertical="center" textRotation="90"/>
    </xf>
    <xf numFmtId="0" fontId="2" fillId="8" borderId="61" xfId="0" applyFont="1" applyFill="1" applyBorder="1" applyAlignment="1">
      <alignment vertical="top" wrapText="1"/>
    </xf>
    <xf numFmtId="0" fontId="2" fillId="8" borderId="55" xfId="0" applyFont="1" applyFill="1" applyBorder="1" applyAlignment="1">
      <alignment horizontal="left" vertical="top" wrapText="1"/>
    </xf>
    <xf numFmtId="0" fontId="2" fillId="8" borderId="86" xfId="0" applyFont="1" applyFill="1" applyBorder="1" applyAlignment="1">
      <alignment horizontal="left" vertical="top" wrapText="1"/>
    </xf>
    <xf numFmtId="0" fontId="2" fillId="8" borderId="53" xfId="0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horizontal="left" vertical="top" wrapText="1"/>
    </xf>
    <xf numFmtId="164" fontId="2" fillId="8" borderId="55" xfId="0" applyNumberFormat="1" applyFont="1" applyFill="1" applyBorder="1" applyAlignment="1">
      <alignment horizontal="left" vertical="top" wrapText="1"/>
    </xf>
    <xf numFmtId="164" fontId="2" fillId="8" borderId="48" xfId="0" applyNumberFormat="1" applyFont="1" applyFill="1" applyBorder="1" applyAlignment="1">
      <alignment horizontal="left" vertical="top" wrapText="1"/>
    </xf>
    <xf numFmtId="0" fontId="2" fillId="0" borderId="55" xfId="0" applyFont="1" applyFill="1" applyBorder="1" applyAlignment="1">
      <alignment vertical="top" wrapText="1"/>
    </xf>
    <xf numFmtId="0" fontId="2" fillId="0" borderId="53" xfId="0" applyFont="1" applyFill="1" applyBorder="1" applyAlignment="1">
      <alignment vertical="top" wrapText="1"/>
    </xf>
    <xf numFmtId="0" fontId="2" fillId="0" borderId="61" xfId="0" applyFont="1" applyFill="1" applyBorder="1" applyAlignment="1">
      <alignment vertical="top" wrapText="1"/>
    </xf>
    <xf numFmtId="164" fontId="2" fillId="8" borderId="69" xfId="0" applyNumberFormat="1" applyFont="1" applyFill="1" applyBorder="1" applyAlignment="1">
      <alignment vertical="top" wrapText="1"/>
    </xf>
    <xf numFmtId="49" fontId="2" fillId="8" borderId="63" xfId="0" applyNumberFormat="1" applyFont="1" applyFill="1" applyBorder="1" applyAlignment="1">
      <alignment horizontal="left" vertical="top" wrapText="1"/>
    </xf>
    <xf numFmtId="0" fontId="2" fillId="8" borderId="11" xfId="0" applyFont="1" applyFill="1" applyBorder="1" applyAlignment="1">
      <alignment vertical="top" wrapText="1"/>
    </xf>
    <xf numFmtId="0" fontId="2" fillId="8" borderId="48" xfId="0" applyFont="1" applyFill="1" applyBorder="1" applyAlignment="1">
      <alignment vertical="top" wrapText="1"/>
    </xf>
    <xf numFmtId="0" fontId="2" fillId="8" borderId="55" xfId="0" applyFont="1" applyFill="1" applyBorder="1" applyAlignment="1">
      <alignment vertical="top" wrapText="1"/>
    </xf>
    <xf numFmtId="0" fontId="15" fillId="8" borderId="48" xfId="0" applyFont="1" applyFill="1" applyBorder="1" applyAlignment="1">
      <alignment vertical="top" wrapText="1"/>
    </xf>
    <xf numFmtId="0" fontId="2" fillId="8" borderId="67" xfId="0" applyFont="1" applyFill="1" applyBorder="1" applyAlignment="1">
      <alignment vertical="top" wrapText="1"/>
    </xf>
    <xf numFmtId="0" fontId="2" fillId="8" borderId="54" xfId="0" applyFont="1" applyFill="1" applyBorder="1" applyAlignment="1">
      <alignment vertical="top" wrapText="1"/>
    </xf>
    <xf numFmtId="0" fontId="2" fillId="8" borderId="54" xfId="0" applyFont="1" applyFill="1" applyBorder="1" applyAlignment="1">
      <alignment horizontal="left" vertical="top" wrapText="1"/>
    </xf>
    <xf numFmtId="0" fontId="2" fillId="8" borderId="87" xfId="0" applyFont="1" applyFill="1" applyBorder="1" applyAlignment="1">
      <alignment vertical="top" wrapText="1"/>
    </xf>
    <xf numFmtId="0" fontId="2" fillId="8" borderId="53" xfId="0" applyFont="1" applyFill="1" applyBorder="1" applyAlignment="1">
      <alignment vertical="top" wrapText="1"/>
    </xf>
    <xf numFmtId="0" fontId="8" fillId="8" borderId="11" xfId="0" applyFont="1" applyFill="1" applyBorder="1" applyAlignment="1">
      <alignment vertical="top" wrapText="1"/>
    </xf>
    <xf numFmtId="0" fontId="8" fillId="3" borderId="48" xfId="0" applyFont="1" applyFill="1" applyBorder="1" applyAlignment="1">
      <alignment horizontal="left" vertical="top" wrapText="1"/>
    </xf>
    <xf numFmtId="0" fontId="8" fillId="8" borderId="55" xfId="0" applyFont="1" applyFill="1" applyBorder="1" applyAlignment="1">
      <alignment horizontal="left" vertical="top" wrapText="1"/>
    </xf>
    <xf numFmtId="0" fontId="8" fillId="8" borderId="48" xfId="0" applyFont="1" applyFill="1" applyBorder="1" applyAlignment="1">
      <alignment horizontal="left" vertical="top" wrapText="1"/>
    </xf>
    <xf numFmtId="164" fontId="2" fillId="8" borderId="47" xfId="0" applyNumberFormat="1" applyFont="1" applyFill="1" applyBorder="1" applyAlignment="1">
      <alignment horizontal="left" vertical="top" wrapText="1"/>
    </xf>
    <xf numFmtId="164" fontId="2" fillId="8" borderId="57" xfId="0" applyNumberFormat="1" applyFont="1" applyFill="1" applyBorder="1" applyAlignment="1">
      <alignment vertical="top" wrapText="1"/>
    </xf>
    <xf numFmtId="164" fontId="2" fillId="8" borderId="11" xfId="0" applyNumberFormat="1" applyFont="1" applyFill="1" applyBorder="1" applyAlignment="1">
      <alignment vertical="top" wrapText="1"/>
    </xf>
    <xf numFmtId="0" fontId="3" fillId="8" borderId="57" xfId="0" applyFont="1" applyFill="1" applyBorder="1" applyAlignment="1">
      <alignment horizontal="center" vertical="center" wrapText="1"/>
    </xf>
    <xf numFmtId="3" fontId="2" fillId="8" borderId="75" xfId="0" applyNumberFormat="1" applyFont="1" applyFill="1" applyBorder="1" applyAlignment="1">
      <alignment horizontal="center" vertical="top"/>
    </xf>
    <xf numFmtId="3" fontId="2" fillId="8" borderId="75" xfId="0" applyNumberFormat="1" applyFont="1" applyFill="1" applyBorder="1" applyAlignment="1">
      <alignment horizontal="center" vertical="top" wrapText="1"/>
    </xf>
    <xf numFmtId="3" fontId="2" fillId="8" borderId="10" xfId="0" applyNumberFormat="1" applyFont="1" applyFill="1" applyBorder="1" applyAlignment="1">
      <alignment horizontal="center" vertical="top" wrapText="1"/>
    </xf>
    <xf numFmtId="164" fontId="3" fillId="7" borderId="24" xfId="0" applyNumberFormat="1" applyFont="1" applyFill="1" applyBorder="1" applyAlignment="1">
      <alignment horizontal="center" vertical="top"/>
    </xf>
    <xf numFmtId="164" fontId="3" fillId="7" borderId="1" xfId="0" applyNumberFormat="1" applyFont="1" applyFill="1" applyBorder="1" applyAlignment="1">
      <alignment horizontal="center" vertical="top"/>
    </xf>
    <xf numFmtId="0" fontId="2" fillId="8" borderId="47" xfId="0" applyFont="1" applyFill="1" applyBorder="1" applyAlignment="1">
      <alignment vertical="top" wrapText="1"/>
    </xf>
    <xf numFmtId="0" fontId="2" fillId="0" borderId="75" xfId="0" applyFont="1" applyBorder="1" applyAlignment="1">
      <alignment vertical="top"/>
    </xf>
    <xf numFmtId="0" fontId="2" fillId="0" borderId="42" xfId="0" applyFont="1" applyBorder="1" applyAlignment="1">
      <alignment vertical="top" wrapText="1"/>
    </xf>
    <xf numFmtId="164" fontId="3" fillId="7" borderId="89" xfId="0" applyNumberFormat="1" applyFont="1" applyFill="1" applyBorder="1" applyAlignment="1">
      <alignment horizontal="center" vertical="top"/>
    </xf>
    <xf numFmtId="164" fontId="3" fillId="2" borderId="22" xfId="0" applyNumberFormat="1" applyFont="1" applyFill="1" applyBorder="1" applyAlignment="1">
      <alignment horizontal="center" vertical="top"/>
    </xf>
    <xf numFmtId="0" fontId="8" fillId="8" borderId="10" xfId="0" applyFont="1" applyFill="1" applyBorder="1" applyAlignment="1">
      <alignment horizontal="center" vertical="top" wrapText="1"/>
    </xf>
    <xf numFmtId="0" fontId="8" fillId="3" borderId="19" xfId="0" applyFont="1" applyFill="1" applyBorder="1" applyAlignment="1">
      <alignment horizontal="center" vertical="top" wrapText="1"/>
    </xf>
    <xf numFmtId="164" fontId="3" fillId="2" borderId="84" xfId="0" applyNumberFormat="1" applyFont="1" applyFill="1" applyBorder="1" applyAlignment="1">
      <alignment horizontal="center" vertical="top"/>
    </xf>
    <xf numFmtId="164" fontId="3" fillId="9" borderId="84" xfId="0" applyNumberFormat="1" applyFont="1" applyFill="1" applyBorder="1" applyAlignment="1">
      <alignment horizontal="center" vertical="top"/>
    </xf>
    <xf numFmtId="164" fontId="3" fillId="12" borderId="84" xfId="0" applyNumberFormat="1" applyFont="1" applyFill="1" applyBorder="1" applyAlignment="1">
      <alignment horizontal="center" vertical="top"/>
    </xf>
    <xf numFmtId="0" fontId="3" fillId="8" borderId="58" xfId="0" applyFont="1" applyFill="1" applyBorder="1" applyAlignment="1">
      <alignment horizontal="center" vertical="top" wrapText="1"/>
    </xf>
    <xf numFmtId="0" fontId="3" fillId="8" borderId="51" xfId="0" applyFont="1" applyFill="1" applyBorder="1" applyAlignment="1">
      <alignment horizontal="center" vertical="top" wrapText="1"/>
    </xf>
    <xf numFmtId="0" fontId="2" fillId="8" borderId="50" xfId="0" applyFont="1" applyFill="1" applyBorder="1" applyAlignment="1">
      <alignment vertical="top" wrapText="1"/>
    </xf>
    <xf numFmtId="3" fontId="2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7" fillId="0" borderId="0" xfId="0" applyNumberFormat="1" applyFont="1" applyFill="1" applyBorder="1" applyAlignment="1">
      <alignment horizontal="left" vertical="top" wrapText="1"/>
    </xf>
    <xf numFmtId="164" fontId="2" fillId="8" borderId="28" xfId="0" applyNumberFormat="1" applyFont="1" applyFill="1" applyBorder="1" applyAlignment="1">
      <alignment horizontal="center" vertical="top"/>
    </xf>
    <xf numFmtId="0" fontId="2" fillId="8" borderId="14" xfId="0" applyFont="1" applyFill="1" applyBorder="1" applyAlignment="1">
      <alignment horizontal="center" vertical="top" wrapText="1"/>
    </xf>
    <xf numFmtId="0" fontId="2" fillId="0" borderId="59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left" vertical="top" wrapText="1"/>
    </xf>
    <xf numFmtId="0" fontId="19" fillId="7" borderId="19" xfId="0" applyFont="1" applyFill="1" applyBorder="1" applyAlignment="1">
      <alignment horizontal="center" vertical="center" textRotation="90" wrapText="1"/>
    </xf>
    <xf numFmtId="0" fontId="2" fillId="8" borderId="37" xfId="0" applyFont="1" applyFill="1" applyBorder="1" applyAlignment="1">
      <alignment vertical="top" wrapText="1"/>
    </xf>
    <xf numFmtId="0" fontId="2" fillId="8" borderId="6" xfId="0" applyFont="1" applyFill="1" applyBorder="1" applyAlignment="1">
      <alignment vertical="top" wrapText="1"/>
    </xf>
    <xf numFmtId="0" fontId="2" fillId="8" borderId="37" xfId="0" applyFont="1" applyFill="1" applyBorder="1" applyAlignment="1">
      <alignment horizontal="left" vertical="top" wrapText="1"/>
    </xf>
    <xf numFmtId="0" fontId="2" fillId="8" borderId="59" xfId="0" applyFont="1" applyFill="1" applyBorder="1" applyAlignment="1">
      <alignment horizontal="left" vertical="top" wrapText="1"/>
    </xf>
    <xf numFmtId="0" fontId="3" fillId="8" borderId="57" xfId="0" applyFont="1" applyFill="1" applyBorder="1" applyAlignment="1">
      <alignment horizontal="center" vertical="top" wrapText="1"/>
    </xf>
    <xf numFmtId="0" fontId="3" fillId="8" borderId="28" xfId="0" applyFont="1" applyFill="1" applyBorder="1" applyAlignment="1">
      <alignment horizontal="center" vertical="top" wrapText="1"/>
    </xf>
    <xf numFmtId="0" fontId="2" fillId="8" borderId="10" xfId="1" applyFont="1" applyFill="1" applyBorder="1" applyAlignment="1">
      <alignment horizontal="center" vertical="top"/>
    </xf>
    <xf numFmtId="0" fontId="2" fillId="8" borderId="77" xfId="1" applyFont="1" applyFill="1" applyBorder="1" applyAlignment="1">
      <alignment horizontal="center" vertical="top"/>
    </xf>
    <xf numFmtId="0" fontId="2" fillId="8" borderId="74" xfId="1" applyFont="1" applyFill="1" applyBorder="1" applyAlignment="1">
      <alignment horizontal="center" vertical="top"/>
    </xf>
    <xf numFmtId="0" fontId="2" fillId="8" borderId="47" xfId="0" applyFont="1" applyFill="1" applyBorder="1" applyAlignment="1">
      <alignment horizontal="left" vertical="center" wrapText="1"/>
    </xf>
    <xf numFmtId="49" fontId="2" fillId="7" borderId="45" xfId="0" applyNumberFormat="1" applyFont="1" applyFill="1" applyBorder="1" applyAlignment="1">
      <alignment horizontal="center" vertical="top"/>
    </xf>
    <xf numFmtId="0" fontId="3" fillId="8" borderId="51" xfId="0" applyFont="1" applyFill="1" applyBorder="1" applyAlignment="1">
      <alignment vertical="top" wrapText="1"/>
    </xf>
    <xf numFmtId="0" fontId="2" fillId="8" borderId="63" xfId="0" applyFont="1" applyFill="1" applyBorder="1" applyAlignment="1">
      <alignment horizontal="center" vertical="top" wrapText="1"/>
    </xf>
    <xf numFmtId="0" fontId="2" fillId="8" borderId="86" xfId="0" applyFont="1" applyFill="1" applyBorder="1" applyAlignment="1">
      <alignment horizontal="center" vertical="top" wrapText="1"/>
    </xf>
    <xf numFmtId="0" fontId="2" fillId="8" borderId="53" xfId="0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center" vertical="top" wrapText="1"/>
    </xf>
    <xf numFmtId="3" fontId="2" fillId="3" borderId="19" xfId="2" applyNumberFormat="1" applyFont="1" applyFill="1" applyBorder="1" applyAlignment="1">
      <alignment horizontal="center" vertical="top"/>
    </xf>
    <xf numFmtId="3" fontId="2" fillId="8" borderId="45" xfId="2" applyNumberFormat="1" applyFont="1" applyFill="1" applyBorder="1" applyAlignment="1">
      <alignment horizontal="center" vertical="top"/>
    </xf>
    <xf numFmtId="3" fontId="2" fillId="3" borderId="10" xfId="2" applyNumberFormat="1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 wrapText="1"/>
    </xf>
    <xf numFmtId="0" fontId="2" fillId="3" borderId="53" xfId="0" applyFont="1" applyFill="1" applyBorder="1" applyAlignment="1">
      <alignment horizontal="center" vertical="top" wrapText="1"/>
    </xf>
    <xf numFmtId="0" fontId="2" fillId="0" borderId="53" xfId="0" applyFont="1" applyBorder="1" applyAlignment="1">
      <alignment horizontal="center" vertical="top" wrapText="1"/>
    </xf>
    <xf numFmtId="0" fontId="2" fillId="8" borderId="61" xfId="0" applyFont="1" applyFill="1" applyBorder="1" applyAlignment="1">
      <alignment horizontal="center" vertical="top" wrapText="1"/>
    </xf>
    <xf numFmtId="0" fontId="2" fillId="8" borderId="0" xfId="0" applyFont="1" applyFill="1" applyBorder="1" applyAlignment="1">
      <alignment horizontal="center" vertical="center" textRotation="90" wrapText="1"/>
    </xf>
    <xf numFmtId="0" fontId="2" fillId="8" borderId="73" xfId="0" applyFont="1" applyFill="1" applyBorder="1" applyAlignment="1">
      <alignment horizontal="center" vertical="top"/>
    </xf>
    <xf numFmtId="0" fontId="2" fillId="8" borderId="73" xfId="0" applyFont="1" applyFill="1" applyBorder="1" applyAlignment="1">
      <alignment horizontal="center" vertical="top" wrapText="1"/>
    </xf>
    <xf numFmtId="0" fontId="2" fillId="8" borderId="78" xfId="0" applyFont="1" applyFill="1" applyBorder="1" applyAlignment="1">
      <alignment horizontal="center" vertical="top"/>
    </xf>
    <xf numFmtId="0" fontId="2" fillId="8" borderId="74" xfId="0" applyFont="1" applyFill="1" applyBorder="1" applyAlignment="1">
      <alignment horizontal="center" vertical="top" wrapText="1"/>
    </xf>
    <xf numFmtId="0" fontId="2" fillId="8" borderId="78" xfId="0" applyFont="1" applyFill="1" applyBorder="1" applyAlignment="1">
      <alignment horizontal="center" vertical="top" wrapText="1"/>
    </xf>
    <xf numFmtId="49" fontId="7" fillId="8" borderId="73" xfId="0" applyNumberFormat="1" applyFont="1" applyFill="1" applyBorder="1" applyAlignment="1">
      <alignment horizontal="center" vertical="center" wrapText="1"/>
    </xf>
    <xf numFmtId="49" fontId="2" fillId="8" borderId="75" xfId="0" applyNumberFormat="1" applyFont="1" applyFill="1" applyBorder="1" applyAlignment="1">
      <alignment horizontal="center" vertical="center"/>
    </xf>
    <xf numFmtId="164" fontId="7" fillId="8" borderId="9" xfId="0" applyNumberFormat="1" applyFont="1" applyFill="1" applyBorder="1" applyAlignment="1">
      <alignment horizontal="center" vertical="top"/>
    </xf>
    <xf numFmtId="0" fontId="2" fillId="8" borderId="26" xfId="0" applyFont="1" applyFill="1" applyBorder="1" applyAlignment="1">
      <alignment horizontal="center" vertical="top"/>
    </xf>
    <xf numFmtId="0" fontId="2" fillId="8" borderId="28" xfId="0" applyFont="1" applyFill="1" applyBorder="1" applyAlignment="1">
      <alignment horizontal="center" vertical="top" wrapText="1"/>
    </xf>
    <xf numFmtId="3" fontId="2" fillId="8" borderId="73" xfId="0" applyNumberFormat="1" applyFont="1" applyFill="1" applyBorder="1" applyAlignment="1">
      <alignment horizontal="center" vertical="top"/>
    </xf>
    <xf numFmtId="0" fontId="2" fillId="8" borderId="28" xfId="0" applyFont="1" applyFill="1" applyBorder="1" applyAlignment="1">
      <alignment horizontal="center" vertical="center" wrapText="1"/>
    </xf>
    <xf numFmtId="0" fontId="2" fillId="0" borderId="75" xfId="0" applyFont="1" applyBorder="1" applyAlignment="1">
      <alignment horizontal="center" vertical="top"/>
    </xf>
    <xf numFmtId="0" fontId="21" fillId="8" borderId="10" xfId="0" applyFont="1" applyFill="1" applyBorder="1" applyAlignment="1">
      <alignment horizontal="center" vertical="top" wrapText="1"/>
    </xf>
    <xf numFmtId="0" fontId="2" fillId="0" borderId="48" xfId="0" applyNumberFormat="1" applyFont="1" applyBorder="1" applyAlignment="1">
      <alignment vertical="top"/>
    </xf>
    <xf numFmtId="0" fontId="2" fillId="0" borderId="61" xfId="0" applyFont="1" applyBorder="1" applyAlignment="1">
      <alignment horizontal="center" vertical="top" wrapText="1"/>
    </xf>
    <xf numFmtId="0" fontId="2" fillId="0" borderId="88" xfId="0" applyFont="1" applyFill="1" applyBorder="1" applyAlignment="1">
      <alignment horizontal="center" vertical="top" wrapText="1"/>
    </xf>
    <xf numFmtId="0" fontId="8" fillId="0" borderId="56" xfId="0" applyFont="1" applyBorder="1" applyAlignment="1">
      <alignment horizontal="center" vertical="top" wrapText="1"/>
    </xf>
    <xf numFmtId="0" fontId="2" fillId="8" borderId="87" xfId="0" applyFont="1" applyFill="1" applyBorder="1" applyAlignment="1">
      <alignment horizontal="center" vertical="top" wrapText="1"/>
    </xf>
    <xf numFmtId="164" fontId="2" fillId="8" borderId="59" xfId="0" applyNumberFormat="1" applyFont="1" applyFill="1" applyBorder="1" applyAlignment="1">
      <alignment horizontal="center" vertical="center"/>
    </xf>
    <xf numFmtId="3" fontId="8" fillId="8" borderId="57" xfId="0" applyNumberFormat="1" applyFont="1" applyFill="1" applyBorder="1" applyAlignment="1">
      <alignment horizontal="center" vertical="top"/>
    </xf>
    <xf numFmtId="0" fontId="2" fillId="0" borderId="57" xfId="0" applyFont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 wrapText="1"/>
    </xf>
    <xf numFmtId="49" fontId="3" fillId="9" borderId="90" xfId="0" applyNumberFormat="1" applyFont="1" applyFill="1" applyBorder="1" applyAlignment="1">
      <alignment horizontal="center" vertical="top"/>
    </xf>
    <xf numFmtId="49" fontId="3" fillId="7" borderId="8" xfId="0" applyNumberFormat="1" applyFont="1" applyFill="1" applyBorder="1" applyAlignment="1">
      <alignment horizontal="center" vertical="top" wrapText="1"/>
    </xf>
    <xf numFmtId="49" fontId="3" fillId="7" borderId="8" xfId="0" applyNumberFormat="1" applyFont="1" applyFill="1" applyBorder="1" applyAlignment="1">
      <alignment horizontal="center" vertical="top"/>
    </xf>
    <xf numFmtId="0" fontId="5" fillId="7" borderId="72" xfId="0" applyFont="1" applyFill="1" applyBorder="1" applyAlignment="1">
      <alignment horizontal="left" vertical="top" wrapText="1"/>
    </xf>
    <xf numFmtId="0" fontId="1" fillId="7" borderId="72" xfId="0" applyFont="1" applyFill="1" applyBorder="1" applyAlignment="1">
      <alignment horizontal="center" vertical="center" textRotation="90" wrapText="1"/>
    </xf>
    <xf numFmtId="49" fontId="2" fillId="7" borderId="52" xfId="0" applyNumberFormat="1" applyFont="1" applyFill="1" applyBorder="1" applyAlignment="1">
      <alignment horizontal="center" vertical="top" wrapText="1"/>
    </xf>
    <xf numFmtId="0" fontId="3" fillId="7" borderId="91" xfId="0" applyFont="1" applyFill="1" applyBorder="1" applyAlignment="1">
      <alignment horizontal="center" vertical="top"/>
    </xf>
    <xf numFmtId="0" fontId="12" fillId="7" borderId="89" xfId="0" applyFont="1" applyFill="1" applyBorder="1" applyAlignment="1">
      <alignment vertical="top" wrapText="1"/>
    </xf>
    <xf numFmtId="0" fontId="12" fillId="7" borderId="85" xfId="0" applyFont="1" applyFill="1" applyBorder="1" applyAlignment="1">
      <alignment vertical="top" wrapText="1"/>
    </xf>
    <xf numFmtId="0" fontId="2" fillId="8" borderId="55" xfId="0" applyFont="1" applyFill="1" applyBorder="1" applyAlignment="1">
      <alignment horizontal="center" vertical="top" wrapText="1"/>
    </xf>
    <xf numFmtId="164" fontId="3" fillId="7" borderId="85" xfId="0" applyNumberFormat="1" applyFont="1" applyFill="1" applyBorder="1" applyAlignment="1">
      <alignment horizontal="center" vertical="top"/>
    </xf>
    <xf numFmtId="164" fontId="3" fillId="7" borderId="92" xfId="0" applyNumberFormat="1" applyFont="1" applyFill="1" applyBorder="1" applyAlignment="1">
      <alignment horizontal="center" vertical="top"/>
    </xf>
    <xf numFmtId="0" fontId="2" fillId="8" borderId="59" xfId="0" applyFont="1" applyFill="1" applyBorder="1" applyAlignment="1">
      <alignment vertical="top" wrapText="1"/>
    </xf>
    <xf numFmtId="1" fontId="2" fillId="3" borderId="78" xfId="2" applyNumberFormat="1" applyFont="1" applyFill="1" applyBorder="1" applyAlignment="1">
      <alignment horizontal="center" vertical="top"/>
    </xf>
    <xf numFmtId="0" fontId="2" fillId="8" borderId="69" xfId="0" applyFont="1" applyFill="1" applyBorder="1" applyAlignment="1">
      <alignment horizontal="center" vertical="top" wrapText="1"/>
    </xf>
    <xf numFmtId="0" fontId="2" fillId="8" borderId="64" xfId="0" applyFont="1" applyFill="1" applyBorder="1" applyAlignment="1">
      <alignment horizontal="left" vertical="top" wrapText="1"/>
    </xf>
    <xf numFmtId="1" fontId="2" fillId="8" borderId="73" xfId="2" applyNumberFormat="1" applyFont="1" applyFill="1" applyBorder="1" applyAlignment="1">
      <alignment horizontal="center" vertical="top"/>
    </xf>
    <xf numFmtId="0" fontId="2" fillId="8" borderId="68" xfId="0" applyFont="1" applyFill="1" applyBorder="1" applyAlignment="1">
      <alignment horizontal="left" vertical="top" wrapText="1"/>
    </xf>
    <xf numFmtId="1" fontId="2" fillId="0" borderId="77" xfId="0" applyNumberFormat="1" applyFont="1" applyFill="1" applyBorder="1" applyAlignment="1">
      <alignment horizontal="center" vertical="top"/>
    </xf>
    <xf numFmtId="0" fontId="2" fillId="0" borderId="86" xfId="0" applyFont="1" applyFill="1" applyBorder="1" applyAlignment="1">
      <alignment horizontal="center" vertical="top" wrapText="1"/>
    </xf>
    <xf numFmtId="3" fontId="2" fillId="8" borderId="53" xfId="0" applyNumberFormat="1" applyFont="1" applyFill="1" applyBorder="1" applyAlignment="1">
      <alignment horizontal="center" vertical="top" wrapText="1"/>
    </xf>
    <xf numFmtId="3" fontId="2" fillId="3" borderId="78" xfId="2" applyNumberFormat="1" applyFont="1" applyFill="1" applyBorder="1" applyAlignment="1">
      <alignment horizontal="center" vertical="top"/>
    </xf>
    <xf numFmtId="3" fontId="2" fillId="8" borderId="74" xfId="0" applyNumberFormat="1" applyFont="1" applyFill="1" applyBorder="1" applyAlignment="1">
      <alignment horizontal="center" vertical="top"/>
    </xf>
    <xf numFmtId="3" fontId="2" fillId="3" borderId="93" xfId="2" applyNumberFormat="1" applyFont="1" applyFill="1" applyBorder="1" applyAlignment="1">
      <alignment horizontal="center" vertical="top"/>
    </xf>
    <xf numFmtId="3" fontId="2" fillId="8" borderId="74" xfId="0" applyNumberFormat="1" applyFont="1" applyFill="1" applyBorder="1" applyAlignment="1">
      <alignment horizontal="center" vertical="top" wrapText="1"/>
    </xf>
    <xf numFmtId="0" fontId="2" fillId="0" borderId="54" xfId="0" applyFont="1" applyFill="1" applyBorder="1" applyAlignment="1">
      <alignment horizontal="center" vertical="top" wrapText="1"/>
    </xf>
    <xf numFmtId="0" fontId="8" fillId="0" borderId="57" xfId="0" applyFont="1" applyFill="1" applyBorder="1" applyAlignment="1">
      <alignment horizontal="center" vertical="top"/>
    </xf>
    <xf numFmtId="164" fontId="2" fillId="3" borderId="6" xfId="0" applyNumberFormat="1" applyFont="1" applyFill="1" applyBorder="1" applyAlignment="1">
      <alignment horizontal="center" vertical="top" wrapText="1"/>
    </xf>
    <xf numFmtId="164" fontId="2" fillId="3" borderId="1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2" fillId="8" borderId="57" xfId="0" applyFont="1" applyFill="1" applyBorder="1" applyAlignment="1">
      <alignment vertical="top"/>
    </xf>
    <xf numFmtId="0" fontId="2" fillId="8" borderId="75" xfId="0" applyFont="1" applyFill="1" applyBorder="1" applyAlignment="1">
      <alignment vertical="top"/>
    </xf>
    <xf numFmtId="0" fontId="2" fillId="8" borderId="54" xfId="0" applyFont="1" applyFill="1" applyBorder="1" applyAlignment="1">
      <alignment horizontal="center" vertical="top"/>
    </xf>
    <xf numFmtId="0" fontId="21" fillId="8" borderId="57" xfId="0" applyFont="1" applyFill="1" applyBorder="1" applyAlignment="1">
      <alignment horizontal="center" vertical="top" wrapText="1"/>
    </xf>
    <xf numFmtId="0" fontId="2" fillId="8" borderId="75" xfId="0" applyFont="1" applyFill="1" applyBorder="1" applyAlignment="1">
      <alignment horizontal="center" vertical="top" wrapText="1"/>
    </xf>
    <xf numFmtId="0" fontId="2" fillId="8" borderId="77" xfId="0" applyFont="1" applyFill="1" applyBorder="1" applyAlignment="1">
      <alignment horizontal="center" vertical="top" wrapText="1"/>
    </xf>
    <xf numFmtId="0" fontId="2" fillId="8" borderId="60" xfId="0" applyFont="1" applyFill="1" applyBorder="1" applyAlignment="1">
      <alignment vertical="top" wrapText="1"/>
    </xf>
    <xf numFmtId="0" fontId="2" fillId="8" borderId="12" xfId="0" applyFont="1" applyFill="1" applyBorder="1" applyAlignment="1">
      <alignment horizontal="center" vertical="top" wrapText="1"/>
    </xf>
    <xf numFmtId="0" fontId="2" fillId="8" borderId="73" xfId="0" applyFont="1" applyFill="1" applyBorder="1" applyAlignment="1">
      <alignment vertical="top" wrapText="1"/>
    </xf>
    <xf numFmtId="0" fontId="2" fillId="8" borderId="63" xfId="0" applyFont="1" applyFill="1" applyBorder="1" applyAlignment="1">
      <alignment vertical="top" wrapText="1"/>
    </xf>
    <xf numFmtId="0" fontId="3" fillId="8" borderId="10" xfId="0" applyFont="1" applyFill="1" applyBorder="1" applyAlignment="1">
      <alignment horizontal="center" vertical="top"/>
    </xf>
    <xf numFmtId="0" fontId="5" fillId="0" borderId="0" xfId="0" applyFont="1" applyFill="1" applyAlignment="1">
      <alignment vertical="top" wrapText="1"/>
    </xf>
    <xf numFmtId="0" fontId="7" fillId="0" borderId="0" xfId="0" applyNumberFormat="1" applyFont="1" applyFill="1" applyBorder="1" applyAlignment="1">
      <alignment vertical="top" wrapText="1"/>
    </xf>
    <xf numFmtId="164" fontId="7" fillId="0" borderId="0" xfId="0" applyNumberFormat="1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/>
    </xf>
    <xf numFmtId="0" fontId="2" fillId="8" borderId="63" xfId="0" applyFont="1" applyFill="1" applyBorder="1" applyAlignment="1">
      <alignment horizontal="center" vertical="top"/>
    </xf>
    <xf numFmtId="0" fontId="5" fillId="7" borderId="94" xfId="0" applyFont="1" applyFill="1" applyBorder="1" applyAlignment="1">
      <alignment horizontal="center" vertical="top"/>
    </xf>
    <xf numFmtId="0" fontId="2" fillId="8" borderId="11" xfId="0" applyFont="1" applyFill="1" applyBorder="1" applyAlignment="1">
      <alignment horizontal="center" vertical="top"/>
    </xf>
    <xf numFmtId="0" fontId="2" fillId="3" borderId="71" xfId="0" applyFont="1" applyFill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49" fontId="6" fillId="6" borderId="35" xfId="0" applyNumberFormat="1" applyFont="1" applyFill="1" applyBorder="1" applyAlignment="1">
      <alignment horizontal="left" vertical="top" wrapText="1"/>
    </xf>
    <xf numFmtId="0" fontId="6" fillId="4" borderId="24" xfId="0" applyFont="1" applyFill="1" applyBorder="1" applyAlignment="1">
      <alignment horizontal="left" vertical="top" wrapText="1"/>
    </xf>
    <xf numFmtId="49" fontId="3" fillId="9" borderId="6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top"/>
    </xf>
    <xf numFmtId="49" fontId="2" fillId="8" borderId="55" xfId="0" applyNumberFormat="1" applyFont="1" applyFill="1" applyBorder="1" applyAlignment="1">
      <alignment horizontal="center" vertical="top" wrapText="1"/>
    </xf>
    <xf numFmtId="49" fontId="2" fillId="8" borderId="11" xfId="0" applyNumberFormat="1" applyFont="1" applyFill="1" applyBorder="1" applyAlignment="1">
      <alignment horizontal="center" vertical="top" wrapText="1"/>
    </xf>
    <xf numFmtId="0" fontId="3" fillId="2" borderId="24" xfId="0" applyFont="1" applyFill="1" applyBorder="1" applyAlignment="1">
      <alignment horizontal="left" vertical="top" wrapText="1"/>
    </xf>
    <xf numFmtId="49" fontId="3" fillId="7" borderId="45" xfId="0" applyNumberFormat="1" applyFont="1" applyFill="1" applyBorder="1" applyAlignment="1">
      <alignment horizontal="center" vertical="top"/>
    </xf>
    <xf numFmtId="0" fontId="2" fillId="8" borderId="10" xfId="0" applyFont="1" applyFill="1" applyBorder="1" applyAlignment="1">
      <alignment horizontal="left" vertical="top" wrapText="1"/>
    </xf>
    <xf numFmtId="0" fontId="3" fillId="8" borderId="0" xfId="0" applyFont="1" applyFill="1" applyBorder="1" applyAlignment="1">
      <alignment horizontal="center" vertical="top" wrapText="1"/>
    </xf>
    <xf numFmtId="164" fontId="2" fillId="8" borderId="59" xfId="0" applyNumberFormat="1" applyFont="1" applyFill="1" applyBorder="1" applyAlignment="1">
      <alignment horizontal="left" vertical="top" wrapText="1"/>
    </xf>
    <xf numFmtId="0" fontId="2" fillId="8" borderId="4" xfId="0" applyFont="1" applyFill="1" applyBorder="1" applyAlignment="1">
      <alignment horizontal="center" vertical="top"/>
    </xf>
    <xf numFmtId="0" fontId="2" fillId="8" borderId="14" xfId="0" applyFont="1" applyFill="1" applyBorder="1" applyAlignment="1">
      <alignment horizontal="center" vertical="top"/>
    </xf>
    <xf numFmtId="164" fontId="2" fillId="8" borderId="37" xfId="0" applyNumberFormat="1" applyFont="1" applyFill="1" applyBorder="1" applyAlignment="1">
      <alignment horizontal="center" vertical="top"/>
    </xf>
    <xf numFmtId="164" fontId="2" fillId="8" borderId="59" xfId="0" applyNumberFormat="1" applyFont="1" applyFill="1" applyBorder="1" applyAlignment="1">
      <alignment horizontal="center" vertical="top"/>
    </xf>
    <xf numFmtId="0" fontId="2" fillId="8" borderId="57" xfId="0" applyFont="1" applyFill="1" applyBorder="1" applyAlignment="1">
      <alignment horizontal="left" vertical="top" wrapText="1"/>
    </xf>
    <xf numFmtId="0" fontId="5" fillId="8" borderId="19" xfId="0" applyFont="1" applyFill="1" applyBorder="1" applyAlignment="1">
      <alignment horizontal="left" vertical="top" wrapText="1"/>
    </xf>
    <xf numFmtId="0" fontId="2" fillId="8" borderId="38" xfId="0" applyFont="1" applyFill="1" applyBorder="1" applyAlignment="1">
      <alignment vertical="top" wrapText="1"/>
    </xf>
    <xf numFmtId="164" fontId="2" fillId="8" borderId="57" xfId="0" applyNumberFormat="1" applyFont="1" applyFill="1" applyBorder="1" applyAlignment="1">
      <alignment horizontal="center" vertical="top"/>
    </xf>
    <xf numFmtId="164" fontId="2" fillId="8" borderId="19" xfId="0" applyNumberFormat="1" applyFont="1" applyFill="1" applyBorder="1" applyAlignment="1">
      <alignment horizontal="center" vertical="top"/>
    </xf>
    <xf numFmtId="164" fontId="2" fillId="8" borderId="55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0" fontId="2" fillId="8" borderId="57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2" fillId="7" borderId="24" xfId="0" applyFont="1" applyFill="1" applyBorder="1" applyAlignment="1">
      <alignment horizontal="left" vertical="top" wrapText="1"/>
    </xf>
    <xf numFmtId="0" fontId="2" fillId="7" borderId="25" xfId="0" applyFont="1" applyFill="1" applyBorder="1" applyAlignment="1">
      <alignment horizontal="left" vertical="top" wrapText="1"/>
    </xf>
    <xf numFmtId="0" fontId="2" fillId="8" borderId="49" xfId="0" applyFont="1" applyFill="1" applyBorder="1" applyAlignment="1">
      <alignment horizontal="left" vertical="top" wrapText="1"/>
    </xf>
    <xf numFmtId="0" fontId="2" fillId="8" borderId="28" xfId="0" applyFont="1" applyFill="1" applyBorder="1" applyAlignment="1">
      <alignment horizontal="center" vertical="center" textRotation="90" wrapText="1"/>
    </xf>
    <xf numFmtId="0" fontId="5" fillId="8" borderId="51" xfId="0" applyFont="1" applyFill="1" applyBorder="1" applyAlignment="1">
      <alignment horizontal="center" vertical="center" textRotation="90" wrapText="1"/>
    </xf>
    <xf numFmtId="0" fontId="3" fillId="8" borderId="58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center" textRotation="90" wrapText="1"/>
    </xf>
    <xf numFmtId="49" fontId="3" fillId="8" borderId="57" xfId="0" applyNumberFormat="1" applyFont="1" applyFill="1" applyBorder="1" applyAlignment="1">
      <alignment horizontal="center" vertical="top"/>
    </xf>
    <xf numFmtId="49" fontId="3" fillId="8" borderId="10" xfId="0" applyNumberFormat="1" applyFont="1" applyFill="1" applyBorder="1" applyAlignment="1">
      <alignment horizontal="center" vertical="top"/>
    </xf>
    <xf numFmtId="49" fontId="3" fillId="8" borderId="19" xfId="0" applyNumberFormat="1" applyFont="1" applyFill="1" applyBorder="1" applyAlignment="1">
      <alignment horizontal="center" vertical="top"/>
    </xf>
    <xf numFmtId="49" fontId="3" fillId="9" borderId="38" xfId="0" applyNumberFormat="1" applyFont="1" applyFill="1" applyBorder="1" applyAlignment="1">
      <alignment horizontal="center" vertical="top"/>
    </xf>
    <xf numFmtId="0" fontId="3" fillId="2" borderId="22" xfId="0" applyFont="1" applyFill="1" applyBorder="1" applyAlignment="1">
      <alignment horizontal="left" vertical="top" wrapText="1"/>
    </xf>
    <xf numFmtId="49" fontId="3" fillId="7" borderId="45" xfId="0" applyNumberFormat="1" applyFont="1" applyFill="1" applyBorder="1" applyAlignment="1">
      <alignment horizontal="center" vertical="top" wrapText="1"/>
    </xf>
    <xf numFmtId="49" fontId="3" fillId="8" borderId="10" xfId="0" applyNumberFormat="1" applyFont="1" applyFill="1" applyBorder="1" applyAlignment="1">
      <alignment horizontal="center" vertical="top" wrapText="1"/>
    </xf>
    <xf numFmtId="0" fontId="2" fillId="8" borderId="19" xfId="0" applyFont="1" applyFill="1" applyBorder="1" applyAlignment="1">
      <alignment horizontal="left" vertical="top" wrapText="1"/>
    </xf>
    <xf numFmtId="49" fontId="3" fillId="8" borderId="57" xfId="0" applyNumberFormat="1" applyFont="1" applyFill="1" applyBorder="1" applyAlignment="1">
      <alignment horizontal="center" vertical="top" wrapText="1"/>
    </xf>
    <xf numFmtId="0" fontId="2" fillId="8" borderId="3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vertical="top" wrapText="1"/>
    </xf>
    <xf numFmtId="0" fontId="5" fillId="0" borderId="0" xfId="0" applyFont="1" applyAlignment="1">
      <alignment vertical="top"/>
    </xf>
    <xf numFmtId="49" fontId="2" fillId="8" borderId="57" xfId="0" applyNumberFormat="1" applyFont="1" applyFill="1" applyBorder="1" applyAlignment="1">
      <alignment horizontal="center" vertical="top"/>
    </xf>
    <xf numFmtId="0" fontId="7" fillId="8" borderId="28" xfId="0" applyFont="1" applyFill="1" applyBorder="1" applyAlignment="1">
      <alignment horizontal="center" vertical="center" textRotation="90" wrapText="1"/>
    </xf>
    <xf numFmtId="49" fontId="2" fillId="8" borderId="19" xfId="0" applyNumberFormat="1" applyFont="1" applyFill="1" applyBorder="1" applyAlignment="1">
      <alignment horizontal="center" vertical="top"/>
    </xf>
    <xf numFmtId="49" fontId="2" fillId="8" borderId="10" xfId="0" applyNumberFormat="1" applyFont="1" applyFill="1" applyBorder="1" applyAlignment="1">
      <alignment horizontal="center" vertical="top"/>
    </xf>
    <xf numFmtId="0" fontId="2" fillId="8" borderId="0" xfId="0" applyFont="1" applyFill="1" applyBorder="1" applyAlignment="1">
      <alignment horizontal="center" vertical="top" textRotation="90" wrapText="1"/>
    </xf>
    <xf numFmtId="0" fontId="5" fillId="8" borderId="10" xfId="0" applyFont="1" applyFill="1" applyBorder="1" applyAlignment="1">
      <alignment vertical="top" wrapText="1"/>
    </xf>
    <xf numFmtId="0" fontId="5" fillId="8" borderId="11" xfId="0" applyFont="1" applyFill="1" applyBorder="1" applyAlignment="1">
      <alignment vertical="top" wrapText="1"/>
    </xf>
    <xf numFmtId="0" fontId="5" fillId="8" borderId="28" xfId="0" applyFont="1" applyFill="1" applyBorder="1" applyAlignment="1">
      <alignment horizontal="center" textRotation="90" wrapText="1"/>
    </xf>
    <xf numFmtId="0" fontId="5" fillId="0" borderId="19" xfId="0" applyFont="1" applyBorder="1" applyAlignment="1">
      <alignment vertical="top" wrapText="1"/>
    </xf>
    <xf numFmtId="0" fontId="5" fillId="0" borderId="48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5" fillId="7" borderId="45" xfId="0" applyFont="1" applyFill="1" applyBorder="1" applyAlignment="1">
      <alignment horizontal="center" vertical="center"/>
    </xf>
    <xf numFmtId="0" fontId="5" fillId="8" borderId="11" xfId="0" applyFont="1" applyFill="1" applyBorder="1" applyAlignment="1">
      <alignment horizontal="center" vertical="top" wrapText="1"/>
    </xf>
    <xf numFmtId="0" fontId="2" fillId="8" borderId="1" xfId="0" applyFont="1" applyFill="1" applyBorder="1" applyAlignment="1">
      <alignment horizontal="left" vertical="top" wrapText="1"/>
    </xf>
    <xf numFmtId="164" fontId="2" fillId="8" borderId="55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top"/>
    </xf>
    <xf numFmtId="49" fontId="3" fillId="7" borderId="45" xfId="0" applyNumberFormat="1" applyFont="1" applyFill="1" applyBorder="1" applyAlignment="1">
      <alignment horizontal="center" vertical="top" wrapText="1"/>
    </xf>
    <xf numFmtId="49" fontId="3" fillId="8" borderId="10" xfId="0" applyNumberFormat="1" applyFont="1" applyFill="1" applyBorder="1" applyAlignment="1">
      <alignment horizontal="center" vertical="top" wrapText="1"/>
    </xf>
    <xf numFmtId="49" fontId="3" fillId="9" borderId="38" xfId="0" applyNumberFormat="1" applyFont="1" applyFill="1" applyBorder="1" applyAlignment="1">
      <alignment horizontal="center" vertical="top"/>
    </xf>
    <xf numFmtId="0" fontId="5" fillId="8" borderId="10" xfId="0" applyFont="1" applyFill="1" applyBorder="1" applyAlignment="1">
      <alignment vertical="top" wrapText="1"/>
    </xf>
    <xf numFmtId="49" fontId="3" fillId="2" borderId="10" xfId="0" applyNumberFormat="1" applyFont="1" applyFill="1" applyBorder="1" applyAlignment="1">
      <alignment horizontal="center" vertical="top"/>
    </xf>
    <xf numFmtId="49" fontId="3" fillId="8" borderId="10" xfId="0" applyNumberFormat="1" applyFont="1" applyFill="1" applyBorder="1" applyAlignment="1">
      <alignment horizontal="center" vertical="top"/>
    </xf>
    <xf numFmtId="49" fontId="3" fillId="8" borderId="19" xfId="0" applyNumberFormat="1" applyFont="1" applyFill="1" applyBorder="1" applyAlignment="1">
      <alignment horizontal="center" vertical="top"/>
    </xf>
    <xf numFmtId="49" fontId="3" fillId="9" borderId="38" xfId="0" applyNumberFormat="1" applyFont="1" applyFill="1" applyBorder="1" applyAlignment="1">
      <alignment horizontal="center" vertical="top"/>
    </xf>
    <xf numFmtId="0" fontId="5" fillId="7" borderId="24" xfId="0" applyFont="1" applyFill="1" applyBorder="1" applyAlignment="1">
      <alignment horizontal="left" vertical="top" wrapText="1"/>
    </xf>
    <xf numFmtId="164" fontId="2" fillId="8" borderId="37" xfId="0" applyNumberFormat="1" applyFont="1" applyFill="1" applyBorder="1" applyAlignment="1">
      <alignment horizontal="center" vertical="top"/>
    </xf>
    <xf numFmtId="49" fontId="3" fillId="7" borderId="45" xfId="0" applyNumberFormat="1" applyFont="1" applyFill="1" applyBorder="1" applyAlignment="1">
      <alignment horizontal="center" vertical="top"/>
    </xf>
    <xf numFmtId="0" fontId="2" fillId="8" borderId="48" xfId="0" applyFont="1" applyFill="1" applyBorder="1" applyAlignment="1">
      <alignment horizontal="center" vertical="top" wrapText="1"/>
    </xf>
    <xf numFmtId="0" fontId="3" fillId="8" borderId="57" xfId="0" applyFont="1" applyFill="1" applyBorder="1" applyAlignment="1">
      <alignment horizontal="center" vertical="top"/>
    </xf>
    <xf numFmtId="0" fontId="3" fillId="8" borderId="19" xfId="0" applyFont="1" applyFill="1" applyBorder="1" applyAlignment="1">
      <alignment horizontal="center" vertical="center" wrapText="1"/>
    </xf>
    <xf numFmtId="49" fontId="2" fillId="7" borderId="25" xfId="0" applyNumberFormat="1" applyFont="1" applyFill="1" applyBorder="1" applyAlignment="1">
      <alignment horizontal="center" vertical="top" wrapText="1"/>
    </xf>
    <xf numFmtId="0" fontId="2" fillId="10" borderId="73" xfId="0" applyFont="1" applyFill="1" applyBorder="1" applyAlignment="1">
      <alignment vertical="top" wrapText="1"/>
    </xf>
    <xf numFmtId="0" fontId="2" fillId="8" borderId="77" xfId="0" applyFont="1" applyFill="1" applyBorder="1" applyAlignment="1">
      <alignment vertical="top" wrapText="1"/>
    </xf>
    <xf numFmtId="0" fontId="12" fillId="7" borderId="24" xfId="0" applyFont="1" applyFill="1" applyBorder="1" applyAlignment="1">
      <alignment vertical="top" wrapText="1"/>
    </xf>
    <xf numFmtId="0" fontId="5" fillId="7" borderId="25" xfId="0" applyFont="1" applyFill="1" applyBorder="1" applyAlignment="1">
      <alignment horizontal="center" vertical="top"/>
    </xf>
    <xf numFmtId="164" fontId="2" fillId="8" borderId="57" xfId="0" applyNumberFormat="1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vertical="top"/>
    </xf>
    <xf numFmtId="164" fontId="2" fillId="8" borderId="10" xfId="0" applyNumberFormat="1" applyFont="1" applyFill="1" applyBorder="1" applyAlignment="1">
      <alignment horizontal="center" vertical="top" wrapText="1"/>
    </xf>
    <xf numFmtId="0" fontId="2" fillId="8" borderId="66" xfId="0" applyFont="1" applyFill="1" applyBorder="1" applyAlignment="1">
      <alignment horizontal="center" vertical="top" wrapText="1"/>
    </xf>
    <xf numFmtId="0" fontId="2" fillId="8" borderId="19" xfId="0" applyFont="1" applyFill="1" applyBorder="1" applyAlignment="1">
      <alignment vertical="top" wrapText="1"/>
    </xf>
    <xf numFmtId="0" fontId="2" fillId="8" borderId="11" xfId="0" applyFont="1" applyFill="1" applyBorder="1" applyAlignment="1">
      <alignment horizontal="center" vertical="top" wrapText="1"/>
    </xf>
    <xf numFmtId="0" fontId="5" fillId="8" borderId="77" xfId="0" applyFont="1" applyFill="1" applyBorder="1" applyAlignment="1">
      <alignment vertical="top" wrapText="1"/>
    </xf>
    <xf numFmtId="0" fontId="5" fillId="8" borderId="86" xfId="0" applyFont="1" applyFill="1" applyBorder="1" applyAlignment="1">
      <alignment vertical="top" wrapText="1"/>
    </xf>
    <xf numFmtId="0" fontId="5" fillId="8" borderId="78" xfId="0" applyFont="1" applyFill="1" applyBorder="1" applyAlignment="1">
      <alignment vertical="top" wrapText="1"/>
    </xf>
    <xf numFmtId="0" fontId="5" fillId="8" borderId="69" xfId="0" applyFont="1" applyFill="1" applyBorder="1" applyAlignment="1">
      <alignment vertical="top" wrapText="1"/>
    </xf>
    <xf numFmtId="165" fontId="2" fillId="8" borderId="6" xfId="3" applyFont="1" applyFill="1" applyBorder="1" applyAlignment="1">
      <alignment vertical="top" wrapText="1"/>
    </xf>
    <xf numFmtId="165" fontId="2" fillId="8" borderId="96" xfId="3" applyFont="1" applyFill="1" applyBorder="1" applyAlignment="1">
      <alignment vertical="top" wrapText="1"/>
    </xf>
    <xf numFmtId="165" fontId="2" fillId="8" borderId="59" xfId="3" applyFont="1" applyFill="1" applyBorder="1" applyAlignment="1">
      <alignment vertical="top" wrapText="1"/>
    </xf>
    <xf numFmtId="0" fontId="2" fillId="8" borderId="97" xfId="0" applyFont="1" applyFill="1" applyBorder="1" applyAlignment="1">
      <alignment horizontal="center" vertical="top" wrapText="1"/>
    </xf>
    <xf numFmtId="0" fontId="2" fillId="8" borderId="19" xfId="0" applyFont="1" applyFill="1" applyBorder="1" applyAlignment="1">
      <alignment horizontal="center" vertical="top" wrapText="1"/>
    </xf>
    <xf numFmtId="0" fontId="8" fillId="8" borderId="60" xfId="0" applyFont="1" applyFill="1" applyBorder="1" applyAlignment="1">
      <alignment horizontal="left" vertical="top" wrapText="1"/>
    </xf>
    <xf numFmtId="0" fontId="20" fillId="0" borderId="73" xfId="0" applyFont="1" applyFill="1" applyBorder="1" applyAlignment="1">
      <alignment horizontal="center" vertical="top"/>
    </xf>
    <xf numFmtId="0" fontId="8" fillId="8" borderId="75" xfId="0" applyFont="1" applyFill="1" applyBorder="1" applyAlignment="1">
      <alignment horizontal="center" vertical="top"/>
    </xf>
    <xf numFmtId="0" fontId="8" fillId="8" borderId="61" xfId="0" applyFont="1" applyFill="1" applyBorder="1" applyAlignment="1">
      <alignment horizontal="center" vertical="top" wrapText="1"/>
    </xf>
    <xf numFmtId="0" fontId="2" fillId="0" borderId="98" xfId="0" applyFont="1" applyBorder="1" applyAlignment="1">
      <alignment vertical="top"/>
    </xf>
    <xf numFmtId="0" fontId="2" fillId="0" borderId="98" xfId="0" applyFont="1" applyFill="1" applyBorder="1" applyAlignment="1">
      <alignment vertical="top"/>
    </xf>
    <xf numFmtId="0" fontId="2" fillId="0" borderId="99" xfId="0" applyFont="1" applyBorder="1" applyAlignment="1">
      <alignment vertical="top"/>
    </xf>
    <xf numFmtId="0" fontId="2" fillId="0" borderId="100" xfId="0" applyFont="1" applyBorder="1" applyAlignment="1">
      <alignment vertical="top"/>
    </xf>
    <xf numFmtId="0" fontId="2" fillId="0" borderId="101" xfId="0" applyFont="1" applyBorder="1" applyAlignment="1">
      <alignment vertical="top"/>
    </xf>
    <xf numFmtId="0" fontId="2" fillId="0" borderId="101" xfId="0" applyFont="1" applyFill="1" applyBorder="1" applyAlignment="1">
      <alignment vertical="top"/>
    </xf>
    <xf numFmtId="0" fontId="2" fillId="8" borderId="95" xfId="0" applyFont="1" applyFill="1" applyBorder="1" applyAlignment="1">
      <alignment horizontal="center" vertical="top"/>
    </xf>
    <xf numFmtId="0" fontId="2" fillId="8" borderId="45" xfId="0" applyFont="1" applyFill="1" applyBorder="1" applyAlignment="1">
      <alignment horizontal="center" vertical="top"/>
    </xf>
    <xf numFmtId="0" fontId="2" fillId="8" borderId="93" xfId="0" applyFont="1" applyFill="1" applyBorder="1" applyAlignment="1">
      <alignment horizontal="center" vertical="top"/>
    </xf>
    <xf numFmtId="0" fontId="2" fillId="8" borderId="4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0" fontId="2" fillId="8" borderId="14" xfId="0" applyFont="1" applyFill="1" applyBorder="1" applyAlignment="1">
      <alignment horizontal="center" vertical="top"/>
    </xf>
    <xf numFmtId="166" fontId="2" fillId="8" borderId="57" xfId="0" applyNumberFormat="1" applyFont="1" applyFill="1" applyBorder="1" applyAlignment="1">
      <alignment horizontal="center" vertical="top"/>
    </xf>
    <xf numFmtId="166" fontId="2" fillId="8" borderId="10" xfId="0" applyNumberFormat="1" applyFont="1" applyFill="1" applyBorder="1" applyAlignment="1">
      <alignment horizontal="center" vertical="top"/>
    </xf>
    <xf numFmtId="166" fontId="2" fillId="8" borderId="19" xfId="0" applyNumberFormat="1" applyFont="1" applyFill="1" applyBorder="1" applyAlignment="1">
      <alignment horizontal="center" vertical="top"/>
    </xf>
    <xf numFmtId="0" fontId="2" fillId="8" borderId="57" xfId="0" applyFont="1" applyFill="1" applyBorder="1" applyAlignment="1">
      <alignment horizontal="left" vertical="top" wrapText="1"/>
    </xf>
    <xf numFmtId="0" fontId="2" fillId="8" borderId="10" xfId="0" applyFont="1" applyFill="1" applyBorder="1" applyAlignment="1">
      <alignment horizontal="left" vertical="top" wrapText="1"/>
    </xf>
    <xf numFmtId="0" fontId="2" fillId="8" borderId="19" xfId="0" applyFont="1" applyFill="1" applyBorder="1" applyAlignment="1">
      <alignment horizontal="left" vertical="top" wrapText="1"/>
    </xf>
    <xf numFmtId="49" fontId="3" fillId="9" borderId="6" xfId="0" applyNumberFormat="1" applyFont="1" applyFill="1" applyBorder="1" applyAlignment="1">
      <alignment horizontal="center" vertical="top"/>
    </xf>
    <xf numFmtId="49" fontId="3" fillId="2" borderId="10" xfId="0" applyNumberFormat="1" applyFont="1" applyFill="1" applyBorder="1" applyAlignment="1">
      <alignment horizontal="center" vertical="top"/>
    </xf>
    <xf numFmtId="0" fontId="2" fillId="8" borderId="57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2" fillId="8" borderId="19" xfId="0" applyFont="1" applyFill="1" applyBorder="1" applyAlignment="1">
      <alignment vertical="top" wrapText="1"/>
    </xf>
    <xf numFmtId="49" fontId="3" fillId="2" borderId="41" xfId="0" applyNumberFormat="1" applyFont="1" applyFill="1" applyBorder="1" applyAlignment="1">
      <alignment horizontal="right" vertical="top"/>
    </xf>
    <xf numFmtId="49" fontId="3" fillId="2" borderId="22" xfId="0" applyNumberFormat="1" applyFont="1" applyFill="1" applyBorder="1" applyAlignment="1">
      <alignment horizontal="right" vertical="top"/>
    </xf>
    <xf numFmtId="0" fontId="5" fillId="8" borderId="19" xfId="0" applyFont="1" applyFill="1" applyBorder="1" applyAlignment="1">
      <alignment horizontal="left" vertical="top" wrapText="1"/>
    </xf>
    <xf numFmtId="49" fontId="2" fillId="8" borderId="55" xfId="0" applyNumberFormat="1" applyFont="1" applyFill="1" applyBorder="1" applyAlignment="1">
      <alignment horizontal="center" vertical="top" wrapText="1"/>
    </xf>
    <xf numFmtId="49" fontId="2" fillId="8" borderId="11" xfId="0" applyNumberFormat="1" applyFont="1" applyFill="1" applyBorder="1" applyAlignment="1">
      <alignment horizontal="center" vertical="top" wrapText="1"/>
    </xf>
    <xf numFmtId="49" fontId="1" fillId="7" borderId="57" xfId="0" applyNumberFormat="1" applyFont="1" applyFill="1" applyBorder="1" applyAlignment="1">
      <alignment horizontal="center" vertical="center" textRotation="90" wrapText="1"/>
    </xf>
    <xf numFmtId="49" fontId="1" fillId="7" borderId="10" xfId="0" applyNumberFormat="1" applyFont="1" applyFill="1" applyBorder="1" applyAlignment="1">
      <alignment horizontal="center" vertical="center" textRotation="90" wrapText="1"/>
    </xf>
    <xf numFmtId="0" fontId="19" fillId="7" borderId="10" xfId="0" applyFont="1" applyFill="1" applyBorder="1" applyAlignment="1">
      <alignment horizontal="center" vertical="center" textRotation="90" wrapText="1"/>
    </xf>
    <xf numFmtId="0" fontId="5" fillId="8" borderId="10" xfId="0" applyFont="1" applyFill="1" applyBorder="1" applyAlignment="1">
      <alignment horizontal="left" vertical="top" wrapText="1"/>
    </xf>
    <xf numFmtId="0" fontId="5" fillId="8" borderId="11" xfId="0" applyFont="1" applyFill="1" applyBorder="1" applyAlignment="1">
      <alignment horizontal="center" vertical="top" wrapText="1"/>
    </xf>
    <xf numFmtId="0" fontId="3" fillId="2" borderId="41" xfId="0" applyFont="1" applyFill="1" applyBorder="1" applyAlignment="1">
      <alignment horizontal="left" vertical="top" wrapText="1"/>
    </xf>
    <xf numFmtId="0" fontId="3" fillId="2" borderId="22" xfId="0" applyFont="1" applyFill="1" applyBorder="1" applyAlignment="1">
      <alignment horizontal="left" vertical="top" wrapText="1"/>
    </xf>
    <xf numFmtId="0" fontId="3" fillId="8" borderId="10" xfId="0" applyFont="1" applyFill="1" applyBorder="1" applyAlignment="1">
      <alignment horizontal="left" vertical="top" wrapText="1"/>
    </xf>
    <xf numFmtId="49" fontId="3" fillId="7" borderId="45" xfId="0" applyNumberFormat="1" applyFont="1" applyFill="1" applyBorder="1" applyAlignment="1">
      <alignment horizontal="center" vertical="top" wrapText="1"/>
    </xf>
    <xf numFmtId="49" fontId="3" fillId="8" borderId="10" xfId="0" applyNumberFormat="1" applyFont="1" applyFill="1" applyBorder="1" applyAlignment="1">
      <alignment horizontal="center" vertical="top" wrapText="1"/>
    </xf>
    <xf numFmtId="49" fontId="3" fillId="8" borderId="57" xfId="0" applyNumberFormat="1" applyFont="1" applyFill="1" applyBorder="1" applyAlignment="1">
      <alignment horizontal="center" vertical="top"/>
    </xf>
    <xf numFmtId="49" fontId="3" fillId="8" borderId="19" xfId="0" applyNumberFormat="1" applyFont="1" applyFill="1" applyBorder="1" applyAlignment="1">
      <alignment horizontal="center" vertical="top"/>
    </xf>
    <xf numFmtId="0" fontId="2" fillId="8" borderId="55" xfId="0" applyFont="1" applyFill="1" applyBorder="1" applyAlignment="1">
      <alignment horizontal="center" vertical="top" wrapText="1"/>
    </xf>
    <xf numFmtId="0" fontId="2" fillId="8" borderId="11" xfId="0" applyFont="1" applyFill="1" applyBorder="1" applyAlignment="1">
      <alignment horizontal="center" vertical="top" wrapText="1"/>
    </xf>
    <xf numFmtId="0" fontId="2" fillId="8" borderId="48" xfId="0" applyFont="1" applyFill="1" applyBorder="1" applyAlignment="1">
      <alignment horizontal="center" vertical="top" wrapText="1"/>
    </xf>
    <xf numFmtId="49" fontId="2" fillId="7" borderId="57" xfId="0" applyNumberFormat="1" applyFont="1" applyFill="1" applyBorder="1" applyAlignment="1">
      <alignment horizontal="center" vertical="center" textRotation="90"/>
    </xf>
    <xf numFmtId="49" fontId="2" fillId="7" borderId="10" xfId="0" applyNumberFormat="1" applyFont="1" applyFill="1" applyBorder="1" applyAlignment="1">
      <alignment horizontal="center" vertical="center" textRotation="90"/>
    </xf>
    <xf numFmtId="49" fontId="2" fillId="7" borderId="19" xfId="0" applyNumberFormat="1" applyFont="1" applyFill="1" applyBorder="1" applyAlignment="1">
      <alignment horizontal="center" vertical="center" textRotation="90"/>
    </xf>
    <xf numFmtId="49" fontId="3" fillId="8" borderId="10" xfId="0" applyNumberFormat="1" applyFont="1" applyFill="1" applyBorder="1" applyAlignment="1">
      <alignment horizontal="center" vertical="top"/>
    </xf>
    <xf numFmtId="0" fontId="2" fillId="8" borderId="28" xfId="0" applyFont="1" applyFill="1" applyBorder="1" applyAlignment="1">
      <alignment vertical="top" wrapText="1"/>
    </xf>
    <xf numFmtId="0" fontId="5" fillId="8" borderId="48" xfId="0" applyFont="1" applyFill="1" applyBorder="1" applyAlignment="1">
      <alignment horizontal="center" vertical="top" wrapText="1"/>
    </xf>
    <xf numFmtId="49" fontId="3" fillId="9" borderId="38" xfId="0" applyNumberFormat="1" applyFont="1" applyFill="1" applyBorder="1" applyAlignment="1">
      <alignment horizontal="center" vertical="top"/>
    </xf>
    <xf numFmtId="49" fontId="7" fillId="7" borderId="57" xfId="0" applyNumberFormat="1" applyFont="1" applyFill="1" applyBorder="1" applyAlignment="1">
      <alignment horizontal="center" vertical="center" textRotation="90" wrapText="1"/>
    </xf>
    <xf numFmtId="0" fontId="25" fillId="0" borderId="10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left" vertical="top" wrapText="1"/>
    </xf>
    <xf numFmtId="0" fontId="2" fillId="0" borderId="43" xfId="0" applyFont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 wrapText="1"/>
    </xf>
    <xf numFmtId="3" fontId="8" fillId="8" borderId="57" xfId="0" applyNumberFormat="1" applyFont="1" applyFill="1" applyBorder="1" applyAlignment="1">
      <alignment horizontal="left" vertical="top" wrapText="1"/>
    </xf>
    <xf numFmtId="3" fontId="8" fillId="8" borderId="19" xfId="0" applyNumberFormat="1" applyFont="1" applyFill="1" applyBorder="1" applyAlignment="1">
      <alignment horizontal="left" vertical="top" wrapText="1"/>
    </xf>
    <xf numFmtId="49" fontId="3" fillId="2" borderId="36" xfId="0" applyNumberFormat="1" applyFont="1" applyFill="1" applyBorder="1" applyAlignment="1">
      <alignment horizontal="right" vertical="top"/>
    </xf>
    <xf numFmtId="49" fontId="3" fillId="2" borderId="18" xfId="0" applyNumberFormat="1" applyFont="1" applyFill="1" applyBorder="1" applyAlignment="1">
      <alignment horizontal="right" vertical="top"/>
    </xf>
    <xf numFmtId="49" fontId="3" fillId="9" borderId="41" xfId="0" applyNumberFormat="1" applyFont="1" applyFill="1" applyBorder="1" applyAlignment="1">
      <alignment horizontal="right" vertical="top"/>
    </xf>
    <xf numFmtId="49" fontId="3" fillId="9" borderId="22" xfId="0" applyNumberFormat="1" applyFont="1" applyFill="1" applyBorder="1" applyAlignment="1">
      <alignment horizontal="right" vertical="top"/>
    </xf>
    <xf numFmtId="49" fontId="3" fillId="12" borderId="41" xfId="0" applyNumberFormat="1" applyFont="1" applyFill="1" applyBorder="1" applyAlignment="1">
      <alignment horizontal="right" vertical="top"/>
    </xf>
    <xf numFmtId="49" fontId="3" fillId="12" borderId="22" xfId="0" applyNumberFormat="1" applyFont="1" applyFill="1" applyBorder="1" applyAlignment="1">
      <alignment horizontal="right" vertical="top"/>
    </xf>
    <xf numFmtId="0" fontId="2" fillId="8" borderId="49" xfId="0" applyFont="1" applyFill="1" applyBorder="1" applyAlignment="1">
      <alignment horizontal="left" vertical="top" wrapText="1"/>
    </xf>
    <xf numFmtId="0" fontId="5" fillId="8" borderId="68" xfId="0" applyFont="1" applyFill="1" applyBorder="1" applyAlignment="1">
      <alignment horizontal="left" vertical="top" wrapText="1"/>
    </xf>
    <xf numFmtId="0" fontId="2" fillId="8" borderId="58" xfId="0" applyFont="1" applyFill="1" applyBorder="1" applyAlignment="1">
      <alignment horizontal="left" vertical="top" wrapText="1"/>
    </xf>
    <xf numFmtId="0" fontId="2" fillId="8" borderId="28" xfId="0" applyFont="1" applyFill="1" applyBorder="1" applyAlignment="1">
      <alignment horizontal="left" vertical="top" wrapText="1"/>
    </xf>
    <xf numFmtId="0" fontId="2" fillId="8" borderId="51" xfId="0" applyFont="1" applyFill="1" applyBorder="1" applyAlignment="1">
      <alignment horizontal="left" vertical="top" wrapText="1"/>
    </xf>
    <xf numFmtId="0" fontId="2" fillId="8" borderId="58" xfId="0" applyFont="1" applyFill="1" applyBorder="1" applyAlignment="1">
      <alignment horizontal="center" vertical="center" textRotation="90" wrapText="1"/>
    </xf>
    <xf numFmtId="0" fontId="2" fillId="8" borderId="28" xfId="0" applyFont="1" applyFill="1" applyBorder="1" applyAlignment="1">
      <alignment horizontal="center" vertical="center" textRotation="90" wrapText="1"/>
    </xf>
    <xf numFmtId="0" fontId="5" fillId="8" borderId="51" xfId="0" applyFont="1" applyFill="1" applyBorder="1" applyAlignment="1">
      <alignment horizontal="center" vertical="center" textRotation="90" wrapText="1"/>
    </xf>
    <xf numFmtId="0" fontId="3" fillId="8" borderId="58" xfId="0" applyFont="1" applyFill="1" applyBorder="1" applyAlignment="1">
      <alignment horizontal="center" vertical="center" wrapText="1"/>
    </xf>
    <xf numFmtId="0" fontId="22" fillId="8" borderId="5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right" vertical="top" wrapText="1"/>
    </xf>
    <xf numFmtId="0" fontId="3" fillId="4" borderId="35" xfId="0" applyFont="1" applyFill="1" applyBorder="1" applyAlignment="1">
      <alignment horizontal="right" vertical="top" wrapText="1"/>
    </xf>
    <xf numFmtId="0" fontId="3" fillId="4" borderId="33" xfId="0" applyFont="1" applyFill="1" applyBorder="1" applyAlignment="1">
      <alignment horizontal="right" vertical="top" wrapText="1"/>
    </xf>
    <xf numFmtId="0" fontId="3" fillId="7" borderId="34" xfId="0" applyFont="1" applyFill="1" applyBorder="1" applyAlignment="1">
      <alignment horizontal="right" vertical="top" wrapText="1"/>
    </xf>
    <xf numFmtId="0" fontId="3" fillId="7" borderId="24" xfId="0" applyFont="1" applyFill="1" applyBorder="1" applyAlignment="1">
      <alignment horizontal="right" vertical="top" wrapText="1"/>
    </xf>
    <xf numFmtId="0" fontId="3" fillId="7" borderId="25" xfId="0" applyFont="1" applyFill="1" applyBorder="1" applyAlignment="1">
      <alignment horizontal="right" vertical="top" wrapText="1"/>
    </xf>
    <xf numFmtId="49" fontId="2" fillId="7" borderId="10" xfId="0" applyNumberFormat="1" applyFont="1" applyFill="1" applyBorder="1" applyAlignment="1">
      <alignment horizontal="center" vertical="center" textRotation="90" wrapText="1"/>
    </xf>
    <xf numFmtId="0" fontId="5" fillId="8" borderId="10" xfId="0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3" fontId="2" fillId="0" borderId="81" xfId="0" applyNumberFormat="1" applyFont="1" applyFill="1" applyBorder="1" applyAlignment="1">
      <alignment horizontal="left" vertical="top" wrapText="1"/>
    </xf>
    <xf numFmtId="0" fontId="2" fillId="3" borderId="42" xfId="0" applyFont="1" applyFill="1" applyBorder="1" applyAlignment="1">
      <alignment horizontal="left" vertical="top" wrapText="1"/>
    </xf>
    <xf numFmtId="0" fontId="2" fillId="3" borderId="43" xfId="0" applyFont="1" applyFill="1" applyBorder="1" applyAlignment="1">
      <alignment horizontal="left" vertical="top" wrapText="1"/>
    </xf>
    <xf numFmtId="0" fontId="2" fillId="3" borderId="44" xfId="0" applyFont="1" applyFill="1" applyBorder="1" applyAlignment="1">
      <alignment horizontal="left" vertical="top" wrapText="1"/>
    </xf>
    <xf numFmtId="0" fontId="2" fillId="3" borderId="34" xfId="0" applyFont="1" applyFill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3" fillId="5" borderId="39" xfId="0" applyFont="1" applyFill="1" applyBorder="1" applyAlignment="1">
      <alignment horizontal="right" vertical="top" wrapText="1"/>
    </xf>
    <xf numFmtId="0" fontId="3" fillId="5" borderId="18" xfId="0" applyFont="1" applyFill="1" applyBorder="1" applyAlignment="1">
      <alignment horizontal="right" vertical="top" wrapText="1"/>
    </xf>
    <xf numFmtId="0" fontId="3" fillId="5" borderId="40" xfId="0" applyFont="1" applyFill="1" applyBorder="1" applyAlignment="1">
      <alignment horizontal="right" vertical="top" wrapText="1"/>
    </xf>
    <xf numFmtId="0" fontId="2" fillId="0" borderId="34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7" borderId="42" xfId="0" applyFont="1" applyFill="1" applyBorder="1" applyAlignment="1">
      <alignment horizontal="left" vertical="top" wrapText="1"/>
    </xf>
    <xf numFmtId="0" fontId="2" fillId="7" borderId="43" xfId="0" applyFont="1" applyFill="1" applyBorder="1" applyAlignment="1">
      <alignment horizontal="left" vertical="top" wrapText="1"/>
    </xf>
    <xf numFmtId="0" fontId="2" fillId="7" borderId="44" xfId="0" applyFont="1" applyFill="1" applyBorder="1" applyAlignment="1">
      <alignment horizontal="left" vertical="top" wrapText="1"/>
    </xf>
    <xf numFmtId="0" fontId="2" fillId="7" borderId="34" xfId="0" applyFont="1" applyFill="1" applyBorder="1" applyAlignment="1">
      <alignment horizontal="left" vertical="top" wrapText="1"/>
    </xf>
    <xf numFmtId="0" fontId="2" fillId="7" borderId="24" xfId="0" applyFont="1" applyFill="1" applyBorder="1" applyAlignment="1">
      <alignment horizontal="left" vertical="top" wrapText="1"/>
    </xf>
    <xf numFmtId="0" fontId="2" fillId="7" borderId="25" xfId="0" applyFont="1" applyFill="1" applyBorder="1" applyAlignment="1">
      <alignment horizontal="left" vertical="top" wrapText="1"/>
    </xf>
    <xf numFmtId="0" fontId="5" fillId="7" borderId="24" xfId="0" applyFont="1" applyFill="1" applyBorder="1" applyAlignment="1">
      <alignment horizontal="left" vertical="top" wrapText="1"/>
    </xf>
    <xf numFmtId="0" fontId="3" fillId="4" borderId="34" xfId="0" applyFont="1" applyFill="1" applyBorder="1" applyAlignment="1">
      <alignment horizontal="right" vertical="top" wrapText="1"/>
    </xf>
    <xf numFmtId="0" fontId="3" fillId="4" borderId="24" xfId="0" applyFont="1" applyFill="1" applyBorder="1" applyAlignment="1">
      <alignment horizontal="right" vertical="top" wrapText="1"/>
    </xf>
    <xf numFmtId="0" fontId="3" fillId="4" borderId="25" xfId="0" applyFont="1" applyFill="1" applyBorder="1" applyAlignment="1">
      <alignment horizontal="right" vertical="top" wrapText="1"/>
    </xf>
    <xf numFmtId="0" fontId="2" fillId="8" borderId="37" xfId="0" applyFont="1" applyFill="1" applyBorder="1" applyAlignment="1">
      <alignment vertical="top" wrapText="1"/>
    </xf>
    <xf numFmtId="0" fontId="5" fillId="0" borderId="59" xfId="0" applyFont="1" applyBorder="1" applyAlignment="1">
      <alignment vertical="top" wrapText="1"/>
    </xf>
    <xf numFmtId="164" fontId="2" fillId="8" borderId="57" xfId="0" applyNumberFormat="1" applyFont="1" applyFill="1" applyBorder="1" applyAlignment="1">
      <alignment horizontal="center" vertical="top"/>
    </xf>
    <xf numFmtId="164" fontId="2" fillId="8" borderId="19" xfId="0" applyNumberFormat="1" applyFont="1" applyFill="1" applyBorder="1" applyAlignment="1">
      <alignment horizontal="center" vertical="top"/>
    </xf>
    <xf numFmtId="164" fontId="2" fillId="8" borderId="55" xfId="0" applyNumberFormat="1" applyFont="1" applyFill="1" applyBorder="1" applyAlignment="1">
      <alignment horizontal="center" vertical="top"/>
    </xf>
    <xf numFmtId="164" fontId="2" fillId="8" borderId="48" xfId="0" applyNumberFormat="1" applyFont="1" applyFill="1" applyBorder="1" applyAlignment="1">
      <alignment horizontal="center" vertical="top"/>
    </xf>
    <xf numFmtId="0" fontId="3" fillId="8" borderId="10" xfId="0" applyFont="1" applyFill="1" applyBorder="1" applyAlignment="1">
      <alignment vertical="top" wrapText="1"/>
    </xf>
    <xf numFmtId="0" fontId="22" fillId="8" borderId="10" xfId="0" applyFont="1" applyFill="1" applyBorder="1" applyAlignment="1">
      <alignment vertical="top" wrapText="1"/>
    </xf>
    <xf numFmtId="49" fontId="1" fillId="7" borderId="66" xfId="0" applyNumberFormat="1" applyFont="1" applyFill="1" applyBorder="1" applyAlignment="1">
      <alignment horizontal="center" vertical="center" textRotation="90" wrapText="1"/>
    </xf>
    <xf numFmtId="49" fontId="1" fillId="7" borderId="45" xfId="0" applyNumberFormat="1" applyFont="1" applyFill="1" applyBorder="1" applyAlignment="1">
      <alignment horizontal="center" vertical="center" textRotation="90" wrapText="1"/>
    </xf>
    <xf numFmtId="0" fontId="5" fillId="0" borderId="12" xfId="0" applyFont="1" applyBorder="1" applyAlignment="1">
      <alignment horizontal="center" vertical="center"/>
    </xf>
    <xf numFmtId="0" fontId="5" fillId="8" borderId="19" xfId="0" applyFont="1" applyFill="1" applyBorder="1" applyAlignment="1">
      <alignment vertical="top" wrapText="1"/>
    </xf>
    <xf numFmtId="49" fontId="3" fillId="8" borderId="57" xfId="0" applyNumberFormat="1" applyFont="1" applyFill="1" applyBorder="1" applyAlignment="1">
      <alignment horizontal="center" vertical="top" wrapText="1"/>
    </xf>
    <xf numFmtId="0" fontId="2" fillId="8" borderId="6" xfId="0" applyFont="1" applyFill="1" applyBorder="1" applyAlignment="1">
      <alignment horizontal="left" vertical="top" wrapText="1"/>
    </xf>
    <xf numFmtId="0" fontId="2" fillId="8" borderId="68" xfId="0" applyFont="1" applyFill="1" applyBorder="1" applyAlignment="1">
      <alignment horizontal="left" vertical="top" wrapText="1"/>
    </xf>
    <xf numFmtId="164" fontId="2" fillId="8" borderId="37" xfId="0" applyNumberFormat="1" applyFont="1" applyFill="1" applyBorder="1" applyAlignment="1">
      <alignment horizontal="left" vertical="top" wrapText="1"/>
    </xf>
    <xf numFmtId="164" fontId="2" fillId="8" borderId="59" xfId="0" applyNumberFormat="1" applyFont="1" applyFill="1" applyBorder="1" applyAlignment="1">
      <alignment horizontal="left" vertical="top" wrapText="1"/>
    </xf>
    <xf numFmtId="49" fontId="2" fillId="0" borderId="57" xfId="0" applyNumberFormat="1" applyFont="1" applyBorder="1" applyAlignment="1">
      <alignment horizontal="center" vertical="top"/>
    </xf>
    <xf numFmtId="49" fontId="2" fillId="0" borderId="19" xfId="0" applyNumberFormat="1" applyFont="1" applyBorder="1" applyAlignment="1">
      <alignment horizontal="center" vertical="top"/>
    </xf>
    <xf numFmtId="0" fontId="3" fillId="8" borderId="57" xfId="0" applyFont="1" applyFill="1" applyBorder="1" applyAlignment="1">
      <alignment horizontal="center" vertical="top" wrapText="1"/>
    </xf>
    <xf numFmtId="0" fontId="3" fillId="8" borderId="19" xfId="0" applyFont="1" applyFill="1" applyBorder="1" applyAlignment="1">
      <alignment horizontal="center" vertical="top" wrapText="1"/>
    </xf>
    <xf numFmtId="164" fontId="2" fillId="8" borderId="37" xfId="0" applyNumberFormat="1" applyFont="1" applyFill="1" applyBorder="1" applyAlignment="1">
      <alignment horizontal="center" vertical="top"/>
    </xf>
    <xf numFmtId="164" fontId="2" fillId="8" borderId="59" xfId="0" applyNumberFormat="1" applyFont="1" applyFill="1" applyBorder="1" applyAlignment="1">
      <alignment horizontal="center" vertical="top"/>
    </xf>
    <xf numFmtId="49" fontId="2" fillId="8" borderId="11" xfId="0" applyNumberFormat="1" applyFont="1" applyFill="1" applyBorder="1" applyAlignment="1">
      <alignment horizontal="center" vertical="center" wrapText="1"/>
    </xf>
    <xf numFmtId="0" fontId="5" fillId="8" borderId="48" xfId="0" applyFont="1" applyFill="1" applyBorder="1" applyAlignment="1">
      <alignment horizontal="center" vertical="center" wrapText="1"/>
    </xf>
    <xf numFmtId="49" fontId="3" fillId="7" borderId="45" xfId="0" applyNumberFormat="1" applyFont="1" applyFill="1" applyBorder="1" applyAlignment="1">
      <alignment horizontal="center" vertical="top"/>
    </xf>
    <xf numFmtId="0" fontId="3" fillId="8" borderId="0" xfId="0" applyFont="1" applyFill="1" applyBorder="1" applyAlignment="1">
      <alignment horizontal="center" vertical="top" wrapText="1"/>
    </xf>
    <xf numFmtId="49" fontId="3" fillId="0" borderId="57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49" fontId="3" fillId="0" borderId="19" xfId="0" applyNumberFormat="1" applyFont="1" applyBorder="1" applyAlignment="1">
      <alignment horizontal="center" vertical="top"/>
    </xf>
    <xf numFmtId="0" fontId="3" fillId="8" borderId="10" xfId="0" applyFont="1" applyFill="1" applyBorder="1" applyAlignment="1">
      <alignment horizontal="center" vertical="top" wrapText="1"/>
    </xf>
    <xf numFmtId="0" fontId="3" fillId="0" borderId="32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3" fontId="2" fillId="0" borderId="31" xfId="0" applyNumberFormat="1" applyFont="1" applyBorder="1" applyAlignment="1">
      <alignment horizontal="center" vertical="center" textRotation="90" shrinkToFit="1"/>
    </xf>
    <xf numFmtId="3" fontId="2" fillId="0" borderId="28" xfId="0" applyNumberFormat="1" applyFont="1" applyBorder="1" applyAlignment="1">
      <alignment horizontal="center" vertical="center" textRotation="90" shrinkToFit="1"/>
    </xf>
    <xf numFmtId="3" fontId="2" fillId="0" borderId="36" xfId="0" applyNumberFormat="1" applyFont="1" applyBorder="1" applyAlignment="1">
      <alignment horizontal="center" vertical="center" textRotation="90" shrinkToFit="1"/>
    </xf>
    <xf numFmtId="3" fontId="2" fillId="0" borderId="17" xfId="0" applyNumberFormat="1" applyFont="1" applyFill="1" applyBorder="1" applyAlignment="1">
      <alignment horizontal="center" vertical="center" wrapText="1" shrinkToFit="1"/>
    </xf>
    <xf numFmtId="3" fontId="2" fillId="0" borderId="11" xfId="0" applyNumberFormat="1" applyFont="1" applyFill="1" applyBorder="1" applyAlignment="1">
      <alignment horizontal="center" vertical="center" wrapText="1" shrinkToFit="1"/>
    </xf>
    <xf numFmtId="3" fontId="2" fillId="0" borderId="15" xfId="0" applyNumberFormat="1" applyFont="1" applyFill="1" applyBorder="1" applyAlignment="1">
      <alignment horizontal="center" vertical="center" wrapText="1" shrinkToFit="1"/>
    </xf>
    <xf numFmtId="3" fontId="2" fillId="0" borderId="30" xfId="0" applyNumberFormat="1" applyFont="1" applyBorder="1" applyAlignment="1">
      <alignment horizontal="center" vertical="center" textRotation="90" wrapText="1" shrinkToFit="1"/>
    </xf>
    <xf numFmtId="3" fontId="2" fillId="0" borderId="3" xfId="0" applyNumberFormat="1" applyFont="1" applyBorder="1" applyAlignment="1">
      <alignment horizontal="center" vertical="center" textRotation="90" wrapText="1" shrinkToFit="1"/>
    </xf>
    <xf numFmtId="3" fontId="2" fillId="0" borderId="29" xfId="0" applyNumberFormat="1" applyFont="1" applyBorder="1" applyAlignment="1">
      <alignment horizontal="center" vertical="center" textRotation="90" wrapText="1" shrinkToFi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0" xfId="0" applyFont="1" applyBorder="1" applyAlignment="1">
      <alignment horizontal="center" vertical="center" textRotation="90" wrapText="1"/>
    </xf>
    <xf numFmtId="0" fontId="2" fillId="0" borderId="45" xfId="0" applyFont="1" applyBorder="1" applyAlignment="1">
      <alignment horizontal="center" vertical="center" textRotation="90" wrapText="1"/>
    </xf>
    <xf numFmtId="0" fontId="2" fillId="0" borderId="83" xfId="0" applyFont="1" applyBorder="1" applyAlignment="1">
      <alignment horizontal="center" vertical="center" textRotation="90" wrapText="1"/>
    </xf>
    <xf numFmtId="0" fontId="2" fillId="0" borderId="81" xfId="0" applyFont="1" applyBorder="1" applyAlignment="1">
      <alignment horizontal="center" vertical="center" textRotation="90" wrapText="1"/>
    </xf>
    <xf numFmtId="0" fontId="2" fillId="0" borderId="0" xfId="0" applyFont="1" applyBorder="1" applyAlignment="1">
      <alignment horizontal="center" vertical="center" textRotation="90" wrapText="1"/>
    </xf>
    <xf numFmtId="0" fontId="2" fillId="0" borderId="18" xfId="0" applyFont="1" applyBorder="1" applyAlignment="1">
      <alignment horizontal="center" vertical="center" textRotation="90" wrapText="1"/>
    </xf>
    <xf numFmtId="0" fontId="13" fillId="8" borderId="0" xfId="0" applyFont="1" applyFill="1" applyAlignment="1">
      <alignment horizontal="right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2" fillId="0" borderId="18" xfId="0" applyFont="1" applyBorder="1" applyAlignment="1">
      <alignment horizontal="right" vertical="top"/>
    </xf>
    <xf numFmtId="49" fontId="6" fillId="6" borderId="32" xfId="0" applyNumberFormat="1" applyFont="1" applyFill="1" applyBorder="1" applyAlignment="1">
      <alignment horizontal="left" vertical="top" wrapText="1"/>
    </xf>
    <xf numFmtId="49" fontId="6" fillId="6" borderId="35" xfId="0" applyNumberFormat="1" applyFont="1" applyFill="1" applyBorder="1" applyAlignment="1">
      <alignment horizontal="left" vertical="top" wrapText="1"/>
    </xf>
    <xf numFmtId="0" fontId="6" fillId="4" borderId="34" xfId="0" applyFont="1" applyFill="1" applyBorder="1" applyAlignment="1">
      <alignment horizontal="left" vertical="top" wrapText="1"/>
    </xf>
    <xf numFmtId="0" fontId="6" fillId="4" borderId="24" xfId="0" applyFont="1" applyFill="1" applyBorder="1" applyAlignment="1">
      <alignment horizontal="left" vertical="top" wrapText="1"/>
    </xf>
    <xf numFmtId="49" fontId="2" fillId="8" borderId="57" xfId="0" applyNumberFormat="1" applyFont="1" applyFill="1" applyBorder="1" applyAlignment="1">
      <alignment horizontal="center" vertical="top"/>
    </xf>
    <xf numFmtId="49" fontId="2" fillId="8" borderId="10" xfId="0" applyNumberFormat="1" applyFont="1" applyFill="1" applyBorder="1" applyAlignment="1">
      <alignment horizontal="center" vertical="top"/>
    </xf>
    <xf numFmtId="0" fontId="3" fillId="8" borderId="58" xfId="0" applyFont="1" applyFill="1" applyBorder="1" applyAlignment="1">
      <alignment horizontal="center" vertical="top" wrapText="1"/>
    </xf>
    <xf numFmtId="0" fontId="3" fillId="8" borderId="28" xfId="0" applyFont="1" applyFill="1" applyBorder="1" applyAlignment="1">
      <alignment horizontal="center" vertical="top" wrapText="1"/>
    </xf>
    <xf numFmtId="0" fontId="3" fillId="8" borderId="51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left" vertical="top" wrapText="1"/>
    </xf>
    <xf numFmtId="0" fontId="5" fillId="9" borderId="24" xfId="0" applyFont="1" applyFill="1" applyBorder="1" applyAlignment="1">
      <alignment horizontal="left" vertical="top" wrapText="1"/>
    </xf>
    <xf numFmtId="0" fontId="3" fillId="2" borderId="26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3" fillId="8" borderId="57" xfId="0" applyFont="1" applyFill="1" applyBorder="1" applyAlignment="1">
      <alignment horizontal="left" vertical="top" wrapText="1"/>
    </xf>
    <xf numFmtId="0" fontId="3" fillId="8" borderId="19" xfId="0" applyFont="1" applyFill="1" applyBorder="1" applyAlignment="1">
      <alignment horizontal="left" vertical="top" wrapText="1"/>
    </xf>
    <xf numFmtId="3" fontId="2" fillId="0" borderId="20" xfId="0" applyNumberFormat="1" applyFont="1" applyBorder="1" applyAlignment="1">
      <alignment horizontal="center" vertical="center" textRotation="90" shrinkToFit="1"/>
    </xf>
    <xf numFmtId="3" fontId="2" fillId="0" borderId="6" xfId="0" applyNumberFormat="1" applyFont="1" applyBorder="1" applyAlignment="1">
      <alignment horizontal="center" vertical="center" textRotation="90" shrinkToFit="1"/>
    </xf>
    <xf numFmtId="3" fontId="2" fillId="0" borderId="7" xfId="0" applyNumberFormat="1" applyFont="1" applyBorder="1" applyAlignment="1">
      <alignment horizontal="center" vertical="center" textRotation="90" shrinkToFit="1"/>
    </xf>
    <xf numFmtId="3" fontId="2" fillId="0" borderId="16" xfId="0" applyNumberFormat="1" applyFont="1" applyBorder="1" applyAlignment="1">
      <alignment horizontal="center" vertical="center" textRotation="90" shrinkToFit="1"/>
    </xf>
    <xf numFmtId="3" fontId="2" fillId="0" borderId="10" xfId="0" applyNumberFormat="1" applyFont="1" applyBorder="1" applyAlignment="1">
      <alignment horizontal="center" vertical="center" textRotation="90" shrinkToFit="1"/>
    </xf>
    <xf numFmtId="3" fontId="2" fillId="0" borderId="8" xfId="0" applyNumberFormat="1" applyFont="1" applyBorder="1" applyAlignment="1">
      <alignment horizontal="center" vertical="center" textRotation="90" shrinkToFit="1"/>
    </xf>
    <xf numFmtId="3" fontId="2" fillId="0" borderId="31" xfId="0" applyNumberFormat="1" applyFont="1" applyBorder="1" applyAlignment="1">
      <alignment horizontal="center" vertical="center" shrinkToFit="1"/>
    </xf>
    <xf numFmtId="3" fontId="2" fillId="0" borderId="28" xfId="0" applyNumberFormat="1" applyFont="1" applyBorder="1" applyAlignment="1">
      <alignment horizontal="center" vertical="center" shrinkToFit="1"/>
    </xf>
    <xf numFmtId="3" fontId="2" fillId="0" borderId="36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8" borderId="11" xfId="0" applyNumberFormat="1" applyFont="1" applyFill="1" applyBorder="1" applyAlignment="1">
      <alignment horizontal="center" vertical="top" wrapText="1"/>
    </xf>
    <xf numFmtId="0" fontId="2" fillId="8" borderId="55" xfId="0" applyNumberFormat="1" applyFont="1" applyFill="1" applyBorder="1" applyAlignment="1">
      <alignment vertical="top" wrapText="1"/>
    </xf>
    <xf numFmtId="0" fontId="2" fillId="8" borderId="55" xfId="0" applyNumberFormat="1" applyFont="1" applyFill="1" applyBorder="1" applyAlignment="1">
      <alignment horizontal="center" vertical="top" wrapText="1"/>
    </xf>
    <xf numFmtId="0" fontId="2" fillId="8" borderId="19" xfId="0" applyFont="1" applyFill="1" applyBorder="1" applyAlignment="1">
      <alignment vertical="top"/>
    </xf>
    <xf numFmtId="0" fontId="2" fillId="8" borderId="77" xfId="0" applyFont="1" applyFill="1" applyBorder="1" applyAlignment="1">
      <alignment vertical="top"/>
    </xf>
  </cellXfs>
  <cellStyles count="5">
    <cellStyle name="Excel Built-in Normal" xfId="3"/>
    <cellStyle name="Įprastas" xfId="0" builtinId="0"/>
    <cellStyle name="Įprastas 2" xfId="2"/>
    <cellStyle name="Kablelis" xfId="4" builtinId="3"/>
    <cellStyle name="Normal_biudz uz 2001 atskaitomybe3" xfId="1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99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646"/>
  <sheetViews>
    <sheetView tabSelected="1" zoomScaleNormal="100" zoomScaleSheetLayoutView="100" workbookViewId="0">
      <selection activeCell="K80" sqref="K80"/>
    </sheetView>
  </sheetViews>
  <sheetFormatPr defaultColWidth="9.1796875" defaultRowHeight="13"/>
  <cols>
    <col min="1" max="3" width="2.7265625" style="3" customWidth="1"/>
    <col min="4" max="4" width="3.1796875" style="3" customWidth="1"/>
    <col min="5" max="5" width="28" style="3" customWidth="1"/>
    <col min="6" max="6" width="4.26953125" style="50" customWidth="1"/>
    <col min="7" max="7" width="12.26953125" style="4" customWidth="1"/>
    <col min="8" max="8" width="9.26953125" style="50" customWidth="1"/>
    <col min="9" max="12" width="10.453125" style="3" customWidth="1"/>
    <col min="13" max="13" width="36" style="3" customWidth="1"/>
    <col min="14" max="14" width="8.453125" style="3" customWidth="1"/>
    <col min="15" max="15" width="7.26953125" style="3" customWidth="1"/>
    <col min="16" max="16" width="6.453125" style="3" customWidth="1"/>
    <col min="17" max="17" width="5.81640625" style="3" customWidth="1"/>
    <col min="18" max="16384" width="9.1796875" style="2"/>
  </cols>
  <sheetData>
    <row r="1" spans="1:17" ht="19.5" customHeight="1">
      <c r="F1" s="120"/>
      <c r="J1" s="156"/>
      <c r="K1" s="156"/>
      <c r="L1" s="156"/>
      <c r="M1" s="696" t="s">
        <v>129</v>
      </c>
      <c r="N1" s="696"/>
      <c r="O1" s="696"/>
      <c r="P1" s="696"/>
      <c r="Q1" s="696"/>
    </row>
    <row r="2" spans="1:17" ht="17.25" customHeight="1">
      <c r="F2" s="120"/>
      <c r="I2" s="157"/>
      <c r="J2" s="157"/>
      <c r="K2" s="157"/>
      <c r="L2" s="157"/>
      <c r="M2" s="157"/>
      <c r="N2" s="157"/>
      <c r="O2" s="157"/>
      <c r="P2" s="157"/>
      <c r="Q2" s="157"/>
    </row>
    <row r="3" spans="1:17" s="3" customFormat="1" ht="15" customHeight="1">
      <c r="A3" s="429"/>
      <c r="B3" s="429"/>
      <c r="C3" s="429"/>
      <c r="D3" s="429"/>
      <c r="E3" s="697" t="s">
        <v>130</v>
      </c>
      <c r="F3" s="697"/>
      <c r="G3" s="697"/>
      <c r="H3" s="697"/>
      <c r="I3" s="697"/>
      <c r="J3" s="697"/>
      <c r="K3" s="697"/>
      <c r="L3" s="697"/>
      <c r="M3" s="697"/>
      <c r="N3" s="429"/>
      <c r="O3" s="429"/>
      <c r="P3" s="429"/>
      <c r="Q3" s="475"/>
    </row>
    <row r="4" spans="1:17" ht="14.25" customHeight="1">
      <c r="A4" s="84"/>
      <c r="B4" s="84"/>
      <c r="C4" s="84"/>
      <c r="D4" s="84"/>
      <c r="E4" s="698" t="s">
        <v>87</v>
      </c>
      <c r="F4" s="698"/>
      <c r="G4" s="698"/>
      <c r="H4" s="698"/>
      <c r="I4" s="698"/>
      <c r="J4" s="698"/>
      <c r="K4" s="698"/>
      <c r="L4" s="698"/>
      <c r="M4" s="698"/>
      <c r="N4" s="430"/>
      <c r="O4" s="430"/>
      <c r="P4" s="430"/>
      <c r="Q4" s="84"/>
    </row>
    <row r="5" spans="1:17" ht="20.25" customHeight="1">
      <c r="A5" s="431"/>
      <c r="B5" s="431"/>
      <c r="C5" s="431"/>
      <c r="D5" s="431"/>
      <c r="E5" s="699" t="s">
        <v>33</v>
      </c>
      <c r="F5" s="699"/>
      <c r="G5" s="699"/>
      <c r="H5" s="699"/>
      <c r="I5" s="699"/>
      <c r="J5" s="699"/>
      <c r="K5" s="699"/>
      <c r="L5" s="699"/>
      <c r="M5" s="699"/>
      <c r="N5" s="431"/>
      <c r="O5" s="431"/>
      <c r="P5" s="431"/>
      <c r="Q5" s="431"/>
    </row>
    <row r="6" spans="1:17" ht="12" customHeight="1" thickBot="1">
      <c r="M6" s="700" t="s">
        <v>31</v>
      </c>
      <c r="N6" s="700"/>
      <c r="O6" s="700"/>
      <c r="P6" s="700"/>
      <c r="Q6" s="700"/>
    </row>
    <row r="7" spans="1:17" s="56" customFormat="1" ht="25.5" customHeight="1">
      <c r="A7" s="716" t="s">
        <v>16</v>
      </c>
      <c r="B7" s="719" t="s">
        <v>0</v>
      </c>
      <c r="C7" s="719" t="s">
        <v>1</v>
      </c>
      <c r="D7" s="719" t="s">
        <v>21</v>
      </c>
      <c r="E7" s="722" t="s">
        <v>10</v>
      </c>
      <c r="F7" s="678" t="s">
        <v>2</v>
      </c>
      <c r="G7" s="681" t="s">
        <v>123</v>
      </c>
      <c r="H7" s="684" t="s">
        <v>3</v>
      </c>
      <c r="I7" s="687" t="s">
        <v>131</v>
      </c>
      <c r="J7" s="690" t="s">
        <v>132</v>
      </c>
      <c r="K7" s="693" t="s">
        <v>133</v>
      </c>
      <c r="L7" s="725" t="s">
        <v>134</v>
      </c>
      <c r="M7" s="670" t="s">
        <v>142</v>
      </c>
      <c r="N7" s="671"/>
      <c r="O7" s="671"/>
      <c r="P7" s="671"/>
      <c r="Q7" s="672"/>
    </row>
    <row r="8" spans="1:17" s="56" customFormat="1" ht="18.75" customHeight="1">
      <c r="A8" s="717"/>
      <c r="B8" s="720"/>
      <c r="C8" s="720"/>
      <c r="D8" s="720"/>
      <c r="E8" s="723"/>
      <c r="F8" s="679"/>
      <c r="G8" s="682"/>
      <c r="H8" s="685"/>
      <c r="I8" s="688"/>
      <c r="J8" s="691"/>
      <c r="K8" s="694"/>
      <c r="L8" s="726"/>
      <c r="M8" s="673" t="s">
        <v>10</v>
      </c>
      <c r="N8" s="675" t="s">
        <v>121</v>
      </c>
      <c r="O8" s="676"/>
      <c r="P8" s="676"/>
      <c r="Q8" s="677"/>
    </row>
    <row r="9" spans="1:17" s="56" customFormat="1" ht="63" customHeight="1" thickBot="1">
      <c r="A9" s="718"/>
      <c r="B9" s="721"/>
      <c r="C9" s="721"/>
      <c r="D9" s="721"/>
      <c r="E9" s="724"/>
      <c r="F9" s="680"/>
      <c r="G9" s="683"/>
      <c r="H9" s="686"/>
      <c r="I9" s="689"/>
      <c r="J9" s="692"/>
      <c r="K9" s="695"/>
      <c r="L9" s="727"/>
      <c r="M9" s="674"/>
      <c r="N9" s="276" t="s">
        <v>45</v>
      </c>
      <c r="O9" s="168" t="s">
        <v>135</v>
      </c>
      <c r="P9" s="168" t="s">
        <v>136</v>
      </c>
      <c r="Q9" s="30" t="s">
        <v>137</v>
      </c>
    </row>
    <row r="10" spans="1:17" s="8" customFormat="1" ht="14.25" customHeight="1">
      <c r="A10" s="701" t="s">
        <v>25</v>
      </c>
      <c r="B10" s="702"/>
      <c r="C10" s="702"/>
      <c r="D10" s="702"/>
      <c r="E10" s="702"/>
      <c r="F10" s="702"/>
      <c r="G10" s="702"/>
      <c r="H10" s="702"/>
      <c r="I10" s="702"/>
      <c r="J10" s="702"/>
      <c r="K10" s="702"/>
      <c r="L10" s="702"/>
      <c r="M10" s="702"/>
      <c r="N10" s="432"/>
      <c r="O10" s="432"/>
      <c r="P10" s="432"/>
      <c r="Q10" s="24"/>
    </row>
    <row r="11" spans="1:17" s="8" customFormat="1" ht="14.25" customHeight="1">
      <c r="A11" s="703" t="s">
        <v>88</v>
      </c>
      <c r="B11" s="704"/>
      <c r="C11" s="704"/>
      <c r="D11" s="704"/>
      <c r="E11" s="704"/>
      <c r="F11" s="704"/>
      <c r="G11" s="704"/>
      <c r="H11" s="704"/>
      <c r="I11" s="704"/>
      <c r="J11" s="704"/>
      <c r="K11" s="704"/>
      <c r="L11" s="704"/>
      <c r="M11" s="704"/>
      <c r="N11" s="433"/>
      <c r="O11" s="433"/>
      <c r="P11" s="433"/>
      <c r="Q11" s="25"/>
    </row>
    <row r="12" spans="1:17" ht="15.75" customHeight="1">
      <c r="A12" s="11" t="s">
        <v>4</v>
      </c>
      <c r="B12" s="710" t="s">
        <v>97</v>
      </c>
      <c r="C12" s="711"/>
      <c r="D12" s="711"/>
      <c r="E12" s="711"/>
      <c r="F12" s="711"/>
      <c r="G12" s="711"/>
      <c r="H12" s="711"/>
      <c r="I12" s="711"/>
      <c r="J12" s="711"/>
      <c r="K12" s="711"/>
      <c r="L12" s="711"/>
      <c r="M12" s="711"/>
      <c r="N12" s="711"/>
      <c r="O12" s="711"/>
      <c r="P12" s="711"/>
      <c r="Q12" s="622"/>
    </row>
    <row r="13" spans="1:17" ht="15.75" customHeight="1">
      <c r="A13" s="12" t="s">
        <v>4</v>
      </c>
      <c r="B13" s="9" t="s">
        <v>4</v>
      </c>
      <c r="C13" s="712" t="s">
        <v>98</v>
      </c>
      <c r="D13" s="713"/>
      <c r="E13" s="713"/>
      <c r="F13" s="713"/>
      <c r="G13" s="713"/>
      <c r="H13" s="713"/>
      <c r="I13" s="713"/>
      <c r="J13" s="713"/>
      <c r="K13" s="713"/>
      <c r="L13" s="713"/>
      <c r="M13" s="713"/>
      <c r="N13" s="438"/>
      <c r="O13" s="438"/>
      <c r="P13" s="438"/>
      <c r="Q13" s="26"/>
    </row>
    <row r="14" spans="1:17" ht="12.75" customHeight="1">
      <c r="A14" s="434" t="s">
        <v>4</v>
      </c>
      <c r="B14" s="435" t="s">
        <v>4</v>
      </c>
      <c r="C14" s="439" t="s">
        <v>4</v>
      </c>
      <c r="D14" s="464"/>
      <c r="E14" s="714" t="s">
        <v>51</v>
      </c>
      <c r="F14" s="116"/>
      <c r="G14" s="76"/>
      <c r="H14" s="473"/>
      <c r="I14" s="246"/>
      <c r="J14" s="243"/>
      <c r="K14" s="251"/>
      <c r="L14" s="250"/>
      <c r="M14" s="128"/>
      <c r="N14" s="169"/>
      <c r="O14" s="181"/>
      <c r="P14" s="169"/>
      <c r="Q14" s="134"/>
    </row>
    <row r="15" spans="1:17" ht="12.75" customHeight="1">
      <c r="A15" s="434"/>
      <c r="B15" s="435"/>
      <c r="C15" s="439"/>
      <c r="D15" s="466"/>
      <c r="E15" s="715"/>
      <c r="F15" s="117"/>
      <c r="G15" s="94"/>
      <c r="H15" s="444"/>
      <c r="I15" s="247"/>
      <c r="J15" s="248"/>
      <c r="K15" s="249"/>
      <c r="L15" s="244"/>
      <c r="M15" s="442"/>
      <c r="N15" s="170"/>
      <c r="O15" s="182"/>
      <c r="P15" s="170"/>
      <c r="Q15" s="283"/>
    </row>
    <row r="16" spans="1:17" ht="15.75" customHeight="1">
      <c r="A16" s="549"/>
      <c r="B16" s="550"/>
      <c r="C16" s="664"/>
      <c r="D16" s="666" t="s">
        <v>4</v>
      </c>
      <c r="E16" s="547" t="s">
        <v>24</v>
      </c>
      <c r="F16" s="665" t="s">
        <v>93</v>
      </c>
      <c r="G16" s="558" t="s">
        <v>122</v>
      </c>
      <c r="H16" s="75" t="s">
        <v>20</v>
      </c>
      <c r="I16" s="406">
        <f>30-19</f>
        <v>11</v>
      </c>
      <c r="J16" s="514"/>
      <c r="K16" s="407">
        <v>32.700000000000003</v>
      </c>
      <c r="L16" s="408">
        <v>33</v>
      </c>
      <c r="M16" s="112" t="s">
        <v>91</v>
      </c>
      <c r="N16" s="171">
        <v>29</v>
      </c>
      <c r="O16" s="171">
        <v>10</v>
      </c>
      <c r="P16" s="171">
        <v>60</v>
      </c>
      <c r="Q16" s="351">
        <v>60</v>
      </c>
    </row>
    <row r="17" spans="1:17" ht="27" customHeight="1">
      <c r="A17" s="549"/>
      <c r="B17" s="550"/>
      <c r="C17" s="664"/>
      <c r="D17" s="667"/>
      <c r="E17" s="547"/>
      <c r="F17" s="665"/>
      <c r="G17" s="558"/>
      <c r="H17" s="126" t="s">
        <v>40</v>
      </c>
      <c r="I17" s="230"/>
      <c r="J17" s="514">
        <f>11-7</f>
        <v>4</v>
      </c>
      <c r="K17" s="233"/>
      <c r="L17" s="21"/>
      <c r="M17" s="113" t="s">
        <v>30</v>
      </c>
      <c r="N17" s="172">
        <v>2</v>
      </c>
      <c r="O17" s="172">
        <v>1</v>
      </c>
      <c r="P17" s="172">
        <v>2</v>
      </c>
      <c r="Q17" s="352">
        <v>2</v>
      </c>
    </row>
    <row r="18" spans="1:17" ht="24.75" customHeight="1">
      <c r="A18" s="549"/>
      <c r="B18" s="550"/>
      <c r="C18" s="664"/>
      <c r="D18" s="667"/>
      <c r="E18" s="547"/>
      <c r="F18" s="665"/>
      <c r="G18" s="558"/>
      <c r="H18" s="473"/>
      <c r="I18" s="230"/>
      <c r="J18" s="238"/>
      <c r="K18" s="233"/>
      <c r="L18" s="21"/>
      <c r="M18" s="95" t="s">
        <v>27</v>
      </c>
      <c r="N18" s="173">
        <v>60</v>
      </c>
      <c r="O18" s="173"/>
      <c r="P18" s="173">
        <v>60</v>
      </c>
      <c r="Q18" s="353"/>
    </row>
    <row r="19" spans="1:17" ht="27" customHeight="1">
      <c r="A19" s="434"/>
      <c r="B19" s="435"/>
      <c r="C19" s="439"/>
      <c r="D19" s="667"/>
      <c r="E19" s="440"/>
      <c r="F19" s="441"/>
      <c r="G19" s="115"/>
      <c r="H19" s="126"/>
      <c r="I19" s="230"/>
      <c r="J19" s="238"/>
      <c r="K19" s="233"/>
      <c r="L19" s="21"/>
      <c r="M19" s="341" t="s">
        <v>166</v>
      </c>
      <c r="N19" s="339">
        <v>1100</v>
      </c>
      <c r="O19" s="340">
        <v>1100</v>
      </c>
      <c r="P19" s="339">
        <v>1100</v>
      </c>
      <c r="Q19" s="345">
        <v>1100</v>
      </c>
    </row>
    <row r="20" spans="1:17" ht="30" customHeight="1">
      <c r="A20" s="434"/>
      <c r="B20" s="435"/>
      <c r="C20" s="439"/>
      <c r="D20" s="668"/>
      <c r="E20" s="440"/>
      <c r="F20" s="441"/>
      <c r="G20" s="115"/>
      <c r="H20" s="126"/>
      <c r="I20" s="230"/>
      <c r="J20" s="238"/>
      <c r="K20" s="233"/>
      <c r="L20" s="21"/>
      <c r="M20" s="333" t="s">
        <v>147</v>
      </c>
      <c r="N20" s="174"/>
      <c r="O20" s="338"/>
      <c r="P20" s="174">
        <v>3</v>
      </c>
      <c r="Q20" s="354">
        <v>3</v>
      </c>
    </row>
    <row r="21" spans="1:17" ht="25.5" customHeight="1">
      <c r="A21" s="549"/>
      <c r="B21" s="550"/>
      <c r="C21" s="439"/>
      <c r="D21" s="569" t="s">
        <v>6</v>
      </c>
      <c r="E21" s="551" t="s">
        <v>176</v>
      </c>
      <c r="F21" s="336" t="s">
        <v>93</v>
      </c>
      <c r="G21" s="557" t="s">
        <v>122</v>
      </c>
      <c r="H21" s="108" t="s">
        <v>20</v>
      </c>
      <c r="I21" s="445"/>
      <c r="J21" s="236">
        <v>204.8</v>
      </c>
      <c r="K21" s="450">
        <v>270.3</v>
      </c>
      <c r="L21" s="245">
        <v>270.3</v>
      </c>
      <c r="M21" s="394" t="s">
        <v>32</v>
      </c>
      <c r="N21" s="395"/>
      <c r="O21" s="395">
        <v>70</v>
      </c>
      <c r="P21" s="395">
        <v>150</v>
      </c>
      <c r="Q21" s="344">
        <v>150</v>
      </c>
    </row>
    <row r="22" spans="1:17" ht="27" customHeight="1">
      <c r="A22" s="549"/>
      <c r="B22" s="550"/>
      <c r="C22" s="439"/>
      <c r="D22" s="577"/>
      <c r="E22" s="552"/>
      <c r="F22" s="669" t="s">
        <v>79</v>
      </c>
      <c r="G22" s="558"/>
      <c r="H22" s="126" t="s">
        <v>40</v>
      </c>
      <c r="I22" s="230"/>
      <c r="J22" s="238"/>
      <c r="K22" s="233"/>
      <c r="L22" s="21"/>
      <c r="M22" s="114" t="s">
        <v>152</v>
      </c>
      <c r="N22" s="176"/>
      <c r="O22" s="176">
        <v>5</v>
      </c>
      <c r="P22" s="176">
        <v>5</v>
      </c>
      <c r="Q22" s="346">
        <v>5</v>
      </c>
    </row>
    <row r="23" spans="1:17" ht="27.75" customHeight="1">
      <c r="A23" s="549"/>
      <c r="B23" s="550"/>
      <c r="C23" s="439"/>
      <c r="D23" s="577"/>
      <c r="E23" s="552"/>
      <c r="F23" s="669"/>
      <c r="G23" s="558"/>
      <c r="H23" s="126"/>
      <c r="I23" s="230"/>
      <c r="J23" s="238"/>
      <c r="K23" s="233"/>
      <c r="L23" s="21"/>
      <c r="M23" s="114" t="s">
        <v>153</v>
      </c>
      <c r="N23" s="176"/>
      <c r="O23" s="176">
        <v>3</v>
      </c>
      <c r="P23" s="176">
        <v>3</v>
      </c>
      <c r="Q23" s="346">
        <v>3</v>
      </c>
    </row>
    <row r="24" spans="1:17" ht="27.75" customHeight="1">
      <c r="A24" s="549"/>
      <c r="B24" s="550"/>
      <c r="C24" s="439"/>
      <c r="D24" s="577"/>
      <c r="E24" s="552"/>
      <c r="F24" s="337"/>
      <c r="G24" s="437"/>
      <c r="H24" s="126"/>
      <c r="I24" s="230"/>
      <c r="J24" s="238"/>
      <c r="K24" s="233"/>
      <c r="L24" s="21"/>
      <c r="M24" s="396" t="s">
        <v>167</v>
      </c>
      <c r="N24" s="392"/>
      <c r="O24" s="392">
        <v>100</v>
      </c>
      <c r="P24" s="392">
        <v>200</v>
      </c>
      <c r="Q24" s="393">
        <v>250</v>
      </c>
    </row>
    <row r="25" spans="1:17" ht="27.75" customHeight="1">
      <c r="A25" s="549"/>
      <c r="B25" s="550"/>
      <c r="C25" s="439"/>
      <c r="D25" s="577"/>
      <c r="E25" s="552"/>
      <c r="F25" s="337"/>
      <c r="G25" s="437"/>
      <c r="H25" s="126"/>
      <c r="I25" s="230"/>
      <c r="J25" s="238"/>
      <c r="K25" s="233"/>
      <c r="L25" s="21"/>
      <c r="M25" s="333" t="s">
        <v>112</v>
      </c>
      <c r="N25" s="397"/>
      <c r="O25" s="180">
        <v>1</v>
      </c>
      <c r="P25" s="180">
        <v>1</v>
      </c>
      <c r="Q25" s="398">
        <v>1</v>
      </c>
    </row>
    <row r="26" spans="1:17" ht="27.75" customHeight="1">
      <c r="A26" s="549"/>
      <c r="B26" s="550"/>
      <c r="C26" s="439"/>
      <c r="D26" s="577"/>
      <c r="E26" s="552"/>
      <c r="F26" s="337"/>
      <c r="G26" s="437"/>
      <c r="H26" s="126"/>
      <c r="I26" s="230"/>
      <c r="J26" s="238"/>
      <c r="K26" s="233"/>
      <c r="L26" s="21"/>
      <c r="M26" s="42" t="s">
        <v>168</v>
      </c>
      <c r="N26" s="401"/>
      <c r="O26" s="403">
        <v>1</v>
      </c>
      <c r="P26" s="308">
        <v>1</v>
      </c>
      <c r="Q26" s="399">
        <v>1</v>
      </c>
    </row>
    <row r="27" spans="1:17" ht="27.75" customHeight="1">
      <c r="A27" s="549"/>
      <c r="B27" s="550"/>
      <c r="C27" s="439"/>
      <c r="D27" s="577"/>
      <c r="E27" s="552"/>
      <c r="F27" s="337"/>
      <c r="G27" s="437"/>
      <c r="H27" s="126"/>
      <c r="I27" s="230"/>
      <c r="J27" s="238"/>
      <c r="K27" s="233"/>
      <c r="L27" s="21"/>
      <c r="M27" s="114" t="s">
        <v>154</v>
      </c>
      <c r="N27" s="400"/>
      <c r="O27" s="402">
        <v>2</v>
      </c>
      <c r="P27" s="177">
        <v>2</v>
      </c>
      <c r="Q27" s="346">
        <v>2</v>
      </c>
    </row>
    <row r="28" spans="1:17" ht="18.75" customHeight="1">
      <c r="A28" s="549"/>
      <c r="B28" s="550"/>
      <c r="C28" s="439"/>
      <c r="D28" s="577"/>
      <c r="E28" s="552"/>
      <c r="F28" s="343"/>
      <c r="G28" s="139"/>
      <c r="H28" s="126"/>
      <c r="I28" s="230"/>
      <c r="J28" s="238"/>
      <c r="K28" s="233"/>
      <c r="L28" s="21"/>
      <c r="M28" s="81" t="s">
        <v>104</v>
      </c>
      <c r="N28" s="348"/>
      <c r="O28" s="349">
        <v>4</v>
      </c>
      <c r="P28" s="350">
        <v>4</v>
      </c>
      <c r="Q28" s="347">
        <v>5</v>
      </c>
    </row>
    <row r="29" spans="1:17" ht="25.5" customHeight="1">
      <c r="A29" s="549"/>
      <c r="B29" s="550"/>
      <c r="C29" s="342"/>
      <c r="D29" s="705" t="s">
        <v>148</v>
      </c>
      <c r="E29" s="551" t="s">
        <v>100</v>
      </c>
      <c r="F29" s="707" t="s">
        <v>93</v>
      </c>
      <c r="G29" s="557" t="s">
        <v>122</v>
      </c>
      <c r="H29" s="108" t="s">
        <v>20</v>
      </c>
      <c r="I29" s="445">
        <v>157.30000000000001</v>
      </c>
      <c r="J29" s="236"/>
      <c r="K29" s="450"/>
      <c r="L29" s="245"/>
      <c r="M29" s="334" t="s">
        <v>32</v>
      </c>
      <c r="N29" s="175">
        <v>150</v>
      </c>
      <c r="O29" s="175"/>
      <c r="P29" s="175"/>
      <c r="Q29" s="278"/>
    </row>
    <row r="30" spans="1:17" ht="27" customHeight="1">
      <c r="A30" s="549"/>
      <c r="B30" s="550"/>
      <c r="C30" s="342"/>
      <c r="D30" s="706"/>
      <c r="E30" s="552"/>
      <c r="F30" s="708"/>
      <c r="G30" s="558"/>
      <c r="H30" s="126" t="s">
        <v>40</v>
      </c>
      <c r="I30" s="230">
        <v>6.1</v>
      </c>
      <c r="J30" s="238"/>
      <c r="K30" s="233"/>
      <c r="L30" s="21"/>
      <c r="M30" s="458" t="s">
        <v>26</v>
      </c>
      <c r="N30" s="176">
        <v>250</v>
      </c>
      <c r="O30" s="176"/>
      <c r="P30" s="176"/>
      <c r="Q30" s="279"/>
    </row>
    <row r="31" spans="1:17" ht="27.75" customHeight="1">
      <c r="A31" s="549"/>
      <c r="B31" s="550"/>
      <c r="C31" s="342"/>
      <c r="D31" s="706"/>
      <c r="E31" s="552"/>
      <c r="F31" s="708"/>
      <c r="G31" s="558"/>
      <c r="H31" s="126"/>
      <c r="I31" s="230"/>
      <c r="J31" s="238"/>
      <c r="K31" s="233"/>
      <c r="L31" s="21"/>
      <c r="M31" s="114" t="s">
        <v>106</v>
      </c>
      <c r="N31" s="176">
        <v>30</v>
      </c>
      <c r="O31" s="176"/>
      <c r="P31" s="176"/>
      <c r="Q31" s="280"/>
    </row>
    <row r="32" spans="1:17" ht="42.75" customHeight="1">
      <c r="A32" s="549"/>
      <c r="B32" s="550"/>
      <c r="C32" s="342"/>
      <c r="D32" s="706"/>
      <c r="E32" s="552"/>
      <c r="F32" s="709"/>
      <c r="G32" s="139"/>
      <c r="H32" s="126"/>
      <c r="I32" s="230"/>
      <c r="J32" s="238"/>
      <c r="K32" s="233"/>
      <c r="L32" s="21"/>
      <c r="M32" s="335" t="s">
        <v>73</v>
      </c>
      <c r="N32" s="177">
        <v>12</v>
      </c>
      <c r="O32" s="177"/>
      <c r="P32" s="177"/>
      <c r="Q32" s="281"/>
    </row>
    <row r="33" spans="1:17" ht="17.25" customHeight="1">
      <c r="A33" s="434"/>
      <c r="B33" s="435"/>
      <c r="C33" s="342"/>
      <c r="D33" s="476" t="s">
        <v>149</v>
      </c>
      <c r="E33" s="546" t="s">
        <v>101</v>
      </c>
      <c r="F33" s="477"/>
      <c r="G33" s="557" t="s">
        <v>122</v>
      </c>
      <c r="H33" s="108" t="s">
        <v>20</v>
      </c>
      <c r="I33" s="445"/>
      <c r="J33" s="236"/>
      <c r="K33" s="450"/>
      <c r="L33" s="245"/>
      <c r="M33" s="654" t="s">
        <v>102</v>
      </c>
      <c r="N33" s="178">
        <v>4</v>
      </c>
      <c r="O33" s="178"/>
      <c r="P33" s="178"/>
      <c r="Q33" s="282"/>
    </row>
    <row r="34" spans="1:17" ht="13.5" customHeight="1">
      <c r="A34" s="434"/>
      <c r="B34" s="435"/>
      <c r="C34" s="342"/>
      <c r="D34" s="478"/>
      <c r="E34" s="548"/>
      <c r="F34" s="477"/>
      <c r="G34" s="558"/>
      <c r="H34" s="127"/>
      <c r="I34" s="446"/>
      <c r="J34" s="239"/>
      <c r="K34" s="451"/>
      <c r="L34" s="22"/>
      <c r="M34" s="655"/>
      <c r="N34" s="179"/>
      <c r="O34" s="184"/>
      <c r="P34" s="186"/>
      <c r="Q34" s="283"/>
    </row>
    <row r="35" spans="1:17" ht="16.5" customHeight="1">
      <c r="A35" s="434"/>
      <c r="B35" s="435"/>
      <c r="C35" s="342"/>
      <c r="D35" s="479" t="s">
        <v>150</v>
      </c>
      <c r="E35" s="546" t="s">
        <v>103</v>
      </c>
      <c r="F35" s="480"/>
      <c r="G35" s="558"/>
      <c r="H35" s="108" t="s">
        <v>20</v>
      </c>
      <c r="I35" s="445">
        <v>8</v>
      </c>
      <c r="J35" s="236"/>
      <c r="K35" s="450"/>
      <c r="L35" s="245"/>
      <c r="M35" s="54" t="s">
        <v>104</v>
      </c>
      <c r="N35" s="178">
        <v>6</v>
      </c>
      <c r="O35" s="178"/>
      <c r="P35" s="178"/>
      <c r="Q35" s="284"/>
    </row>
    <row r="36" spans="1:17" ht="39" customHeight="1">
      <c r="A36" s="434"/>
      <c r="B36" s="435"/>
      <c r="C36" s="342"/>
      <c r="D36" s="479"/>
      <c r="E36" s="547"/>
      <c r="F36" s="480"/>
      <c r="G36" s="139"/>
      <c r="H36" s="126"/>
      <c r="I36" s="230"/>
      <c r="J36" s="233"/>
      <c r="K36" s="233"/>
      <c r="L36" s="21"/>
      <c r="M36" s="55" t="s">
        <v>105</v>
      </c>
      <c r="N36" s="180">
        <v>50</v>
      </c>
      <c r="O36" s="180"/>
      <c r="P36" s="180"/>
      <c r="Q36" s="285"/>
    </row>
    <row r="37" spans="1:17" ht="27.75" customHeight="1">
      <c r="A37" s="434"/>
      <c r="B37" s="435"/>
      <c r="C37" s="342"/>
      <c r="D37" s="479"/>
      <c r="E37" s="548"/>
      <c r="F37" s="480"/>
      <c r="G37" s="437"/>
      <c r="H37" s="127"/>
      <c r="I37" s="230"/>
      <c r="J37" s="451"/>
      <c r="K37" s="451"/>
      <c r="L37" s="453"/>
      <c r="M37" s="118" t="s">
        <v>112</v>
      </c>
      <c r="N37" s="187">
        <v>1</v>
      </c>
      <c r="O37" s="187"/>
      <c r="P37" s="187"/>
      <c r="Q37" s="286"/>
    </row>
    <row r="38" spans="1:17" ht="27.75" customHeight="1">
      <c r="A38" s="434"/>
      <c r="B38" s="435"/>
      <c r="C38" s="132"/>
      <c r="D38" s="656" t="s">
        <v>151</v>
      </c>
      <c r="E38" s="546" t="s">
        <v>108</v>
      </c>
      <c r="F38" s="658" t="s">
        <v>79</v>
      </c>
      <c r="G38" s="557" t="s">
        <v>122</v>
      </c>
      <c r="H38" s="540" t="s">
        <v>20</v>
      </c>
      <c r="I38" s="660">
        <v>8</v>
      </c>
      <c r="J38" s="641"/>
      <c r="K38" s="641"/>
      <c r="L38" s="643"/>
      <c r="M38" s="302" t="s">
        <v>107</v>
      </c>
      <c r="N38" s="178">
        <v>1</v>
      </c>
      <c r="O38" s="303"/>
      <c r="P38" s="194"/>
      <c r="Q38" s="287"/>
    </row>
    <row r="39" spans="1:17" ht="27.75" customHeight="1">
      <c r="A39" s="467"/>
      <c r="B39" s="435"/>
      <c r="C39" s="132"/>
      <c r="D39" s="657"/>
      <c r="E39" s="548"/>
      <c r="F39" s="659"/>
      <c r="G39" s="558"/>
      <c r="H39" s="542"/>
      <c r="I39" s="661"/>
      <c r="J39" s="642"/>
      <c r="K39" s="642"/>
      <c r="L39" s="644"/>
      <c r="M39" s="42" t="s">
        <v>139</v>
      </c>
      <c r="N39" s="306"/>
      <c r="O39" s="307"/>
      <c r="P39" s="308"/>
      <c r="Q39" s="304"/>
    </row>
    <row r="40" spans="1:17" ht="40.5" customHeight="1">
      <c r="A40" s="467"/>
      <c r="B40" s="435"/>
      <c r="C40" s="469"/>
      <c r="D40" s="651" t="s">
        <v>22</v>
      </c>
      <c r="E40" s="546" t="s">
        <v>177</v>
      </c>
      <c r="F40" s="305" t="s">
        <v>55</v>
      </c>
      <c r="G40" s="558"/>
      <c r="H40" s="16" t="s">
        <v>20</v>
      </c>
      <c r="I40" s="445">
        <v>3</v>
      </c>
      <c r="J40" s="450">
        <v>3</v>
      </c>
      <c r="K40" s="236">
        <v>3</v>
      </c>
      <c r="L40" s="245">
        <v>3</v>
      </c>
      <c r="M40" s="332" t="s">
        <v>58</v>
      </c>
      <c r="N40" s="356">
        <v>10</v>
      </c>
      <c r="O40" s="197"/>
      <c r="P40" s="357"/>
      <c r="Q40" s="278"/>
    </row>
    <row r="41" spans="1:17" ht="29.25" customHeight="1">
      <c r="A41" s="467"/>
      <c r="B41" s="435"/>
      <c r="C41" s="64"/>
      <c r="D41" s="568"/>
      <c r="E41" s="547"/>
      <c r="F41" s="459"/>
      <c r="G41" s="558"/>
      <c r="H41" s="32" t="s">
        <v>40</v>
      </c>
      <c r="I41" s="230">
        <v>1.3</v>
      </c>
      <c r="J41" s="233"/>
      <c r="K41" s="238"/>
      <c r="L41" s="21"/>
      <c r="M41" s="114" t="s">
        <v>155</v>
      </c>
      <c r="N41" s="358"/>
      <c r="O41" s="359">
        <v>2</v>
      </c>
      <c r="P41" s="360"/>
      <c r="Q41" s="346">
        <v>2</v>
      </c>
    </row>
    <row r="42" spans="1:17" ht="27.75" customHeight="1">
      <c r="A42" s="467"/>
      <c r="B42" s="435"/>
      <c r="C42" s="64"/>
      <c r="D42" s="568"/>
      <c r="E42" s="547"/>
      <c r="F42" s="355"/>
      <c r="G42" s="437"/>
      <c r="H42" s="32"/>
      <c r="I42" s="230"/>
      <c r="J42" s="233"/>
      <c r="K42" s="238"/>
      <c r="L42" s="21"/>
      <c r="M42" s="152" t="s">
        <v>156</v>
      </c>
      <c r="N42" s="190"/>
      <c r="O42" s="196">
        <v>1</v>
      </c>
      <c r="P42" s="196"/>
      <c r="Q42" s="347">
        <v>1</v>
      </c>
    </row>
    <row r="43" spans="1:17" ht="28.5" customHeight="1">
      <c r="A43" s="549"/>
      <c r="B43" s="86"/>
      <c r="C43" s="85"/>
      <c r="D43" s="666" t="s">
        <v>76</v>
      </c>
      <c r="E43" s="546" t="s">
        <v>39</v>
      </c>
      <c r="F43" s="121" t="s">
        <v>93</v>
      </c>
      <c r="G43" s="558"/>
      <c r="H43" s="443" t="s">
        <v>40</v>
      </c>
      <c r="I43" s="445">
        <v>2.2999999999999998</v>
      </c>
      <c r="J43" s="450"/>
      <c r="K43" s="236"/>
      <c r="L43" s="245"/>
      <c r="M43" s="91" t="s">
        <v>54</v>
      </c>
      <c r="N43" s="361" t="s">
        <v>46</v>
      </c>
      <c r="O43" s="192"/>
      <c r="P43" s="192"/>
      <c r="Q43" s="288"/>
    </row>
    <row r="44" spans="1:17" ht="26.25" customHeight="1">
      <c r="A44" s="549"/>
      <c r="B44" s="86"/>
      <c r="C44" s="85"/>
      <c r="D44" s="668"/>
      <c r="E44" s="548"/>
      <c r="F44" s="109" t="s">
        <v>55</v>
      </c>
      <c r="G44" s="558"/>
      <c r="H44" s="444"/>
      <c r="I44" s="446"/>
      <c r="J44" s="451"/>
      <c r="K44" s="239"/>
      <c r="L44" s="22"/>
      <c r="M44" s="92" t="s">
        <v>96</v>
      </c>
      <c r="N44" s="362" t="s">
        <v>46</v>
      </c>
      <c r="O44" s="185"/>
      <c r="P44" s="185"/>
      <c r="Q44" s="277"/>
    </row>
    <row r="45" spans="1:17" ht="13.5" customHeight="1">
      <c r="A45" s="467"/>
      <c r="B45" s="435"/>
      <c r="C45" s="469"/>
      <c r="D45" s="470" t="s">
        <v>77</v>
      </c>
      <c r="E45" s="547" t="s">
        <v>37</v>
      </c>
      <c r="F45" s="131" t="s">
        <v>55</v>
      </c>
      <c r="G45" s="662"/>
      <c r="H45" s="32" t="s">
        <v>40</v>
      </c>
      <c r="I45" s="230">
        <v>3.4</v>
      </c>
      <c r="J45" s="233">
        <v>0.1</v>
      </c>
      <c r="K45" s="238"/>
      <c r="L45" s="21"/>
      <c r="M45" s="449" t="s">
        <v>114</v>
      </c>
      <c r="N45" s="190">
        <v>4</v>
      </c>
      <c r="O45" s="455"/>
      <c r="P45" s="455"/>
      <c r="Q45" s="289"/>
    </row>
    <row r="46" spans="1:17" ht="13.5" customHeight="1">
      <c r="A46" s="467"/>
      <c r="B46" s="435"/>
      <c r="C46" s="469"/>
      <c r="D46" s="17"/>
      <c r="E46" s="548"/>
      <c r="F46" s="460"/>
      <c r="G46" s="663"/>
      <c r="H46" s="32"/>
      <c r="I46" s="247"/>
      <c r="J46" s="249"/>
      <c r="K46" s="248"/>
      <c r="L46" s="244"/>
      <c r="M46" s="43" t="s">
        <v>49</v>
      </c>
      <c r="N46" s="189">
        <v>10</v>
      </c>
      <c r="O46" s="474"/>
      <c r="P46" s="474"/>
      <c r="Q46" s="290"/>
    </row>
    <row r="47" spans="1:17" ht="16.5" customHeight="1">
      <c r="A47" s="467"/>
      <c r="B47" s="435"/>
      <c r="C47" s="469"/>
      <c r="D47" s="472" t="s">
        <v>78</v>
      </c>
      <c r="E47" s="546" t="s">
        <v>53</v>
      </c>
      <c r="F47" s="461" t="s">
        <v>55</v>
      </c>
      <c r="G47" s="557" t="s">
        <v>110</v>
      </c>
      <c r="H47" s="16" t="s">
        <v>20</v>
      </c>
      <c r="I47" s="445">
        <f>12.2+0.9</f>
        <v>13.1</v>
      </c>
      <c r="J47" s="450">
        <v>5.3</v>
      </c>
      <c r="K47" s="236"/>
      <c r="L47" s="452"/>
      <c r="M47" s="3" t="s">
        <v>164</v>
      </c>
      <c r="N47" s="377">
        <v>1</v>
      </c>
      <c r="O47" s="454"/>
      <c r="P47" s="454"/>
      <c r="Q47" s="291"/>
    </row>
    <row r="48" spans="1:17" ht="16.5" customHeight="1">
      <c r="A48" s="467"/>
      <c r="B48" s="435"/>
      <c r="C48" s="469"/>
      <c r="D48" s="470"/>
      <c r="E48" s="547"/>
      <c r="F48" s="131" t="s">
        <v>23</v>
      </c>
      <c r="G48" s="558"/>
      <c r="H48" s="32" t="s">
        <v>38</v>
      </c>
      <c r="I48" s="230">
        <v>551.9</v>
      </c>
      <c r="J48" s="233">
        <f>102.1-3.6</f>
        <v>98.5</v>
      </c>
      <c r="K48" s="238"/>
      <c r="L48" s="267"/>
      <c r="M48" s="594" t="s">
        <v>143</v>
      </c>
      <c r="N48" s="537">
        <v>100</v>
      </c>
      <c r="O48" s="518"/>
      <c r="P48" s="518"/>
      <c r="Q48" s="519"/>
    </row>
    <row r="49" spans="1:17" ht="16.5" customHeight="1">
      <c r="A49" s="495"/>
      <c r="B49" s="492"/>
      <c r="C49" s="493"/>
      <c r="D49" s="494"/>
      <c r="E49" s="547"/>
      <c r="F49" s="131"/>
      <c r="G49" s="558"/>
      <c r="H49" s="32" t="s">
        <v>61</v>
      </c>
      <c r="I49" s="230"/>
      <c r="J49" s="233">
        <v>3.6</v>
      </c>
      <c r="K49" s="238"/>
      <c r="L49" s="267"/>
      <c r="M49" s="652"/>
      <c r="N49" s="538"/>
      <c r="O49" s="496"/>
      <c r="P49" s="496"/>
      <c r="Q49" s="482"/>
    </row>
    <row r="50" spans="1:17" ht="21" customHeight="1">
      <c r="A50" s="467"/>
      <c r="B50" s="435"/>
      <c r="C50" s="469"/>
      <c r="D50" s="470"/>
      <c r="E50" s="547"/>
      <c r="F50" s="96"/>
      <c r="G50" s="558"/>
      <c r="H50" s="32" t="s">
        <v>34</v>
      </c>
      <c r="I50" s="230">
        <v>77</v>
      </c>
      <c r="J50" s="233"/>
      <c r="K50" s="238"/>
      <c r="L50" s="267"/>
      <c r="M50" s="653"/>
      <c r="N50" s="539"/>
      <c r="O50" s="520"/>
      <c r="P50" s="520"/>
      <c r="Q50" s="521"/>
    </row>
    <row r="51" spans="1:17" ht="30" customHeight="1">
      <c r="A51" s="467"/>
      <c r="B51" s="435"/>
      <c r="C51" s="469"/>
      <c r="D51" s="470"/>
      <c r="E51" s="547"/>
      <c r="F51" s="483"/>
      <c r="G51" s="558"/>
      <c r="H51" s="35" t="s">
        <v>40</v>
      </c>
      <c r="I51" s="446">
        <v>17.5</v>
      </c>
      <c r="J51" s="451">
        <v>10.4</v>
      </c>
      <c r="K51" s="239"/>
      <c r="L51" s="22"/>
      <c r="M51" s="391" t="s">
        <v>165</v>
      </c>
      <c r="N51" s="212"/>
      <c r="O51" s="212">
        <v>100</v>
      </c>
      <c r="P51" s="484"/>
      <c r="Q51" s="485"/>
    </row>
    <row r="52" spans="1:17" ht="14.25" customHeight="1">
      <c r="A52" s="467"/>
      <c r="B52" s="435"/>
      <c r="C52" s="469"/>
      <c r="D52" s="472" t="s">
        <v>89</v>
      </c>
      <c r="E52" s="546" t="s">
        <v>42</v>
      </c>
      <c r="F52" s="461" t="s">
        <v>55</v>
      </c>
      <c r="G52" s="558"/>
      <c r="H52" s="32" t="s">
        <v>40</v>
      </c>
      <c r="I52" s="254"/>
      <c r="J52" s="257"/>
      <c r="K52" s="260"/>
      <c r="L52" s="243"/>
      <c r="M52" s="639" t="s">
        <v>50</v>
      </c>
      <c r="N52" s="190"/>
      <c r="O52" s="455"/>
      <c r="P52" s="455"/>
      <c r="Q52" s="289"/>
    </row>
    <row r="53" spans="1:17" ht="13.5" customHeight="1">
      <c r="A53" s="467"/>
      <c r="B53" s="435"/>
      <c r="C53" s="469"/>
      <c r="D53" s="57"/>
      <c r="E53" s="547"/>
      <c r="F53" s="131" t="s">
        <v>23</v>
      </c>
      <c r="G53" s="558"/>
      <c r="H53" s="32"/>
      <c r="I53" s="255"/>
      <c r="J53" s="258"/>
      <c r="K53" s="261"/>
      <c r="L53" s="252"/>
      <c r="M53" s="640"/>
      <c r="N53" s="190"/>
      <c r="O53" s="486"/>
      <c r="P53" s="486"/>
      <c r="Q53" s="487"/>
    </row>
    <row r="54" spans="1:17" ht="37.5" customHeight="1">
      <c r="A54" s="467"/>
      <c r="B54" s="435"/>
      <c r="C54" s="469"/>
      <c r="D54" s="58"/>
      <c r="E54" s="556"/>
      <c r="F54" s="129"/>
      <c r="G54" s="579"/>
      <c r="H54" s="35"/>
      <c r="I54" s="256"/>
      <c r="J54" s="258"/>
      <c r="K54" s="261"/>
      <c r="L54" s="252"/>
      <c r="M54" s="87"/>
      <c r="N54" s="191"/>
      <c r="O54" s="193"/>
      <c r="P54" s="193"/>
      <c r="Q54" s="292"/>
    </row>
    <row r="55" spans="1:17" ht="53.25" customHeight="1">
      <c r="A55" s="467"/>
      <c r="B55" s="435"/>
      <c r="C55" s="97"/>
      <c r="D55" s="136" t="s">
        <v>90</v>
      </c>
      <c r="E55" s="490" t="s">
        <v>116</v>
      </c>
      <c r="F55" s="122"/>
      <c r="G55" s="138" t="s">
        <v>120</v>
      </c>
      <c r="H55" s="133" t="s">
        <v>20</v>
      </c>
      <c r="I55" s="363">
        <v>16.7</v>
      </c>
      <c r="J55" s="259"/>
      <c r="K55" s="262"/>
      <c r="L55" s="253"/>
      <c r="M55" s="137" t="s">
        <v>111</v>
      </c>
      <c r="N55" s="364">
        <v>100</v>
      </c>
      <c r="O55" s="143"/>
      <c r="P55" s="143"/>
      <c r="Q55" s="293"/>
    </row>
    <row r="56" spans="1:17" ht="18" customHeight="1">
      <c r="A56" s="500"/>
      <c r="B56" s="497"/>
      <c r="C56" s="503"/>
      <c r="D56" s="498" t="s">
        <v>182</v>
      </c>
      <c r="E56" s="552" t="s">
        <v>92</v>
      </c>
      <c r="F56" s="131"/>
      <c r="G56" s="557" t="s">
        <v>122</v>
      </c>
      <c r="H56" s="32" t="s">
        <v>20</v>
      </c>
      <c r="I56" s="502"/>
      <c r="J56" s="238"/>
      <c r="K56" s="512">
        <v>10</v>
      </c>
      <c r="L56" s="21"/>
      <c r="M56" s="62" t="s">
        <v>183</v>
      </c>
      <c r="N56" s="508"/>
      <c r="O56" s="195"/>
      <c r="P56" s="515">
        <v>1</v>
      </c>
      <c r="Q56" s="199"/>
    </row>
    <row r="57" spans="1:17" ht="18" customHeight="1">
      <c r="A57" s="500"/>
      <c r="B57" s="497"/>
      <c r="C57" s="503"/>
      <c r="D57" s="499"/>
      <c r="E57" s="614"/>
      <c r="F57" s="506"/>
      <c r="G57" s="558"/>
      <c r="H57" s="328"/>
      <c r="I57" s="230"/>
      <c r="J57" s="238"/>
      <c r="K57" s="233"/>
      <c r="L57" s="21"/>
      <c r="M57" s="43" t="s">
        <v>184</v>
      </c>
      <c r="N57" s="414"/>
      <c r="O57" s="509"/>
      <c r="P57" s="415"/>
      <c r="Q57" s="345">
        <v>1</v>
      </c>
    </row>
    <row r="58" spans="1:17" ht="16.5" customHeight="1">
      <c r="A58" s="467"/>
      <c r="B58" s="435"/>
      <c r="C58" s="145"/>
      <c r="D58" s="146"/>
      <c r="E58" s="501"/>
      <c r="F58" s="147"/>
      <c r="G58" s="507"/>
      <c r="H58" s="148" t="s">
        <v>5</v>
      </c>
      <c r="I58" s="263">
        <f>SUM(I16:I55)</f>
        <v>876.6</v>
      </c>
      <c r="J58" s="309">
        <f>SUM(J16:J55)</f>
        <v>329.7</v>
      </c>
      <c r="K58" s="310">
        <f>SUM(K16:K57)</f>
        <v>316</v>
      </c>
      <c r="L58" s="264">
        <f>SUM(L16:L55)</f>
        <v>306.3</v>
      </c>
      <c r="M58" s="149"/>
      <c r="N58" s="161"/>
      <c r="O58" s="510"/>
      <c r="P58" s="510"/>
      <c r="Q58" s="511"/>
    </row>
    <row r="59" spans="1:17" ht="12.75" customHeight="1">
      <c r="A59" s="549"/>
      <c r="B59" s="550"/>
      <c r="C59" s="439" t="s">
        <v>6</v>
      </c>
      <c r="D59" s="465"/>
      <c r="E59" s="645" t="s">
        <v>92</v>
      </c>
      <c r="F59" s="131"/>
      <c r="G59" s="437"/>
      <c r="H59" s="32"/>
      <c r="I59" s="445"/>
      <c r="J59" s="238"/>
      <c r="K59" s="450"/>
      <c r="L59" s="21"/>
      <c r="M59" s="53"/>
      <c r="N59" s="195"/>
      <c r="O59" s="195"/>
      <c r="P59" s="200"/>
      <c r="Q59" s="199"/>
    </row>
    <row r="60" spans="1:17" ht="29.25" customHeight="1">
      <c r="A60" s="549"/>
      <c r="B60" s="550"/>
      <c r="C60" s="439"/>
      <c r="D60" s="465"/>
      <c r="E60" s="646"/>
      <c r="F60" s="77"/>
      <c r="G60" s="437"/>
      <c r="H60" s="32"/>
      <c r="I60" s="230"/>
      <c r="J60" s="238"/>
      <c r="K60" s="233"/>
      <c r="L60" s="21"/>
      <c r="M60" s="333"/>
      <c r="N60" s="196"/>
      <c r="O60" s="455"/>
      <c r="P60" s="201"/>
      <c r="Q60" s="294"/>
    </row>
    <row r="61" spans="1:17" ht="28.5" customHeight="1">
      <c r="A61" s="549"/>
      <c r="B61" s="550"/>
      <c r="C61" s="647" t="s">
        <v>63</v>
      </c>
      <c r="D61" s="464" t="s">
        <v>4</v>
      </c>
      <c r="E61" s="551" t="s">
        <v>115</v>
      </c>
      <c r="F61" s="321" t="s">
        <v>74</v>
      </c>
      <c r="G61" s="557" t="s">
        <v>110</v>
      </c>
      <c r="H61" s="108" t="s">
        <v>20</v>
      </c>
      <c r="I61" s="445">
        <v>88.1</v>
      </c>
      <c r="J61" s="236"/>
      <c r="K61" s="450"/>
      <c r="L61" s="245"/>
      <c r="M61" s="332" t="s">
        <v>52</v>
      </c>
      <c r="N61" s="357">
        <v>1</v>
      </c>
      <c r="O61" s="357">
        <v>1</v>
      </c>
      <c r="P61" s="418"/>
      <c r="Q61" s="419"/>
    </row>
    <row r="62" spans="1:17" ht="17.149999999999999" customHeight="1">
      <c r="A62" s="549"/>
      <c r="B62" s="550"/>
      <c r="C62" s="648"/>
      <c r="D62" s="465"/>
      <c r="E62" s="552"/>
      <c r="F62" s="337" t="s">
        <v>55</v>
      </c>
      <c r="G62" s="558"/>
      <c r="H62" s="126" t="s">
        <v>40</v>
      </c>
      <c r="I62" s="230">
        <v>1.8</v>
      </c>
      <c r="J62" s="238">
        <f>72.9-2.9</f>
        <v>70</v>
      </c>
      <c r="K62" s="233"/>
      <c r="L62" s="21"/>
      <c r="M62" s="311"/>
      <c r="N62" s="360"/>
      <c r="O62" s="196"/>
      <c r="P62" s="210"/>
      <c r="Q62" s="297"/>
    </row>
    <row r="63" spans="1:17" ht="27.5" customHeight="1">
      <c r="A63" s="549"/>
      <c r="B63" s="550"/>
      <c r="C63" s="649"/>
      <c r="D63" s="466"/>
      <c r="E63" s="650"/>
      <c r="F63" s="144" t="s">
        <v>93</v>
      </c>
      <c r="G63" s="504" t="s">
        <v>126</v>
      </c>
      <c r="H63" s="444" t="s">
        <v>157</v>
      </c>
      <c r="I63" s="446"/>
      <c r="J63" s="189"/>
      <c r="K63" s="451"/>
      <c r="L63" s="22"/>
      <c r="M63" s="416"/>
      <c r="N63" s="417"/>
      <c r="O63" s="185"/>
      <c r="P63" s="185"/>
      <c r="Q63" s="277"/>
    </row>
    <row r="64" spans="1:17" ht="25.5" customHeight="1">
      <c r="A64" s="434"/>
      <c r="B64" s="435"/>
      <c r="C64" s="488"/>
      <c r="D64" s="464" t="s">
        <v>6</v>
      </c>
      <c r="E64" s="546" t="s">
        <v>162</v>
      </c>
      <c r="F64" s="505"/>
      <c r="G64" s="571" t="s">
        <v>181</v>
      </c>
      <c r="H64" s="540" t="s">
        <v>20</v>
      </c>
      <c r="I64" s="445"/>
      <c r="J64" s="543"/>
      <c r="K64" s="450"/>
      <c r="L64" s="452">
        <v>10</v>
      </c>
      <c r="M64" s="523" t="s">
        <v>170</v>
      </c>
      <c r="N64" s="525"/>
      <c r="O64" s="197"/>
      <c r="P64" s="197"/>
      <c r="Q64" s="388">
        <v>1</v>
      </c>
    </row>
    <row r="65" spans="1:17" ht="30" customHeight="1">
      <c r="A65" s="379"/>
      <c r="B65" s="435"/>
      <c r="C65" s="488"/>
      <c r="D65" s="465"/>
      <c r="E65" s="547"/>
      <c r="F65" s="420"/>
      <c r="G65" s="572"/>
      <c r="H65" s="541"/>
      <c r="I65" s="230"/>
      <c r="J65" s="544"/>
      <c r="K65" s="233"/>
      <c r="L65" s="267"/>
      <c r="M65" s="522"/>
      <c r="N65" s="196"/>
      <c r="O65" s="196"/>
      <c r="P65" s="196"/>
      <c r="Q65" s="517"/>
    </row>
    <row r="66" spans="1:17" ht="13.5" customHeight="1">
      <c r="A66" s="434"/>
      <c r="B66" s="435"/>
      <c r="C66" s="488"/>
      <c r="D66" s="465"/>
      <c r="E66" s="547"/>
      <c r="F66" s="144"/>
      <c r="G66" s="572" t="s">
        <v>126</v>
      </c>
      <c r="H66" s="541"/>
      <c r="I66" s="230"/>
      <c r="J66" s="544"/>
      <c r="K66" s="233"/>
      <c r="L66" s="267"/>
      <c r="M66" s="522"/>
      <c r="N66" s="196"/>
      <c r="O66" s="196"/>
      <c r="P66" s="196"/>
      <c r="Q66" s="517"/>
    </row>
    <row r="67" spans="1:17" ht="14.5" customHeight="1">
      <c r="A67" s="434"/>
      <c r="B67" s="435"/>
      <c r="C67" s="488"/>
      <c r="D67" s="465"/>
      <c r="E67" s="548"/>
      <c r="F67" s="144"/>
      <c r="G67" s="573"/>
      <c r="H67" s="542"/>
      <c r="I67" s="230"/>
      <c r="J67" s="545"/>
      <c r="K67" s="451"/>
      <c r="L67" s="453"/>
      <c r="M67" s="524"/>
      <c r="N67" s="526"/>
      <c r="O67" s="516"/>
      <c r="P67" s="516"/>
      <c r="Q67" s="290"/>
    </row>
    <row r="68" spans="1:17" ht="15" customHeight="1">
      <c r="A68" s="549"/>
      <c r="B68" s="550"/>
      <c r="C68" s="567"/>
      <c r="D68" s="568" t="s">
        <v>22</v>
      </c>
      <c r="E68" s="546" t="s">
        <v>47</v>
      </c>
      <c r="F68" s="321" t="s">
        <v>74</v>
      </c>
      <c r="G68" s="557" t="s">
        <v>110</v>
      </c>
      <c r="H68" s="378" t="s">
        <v>20</v>
      </c>
      <c r="I68" s="445">
        <v>152.69999999999999</v>
      </c>
      <c r="J68" s="238"/>
      <c r="K68" s="233"/>
      <c r="L68" s="452"/>
      <c r="M68" s="334" t="s">
        <v>35</v>
      </c>
      <c r="N68" s="198">
        <v>100</v>
      </c>
      <c r="O68" s="447"/>
      <c r="P68" s="183"/>
      <c r="Q68" s="278"/>
    </row>
    <row r="69" spans="1:17" ht="16.5" customHeight="1">
      <c r="A69" s="549"/>
      <c r="B69" s="550"/>
      <c r="C69" s="567"/>
      <c r="D69" s="568"/>
      <c r="E69" s="547"/>
      <c r="F69" s="337" t="s">
        <v>93</v>
      </c>
      <c r="G69" s="558"/>
      <c r="H69" s="32" t="s">
        <v>40</v>
      </c>
      <c r="I69" s="230">
        <v>207.7</v>
      </c>
      <c r="J69" s="238"/>
      <c r="K69" s="233"/>
      <c r="L69" s="21"/>
      <c r="M69" s="152"/>
      <c r="N69" s="198"/>
      <c r="O69" s="440"/>
      <c r="P69" s="183"/>
      <c r="Q69" s="295"/>
    </row>
    <row r="70" spans="1:17" ht="15.75" customHeight="1">
      <c r="A70" s="549"/>
      <c r="B70" s="550"/>
      <c r="C70" s="567"/>
      <c r="D70" s="568"/>
      <c r="E70" s="547"/>
      <c r="F70" s="144" t="s">
        <v>55</v>
      </c>
      <c r="G70" s="558"/>
      <c r="H70" s="32" t="s">
        <v>61</v>
      </c>
      <c r="I70" s="230">
        <v>54.6</v>
      </c>
      <c r="J70" s="238"/>
      <c r="K70" s="233"/>
      <c r="L70" s="21"/>
      <c r="M70" s="152"/>
      <c r="N70" s="198"/>
      <c r="O70" s="440"/>
      <c r="P70" s="183"/>
      <c r="Q70" s="295"/>
    </row>
    <row r="71" spans="1:17" ht="20.25" customHeight="1">
      <c r="A71" s="434"/>
      <c r="B71" s="435"/>
      <c r="C71" s="469"/>
      <c r="D71" s="151"/>
      <c r="E71" s="548"/>
      <c r="F71" s="144"/>
      <c r="G71" s="558"/>
      <c r="H71" s="32" t="s">
        <v>124</v>
      </c>
      <c r="I71" s="230">
        <v>4.8</v>
      </c>
      <c r="J71" s="238"/>
      <c r="K71" s="233"/>
      <c r="L71" s="21"/>
      <c r="M71" s="152"/>
      <c r="N71" s="198"/>
      <c r="O71" s="471"/>
      <c r="P71" s="183"/>
      <c r="Q71" s="295"/>
    </row>
    <row r="72" spans="1:17" ht="26.25" customHeight="1">
      <c r="A72" s="549"/>
      <c r="B72" s="550"/>
      <c r="C72" s="439"/>
      <c r="D72" s="464" t="s">
        <v>76</v>
      </c>
      <c r="E72" s="551" t="s">
        <v>56</v>
      </c>
      <c r="F72" s="119" t="s">
        <v>55</v>
      </c>
      <c r="G72" s="436" t="s">
        <v>122</v>
      </c>
      <c r="H72" s="108" t="s">
        <v>40</v>
      </c>
      <c r="I72" s="445">
        <v>38</v>
      </c>
      <c r="J72" s="236">
        <v>26</v>
      </c>
      <c r="K72" s="450"/>
      <c r="L72" s="245"/>
      <c r="M72" s="323" t="s">
        <v>62</v>
      </c>
      <c r="N72" s="366">
        <v>1</v>
      </c>
      <c r="O72" s="454"/>
      <c r="P72" s="202"/>
      <c r="Q72" s="296"/>
    </row>
    <row r="73" spans="1:17" ht="26.25" customHeight="1">
      <c r="A73" s="549"/>
      <c r="B73" s="550"/>
      <c r="C73" s="439"/>
      <c r="D73" s="465"/>
      <c r="E73" s="552"/>
      <c r="F73" s="369" t="s">
        <v>93</v>
      </c>
      <c r="H73" s="126" t="s">
        <v>20</v>
      </c>
      <c r="I73" s="230"/>
      <c r="J73" s="238">
        <v>12</v>
      </c>
      <c r="K73" s="233">
        <v>12</v>
      </c>
      <c r="L73" s="21">
        <v>12</v>
      </c>
      <c r="M73" s="153" t="s">
        <v>57</v>
      </c>
      <c r="N73" s="203">
        <v>1</v>
      </c>
      <c r="O73" s="203">
        <v>1</v>
      </c>
      <c r="P73" s="203"/>
      <c r="Q73" s="154"/>
    </row>
    <row r="74" spans="1:17" ht="26.25" customHeight="1">
      <c r="A74" s="549"/>
      <c r="B74" s="550"/>
      <c r="C74" s="439"/>
      <c r="D74" s="465"/>
      <c r="E74" s="552"/>
      <c r="F74" s="110"/>
      <c r="G74" s="347" t="s">
        <v>127</v>
      </c>
      <c r="H74" s="126"/>
      <c r="I74" s="230"/>
      <c r="J74" s="238"/>
      <c r="K74" s="233"/>
      <c r="L74" s="267"/>
      <c r="M74" s="311" t="s">
        <v>125</v>
      </c>
      <c r="N74" s="359">
        <v>1</v>
      </c>
      <c r="O74" s="210"/>
      <c r="P74" s="210"/>
      <c r="Q74" s="297"/>
    </row>
    <row r="75" spans="1:17" ht="28.5" customHeight="1">
      <c r="A75" s="549"/>
      <c r="B75" s="550"/>
      <c r="C75" s="439"/>
      <c r="D75" s="465"/>
      <c r="E75" s="552"/>
      <c r="F75" s="110"/>
      <c r="G75" s="139"/>
      <c r="H75" s="126"/>
      <c r="I75" s="230"/>
      <c r="J75" s="238"/>
      <c r="K75" s="233"/>
      <c r="L75" s="21"/>
      <c r="M75" s="311" t="s">
        <v>158</v>
      </c>
      <c r="N75" s="365"/>
      <c r="O75" s="203">
        <v>2</v>
      </c>
      <c r="P75" s="367">
        <v>2</v>
      </c>
      <c r="Q75" s="154">
        <v>2</v>
      </c>
    </row>
    <row r="76" spans="1:17" ht="27.75" customHeight="1">
      <c r="A76" s="549"/>
      <c r="B76" s="550"/>
      <c r="C76" s="439"/>
      <c r="D76" s="466"/>
      <c r="E76" s="553"/>
      <c r="F76" s="155"/>
      <c r="G76" s="370"/>
      <c r="H76" s="444"/>
      <c r="I76" s="446"/>
      <c r="J76" s="451"/>
      <c r="K76" s="451"/>
      <c r="L76" s="22"/>
      <c r="M76" s="313" t="s">
        <v>140</v>
      </c>
      <c r="N76" s="312"/>
      <c r="O76" s="204"/>
      <c r="P76" s="368">
        <v>1</v>
      </c>
      <c r="Q76" s="275"/>
    </row>
    <row r="77" spans="1:17" ht="19" customHeight="1">
      <c r="A77" s="549"/>
      <c r="B77" s="550"/>
      <c r="C77" s="88"/>
      <c r="D77" s="464" t="s">
        <v>77</v>
      </c>
      <c r="E77" s="454" t="s">
        <v>163</v>
      </c>
      <c r="F77" s="413"/>
      <c r="G77" s="729" t="s">
        <v>185</v>
      </c>
      <c r="H77" s="126" t="s">
        <v>20</v>
      </c>
      <c r="I77" s="130"/>
      <c r="J77" s="233"/>
      <c r="K77" s="233">
        <v>25</v>
      </c>
      <c r="L77" s="21">
        <v>25</v>
      </c>
      <c r="M77" s="62" t="s">
        <v>171</v>
      </c>
      <c r="N77" s="410"/>
      <c r="O77" s="188"/>
      <c r="P77" s="188"/>
      <c r="Q77" s="425">
        <v>1</v>
      </c>
    </row>
    <row r="78" spans="1:17" ht="31.5" customHeight="1">
      <c r="A78" s="549"/>
      <c r="B78" s="550"/>
      <c r="C78" s="88"/>
      <c r="D78" s="465"/>
      <c r="E78" s="455"/>
      <c r="F78" s="155"/>
      <c r="G78" s="728" t="s">
        <v>122</v>
      </c>
      <c r="H78" s="126" t="s">
        <v>38</v>
      </c>
      <c r="I78" s="446"/>
      <c r="J78" s="451"/>
      <c r="K78" s="233"/>
      <c r="L78" s="21"/>
      <c r="M78" s="416"/>
      <c r="N78" s="411"/>
      <c r="O78" s="218"/>
      <c r="P78" s="218"/>
      <c r="Q78" s="412"/>
    </row>
    <row r="79" spans="1:17" ht="28" customHeight="1">
      <c r="A79" s="549"/>
      <c r="B79" s="550"/>
      <c r="C79" s="88"/>
      <c r="D79" s="569" t="s">
        <v>78</v>
      </c>
      <c r="E79" s="546" t="s">
        <v>172</v>
      </c>
      <c r="F79" s="369"/>
      <c r="G79" s="730" t="s">
        <v>122</v>
      </c>
      <c r="H79" s="443" t="s">
        <v>20</v>
      </c>
      <c r="I79" s="130"/>
      <c r="J79" s="233"/>
      <c r="K79" s="450">
        <v>5</v>
      </c>
      <c r="L79" s="452">
        <v>45</v>
      </c>
      <c r="M79" s="62" t="s">
        <v>171</v>
      </c>
      <c r="N79" s="424"/>
      <c r="O79" s="356"/>
      <c r="P79" s="188">
        <v>1</v>
      </c>
      <c r="Q79" s="425"/>
    </row>
    <row r="80" spans="1:17" ht="39" customHeight="1">
      <c r="A80" s="549"/>
      <c r="B80" s="550"/>
      <c r="C80" s="88"/>
      <c r="D80" s="577"/>
      <c r="E80" s="547"/>
      <c r="F80" s="369"/>
      <c r="G80" s="728" t="s">
        <v>187</v>
      </c>
      <c r="H80" s="126"/>
      <c r="I80" s="130"/>
      <c r="J80" s="233"/>
      <c r="K80" s="233"/>
      <c r="L80" s="21"/>
      <c r="M80" s="333" t="s">
        <v>186</v>
      </c>
      <c r="N80" s="732"/>
      <c r="O80" s="190"/>
      <c r="P80" s="218"/>
      <c r="Q80" s="427">
        <v>100</v>
      </c>
    </row>
    <row r="81" spans="1:17" ht="27" customHeight="1">
      <c r="A81" s="549"/>
      <c r="B81" s="550"/>
      <c r="C81" s="88"/>
      <c r="D81" s="570"/>
      <c r="E81" s="548"/>
      <c r="F81" s="369"/>
      <c r="G81" s="728" t="s">
        <v>127</v>
      </c>
      <c r="H81" s="126"/>
      <c r="I81" s="130"/>
      <c r="J81" s="233"/>
      <c r="K81" s="233"/>
      <c r="L81" s="21"/>
      <c r="M81" s="391"/>
      <c r="N81" s="731"/>
      <c r="O81" s="189"/>
      <c r="P81" s="189"/>
      <c r="Q81" s="427"/>
    </row>
    <row r="82" spans="1:17" ht="16.5" customHeight="1" thickBot="1">
      <c r="A82" s="549"/>
      <c r="B82" s="550"/>
      <c r="C82" s="380"/>
      <c r="D82" s="381"/>
      <c r="E82" s="382"/>
      <c r="F82" s="383"/>
      <c r="G82" s="384"/>
      <c r="H82" s="385" t="s">
        <v>5</v>
      </c>
      <c r="I82" s="390">
        <f>SUM(I61:I79)</f>
        <v>547.70000000000005</v>
      </c>
      <c r="J82" s="265">
        <f>SUM(J61:J81)</f>
        <v>108</v>
      </c>
      <c r="K82" s="265">
        <f>SUM(K61:K81)</f>
        <v>42</v>
      </c>
      <c r="L82" s="389">
        <f>SUM(L61:L81)</f>
        <v>92</v>
      </c>
      <c r="M82" s="386"/>
      <c r="N82" s="387"/>
      <c r="O82" s="387"/>
      <c r="P82" s="387"/>
      <c r="Q82" s="426"/>
    </row>
    <row r="83" spans="1:17" ht="15.75" customHeight="1" thickBot="1">
      <c r="A83" s="13" t="s">
        <v>4</v>
      </c>
      <c r="B83" s="5" t="s">
        <v>4</v>
      </c>
      <c r="C83" s="554" t="s">
        <v>7</v>
      </c>
      <c r="D83" s="555"/>
      <c r="E83" s="555"/>
      <c r="F83" s="555"/>
      <c r="G83" s="555"/>
      <c r="H83" s="555"/>
      <c r="I83" s="270">
        <f>I82+I58</f>
        <v>1424.3</v>
      </c>
      <c r="J83" s="271">
        <f>J82+J58</f>
        <v>437.7</v>
      </c>
      <c r="K83" s="271">
        <f>K82+K58</f>
        <v>358</v>
      </c>
      <c r="L83" s="315">
        <f>L82+L58</f>
        <v>398.3</v>
      </c>
      <c r="M83" s="46"/>
      <c r="N83" s="162"/>
      <c r="O83" s="162"/>
      <c r="P83" s="162"/>
      <c r="Q83" s="29"/>
    </row>
    <row r="84" spans="1:17" ht="15" customHeight="1" thickBot="1">
      <c r="A84" s="13" t="s">
        <v>4</v>
      </c>
      <c r="B84" s="5" t="s">
        <v>6</v>
      </c>
      <c r="C84" s="564" t="s">
        <v>180</v>
      </c>
      <c r="D84" s="565"/>
      <c r="E84" s="565"/>
      <c r="F84" s="565"/>
      <c r="G84" s="565"/>
      <c r="H84" s="565"/>
      <c r="I84" s="565"/>
      <c r="J84" s="565"/>
      <c r="K84" s="565"/>
      <c r="L84" s="565"/>
      <c r="M84" s="565"/>
      <c r="N84" s="468"/>
      <c r="O84" s="468"/>
      <c r="P84" s="468"/>
      <c r="Q84" s="27"/>
    </row>
    <row r="85" spans="1:17" ht="21" customHeight="1">
      <c r="A85" s="434" t="s">
        <v>4</v>
      </c>
      <c r="B85" s="435" t="s">
        <v>6</v>
      </c>
      <c r="C85" s="88" t="s">
        <v>4</v>
      </c>
      <c r="D85" s="465"/>
      <c r="E85" s="566" t="s">
        <v>179</v>
      </c>
      <c r="F85" s="110" t="s">
        <v>55</v>
      </c>
      <c r="G85" s="93"/>
      <c r="H85" s="107"/>
      <c r="I85" s="130"/>
      <c r="J85" s="266"/>
      <c r="K85" s="266"/>
      <c r="L85" s="21"/>
      <c r="M85" s="89"/>
      <c r="N85" s="205"/>
      <c r="O85" s="163"/>
      <c r="P85" s="209"/>
      <c r="Q85" s="207"/>
    </row>
    <row r="86" spans="1:17" ht="19" customHeight="1">
      <c r="A86" s="434"/>
      <c r="B86" s="435"/>
      <c r="C86" s="88"/>
      <c r="D86" s="465"/>
      <c r="E86" s="556"/>
      <c r="F86" s="111"/>
      <c r="G86" s="437"/>
      <c r="H86" s="32"/>
      <c r="I86" s="230"/>
      <c r="J86" s="451"/>
      <c r="K86" s="233"/>
      <c r="L86" s="21"/>
      <c r="M86" s="90"/>
      <c r="N86" s="206"/>
      <c r="O86" s="163"/>
      <c r="P86" s="209"/>
      <c r="Q86" s="208"/>
    </row>
    <row r="87" spans="1:17" ht="19.5" customHeight="1">
      <c r="A87" s="434"/>
      <c r="B87" s="435"/>
      <c r="C87" s="559" t="s">
        <v>63</v>
      </c>
      <c r="D87" s="472" t="s">
        <v>4</v>
      </c>
      <c r="E87" s="546" t="s">
        <v>94</v>
      </c>
      <c r="F87" s="131" t="s">
        <v>93</v>
      </c>
      <c r="G87" s="557" t="s">
        <v>122</v>
      </c>
      <c r="H87" s="16" t="s">
        <v>20</v>
      </c>
      <c r="I87" s="445">
        <v>403.3</v>
      </c>
      <c r="J87" s="450">
        <v>417</v>
      </c>
      <c r="K87" s="450">
        <v>572.70000000000005</v>
      </c>
      <c r="L87" s="245">
        <v>610</v>
      </c>
      <c r="M87" s="82" t="s">
        <v>83</v>
      </c>
      <c r="N87" s="188">
        <v>5</v>
      </c>
      <c r="O87" s="188">
        <v>5</v>
      </c>
      <c r="P87" s="188">
        <v>5</v>
      </c>
      <c r="Q87" s="388">
        <v>5</v>
      </c>
    </row>
    <row r="88" spans="1:17" ht="27" customHeight="1">
      <c r="A88" s="434"/>
      <c r="B88" s="435"/>
      <c r="C88" s="560"/>
      <c r="D88" s="470"/>
      <c r="E88" s="547"/>
      <c r="F88" s="131" t="s">
        <v>74</v>
      </c>
      <c r="G88" s="558"/>
      <c r="H88" s="32" t="s">
        <v>40</v>
      </c>
      <c r="I88" s="230">
        <v>10.9</v>
      </c>
      <c r="J88" s="233">
        <v>4.2</v>
      </c>
      <c r="K88" s="233"/>
      <c r="L88" s="21"/>
      <c r="M88" s="59" t="s">
        <v>84</v>
      </c>
      <c r="N88" s="211">
        <v>5</v>
      </c>
      <c r="O88" s="211">
        <v>5</v>
      </c>
      <c r="P88" s="211">
        <v>5</v>
      </c>
      <c r="Q88" s="346">
        <v>5</v>
      </c>
    </row>
    <row r="89" spans="1:17" ht="27" customHeight="1">
      <c r="A89" s="434"/>
      <c r="B89" s="435"/>
      <c r="C89" s="560"/>
      <c r="D89" s="470"/>
      <c r="E89" s="547"/>
      <c r="F89" s="131" t="s">
        <v>55</v>
      </c>
      <c r="G89" s="558"/>
      <c r="H89" s="32"/>
      <c r="I89" s="230"/>
      <c r="J89" s="233"/>
      <c r="K89" s="233"/>
      <c r="L89" s="21"/>
      <c r="M89" s="49" t="s">
        <v>117</v>
      </c>
      <c r="N89" s="211">
        <v>3</v>
      </c>
      <c r="O89" s="211">
        <v>3</v>
      </c>
      <c r="P89" s="211">
        <v>3</v>
      </c>
      <c r="Q89" s="346">
        <v>3</v>
      </c>
    </row>
    <row r="90" spans="1:17" ht="28.5" customHeight="1">
      <c r="A90" s="434"/>
      <c r="B90" s="435"/>
      <c r="C90" s="560"/>
      <c r="D90" s="470"/>
      <c r="E90" s="547"/>
      <c r="F90" s="131"/>
      <c r="G90" s="558"/>
      <c r="H90" s="32"/>
      <c r="I90" s="230"/>
      <c r="J90" s="21"/>
      <c r="K90" s="233"/>
      <c r="L90" s="21"/>
      <c r="M90" s="49" t="s">
        <v>85</v>
      </c>
      <c r="N90" s="211">
        <v>1</v>
      </c>
      <c r="O90" s="211">
        <v>1</v>
      </c>
      <c r="P90" s="211">
        <v>1</v>
      </c>
      <c r="Q90" s="346">
        <v>1</v>
      </c>
    </row>
    <row r="91" spans="1:17" ht="39.75" customHeight="1">
      <c r="A91" s="434"/>
      <c r="B91" s="435"/>
      <c r="C91" s="560"/>
      <c r="D91" s="470"/>
      <c r="E91" s="547"/>
      <c r="F91" s="131"/>
      <c r="G91" s="558"/>
      <c r="H91" s="32"/>
      <c r="I91" s="230"/>
      <c r="J91" s="21"/>
      <c r="K91" s="233"/>
      <c r="L91" s="21"/>
      <c r="M91" s="83" t="s">
        <v>86</v>
      </c>
      <c r="N91" s="211">
        <v>1</v>
      </c>
      <c r="O91" s="211">
        <v>1</v>
      </c>
      <c r="P91" s="211">
        <v>1</v>
      </c>
      <c r="Q91" s="346">
        <v>1</v>
      </c>
    </row>
    <row r="92" spans="1:17" ht="69" customHeight="1">
      <c r="A92" s="434"/>
      <c r="B92" s="435"/>
      <c r="C92" s="561"/>
      <c r="D92" s="470"/>
      <c r="E92" s="562"/>
      <c r="F92" s="131"/>
      <c r="G92" s="563"/>
      <c r="H92" s="32"/>
      <c r="I92" s="230"/>
      <c r="J92" s="327"/>
      <c r="K92" s="233"/>
      <c r="L92" s="21"/>
      <c r="M92" s="330" t="s">
        <v>118</v>
      </c>
      <c r="N92" s="211">
        <v>60</v>
      </c>
      <c r="O92" s="218">
        <v>60</v>
      </c>
      <c r="P92" s="218">
        <v>60</v>
      </c>
      <c r="Q92" s="345">
        <v>60</v>
      </c>
    </row>
    <row r="93" spans="1:17" ht="29.5" customHeight="1">
      <c r="A93" s="434"/>
      <c r="B93" s="435"/>
      <c r="C93" s="463"/>
      <c r="D93" s="470"/>
      <c r="E93" s="448"/>
      <c r="F93" s="131"/>
      <c r="G93" s="489"/>
      <c r="H93" s="328"/>
      <c r="I93" s="446"/>
      <c r="J93" s="451"/>
      <c r="K93" s="451"/>
      <c r="L93" s="21"/>
      <c r="M93" s="329" t="s">
        <v>144</v>
      </c>
      <c r="N93" s="190">
        <v>1</v>
      </c>
      <c r="O93" s="212">
        <v>2</v>
      </c>
      <c r="P93" s="212">
        <v>1</v>
      </c>
      <c r="Q93" s="371">
        <v>1</v>
      </c>
    </row>
    <row r="94" spans="1:17" ht="31.5" customHeight="1">
      <c r="A94" s="434"/>
      <c r="B94" s="435"/>
      <c r="C94" s="463"/>
      <c r="D94" s="470"/>
      <c r="E94" s="546" t="s">
        <v>173</v>
      </c>
      <c r="F94" s="131"/>
      <c r="G94" s="489"/>
      <c r="H94" s="443" t="s">
        <v>20</v>
      </c>
      <c r="I94" s="130"/>
      <c r="J94" s="327"/>
      <c r="K94" s="233"/>
      <c r="L94" s="491"/>
      <c r="M94" s="83" t="s">
        <v>174</v>
      </c>
      <c r="N94" s="356"/>
      <c r="O94" s="211"/>
      <c r="P94" s="211"/>
      <c r="Q94" s="346"/>
    </row>
    <row r="95" spans="1:17" ht="33" customHeight="1">
      <c r="A95" s="434"/>
      <c r="B95" s="435"/>
      <c r="C95" s="331"/>
      <c r="D95" s="470"/>
      <c r="E95" s="556"/>
      <c r="F95" s="131"/>
      <c r="G95" s="489"/>
      <c r="H95" s="328"/>
      <c r="I95" s="130"/>
      <c r="J95" s="451"/>
      <c r="K95" s="451"/>
      <c r="L95" s="453"/>
      <c r="M95" s="428" t="s">
        <v>175</v>
      </c>
      <c r="N95" s="211"/>
      <c r="O95" s="211"/>
      <c r="P95" s="211"/>
      <c r="Q95" s="346"/>
    </row>
    <row r="96" spans="1:17" ht="15.75" customHeight="1">
      <c r="A96" s="549"/>
      <c r="B96" s="550"/>
      <c r="C96" s="574" t="s">
        <v>109</v>
      </c>
      <c r="D96" s="569" t="s">
        <v>6</v>
      </c>
      <c r="E96" s="578" t="s">
        <v>75</v>
      </c>
      <c r="F96" s="461" t="s">
        <v>93</v>
      </c>
      <c r="G96" s="557" t="s">
        <v>122</v>
      </c>
      <c r="H96" s="443" t="s">
        <v>20</v>
      </c>
      <c r="I96" s="445">
        <v>87.9</v>
      </c>
      <c r="J96" s="269">
        <v>95</v>
      </c>
      <c r="K96" s="450">
        <v>105.2</v>
      </c>
      <c r="L96" s="21">
        <v>110</v>
      </c>
      <c r="M96" s="394" t="s">
        <v>64</v>
      </c>
      <c r="N96" s="213" t="s">
        <v>145</v>
      </c>
      <c r="O96" s="213" t="s">
        <v>145</v>
      </c>
      <c r="P96" s="213" t="s">
        <v>145</v>
      </c>
      <c r="Q96" s="344">
        <v>80</v>
      </c>
    </row>
    <row r="97" spans="1:18" ht="27" customHeight="1">
      <c r="A97" s="549"/>
      <c r="B97" s="550"/>
      <c r="C97" s="575"/>
      <c r="D97" s="577"/>
      <c r="E97" s="578"/>
      <c r="F97" s="131" t="s">
        <v>74</v>
      </c>
      <c r="G97" s="558"/>
      <c r="H97" s="47"/>
      <c r="I97" s="230"/>
      <c r="J97" s="233"/>
      <c r="K97" s="233"/>
      <c r="L97" s="21"/>
      <c r="M97" s="59" t="s">
        <v>65</v>
      </c>
      <c r="N97" s="214">
        <v>12</v>
      </c>
      <c r="O97" s="214">
        <v>12</v>
      </c>
      <c r="P97" s="214">
        <v>12</v>
      </c>
      <c r="Q97" s="372">
        <v>12</v>
      </c>
    </row>
    <row r="98" spans="1:18" ht="26.25" customHeight="1">
      <c r="A98" s="549"/>
      <c r="B98" s="550"/>
      <c r="C98" s="575"/>
      <c r="D98" s="577"/>
      <c r="E98" s="578"/>
      <c r="F98" s="131" t="s">
        <v>55</v>
      </c>
      <c r="G98" s="558"/>
      <c r="H98" s="47"/>
      <c r="I98" s="230"/>
      <c r="J98" s="233"/>
      <c r="K98" s="233"/>
      <c r="L98" s="21"/>
      <c r="M98" s="141" t="s">
        <v>66</v>
      </c>
      <c r="N98" s="215" t="s">
        <v>72</v>
      </c>
      <c r="O98" s="215" t="s">
        <v>72</v>
      </c>
      <c r="P98" s="215" t="s">
        <v>159</v>
      </c>
      <c r="Q98" s="372">
        <v>120</v>
      </c>
    </row>
    <row r="99" spans="1:18" ht="27" customHeight="1">
      <c r="A99" s="549"/>
      <c r="B99" s="550"/>
      <c r="C99" s="576"/>
      <c r="D99" s="570"/>
      <c r="E99" s="578"/>
      <c r="F99" s="123"/>
      <c r="G99" s="558"/>
      <c r="H99" s="47"/>
      <c r="I99" s="230"/>
      <c r="J99" s="233"/>
      <c r="K99" s="233"/>
      <c r="L99" s="21"/>
      <c r="M99" s="142" t="s">
        <v>161</v>
      </c>
      <c r="N99" s="216" t="s">
        <v>67</v>
      </c>
      <c r="O99" s="216" t="s">
        <v>160</v>
      </c>
      <c r="P99" s="216" t="s">
        <v>160</v>
      </c>
      <c r="Q99" s="404">
        <v>13</v>
      </c>
    </row>
    <row r="100" spans="1:18" ht="27.5" customHeight="1">
      <c r="A100" s="580"/>
      <c r="B100" s="550"/>
      <c r="C100" s="581"/>
      <c r="D100" s="472" t="s">
        <v>22</v>
      </c>
      <c r="E100" s="546" t="s">
        <v>68</v>
      </c>
      <c r="F100" s="337" t="s">
        <v>93</v>
      </c>
      <c r="G100" s="558"/>
      <c r="H100" s="16" t="s">
        <v>20</v>
      </c>
      <c r="I100" s="445">
        <v>34.700000000000003</v>
      </c>
      <c r="J100" s="450">
        <f>4.3-1.6</f>
        <v>2.7</v>
      </c>
      <c r="K100" s="450"/>
      <c r="L100" s="452"/>
      <c r="M100" s="63" t="s">
        <v>69</v>
      </c>
      <c r="N100" s="528"/>
      <c r="O100" s="405">
        <v>1</v>
      </c>
      <c r="P100" s="405">
        <v>1</v>
      </c>
      <c r="Q100" s="373">
        <v>1</v>
      </c>
    </row>
    <row r="101" spans="1:18" ht="16.5" customHeight="1">
      <c r="A101" s="580"/>
      <c r="B101" s="550"/>
      <c r="C101" s="582"/>
      <c r="D101" s="17"/>
      <c r="E101" s="556"/>
      <c r="F101" s="322" t="s">
        <v>55</v>
      </c>
      <c r="G101" s="579"/>
      <c r="H101" s="107" t="s">
        <v>40</v>
      </c>
      <c r="I101" s="446"/>
      <c r="J101" s="22">
        <v>34.700000000000003</v>
      </c>
      <c r="K101" s="268"/>
      <c r="L101" s="453"/>
      <c r="M101" s="527" t="s">
        <v>70</v>
      </c>
      <c r="N101" s="217"/>
      <c r="O101" s="529">
        <v>7</v>
      </c>
      <c r="P101" s="529">
        <v>7</v>
      </c>
      <c r="Q101" s="530">
        <v>7</v>
      </c>
    </row>
    <row r="102" spans="1:18" ht="17.149999999999999" customHeight="1">
      <c r="A102" s="467"/>
      <c r="B102" s="80"/>
      <c r="C102" s="613"/>
      <c r="D102" s="464" t="s">
        <v>76</v>
      </c>
      <c r="E102" s="551" t="s">
        <v>80</v>
      </c>
      <c r="F102" s="150" t="s">
        <v>93</v>
      </c>
      <c r="G102" s="558" t="s">
        <v>122</v>
      </c>
      <c r="H102" s="443" t="s">
        <v>20</v>
      </c>
      <c r="I102" s="445">
        <v>38.799999999999997</v>
      </c>
      <c r="J102" s="450">
        <v>76</v>
      </c>
      <c r="K102" s="450">
        <v>128.6</v>
      </c>
      <c r="L102" s="245">
        <v>130</v>
      </c>
      <c r="M102" s="62" t="s">
        <v>113</v>
      </c>
      <c r="N102" s="213"/>
      <c r="O102" s="213" t="s">
        <v>141</v>
      </c>
      <c r="P102" s="213" t="s">
        <v>141</v>
      </c>
      <c r="Q102" s="374">
        <v>50</v>
      </c>
    </row>
    <row r="103" spans="1:18" ht="13.5" customHeight="1">
      <c r="A103" s="434"/>
      <c r="B103" s="435"/>
      <c r="C103" s="613"/>
      <c r="D103" s="465"/>
      <c r="E103" s="614"/>
      <c r="F103" s="124" t="s">
        <v>74</v>
      </c>
      <c r="G103" s="558"/>
      <c r="H103" s="107" t="s">
        <v>40</v>
      </c>
      <c r="I103" s="230">
        <v>15</v>
      </c>
      <c r="K103" s="233"/>
      <c r="L103" s="267"/>
      <c r="M103" s="594" t="s">
        <v>81</v>
      </c>
      <c r="N103" s="218">
        <v>10</v>
      </c>
      <c r="O103" s="218">
        <v>5</v>
      </c>
      <c r="P103" s="218">
        <v>5</v>
      </c>
      <c r="Q103" s="345">
        <v>5</v>
      </c>
    </row>
    <row r="104" spans="1:18" ht="13.5" customHeight="1">
      <c r="A104" s="467"/>
      <c r="B104" s="435"/>
      <c r="C104" s="613"/>
      <c r="D104" s="465"/>
      <c r="E104" s="440"/>
      <c r="F104" s="124" t="s">
        <v>55</v>
      </c>
      <c r="G104" s="558"/>
      <c r="H104" s="473" t="s">
        <v>20</v>
      </c>
      <c r="I104" s="230"/>
      <c r="J104" s="233">
        <v>10</v>
      </c>
      <c r="K104" s="233"/>
      <c r="L104" s="21"/>
      <c r="M104" s="595"/>
      <c r="N104" s="190"/>
      <c r="O104" s="190"/>
      <c r="P104" s="190"/>
      <c r="Q104" s="489"/>
    </row>
    <row r="105" spans="1:18" ht="27.5" customHeight="1">
      <c r="A105" s="467"/>
      <c r="B105" s="80"/>
      <c r="C105" s="613"/>
      <c r="D105" s="465"/>
      <c r="E105" s="481"/>
      <c r="F105" s="125"/>
      <c r="G105" s="558"/>
      <c r="H105" s="473" t="s">
        <v>20</v>
      </c>
      <c r="I105" s="446"/>
      <c r="J105" s="451">
        <v>40.799999999999997</v>
      </c>
      <c r="K105" s="451"/>
      <c r="L105" s="22"/>
      <c r="M105" s="81" t="s">
        <v>82</v>
      </c>
      <c r="N105" s="219" t="s">
        <v>146</v>
      </c>
      <c r="O105" s="219" t="s">
        <v>146</v>
      </c>
      <c r="P105" s="219" t="s">
        <v>146</v>
      </c>
      <c r="Q105" s="354">
        <v>5</v>
      </c>
    </row>
    <row r="106" spans="1:18" ht="19.5" customHeight="1">
      <c r="A106" s="467"/>
      <c r="B106" s="435"/>
      <c r="C106" s="88"/>
      <c r="D106" s="464" t="s">
        <v>77</v>
      </c>
      <c r="E106" s="596" t="s">
        <v>95</v>
      </c>
      <c r="F106" s="599"/>
      <c r="G106" s="558"/>
      <c r="H106" s="443" t="s">
        <v>20</v>
      </c>
      <c r="I106" s="445">
        <v>6.1</v>
      </c>
      <c r="J106" s="450"/>
      <c r="K106" s="236"/>
      <c r="L106" s="21"/>
      <c r="M106" s="65" t="s">
        <v>71</v>
      </c>
      <c r="N106" s="220"/>
      <c r="O106" s="316">
        <v>1</v>
      </c>
      <c r="P106" s="223"/>
      <c r="Q106" s="298"/>
    </row>
    <row r="107" spans="1:18" ht="14.5" customHeight="1">
      <c r="A107" s="467"/>
      <c r="B107" s="435"/>
      <c r="C107" s="88"/>
      <c r="D107" s="465"/>
      <c r="E107" s="597"/>
      <c r="F107" s="600"/>
      <c r="G107" s="558"/>
      <c r="H107" s="409" t="s">
        <v>40</v>
      </c>
      <c r="I107" s="230"/>
      <c r="J107" s="238">
        <v>4.3</v>
      </c>
      <c r="K107" s="238"/>
      <c r="L107" s="21"/>
      <c r="M107" s="65"/>
      <c r="N107" s="220"/>
      <c r="O107" s="316"/>
      <c r="P107" s="223"/>
      <c r="Q107" s="298"/>
    </row>
    <row r="108" spans="1:18" ht="19.5" customHeight="1">
      <c r="A108" s="467"/>
      <c r="B108" s="435"/>
      <c r="C108" s="88"/>
      <c r="D108" s="466"/>
      <c r="E108" s="598"/>
      <c r="F108" s="601"/>
      <c r="G108" s="558"/>
      <c r="H108" s="66" t="s">
        <v>43</v>
      </c>
      <c r="I108" s="375">
        <v>34.6</v>
      </c>
      <c r="J108" s="237">
        <v>24.4</v>
      </c>
      <c r="K108" s="232"/>
      <c r="L108" s="228"/>
      <c r="M108" s="67"/>
      <c r="N108" s="221"/>
      <c r="O108" s="317"/>
      <c r="P108" s="224"/>
      <c r="Q108" s="299"/>
    </row>
    <row r="109" spans="1:18" ht="35" customHeight="1">
      <c r="A109" s="467"/>
      <c r="B109" s="435"/>
      <c r="C109" s="88"/>
      <c r="D109" s="464" t="s">
        <v>78</v>
      </c>
      <c r="E109" s="596" t="s">
        <v>178</v>
      </c>
      <c r="F109" s="602" t="s">
        <v>55</v>
      </c>
      <c r="G109" s="558"/>
      <c r="H109" s="108" t="s">
        <v>20</v>
      </c>
      <c r="I109" s="445">
        <f>1.8-0.6</f>
        <v>1.2</v>
      </c>
      <c r="J109" s="238">
        <v>2</v>
      </c>
      <c r="K109" s="233">
        <v>0.8</v>
      </c>
      <c r="L109" s="21"/>
      <c r="M109" s="65" t="s">
        <v>71</v>
      </c>
      <c r="N109" s="222"/>
      <c r="O109" s="316">
        <v>1</v>
      </c>
      <c r="P109" s="223"/>
      <c r="Q109" s="298"/>
      <c r="R109" s="534"/>
    </row>
    <row r="110" spans="1:18" ht="98" customHeight="1">
      <c r="A110" s="467"/>
      <c r="B110" s="435"/>
      <c r="C110" s="88"/>
      <c r="D110" s="466"/>
      <c r="E110" s="598"/>
      <c r="F110" s="603"/>
      <c r="G110" s="558"/>
      <c r="H110" s="127" t="s">
        <v>43</v>
      </c>
      <c r="I110" s="446">
        <f>10.1-3.3</f>
        <v>6.8</v>
      </c>
      <c r="J110" s="239">
        <v>11</v>
      </c>
      <c r="K110" s="451">
        <v>4.5</v>
      </c>
      <c r="L110" s="22"/>
      <c r="M110" s="67"/>
      <c r="N110" s="221"/>
      <c r="O110" s="317"/>
      <c r="P110" s="224"/>
      <c r="Q110" s="299"/>
      <c r="R110" s="535"/>
    </row>
    <row r="111" spans="1:18" s="3" customFormat="1" ht="22.5" customHeight="1">
      <c r="A111" s="98"/>
      <c r="B111" s="99"/>
      <c r="C111" s="100"/>
      <c r="D111" s="465" t="s">
        <v>89</v>
      </c>
      <c r="E111" s="586" t="s">
        <v>128</v>
      </c>
      <c r="F111" s="104"/>
      <c r="G111" s="106"/>
      <c r="H111" s="101"/>
      <c r="I111" s="242"/>
      <c r="J111" s="240"/>
      <c r="K111" s="234"/>
      <c r="L111" s="229"/>
      <c r="M111" s="89" t="s">
        <v>99</v>
      </c>
      <c r="N111" s="376">
        <v>1</v>
      </c>
      <c r="O111" s="163"/>
      <c r="P111" s="227"/>
      <c r="Q111" s="300"/>
      <c r="R111" s="535"/>
    </row>
    <row r="112" spans="1:18" s="3" customFormat="1" ht="30" customHeight="1">
      <c r="A112" s="98"/>
      <c r="B112" s="99"/>
      <c r="C112" s="100"/>
      <c r="D112" s="466"/>
      <c r="E112" s="587"/>
      <c r="F112" s="105"/>
      <c r="G112" s="140"/>
      <c r="H112" s="102"/>
      <c r="I112" s="231"/>
      <c r="J112" s="241"/>
      <c r="K112" s="235"/>
      <c r="L112" s="158"/>
      <c r="M112" s="103"/>
      <c r="N112" s="225"/>
      <c r="O112" s="226"/>
      <c r="P112" s="206"/>
      <c r="Q112" s="301"/>
      <c r="R112" s="535"/>
    </row>
    <row r="113" spans="1:29" s="15" customFormat="1" ht="16.5" customHeight="1" thickBot="1">
      <c r="A113" s="14"/>
      <c r="B113" s="60"/>
      <c r="C113" s="37"/>
      <c r="D113" s="38"/>
      <c r="E113" s="39"/>
      <c r="F113" s="40"/>
      <c r="G113" s="41"/>
      <c r="H113" s="31" t="s">
        <v>5</v>
      </c>
      <c r="I113" s="314">
        <f>SUM(I87:I112)</f>
        <v>639.29999999999995</v>
      </c>
      <c r="J113" s="265">
        <f t="shared" ref="J113:L113" si="0">SUM(J87:J112)</f>
        <v>722.1</v>
      </c>
      <c r="K113" s="265">
        <f t="shared" si="0"/>
        <v>811.8</v>
      </c>
      <c r="L113" s="274">
        <f t="shared" si="0"/>
        <v>850</v>
      </c>
      <c r="M113" s="61"/>
      <c r="N113" s="164"/>
      <c r="O113" s="164"/>
      <c r="P113" s="164"/>
      <c r="Q113" s="135"/>
      <c r="R113" s="53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9" ht="14.25" customHeight="1" thickBot="1">
      <c r="A114" s="73" t="s">
        <v>4</v>
      </c>
      <c r="B114" s="74" t="s">
        <v>6</v>
      </c>
      <c r="C114" s="588" t="s">
        <v>7</v>
      </c>
      <c r="D114" s="589"/>
      <c r="E114" s="589"/>
      <c r="F114" s="589"/>
      <c r="G114" s="589"/>
      <c r="H114" s="589"/>
      <c r="I114" s="36">
        <f t="shared" ref="I114:L114" si="1">I113</f>
        <v>639.29999999999995</v>
      </c>
      <c r="J114" s="271">
        <f t="shared" si="1"/>
        <v>722.1</v>
      </c>
      <c r="K114" s="271">
        <f t="shared" si="1"/>
        <v>811.8</v>
      </c>
      <c r="L114" s="318">
        <f t="shared" si="1"/>
        <v>850</v>
      </c>
      <c r="M114" s="68"/>
      <c r="N114" s="165"/>
      <c r="O114" s="165"/>
      <c r="P114" s="165"/>
      <c r="Q114" s="69"/>
      <c r="R114" s="535"/>
    </row>
    <row r="115" spans="1:29" ht="14.25" customHeight="1" thickBot="1">
      <c r="A115" s="13" t="s">
        <v>4</v>
      </c>
      <c r="B115" s="590" t="s">
        <v>8</v>
      </c>
      <c r="C115" s="591"/>
      <c r="D115" s="591"/>
      <c r="E115" s="591"/>
      <c r="F115" s="591"/>
      <c r="G115" s="591"/>
      <c r="H115" s="591"/>
      <c r="I115" s="159">
        <f>I114+I83</f>
        <v>2063.6</v>
      </c>
      <c r="J115" s="272">
        <f t="shared" ref="J115:L115" si="2">J114+J83</f>
        <v>1159.8</v>
      </c>
      <c r="K115" s="272">
        <f t="shared" si="2"/>
        <v>1169.8</v>
      </c>
      <c r="L115" s="319">
        <f t="shared" si="2"/>
        <v>1248.3</v>
      </c>
      <c r="M115" s="45"/>
      <c r="N115" s="166"/>
      <c r="O115" s="166"/>
      <c r="P115" s="166"/>
      <c r="Q115" s="28"/>
      <c r="R115" s="535"/>
    </row>
    <row r="116" spans="1:29" ht="14.25" customHeight="1" thickBot="1">
      <c r="A116" s="70" t="s">
        <v>4</v>
      </c>
      <c r="B116" s="592" t="s">
        <v>15</v>
      </c>
      <c r="C116" s="593"/>
      <c r="D116" s="593"/>
      <c r="E116" s="593"/>
      <c r="F116" s="593"/>
      <c r="G116" s="593"/>
      <c r="H116" s="593"/>
      <c r="I116" s="160">
        <f t="shared" ref="I116:L116" si="3">I115</f>
        <v>2063.6</v>
      </c>
      <c r="J116" s="273">
        <f t="shared" si="3"/>
        <v>1159.8</v>
      </c>
      <c r="K116" s="273">
        <f t="shared" si="3"/>
        <v>1169.8</v>
      </c>
      <c r="L116" s="320">
        <f t="shared" si="3"/>
        <v>1248.3</v>
      </c>
      <c r="M116" s="71"/>
      <c r="N116" s="167"/>
      <c r="O116" s="167"/>
      <c r="P116" s="167"/>
      <c r="Q116" s="72"/>
      <c r="R116" s="535"/>
    </row>
    <row r="117" spans="1:29" s="6" customFormat="1" ht="17.25" customHeight="1">
      <c r="A117" s="616" t="s">
        <v>169</v>
      </c>
      <c r="B117" s="616"/>
      <c r="C117" s="616"/>
      <c r="D117" s="616"/>
      <c r="E117" s="616"/>
      <c r="F117" s="616"/>
      <c r="G117" s="616"/>
      <c r="H117" s="616"/>
      <c r="I117" s="421"/>
      <c r="J117" s="462"/>
      <c r="K117" s="462"/>
      <c r="L117" s="462"/>
      <c r="M117" s="421"/>
      <c r="N117" s="325"/>
      <c r="O117" s="325"/>
      <c r="P117" s="325"/>
      <c r="Q117" s="324"/>
      <c r="R117" s="532"/>
    </row>
    <row r="118" spans="1:29" s="6" customFormat="1" ht="17.25" customHeight="1">
      <c r="A118" s="422"/>
      <c r="B118" s="422"/>
      <c r="C118" s="422"/>
      <c r="D118" s="422"/>
      <c r="E118" s="422"/>
      <c r="F118" s="422"/>
      <c r="G118" s="422"/>
      <c r="H118" s="422"/>
      <c r="I118" s="422"/>
      <c r="J118" s="423"/>
      <c r="K118" s="423"/>
      <c r="L118" s="423"/>
      <c r="M118" s="422"/>
      <c r="N118" s="326"/>
      <c r="O118" s="326"/>
      <c r="P118" s="326"/>
      <c r="Q118" s="326"/>
      <c r="R118" s="531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1:29" s="7" customFormat="1" ht="14.25" customHeight="1" thickBot="1">
      <c r="A119" s="615" t="s">
        <v>11</v>
      </c>
      <c r="B119" s="615"/>
      <c r="C119" s="615"/>
      <c r="D119" s="615"/>
      <c r="E119" s="615"/>
      <c r="F119" s="615"/>
      <c r="G119" s="615"/>
      <c r="H119" s="615"/>
      <c r="I119" s="462"/>
      <c r="J119" s="462"/>
      <c r="K119" s="462"/>
      <c r="L119" s="462"/>
      <c r="M119" s="1"/>
      <c r="N119" s="1"/>
      <c r="O119" s="1"/>
      <c r="P119" s="1"/>
      <c r="Q119" s="1"/>
      <c r="R119" s="532"/>
      <c r="S119" s="6"/>
      <c r="T119" s="6"/>
      <c r="U119" s="6"/>
      <c r="V119" s="6"/>
      <c r="W119" s="6"/>
      <c r="X119" s="6"/>
      <c r="Y119" s="6"/>
      <c r="Z119" s="6"/>
      <c r="AA119" s="6"/>
      <c r="AB119" s="15"/>
      <c r="AC119" s="15"/>
    </row>
    <row r="120" spans="1:29" ht="60" customHeight="1" thickBot="1">
      <c r="A120" s="604" t="s">
        <v>9</v>
      </c>
      <c r="B120" s="605"/>
      <c r="C120" s="605"/>
      <c r="D120" s="605"/>
      <c r="E120" s="605"/>
      <c r="F120" s="605"/>
      <c r="G120" s="605"/>
      <c r="H120" s="606"/>
      <c r="I120" s="48" t="s">
        <v>138</v>
      </c>
      <c r="J120" s="48" t="s">
        <v>132</v>
      </c>
      <c r="K120" s="48" t="s">
        <v>133</v>
      </c>
      <c r="L120" s="48" t="s">
        <v>134</v>
      </c>
      <c r="M120" s="6"/>
      <c r="N120" s="6"/>
      <c r="O120" s="6"/>
      <c r="P120" s="6"/>
      <c r="Q120" s="6"/>
      <c r="R120" s="531"/>
    </row>
    <row r="121" spans="1:29" ht="14.25" customHeight="1">
      <c r="A121" s="607" t="s">
        <v>12</v>
      </c>
      <c r="B121" s="608"/>
      <c r="C121" s="608"/>
      <c r="D121" s="608"/>
      <c r="E121" s="608"/>
      <c r="F121" s="608"/>
      <c r="G121" s="608"/>
      <c r="H121" s="609"/>
      <c r="I121" s="52">
        <f t="shared" ref="I121:L121" si="4">I122+I130+I128+I129</f>
        <v>1986.6</v>
      </c>
      <c r="J121" s="52">
        <f t="shared" si="4"/>
        <v>1159.8</v>
      </c>
      <c r="K121" s="52">
        <f t="shared" si="4"/>
        <v>1169.8</v>
      </c>
      <c r="L121" s="52">
        <f t="shared" si="4"/>
        <v>1248.3</v>
      </c>
      <c r="M121" s="6"/>
      <c r="N121" s="6"/>
      <c r="O121" s="6"/>
      <c r="P121" s="6"/>
      <c r="Q121" s="6"/>
      <c r="R121" s="531"/>
    </row>
    <row r="122" spans="1:29" s="15" customFormat="1" ht="14.25" customHeight="1">
      <c r="A122" s="610" t="s">
        <v>29</v>
      </c>
      <c r="B122" s="611"/>
      <c r="C122" s="611"/>
      <c r="D122" s="611"/>
      <c r="E122" s="611"/>
      <c r="F122" s="611"/>
      <c r="G122" s="611"/>
      <c r="H122" s="612"/>
      <c r="I122" s="18">
        <f>SUM(I123:I127)</f>
        <v>1623.2</v>
      </c>
      <c r="J122" s="18">
        <f t="shared" ref="J122:L122" si="5">SUM(J123:J127)</f>
        <v>1002.5</v>
      </c>
      <c r="K122" s="18">
        <f t="shared" si="5"/>
        <v>1169.8</v>
      </c>
      <c r="L122" s="18">
        <f t="shared" si="5"/>
        <v>1248.3</v>
      </c>
      <c r="M122" s="6"/>
      <c r="N122" s="6"/>
      <c r="O122" s="6"/>
      <c r="P122" s="6"/>
      <c r="Q122" s="6"/>
      <c r="R122" s="531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4.25" customHeight="1">
      <c r="A123" s="583" t="s">
        <v>17</v>
      </c>
      <c r="B123" s="584"/>
      <c r="C123" s="584"/>
      <c r="D123" s="584"/>
      <c r="E123" s="584"/>
      <c r="F123" s="584"/>
      <c r="G123" s="584"/>
      <c r="H123" s="585"/>
      <c r="I123" s="23">
        <f>SUMIF(H15:H116,"SB",I15:I116)</f>
        <v>1029.9000000000001</v>
      </c>
      <c r="J123" s="23">
        <f>SUMIF(H15:H116,"SB",J15:J116)</f>
        <v>868.6</v>
      </c>
      <c r="K123" s="23">
        <f>SUMIF(H15:H116,"SB",K15:K116)</f>
        <v>1165.3</v>
      </c>
      <c r="L123" s="23">
        <f>SUMIF(H15:H116,"SB",L15:L116)</f>
        <v>1248.3</v>
      </c>
      <c r="M123" s="6"/>
      <c r="N123" s="6"/>
      <c r="O123" s="6"/>
      <c r="P123" s="6"/>
      <c r="Q123" s="6"/>
      <c r="R123" s="532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</row>
    <row r="124" spans="1:29" ht="29.25" customHeight="1">
      <c r="A124" s="583" t="s">
        <v>44</v>
      </c>
      <c r="B124" s="584"/>
      <c r="C124" s="584"/>
      <c r="D124" s="584"/>
      <c r="E124" s="584"/>
      <c r="F124" s="584"/>
      <c r="G124" s="584"/>
      <c r="H124" s="585"/>
      <c r="I124" s="23">
        <f>SUMIF(H15:H116,"SB(ESA)",I15:I116)</f>
        <v>41.4</v>
      </c>
      <c r="J124" s="23">
        <f>SUMIF(H15:H116,"SB(ESA)",J15:J116)</f>
        <v>35.4</v>
      </c>
      <c r="K124" s="23">
        <f>SUMIF(H15:H116,"SB(ESA)",K15:K116)</f>
        <v>4.5</v>
      </c>
      <c r="L124" s="23">
        <f>SUMIF(H14:H117,"SB(ESA)",L13:L116)</f>
        <v>0</v>
      </c>
      <c r="M124" s="6"/>
      <c r="N124" s="6"/>
      <c r="O124" s="6"/>
      <c r="P124" s="6"/>
      <c r="Q124" s="6"/>
      <c r="R124" s="532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</row>
    <row r="125" spans="1:29" ht="19.5" customHeight="1">
      <c r="A125" s="583" t="s">
        <v>119</v>
      </c>
      <c r="B125" s="584"/>
      <c r="C125" s="584"/>
      <c r="D125" s="584"/>
      <c r="E125" s="584"/>
      <c r="F125" s="584"/>
      <c r="G125" s="584"/>
      <c r="H125" s="585"/>
      <c r="I125" s="23">
        <f>SUMIF(H15:H116,"SB(ES)",I15:I116)</f>
        <v>551.9</v>
      </c>
      <c r="J125" s="23">
        <f>SUMIF(H15:H116,"SB(ES)",J15:J116)</f>
        <v>98.5</v>
      </c>
      <c r="K125" s="23">
        <f>SUMIF(H15:H116,"SB(ES)",K15:K116)</f>
        <v>0</v>
      </c>
      <c r="L125" s="23">
        <f>SUMIF(H15:H116,"SB(ES)",L15:L116)</f>
        <v>0</v>
      </c>
      <c r="Q125" s="6"/>
      <c r="R125" s="531"/>
    </row>
    <row r="126" spans="1:29" ht="14.25" customHeight="1">
      <c r="A126" s="626" t="s">
        <v>28</v>
      </c>
      <c r="B126" s="627"/>
      <c r="C126" s="627"/>
      <c r="D126" s="627"/>
      <c r="E126" s="627"/>
      <c r="F126" s="627"/>
      <c r="G126" s="627"/>
      <c r="H126" s="628"/>
      <c r="I126" s="23">
        <f>SUMIF(H15:H116,"SB(VB)",I15:I116)</f>
        <v>0</v>
      </c>
      <c r="J126" s="23">
        <f>SUMIF(H15:H116,"SB(VB)",J15:J116)</f>
        <v>0</v>
      </c>
      <c r="K126" s="23">
        <f>SUMIF(H15:H116,"SB(VB)",K15:K116)</f>
        <v>0</v>
      </c>
      <c r="L126" s="23">
        <f>SUMIF(H15:H116,"SB(VB)",L15:L116)</f>
        <v>0</v>
      </c>
      <c r="Q126" s="6"/>
      <c r="R126" s="531"/>
    </row>
    <row r="127" spans="1:29" ht="14.25" customHeight="1">
      <c r="A127" s="626" t="s">
        <v>18</v>
      </c>
      <c r="B127" s="627"/>
      <c r="C127" s="627"/>
      <c r="D127" s="627"/>
      <c r="E127" s="627"/>
      <c r="F127" s="627"/>
      <c r="G127" s="627"/>
      <c r="H127" s="628"/>
      <c r="I127" s="23">
        <f>SUMIF(H15:H116,"SB(P)",I15:I116)</f>
        <v>0</v>
      </c>
      <c r="J127" s="23">
        <f>SUMIF(H15:H116,"SB(P)",J15:J116)</f>
        <v>0</v>
      </c>
      <c r="K127" s="23">
        <f>SUMIF(H15:H116,"SB(P)",K15:K116)</f>
        <v>0</v>
      </c>
      <c r="L127" s="23">
        <f>SUMIF(H15:H116,"SB(P)",L15:L116)</f>
        <v>0</v>
      </c>
      <c r="M127" s="10"/>
      <c r="N127" s="10"/>
      <c r="O127" s="10"/>
      <c r="P127" s="10"/>
      <c r="R127" s="531"/>
    </row>
    <row r="128" spans="1:29" ht="26.25" customHeight="1">
      <c r="A128" s="629" t="s">
        <v>59</v>
      </c>
      <c r="B128" s="630"/>
      <c r="C128" s="630"/>
      <c r="D128" s="630"/>
      <c r="E128" s="630"/>
      <c r="F128" s="630"/>
      <c r="G128" s="630"/>
      <c r="H128" s="631"/>
      <c r="I128" s="51">
        <f>SUMIF(H15:H116,"SB(ESL)",I15:I116)</f>
        <v>54.6</v>
      </c>
      <c r="J128" s="51">
        <f>SUMIF(H15:H116,"SB(ESL)",J15:J116)</f>
        <v>3.6</v>
      </c>
      <c r="K128" s="51">
        <f>SUMIF(H15:H116,"SB(ESL)",K15:K116)</f>
        <v>0</v>
      </c>
      <c r="L128" s="51">
        <f>SUMIF(H15:H116,"SB(ESL)",L15:L116)</f>
        <v>0</v>
      </c>
      <c r="Q128" s="6"/>
      <c r="R128" s="531"/>
    </row>
    <row r="129" spans="1:18" ht="14.25" customHeight="1">
      <c r="A129" s="632" t="s">
        <v>60</v>
      </c>
      <c r="B129" s="633"/>
      <c r="C129" s="633"/>
      <c r="D129" s="633"/>
      <c r="E129" s="633"/>
      <c r="F129" s="633"/>
      <c r="G129" s="633"/>
      <c r="H129" s="634"/>
      <c r="I129" s="51">
        <f>SUMIF(H15:H116,"SB(VBL)",I15:I116)</f>
        <v>4.8</v>
      </c>
      <c r="J129" s="51">
        <f>SUMIF(H15:H116,"SB(VBL)",J15:J116)</f>
        <v>0</v>
      </c>
      <c r="K129" s="51">
        <f>SUMIF(H15:H116,"SB(VBL)",K15:K116)</f>
        <v>0</v>
      </c>
      <c r="L129" s="51">
        <f>SUMIF(H15:H116,"SB(VBL)",L15:L116)</f>
        <v>0</v>
      </c>
      <c r="Q129" s="6"/>
      <c r="R129" s="531"/>
    </row>
    <row r="130" spans="1:18" ht="15.75" customHeight="1">
      <c r="A130" s="632" t="s">
        <v>41</v>
      </c>
      <c r="B130" s="635"/>
      <c r="C130" s="635"/>
      <c r="D130" s="635"/>
      <c r="E130" s="635"/>
      <c r="F130" s="635"/>
      <c r="G130" s="456"/>
      <c r="H130" s="457"/>
      <c r="I130" s="20">
        <f>SUMIF(H15:H116,"SB(L)",I15:I116)</f>
        <v>304</v>
      </c>
      <c r="J130" s="20">
        <f>SUMIF(H15:H116,"SB(L)",J15:J116)</f>
        <v>153.69999999999999</v>
      </c>
      <c r="K130" s="20">
        <f>SUMIF(H15:H116,"SB(L)",K15:K116)</f>
        <v>0</v>
      </c>
      <c r="L130" s="20">
        <f>SUMIF(H15:H116,"SB(L)",L15:L116)</f>
        <v>0</v>
      </c>
      <c r="M130" s="10"/>
      <c r="N130" s="10"/>
      <c r="O130" s="10"/>
      <c r="P130" s="10"/>
      <c r="R130" s="531"/>
    </row>
    <row r="131" spans="1:18" ht="14.25" customHeight="1">
      <c r="A131" s="636" t="s">
        <v>13</v>
      </c>
      <c r="B131" s="637"/>
      <c r="C131" s="637"/>
      <c r="D131" s="637"/>
      <c r="E131" s="637"/>
      <c r="F131" s="637"/>
      <c r="G131" s="637"/>
      <c r="H131" s="638"/>
      <c r="I131" s="33">
        <f>I132+I134+I133</f>
        <v>77</v>
      </c>
      <c r="J131" s="33">
        <f t="shared" ref="J131:L131" si="6">J132+J134+J133</f>
        <v>0</v>
      </c>
      <c r="K131" s="33">
        <f t="shared" si="6"/>
        <v>0</v>
      </c>
      <c r="L131" s="33">
        <f t="shared" si="6"/>
        <v>0</v>
      </c>
      <c r="R131" s="531"/>
    </row>
    <row r="132" spans="1:18" ht="14.25" customHeight="1">
      <c r="A132" s="617" t="s">
        <v>19</v>
      </c>
      <c r="B132" s="618"/>
      <c r="C132" s="618"/>
      <c r="D132" s="618"/>
      <c r="E132" s="618"/>
      <c r="F132" s="618"/>
      <c r="G132" s="618"/>
      <c r="H132" s="619"/>
      <c r="I132" s="19">
        <f>SUMIF(H15:H116,"ES",I15:I116)</f>
        <v>0</v>
      </c>
      <c r="J132" s="19">
        <f>SUMIF(H15:H116,"ES",J15:J116)</f>
        <v>0</v>
      </c>
      <c r="K132" s="19">
        <f>SUMIF(H15:H116,"ES",K15:K116)</f>
        <v>0</v>
      </c>
      <c r="L132" s="19">
        <f>SUMIF(H15:H116,"ES",L15:L116)</f>
        <v>0</v>
      </c>
      <c r="R132" s="531"/>
    </row>
    <row r="133" spans="1:18" ht="14.25" customHeight="1">
      <c r="A133" s="620" t="s">
        <v>48</v>
      </c>
      <c r="B133" s="621"/>
      <c r="C133" s="621"/>
      <c r="D133" s="621"/>
      <c r="E133" s="621"/>
      <c r="F133" s="621"/>
      <c r="G133" s="621"/>
      <c r="H133" s="622"/>
      <c r="I133" s="19">
        <f>SUMIF(H15:H116,"LRVB",I15:I116)</f>
        <v>0</v>
      </c>
      <c r="J133" s="19">
        <f>SUMIF(H15:H116,"LRVB",J15:J116)</f>
        <v>0</v>
      </c>
      <c r="K133" s="19">
        <f>SUMIF(H15:H116,"LRVB",K15:K116)</f>
        <v>0</v>
      </c>
      <c r="L133" s="19">
        <f>SUMIF(H15:H116,"LRVB",L15:L116)</f>
        <v>0</v>
      </c>
      <c r="R133" s="531"/>
    </row>
    <row r="134" spans="1:18" s="3" customFormat="1" ht="16.5" customHeight="1">
      <c r="A134" s="617" t="s">
        <v>36</v>
      </c>
      <c r="B134" s="618"/>
      <c r="C134" s="618"/>
      <c r="D134" s="618"/>
      <c r="E134" s="618"/>
      <c r="F134" s="618"/>
      <c r="G134" s="618"/>
      <c r="H134" s="619"/>
      <c r="I134" s="23">
        <f>SUMIF(H15:H116,"Kt",I15:I116)</f>
        <v>77</v>
      </c>
      <c r="J134" s="23">
        <f>SUMIF(H15:H116,"Kt",J15:J116)</f>
        <v>0</v>
      </c>
      <c r="K134" s="23">
        <f>SUMIF(H15:H116,"Kt",K15:K116)</f>
        <v>0</v>
      </c>
      <c r="L134" s="23">
        <f>SUMIF(H15:H116,"Kt",L15:L116)</f>
        <v>0</v>
      </c>
      <c r="R134" s="531"/>
    </row>
    <row r="135" spans="1:18" s="3" customFormat="1" ht="18" customHeight="1" thickBot="1">
      <c r="A135" s="623" t="s">
        <v>14</v>
      </c>
      <c r="B135" s="624"/>
      <c r="C135" s="624"/>
      <c r="D135" s="624"/>
      <c r="E135" s="624"/>
      <c r="F135" s="624"/>
      <c r="G135" s="624"/>
      <c r="H135" s="625"/>
      <c r="I135" s="34">
        <f>SUM(I121,I131)</f>
        <v>2063.6</v>
      </c>
      <c r="J135" s="34">
        <f t="shared" ref="J135:L135" si="7">SUM(J121,J131)</f>
        <v>1159.8</v>
      </c>
      <c r="K135" s="34">
        <f t="shared" si="7"/>
        <v>1169.8</v>
      </c>
      <c r="L135" s="34">
        <f t="shared" si="7"/>
        <v>1248.3</v>
      </c>
      <c r="R135" s="531"/>
    </row>
    <row r="136" spans="1:18" s="3" customFormat="1">
      <c r="E136" s="6"/>
      <c r="F136" s="79"/>
      <c r="G136" s="44"/>
      <c r="H136" s="79"/>
      <c r="I136" s="6"/>
      <c r="J136" s="6"/>
      <c r="K136" s="6"/>
      <c r="L136" s="6"/>
      <c r="M136" s="6"/>
      <c r="N136" s="6"/>
      <c r="O136" s="6"/>
      <c r="P136" s="6"/>
      <c r="R136" s="531"/>
    </row>
    <row r="137" spans="1:18" s="3" customFormat="1">
      <c r="E137" s="6"/>
      <c r="F137" s="79"/>
      <c r="G137" s="44"/>
      <c r="H137" s="79"/>
      <c r="I137" s="6"/>
      <c r="J137" s="6"/>
      <c r="K137" s="513"/>
      <c r="L137" s="6"/>
      <c r="M137" s="6"/>
      <c r="N137" s="6"/>
      <c r="O137" s="6"/>
      <c r="P137" s="6"/>
      <c r="R137" s="531"/>
    </row>
    <row r="138" spans="1:18" s="3" customFormat="1">
      <c r="E138" s="6"/>
      <c r="F138" s="79"/>
      <c r="G138" s="44"/>
      <c r="H138" s="79"/>
      <c r="I138" s="6"/>
      <c r="J138" s="6"/>
      <c r="K138" s="6"/>
      <c r="L138" s="6"/>
      <c r="M138" s="6"/>
      <c r="N138" s="6"/>
      <c r="O138" s="6"/>
      <c r="P138" s="6"/>
      <c r="R138" s="531"/>
    </row>
    <row r="139" spans="1:18" s="3" customFormat="1">
      <c r="F139" s="50"/>
      <c r="G139" s="4"/>
      <c r="H139" s="50"/>
      <c r="R139" s="531"/>
    </row>
    <row r="140" spans="1:18" s="3" customFormat="1" ht="48.75" customHeight="1">
      <c r="F140" s="50"/>
      <c r="G140" s="4"/>
      <c r="H140" s="50"/>
      <c r="R140" s="531"/>
    </row>
    <row r="141" spans="1:18" s="3" customFormat="1" ht="23">
      <c r="F141" s="50"/>
      <c r="G141" s="4"/>
      <c r="H141" s="50"/>
      <c r="I141" s="78"/>
      <c r="J141" s="78"/>
      <c r="K141" s="78"/>
      <c r="L141" s="78"/>
      <c r="R141" s="531"/>
    </row>
    <row r="142" spans="1:18">
      <c r="R142" s="531"/>
    </row>
    <row r="143" spans="1:18">
      <c r="R143" s="531"/>
    </row>
    <row r="144" spans="1:18">
      <c r="R144" s="531"/>
    </row>
    <row r="145" spans="18:18">
      <c r="R145" s="531"/>
    </row>
    <row r="146" spans="18:18">
      <c r="R146" s="531"/>
    </row>
    <row r="147" spans="18:18">
      <c r="R147" s="531"/>
    </row>
    <row r="148" spans="18:18">
      <c r="R148" s="531"/>
    </row>
    <row r="149" spans="18:18">
      <c r="R149" s="531"/>
    </row>
    <row r="150" spans="18:18">
      <c r="R150" s="531"/>
    </row>
    <row r="151" spans="18:18">
      <c r="R151" s="531"/>
    </row>
    <row r="152" spans="18:18">
      <c r="R152" s="531"/>
    </row>
    <row r="153" spans="18:18">
      <c r="R153" s="531"/>
    </row>
    <row r="154" spans="18:18">
      <c r="R154" s="531"/>
    </row>
    <row r="155" spans="18:18">
      <c r="R155" s="531"/>
    </row>
    <row r="156" spans="18:18">
      <c r="R156" s="531"/>
    </row>
    <row r="157" spans="18:18">
      <c r="R157" s="531"/>
    </row>
    <row r="158" spans="18:18">
      <c r="R158" s="531"/>
    </row>
    <row r="159" spans="18:18">
      <c r="R159" s="531"/>
    </row>
    <row r="160" spans="18:18">
      <c r="R160" s="531"/>
    </row>
    <row r="161" spans="18:18">
      <c r="R161" s="531"/>
    </row>
    <row r="162" spans="18:18">
      <c r="R162" s="531"/>
    </row>
    <row r="163" spans="18:18">
      <c r="R163" s="531"/>
    </row>
    <row r="164" spans="18:18">
      <c r="R164" s="531"/>
    </row>
    <row r="165" spans="18:18">
      <c r="R165" s="531"/>
    </row>
    <row r="166" spans="18:18">
      <c r="R166" s="531"/>
    </row>
    <row r="167" spans="18:18">
      <c r="R167" s="531"/>
    </row>
    <row r="168" spans="18:18">
      <c r="R168" s="531"/>
    </row>
    <row r="169" spans="18:18">
      <c r="R169" s="531"/>
    </row>
    <row r="170" spans="18:18">
      <c r="R170" s="531"/>
    </row>
    <row r="171" spans="18:18">
      <c r="R171" s="531"/>
    </row>
    <row r="172" spans="18:18">
      <c r="R172" s="531"/>
    </row>
    <row r="173" spans="18:18">
      <c r="R173" s="531"/>
    </row>
    <row r="174" spans="18:18">
      <c r="R174" s="531"/>
    </row>
    <row r="175" spans="18:18">
      <c r="R175" s="531"/>
    </row>
    <row r="176" spans="18:18">
      <c r="R176" s="531"/>
    </row>
    <row r="177" spans="18:18">
      <c r="R177" s="531"/>
    </row>
    <row r="178" spans="18:18">
      <c r="R178" s="531"/>
    </row>
    <row r="179" spans="18:18">
      <c r="R179" s="531"/>
    </row>
    <row r="180" spans="18:18">
      <c r="R180" s="531"/>
    </row>
    <row r="181" spans="18:18">
      <c r="R181" s="531"/>
    </row>
    <row r="182" spans="18:18">
      <c r="R182" s="531"/>
    </row>
    <row r="183" spans="18:18">
      <c r="R183" s="531"/>
    </row>
    <row r="184" spans="18:18">
      <c r="R184" s="531"/>
    </row>
    <row r="185" spans="18:18">
      <c r="R185" s="531"/>
    </row>
    <row r="186" spans="18:18">
      <c r="R186" s="531"/>
    </row>
    <row r="187" spans="18:18">
      <c r="R187" s="531"/>
    </row>
    <row r="188" spans="18:18">
      <c r="R188" s="531"/>
    </row>
    <row r="189" spans="18:18">
      <c r="R189" s="531"/>
    </row>
    <row r="190" spans="18:18">
      <c r="R190" s="531"/>
    </row>
    <row r="191" spans="18:18">
      <c r="R191" s="531"/>
    </row>
    <row r="192" spans="18:18">
      <c r="R192" s="531"/>
    </row>
    <row r="193" spans="18:18">
      <c r="R193" s="531"/>
    </row>
    <row r="194" spans="18:18">
      <c r="R194" s="531"/>
    </row>
    <row r="195" spans="18:18">
      <c r="R195" s="531"/>
    </row>
    <row r="196" spans="18:18">
      <c r="R196" s="531"/>
    </row>
    <row r="197" spans="18:18">
      <c r="R197" s="531"/>
    </row>
    <row r="198" spans="18:18">
      <c r="R198" s="531"/>
    </row>
    <row r="199" spans="18:18">
      <c r="R199" s="531"/>
    </row>
    <row r="200" spans="18:18">
      <c r="R200" s="531"/>
    </row>
    <row r="201" spans="18:18">
      <c r="R201" s="531"/>
    </row>
    <row r="202" spans="18:18">
      <c r="R202" s="531"/>
    </row>
    <row r="203" spans="18:18">
      <c r="R203" s="531"/>
    </row>
    <row r="204" spans="18:18">
      <c r="R204" s="531"/>
    </row>
    <row r="205" spans="18:18">
      <c r="R205" s="531"/>
    </row>
    <row r="206" spans="18:18">
      <c r="R206" s="531"/>
    </row>
    <row r="207" spans="18:18">
      <c r="R207" s="531"/>
    </row>
    <row r="208" spans="18:18">
      <c r="R208" s="531"/>
    </row>
    <row r="209" spans="18:18">
      <c r="R209" s="531"/>
    </row>
    <row r="210" spans="18:18">
      <c r="R210" s="531"/>
    </row>
    <row r="211" spans="18:18">
      <c r="R211" s="531"/>
    </row>
    <row r="212" spans="18:18">
      <c r="R212" s="531"/>
    </row>
    <row r="213" spans="18:18">
      <c r="R213" s="531"/>
    </row>
    <row r="214" spans="18:18">
      <c r="R214" s="531"/>
    </row>
    <row r="215" spans="18:18">
      <c r="R215" s="531"/>
    </row>
    <row r="216" spans="18:18">
      <c r="R216" s="531"/>
    </row>
    <row r="217" spans="18:18">
      <c r="R217" s="531"/>
    </row>
    <row r="218" spans="18:18">
      <c r="R218" s="531"/>
    </row>
    <row r="219" spans="18:18">
      <c r="R219" s="531"/>
    </row>
    <row r="220" spans="18:18">
      <c r="R220" s="531"/>
    </row>
    <row r="221" spans="18:18">
      <c r="R221" s="531"/>
    </row>
    <row r="222" spans="18:18">
      <c r="R222" s="531"/>
    </row>
    <row r="223" spans="18:18">
      <c r="R223" s="531"/>
    </row>
    <row r="224" spans="18:18">
      <c r="R224" s="531"/>
    </row>
    <row r="225" spans="18:18">
      <c r="R225" s="531"/>
    </row>
    <row r="226" spans="18:18">
      <c r="R226" s="531"/>
    </row>
    <row r="227" spans="18:18">
      <c r="R227" s="531"/>
    </row>
    <row r="228" spans="18:18">
      <c r="R228" s="531"/>
    </row>
    <row r="229" spans="18:18">
      <c r="R229" s="531"/>
    </row>
    <row r="230" spans="18:18">
      <c r="R230" s="531"/>
    </row>
    <row r="231" spans="18:18">
      <c r="R231" s="531"/>
    </row>
    <row r="232" spans="18:18">
      <c r="R232" s="531"/>
    </row>
    <row r="233" spans="18:18">
      <c r="R233" s="531"/>
    </row>
    <row r="234" spans="18:18">
      <c r="R234" s="531"/>
    </row>
    <row r="235" spans="18:18">
      <c r="R235" s="531"/>
    </row>
    <row r="236" spans="18:18">
      <c r="R236" s="531"/>
    </row>
    <row r="237" spans="18:18">
      <c r="R237" s="531"/>
    </row>
    <row r="238" spans="18:18">
      <c r="R238" s="531"/>
    </row>
    <row r="239" spans="18:18">
      <c r="R239" s="531"/>
    </row>
    <row r="240" spans="18:18">
      <c r="R240" s="531"/>
    </row>
    <row r="241" spans="18:18">
      <c r="R241" s="531"/>
    </row>
    <row r="242" spans="18:18">
      <c r="R242" s="531"/>
    </row>
    <row r="243" spans="18:18">
      <c r="R243" s="531"/>
    </row>
    <row r="244" spans="18:18">
      <c r="R244" s="531"/>
    </row>
    <row r="245" spans="18:18">
      <c r="R245" s="531"/>
    </row>
    <row r="246" spans="18:18">
      <c r="R246" s="531"/>
    </row>
    <row r="247" spans="18:18">
      <c r="R247" s="531"/>
    </row>
    <row r="248" spans="18:18">
      <c r="R248" s="531"/>
    </row>
    <row r="249" spans="18:18">
      <c r="R249" s="531"/>
    </row>
    <row r="250" spans="18:18">
      <c r="R250" s="531"/>
    </row>
    <row r="251" spans="18:18">
      <c r="R251" s="531"/>
    </row>
    <row r="252" spans="18:18">
      <c r="R252" s="531"/>
    </row>
    <row r="253" spans="18:18">
      <c r="R253" s="531"/>
    </row>
    <row r="254" spans="18:18">
      <c r="R254" s="531"/>
    </row>
    <row r="255" spans="18:18">
      <c r="R255" s="531"/>
    </row>
    <row r="256" spans="18:18">
      <c r="R256" s="531"/>
    </row>
    <row r="257" spans="18:18">
      <c r="R257" s="531"/>
    </row>
    <row r="258" spans="18:18">
      <c r="R258" s="531"/>
    </row>
    <row r="259" spans="18:18">
      <c r="R259" s="531"/>
    </row>
    <row r="260" spans="18:18">
      <c r="R260" s="531"/>
    </row>
    <row r="261" spans="18:18">
      <c r="R261" s="531"/>
    </row>
    <row r="262" spans="18:18">
      <c r="R262" s="531"/>
    </row>
    <row r="263" spans="18:18">
      <c r="R263" s="531"/>
    </row>
    <row r="264" spans="18:18">
      <c r="R264" s="531"/>
    </row>
    <row r="265" spans="18:18">
      <c r="R265" s="531"/>
    </row>
    <row r="266" spans="18:18">
      <c r="R266" s="531"/>
    </row>
    <row r="267" spans="18:18">
      <c r="R267" s="531"/>
    </row>
    <row r="268" spans="18:18">
      <c r="R268" s="531"/>
    </row>
    <row r="269" spans="18:18">
      <c r="R269" s="531"/>
    </row>
    <row r="270" spans="18:18">
      <c r="R270" s="531"/>
    </row>
    <row r="271" spans="18:18">
      <c r="R271" s="531"/>
    </row>
    <row r="272" spans="18:18">
      <c r="R272" s="531"/>
    </row>
    <row r="273" spans="18:18">
      <c r="R273" s="531"/>
    </row>
    <row r="274" spans="18:18">
      <c r="R274" s="531"/>
    </row>
    <row r="275" spans="18:18">
      <c r="R275" s="531"/>
    </row>
    <row r="276" spans="18:18">
      <c r="R276" s="531"/>
    </row>
    <row r="277" spans="18:18">
      <c r="R277" s="531"/>
    </row>
    <row r="278" spans="18:18">
      <c r="R278" s="531"/>
    </row>
    <row r="279" spans="18:18">
      <c r="R279" s="531"/>
    </row>
    <row r="280" spans="18:18">
      <c r="R280" s="531"/>
    </row>
    <row r="281" spans="18:18">
      <c r="R281" s="531"/>
    </row>
    <row r="282" spans="18:18">
      <c r="R282" s="531"/>
    </row>
    <row r="283" spans="18:18">
      <c r="R283" s="531"/>
    </row>
    <row r="284" spans="18:18">
      <c r="R284" s="531"/>
    </row>
    <row r="285" spans="18:18">
      <c r="R285" s="531"/>
    </row>
    <row r="286" spans="18:18">
      <c r="R286" s="531"/>
    </row>
    <row r="287" spans="18:18">
      <c r="R287" s="531"/>
    </row>
    <row r="288" spans="18:18">
      <c r="R288" s="531"/>
    </row>
    <row r="289" spans="18:18">
      <c r="R289" s="531"/>
    </row>
    <row r="290" spans="18:18">
      <c r="R290" s="531"/>
    </row>
    <row r="291" spans="18:18">
      <c r="R291" s="531"/>
    </row>
    <row r="292" spans="18:18">
      <c r="R292" s="531"/>
    </row>
    <row r="293" spans="18:18">
      <c r="R293" s="531"/>
    </row>
    <row r="294" spans="18:18">
      <c r="R294" s="531"/>
    </row>
    <row r="295" spans="18:18">
      <c r="R295" s="531"/>
    </row>
    <row r="296" spans="18:18">
      <c r="R296" s="531"/>
    </row>
    <row r="297" spans="18:18">
      <c r="R297" s="531"/>
    </row>
    <row r="298" spans="18:18">
      <c r="R298" s="531"/>
    </row>
    <row r="299" spans="18:18">
      <c r="R299" s="531"/>
    </row>
    <row r="300" spans="18:18">
      <c r="R300" s="531"/>
    </row>
    <row r="301" spans="18:18">
      <c r="R301" s="531"/>
    </row>
    <row r="302" spans="18:18">
      <c r="R302" s="531"/>
    </row>
    <row r="303" spans="18:18">
      <c r="R303" s="531"/>
    </row>
    <row r="304" spans="18:18">
      <c r="R304" s="531"/>
    </row>
    <row r="305" spans="18:18">
      <c r="R305" s="531"/>
    </row>
    <row r="306" spans="18:18">
      <c r="R306" s="531"/>
    </row>
    <row r="307" spans="18:18">
      <c r="R307" s="531"/>
    </row>
    <row r="308" spans="18:18">
      <c r="R308" s="531"/>
    </row>
    <row r="309" spans="18:18">
      <c r="R309" s="531"/>
    </row>
    <row r="310" spans="18:18">
      <c r="R310" s="531"/>
    </row>
    <row r="311" spans="18:18">
      <c r="R311" s="531"/>
    </row>
    <row r="312" spans="18:18">
      <c r="R312" s="531"/>
    </row>
    <row r="313" spans="18:18">
      <c r="R313" s="531"/>
    </row>
    <row r="314" spans="18:18">
      <c r="R314" s="531"/>
    </row>
    <row r="315" spans="18:18">
      <c r="R315" s="531"/>
    </row>
    <row r="316" spans="18:18">
      <c r="R316" s="531"/>
    </row>
    <row r="317" spans="18:18">
      <c r="R317" s="531"/>
    </row>
    <row r="318" spans="18:18">
      <c r="R318" s="531"/>
    </row>
    <row r="319" spans="18:18">
      <c r="R319" s="531"/>
    </row>
    <row r="320" spans="18:18">
      <c r="R320" s="531"/>
    </row>
    <row r="321" spans="18:18">
      <c r="R321" s="531"/>
    </row>
    <row r="322" spans="18:18">
      <c r="R322" s="531"/>
    </row>
    <row r="323" spans="18:18">
      <c r="R323" s="531"/>
    </row>
    <row r="324" spans="18:18">
      <c r="R324" s="531"/>
    </row>
    <row r="325" spans="18:18">
      <c r="R325" s="531"/>
    </row>
    <row r="326" spans="18:18">
      <c r="R326" s="531"/>
    </row>
    <row r="327" spans="18:18">
      <c r="R327" s="531"/>
    </row>
    <row r="328" spans="18:18">
      <c r="R328" s="531"/>
    </row>
    <row r="329" spans="18:18">
      <c r="R329" s="531"/>
    </row>
    <row r="330" spans="18:18">
      <c r="R330" s="531"/>
    </row>
    <row r="331" spans="18:18">
      <c r="R331" s="531"/>
    </row>
    <row r="332" spans="18:18">
      <c r="R332" s="531"/>
    </row>
    <row r="333" spans="18:18">
      <c r="R333" s="531"/>
    </row>
    <row r="334" spans="18:18">
      <c r="R334" s="531"/>
    </row>
    <row r="335" spans="18:18">
      <c r="R335" s="531"/>
    </row>
    <row r="336" spans="18:18">
      <c r="R336" s="531"/>
    </row>
    <row r="337" spans="18:18">
      <c r="R337" s="531"/>
    </row>
    <row r="338" spans="18:18">
      <c r="R338" s="531"/>
    </row>
    <row r="339" spans="18:18">
      <c r="R339" s="531"/>
    </row>
    <row r="340" spans="18:18">
      <c r="R340" s="531"/>
    </row>
    <row r="341" spans="18:18">
      <c r="R341" s="531"/>
    </row>
    <row r="342" spans="18:18">
      <c r="R342" s="531"/>
    </row>
    <row r="343" spans="18:18">
      <c r="R343" s="531"/>
    </row>
    <row r="344" spans="18:18">
      <c r="R344" s="531"/>
    </row>
    <row r="345" spans="18:18">
      <c r="R345" s="531"/>
    </row>
    <row r="346" spans="18:18">
      <c r="R346" s="531"/>
    </row>
    <row r="347" spans="18:18">
      <c r="R347" s="531"/>
    </row>
    <row r="348" spans="18:18">
      <c r="R348" s="531"/>
    </row>
    <row r="349" spans="18:18">
      <c r="R349" s="531"/>
    </row>
    <row r="350" spans="18:18">
      <c r="R350" s="531"/>
    </row>
    <row r="351" spans="18:18">
      <c r="R351" s="531"/>
    </row>
    <row r="352" spans="18:18">
      <c r="R352" s="531"/>
    </row>
    <row r="353" spans="18:18">
      <c r="R353" s="531"/>
    </row>
    <row r="354" spans="18:18">
      <c r="R354" s="531"/>
    </row>
    <row r="355" spans="18:18">
      <c r="R355" s="531"/>
    </row>
    <row r="356" spans="18:18">
      <c r="R356" s="531"/>
    </row>
    <row r="357" spans="18:18">
      <c r="R357" s="531"/>
    </row>
    <row r="358" spans="18:18">
      <c r="R358" s="531"/>
    </row>
    <row r="359" spans="18:18">
      <c r="R359" s="531"/>
    </row>
    <row r="360" spans="18:18">
      <c r="R360" s="531"/>
    </row>
    <row r="361" spans="18:18">
      <c r="R361" s="531"/>
    </row>
    <row r="362" spans="18:18">
      <c r="R362" s="531"/>
    </row>
    <row r="363" spans="18:18">
      <c r="R363" s="531"/>
    </row>
    <row r="364" spans="18:18">
      <c r="R364" s="531"/>
    </row>
    <row r="365" spans="18:18">
      <c r="R365" s="531"/>
    </row>
    <row r="366" spans="18:18">
      <c r="R366" s="531"/>
    </row>
    <row r="367" spans="18:18">
      <c r="R367" s="531"/>
    </row>
    <row r="368" spans="18:18">
      <c r="R368" s="531"/>
    </row>
    <row r="369" spans="18:18">
      <c r="R369" s="531"/>
    </row>
    <row r="370" spans="18:18">
      <c r="R370" s="531"/>
    </row>
    <row r="371" spans="18:18">
      <c r="R371" s="531"/>
    </row>
    <row r="372" spans="18:18">
      <c r="R372" s="531"/>
    </row>
    <row r="373" spans="18:18">
      <c r="R373" s="531"/>
    </row>
    <row r="374" spans="18:18">
      <c r="R374" s="531"/>
    </row>
    <row r="375" spans="18:18">
      <c r="R375" s="531"/>
    </row>
    <row r="376" spans="18:18">
      <c r="R376" s="531"/>
    </row>
    <row r="377" spans="18:18">
      <c r="R377" s="531"/>
    </row>
    <row r="378" spans="18:18">
      <c r="R378" s="531"/>
    </row>
    <row r="379" spans="18:18">
      <c r="R379" s="531"/>
    </row>
    <row r="380" spans="18:18">
      <c r="R380" s="531"/>
    </row>
    <row r="381" spans="18:18">
      <c r="R381" s="531"/>
    </row>
    <row r="382" spans="18:18">
      <c r="R382" s="531"/>
    </row>
    <row r="383" spans="18:18">
      <c r="R383" s="531"/>
    </row>
    <row r="384" spans="18:18">
      <c r="R384" s="531"/>
    </row>
    <row r="385" spans="18:18">
      <c r="R385" s="531"/>
    </row>
    <row r="386" spans="18:18">
      <c r="R386" s="531"/>
    </row>
    <row r="387" spans="18:18">
      <c r="R387" s="531"/>
    </row>
    <row r="388" spans="18:18">
      <c r="R388" s="531"/>
    </row>
    <row r="389" spans="18:18">
      <c r="R389" s="531"/>
    </row>
    <row r="390" spans="18:18">
      <c r="R390" s="531"/>
    </row>
    <row r="391" spans="18:18">
      <c r="R391" s="531"/>
    </row>
    <row r="392" spans="18:18">
      <c r="R392" s="531"/>
    </row>
    <row r="393" spans="18:18">
      <c r="R393" s="531"/>
    </row>
    <row r="394" spans="18:18">
      <c r="R394" s="531"/>
    </row>
    <row r="395" spans="18:18">
      <c r="R395" s="531"/>
    </row>
    <row r="396" spans="18:18">
      <c r="R396" s="531"/>
    </row>
    <row r="397" spans="18:18">
      <c r="R397" s="531"/>
    </row>
    <row r="398" spans="18:18">
      <c r="R398" s="531"/>
    </row>
    <row r="399" spans="18:18">
      <c r="R399" s="531"/>
    </row>
    <row r="400" spans="18:18">
      <c r="R400" s="531"/>
    </row>
    <row r="401" spans="18:18">
      <c r="R401" s="531"/>
    </row>
    <row r="402" spans="18:18">
      <c r="R402" s="531"/>
    </row>
    <row r="403" spans="18:18">
      <c r="R403" s="531"/>
    </row>
    <row r="404" spans="18:18">
      <c r="R404" s="531"/>
    </row>
    <row r="405" spans="18:18">
      <c r="R405" s="531"/>
    </row>
    <row r="406" spans="18:18">
      <c r="R406" s="531"/>
    </row>
    <row r="407" spans="18:18">
      <c r="R407" s="531"/>
    </row>
    <row r="408" spans="18:18">
      <c r="R408" s="531"/>
    </row>
    <row r="409" spans="18:18">
      <c r="R409" s="531"/>
    </row>
    <row r="410" spans="18:18">
      <c r="R410" s="531"/>
    </row>
    <row r="411" spans="18:18">
      <c r="R411" s="531"/>
    </row>
    <row r="412" spans="18:18">
      <c r="R412" s="531"/>
    </row>
    <row r="413" spans="18:18">
      <c r="R413" s="531"/>
    </row>
    <row r="414" spans="18:18">
      <c r="R414" s="531"/>
    </row>
    <row r="415" spans="18:18">
      <c r="R415" s="531"/>
    </row>
    <row r="416" spans="18:18">
      <c r="R416" s="531"/>
    </row>
    <row r="417" spans="18:18">
      <c r="R417" s="531"/>
    </row>
    <row r="418" spans="18:18">
      <c r="R418" s="531"/>
    </row>
    <row r="419" spans="18:18">
      <c r="R419" s="531"/>
    </row>
    <row r="420" spans="18:18">
      <c r="R420" s="531"/>
    </row>
    <row r="421" spans="18:18">
      <c r="R421" s="531"/>
    </row>
    <row r="422" spans="18:18">
      <c r="R422" s="531"/>
    </row>
    <row r="423" spans="18:18">
      <c r="R423" s="531"/>
    </row>
    <row r="424" spans="18:18">
      <c r="R424" s="531"/>
    </row>
    <row r="425" spans="18:18">
      <c r="R425" s="531"/>
    </row>
    <row r="426" spans="18:18">
      <c r="R426" s="531"/>
    </row>
    <row r="427" spans="18:18">
      <c r="R427" s="531"/>
    </row>
    <row r="428" spans="18:18">
      <c r="R428" s="531"/>
    </row>
    <row r="429" spans="18:18">
      <c r="R429" s="531"/>
    </row>
    <row r="430" spans="18:18">
      <c r="R430" s="531"/>
    </row>
    <row r="431" spans="18:18">
      <c r="R431" s="531"/>
    </row>
    <row r="432" spans="18:18">
      <c r="R432" s="531"/>
    </row>
    <row r="433" spans="18:18">
      <c r="R433" s="531"/>
    </row>
    <row r="434" spans="18:18">
      <c r="R434" s="531"/>
    </row>
    <row r="435" spans="18:18">
      <c r="R435" s="531"/>
    </row>
    <row r="436" spans="18:18">
      <c r="R436" s="531"/>
    </row>
    <row r="437" spans="18:18">
      <c r="R437" s="531"/>
    </row>
    <row r="438" spans="18:18">
      <c r="R438" s="531"/>
    </row>
    <row r="439" spans="18:18">
      <c r="R439" s="531"/>
    </row>
    <row r="440" spans="18:18">
      <c r="R440" s="531"/>
    </row>
    <row r="441" spans="18:18">
      <c r="R441" s="531"/>
    </row>
    <row r="442" spans="18:18">
      <c r="R442" s="531"/>
    </row>
    <row r="443" spans="18:18">
      <c r="R443" s="531"/>
    </row>
    <row r="444" spans="18:18">
      <c r="R444" s="531"/>
    </row>
    <row r="445" spans="18:18">
      <c r="R445" s="531"/>
    </row>
    <row r="446" spans="18:18">
      <c r="R446" s="531"/>
    </row>
    <row r="447" spans="18:18">
      <c r="R447" s="531"/>
    </row>
    <row r="448" spans="18:18">
      <c r="R448" s="531"/>
    </row>
    <row r="449" spans="18:18">
      <c r="R449" s="531"/>
    </row>
    <row r="450" spans="18:18">
      <c r="R450" s="531"/>
    </row>
    <row r="451" spans="18:18">
      <c r="R451" s="531"/>
    </row>
    <row r="452" spans="18:18">
      <c r="R452" s="531"/>
    </row>
    <row r="453" spans="18:18">
      <c r="R453" s="531"/>
    </row>
    <row r="454" spans="18:18">
      <c r="R454" s="531"/>
    </row>
    <row r="455" spans="18:18">
      <c r="R455" s="531"/>
    </row>
    <row r="456" spans="18:18">
      <c r="R456" s="531"/>
    </row>
    <row r="457" spans="18:18">
      <c r="R457" s="531"/>
    </row>
    <row r="458" spans="18:18">
      <c r="R458" s="531"/>
    </row>
    <row r="459" spans="18:18">
      <c r="R459" s="531"/>
    </row>
    <row r="460" spans="18:18">
      <c r="R460" s="531"/>
    </row>
    <row r="461" spans="18:18">
      <c r="R461" s="531"/>
    </row>
    <row r="462" spans="18:18">
      <c r="R462" s="531"/>
    </row>
    <row r="463" spans="18:18">
      <c r="R463" s="531"/>
    </row>
    <row r="464" spans="18:18">
      <c r="R464" s="531"/>
    </row>
    <row r="465" spans="18:18">
      <c r="R465" s="531"/>
    </row>
    <row r="466" spans="18:18">
      <c r="R466" s="531"/>
    </row>
    <row r="467" spans="18:18">
      <c r="R467" s="531"/>
    </row>
    <row r="468" spans="18:18">
      <c r="R468" s="531"/>
    </row>
    <row r="469" spans="18:18">
      <c r="R469" s="531"/>
    </row>
    <row r="470" spans="18:18">
      <c r="R470" s="531"/>
    </row>
    <row r="471" spans="18:18">
      <c r="R471" s="531"/>
    </row>
    <row r="472" spans="18:18">
      <c r="R472" s="531"/>
    </row>
    <row r="473" spans="18:18">
      <c r="R473" s="531"/>
    </row>
    <row r="474" spans="18:18">
      <c r="R474" s="531"/>
    </row>
    <row r="475" spans="18:18">
      <c r="R475" s="531"/>
    </row>
    <row r="476" spans="18:18">
      <c r="R476" s="531"/>
    </row>
    <row r="477" spans="18:18">
      <c r="R477" s="531"/>
    </row>
    <row r="478" spans="18:18">
      <c r="R478" s="531"/>
    </row>
    <row r="479" spans="18:18">
      <c r="R479" s="531"/>
    </row>
    <row r="480" spans="18:18">
      <c r="R480" s="531"/>
    </row>
    <row r="481" spans="18:18">
      <c r="R481" s="531"/>
    </row>
    <row r="482" spans="18:18">
      <c r="R482" s="531"/>
    </row>
    <row r="483" spans="18:18">
      <c r="R483" s="531"/>
    </row>
    <row r="484" spans="18:18">
      <c r="R484" s="531"/>
    </row>
    <row r="485" spans="18:18">
      <c r="R485" s="531"/>
    </row>
    <row r="486" spans="18:18">
      <c r="R486" s="531"/>
    </row>
    <row r="487" spans="18:18">
      <c r="R487" s="531"/>
    </row>
    <row r="488" spans="18:18">
      <c r="R488" s="531"/>
    </row>
    <row r="489" spans="18:18">
      <c r="R489" s="531"/>
    </row>
    <row r="490" spans="18:18">
      <c r="R490" s="531"/>
    </row>
    <row r="491" spans="18:18">
      <c r="R491" s="531"/>
    </row>
    <row r="492" spans="18:18">
      <c r="R492" s="531"/>
    </row>
    <row r="493" spans="18:18">
      <c r="R493" s="531"/>
    </row>
    <row r="494" spans="18:18">
      <c r="R494" s="531"/>
    </row>
    <row r="495" spans="18:18">
      <c r="R495" s="531"/>
    </row>
    <row r="496" spans="18:18">
      <c r="R496" s="531"/>
    </row>
    <row r="497" spans="18:18">
      <c r="R497" s="531"/>
    </row>
    <row r="498" spans="18:18">
      <c r="R498" s="531"/>
    </row>
    <row r="499" spans="18:18">
      <c r="R499" s="531"/>
    </row>
    <row r="500" spans="18:18">
      <c r="R500" s="531"/>
    </row>
    <row r="501" spans="18:18">
      <c r="R501" s="531"/>
    </row>
    <row r="502" spans="18:18">
      <c r="R502" s="531"/>
    </row>
    <row r="503" spans="18:18">
      <c r="R503" s="531"/>
    </row>
    <row r="504" spans="18:18">
      <c r="R504" s="531"/>
    </row>
    <row r="505" spans="18:18">
      <c r="R505" s="531"/>
    </row>
    <row r="506" spans="18:18">
      <c r="R506" s="531"/>
    </row>
    <row r="507" spans="18:18">
      <c r="R507" s="531"/>
    </row>
    <row r="508" spans="18:18">
      <c r="R508" s="531"/>
    </row>
    <row r="509" spans="18:18">
      <c r="R509" s="531"/>
    </row>
    <row r="510" spans="18:18">
      <c r="R510" s="531"/>
    </row>
    <row r="511" spans="18:18">
      <c r="R511" s="531"/>
    </row>
    <row r="512" spans="18:18">
      <c r="R512" s="531"/>
    </row>
    <row r="513" spans="18:18">
      <c r="R513" s="531"/>
    </row>
    <row r="514" spans="18:18">
      <c r="R514" s="531"/>
    </row>
    <row r="515" spans="18:18">
      <c r="R515" s="531"/>
    </row>
    <row r="516" spans="18:18">
      <c r="R516" s="531"/>
    </row>
    <row r="517" spans="18:18">
      <c r="R517" s="531"/>
    </row>
    <row r="518" spans="18:18">
      <c r="R518" s="531"/>
    </row>
    <row r="519" spans="18:18">
      <c r="R519" s="531"/>
    </row>
    <row r="520" spans="18:18">
      <c r="R520" s="531"/>
    </row>
    <row r="521" spans="18:18">
      <c r="R521" s="531"/>
    </row>
    <row r="522" spans="18:18">
      <c r="R522" s="531"/>
    </row>
    <row r="523" spans="18:18">
      <c r="R523" s="531"/>
    </row>
    <row r="524" spans="18:18">
      <c r="R524" s="531"/>
    </row>
    <row r="525" spans="18:18">
      <c r="R525" s="531"/>
    </row>
    <row r="526" spans="18:18">
      <c r="R526" s="531"/>
    </row>
    <row r="527" spans="18:18">
      <c r="R527" s="531"/>
    </row>
    <row r="528" spans="18:18">
      <c r="R528" s="531"/>
    </row>
    <row r="529" spans="18:18">
      <c r="R529" s="531"/>
    </row>
    <row r="530" spans="18:18">
      <c r="R530" s="531"/>
    </row>
    <row r="531" spans="18:18">
      <c r="R531" s="531"/>
    </row>
    <row r="532" spans="18:18">
      <c r="R532" s="531"/>
    </row>
    <row r="533" spans="18:18">
      <c r="R533" s="531"/>
    </row>
    <row r="534" spans="18:18">
      <c r="R534" s="531"/>
    </row>
    <row r="535" spans="18:18">
      <c r="R535" s="531"/>
    </row>
    <row r="536" spans="18:18">
      <c r="R536" s="531"/>
    </row>
    <row r="537" spans="18:18">
      <c r="R537" s="531"/>
    </row>
    <row r="538" spans="18:18">
      <c r="R538" s="531"/>
    </row>
    <row r="539" spans="18:18">
      <c r="R539" s="531"/>
    </row>
    <row r="540" spans="18:18">
      <c r="R540" s="531"/>
    </row>
    <row r="541" spans="18:18">
      <c r="R541" s="531"/>
    </row>
    <row r="542" spans="18:18">
      <c r="R542" s="531"/>
    </row>
    <row r="543" spans="18:18">
      <c r="R543" s="531"/>
    </row>
    <row r="544" spans="18:18">
      <c r="R544" s="531"/>
    </row>
    <row r="545" spans="18:18">
      <c r="R545" s="531"/>
    </row>
    <row r="546" spans="18:18">
      <c r="R546" s="531"/>
    </row>
    <row r="547" spans="18:18">
      <c r="R547" s="531"/>
    </row>
    <row r="548" spans="18:18">
      <c r="R548" s="531"/>
    </row>
    <row r="549" spans="18:18">
      <c r="R549" s="531"/>
    </row>
    <row r="550" spans="18:18">
      <c r="R550" s="531"/>
    </row>
    <row r="551" spans="18:18">
      <c r="R551" s="531"/>
    </row>
    <row r="552" spans="18:18">
      <c r="R552" s="531"/>
    </row>
    <row r="553" spans="18:18">
      <c r="R553" s="531"/>
    </row>
    <row r="554" spans="18:18">
      <c r="R554" s="531"/>
    </row>
    <row r="555" spans="18:18">
      <c r="R555" s="531"/>
    </row>
    <row r="556" spans="18:18">
      <c r="R556" s="531"/>
    </row>
    <row r="557" spans="18:18">
      <c r="R557" s="531"/>
    </row>
    <row r="558" spans="18:18">
      <c r="R558" s="531"/>
    </row>
    <row r="559" spans="18:18">
      <c r="R559" s="531"/>
    </row>
    <row r="560" spans="18:18">
      <c r="R560" s="531"/>
    </row>
    <row r="561" spans="18:18">
      <c r="R561" s="531"/>
    </row>
    <row r="562" spans="18:18">
      <c r="R562" s="531"/>
    </row>
    <row r="563" spans="18:18">
      <c r="R563" s="531"/>
    </row>
    <row r="564" spans="18:18">
      <c r="R564" s="531"/>
    </row>
    <row r="565" spans="18:18">
      <c r="R565" s="531"/>
    </row>
    <row r="566" spans="18:18">
      <c r="R566" s="531"/>
    </row>
    <row r="567" spans="18:18">
      <c r="R567" s="531"/>
    </row>
    <row r="568" spans="18:18">
      <c r="R568" s="531"/>
    </row>
    <row r="569" spans="18:18">
      <c r="R569" s="531"/>
    </row>
    <row r="570" spans="18:18">
      <c r="R570" s="531"/>
    </row>
    <row r="571" spans="18:18">
      <c r="R571" s="531"/>
    </row>
    <row r="572" spans="18:18">
      <c r="R572" s="531"/>
    </row>
    <row r="573" spans="18:18">
      <c r="R573" s="531"/>
    </row>
    <row r="574" spans="18:18">
      <c r="R574" s="531"/>
    </row>
    <row r="575" spans="18:18">
      <c r="R575" s="531"/>
    </row>
    <row r="576" spans="18:18">
      <c r="R576" s="531"/>
    </row>
    <row r="577" spans="18:18">
      <c r="R577" s="531"/>
    </row>
    <row r="578" spans="18:18">
      <c r="R578" s="531"/>
    </row>
    <row r="579" spans="18:18">
      <c r="R579" s="531"/>
    </row>
    <row r="580" spans="18:18">
      <c r="R580" s="531"/>
    </row>
    <row r="581" spans="18:18">
      <c r="R581" s="531"/>
    </row>
    <row r="582" spans="18:18">
      <c r="R582" s="531"/>
    </row>
    <row r="583" spans="18:18">
      <c r="R583" s="531"/>
    </row>
    <row r="584" spans="18:18">
      <c r="R584" s="531"/>
    </row>
    <row r="585" spans="18:18">
      <c r="R585" s="531"/>
    </row>
    <row r="586" spans="18:18">
      <c r="R586" s="531"/>
    </row>
    <row r="587" spans="18:18">
      <c r="R587" s="531"/>
    </row>
    <row r="588" spans="18:18">
      <c r="R588" s="531"/>
    </row>
    <row r="589" spans="18:18">
      <c r="R589" s="531"/>
    </row>
    <row r="590" spans="18:18">
      <c r="R590" s="531"/>
    </row>
    <row r="591" spans="18:18">
      <c r="R591" s="531"/>
    </row>
    <row r="592" spans="18:18">
      <c r="R592" s="531"/>
    </row>
    <row r="593" spans="18:18">
      <c r="R593" s="531"/>
    </row>
    <row r="594" spans="18:18">
      <c r="R594" s="531"/>
    </row>
    <row r="595" spans="18:18">
      <c r="R595" s="531"/>
    </row>
    <row r="596" spans="18:18">
      <c r="R596" s="531"/>
    </row>
    <row r="597" spans="18:18">
      <c r="R597" s="531"/>
    </row>
    <row r="598" spans="18:18">
      <c r="R598" s="531"/>
    </row>
    <row r="599" spans="18:18">
      <c r="R599" s="531"/>
    </row>
    <row r="600" spans="18:18">
      <c r="R600" s="531"/>
    </row>
    <row r="601" spans="18:18">
      <c r="R601" s="531"/>
    </row>
    <row r="602" spans="18:18">
      <c r="R602" s="531"/>
    </row>
    <row r="603" spans="18:18">
      <c r="R603" s="531"/>
    </row>
    <row r="604" spans="18:18">
      <c r="R604" s="531"/>
    </row>
    <row r="605" spans="18:18">
      <c r="R605" s="531"/>
    </row>
    <row r="606" spans="18:18">
      <c r="R606" s="531"/>
    </row>
    <row r="607" spans="18:18">
      <c r="R607" s="531"/>
    </row>
    <row r="608" spans="18:18">
      <c r="R608" s="531"/>
    </row>
    <row r="609" spans="18:18">
      <c r="R609" s="531"/>
    </row>
    <row r="610" spans="18:18">
      <c r="R610" s="531"/>
    </row>
    <row r="611" spans="18:18">
      <c r="R611" s="531"/>
    </row>
    <row r="612" spans="18:18">
      <c r="R612" s="531"/>
    </row>
    <row r="613" spans="18:18">
      <c r="R613" s="531"/>
    </row>
    <row r="614" spans="18:18">
      <c r="R614" s="531"/>
    </row>
    <row r="615" spans="18:18">
      <c r="R615" s="531"/>
    </row>
    <row r="616" spans="18:18">
      <c r="R616" s="531"/>
    </row>
    <row r="617" spans="18:18">
      <c r="R617" s="531"/>
    </row>
    <row r="618" spans="18:18">
      <c r="R618" s="531"/>
    </row>
    <row r="619" spans="18:18">
      <c r="R619" s="531"/>
    </row>
    <row r="620" spans="18:18">
      <c r="R620" s="531"/>
    </row>
    <row r="621" spans="18:18">
      <c r="R621" s="531"/>
    </row>
    <row r="622" spans="18:18">
      <c r="R622" s="531"/>
    </row>
    <row r="623" spans="18:18">
      <c r="R623" s="531"/>
    </row>
    <row r="624" spans="18:18">
      <c r="R624" s="531"/>
    </row>
    <row r="625" spans="18:18">
      <c r="R625" s="531"/>
    </row>
    <row r="626" spans="18:18">
      <c r="R626" s="531"/>
    </row>
    <row r="627" spans="18:18">
      <c r="R627" s="531"/>
    </row>
    <row r="628" spans="18:18">
      <c r="R628" s="531"/>
    </row>
    <row r="629" spans="18:18">
      <c r="R629" s="531"/>
    </row>
    <row r="630" spans="18:18">
      <c r="R630" s="531"/>
    </row>
    <row r="631" spans="18:18">
      <c r="R631" s="531"/>
    </row>
    <row r="632" spans="18:18">
      <c r="R632" s="531"/>
    </row>
    <row r="633" spans="18:18">
      <c r="R633" s="531"/>
    </row>
    <row r="634" spans="18:18">
      <c r="R634" s="531"/>
    </row>
    <row r="635" spans="18:18">
      <c r="R635" s="531"/>
    </row>
    <row r="636" spans="18:18">
      <c r="R636" s="531"/>
    </row>
    <row r="637" spans="18:18">
      <c r="R637" s="531"/>
    </row>
    <row r="638" spans="18:18">
      <c r="R638" s="531"/>
    </row>
    <row r="639" spans="18:18">
      <c r="R639" s="531"/>
    </row>
    <row r="640" spans="18:18">
      <c r="R640" s="531"/>
    </row>
    <row r="641" spans="18:18">
      <c r="R641" s="531"/>
    </row>
    <row r="642" spans="18:18">
      <c r="R642" s="531"/>
    </row>
    <row r="643" spans="18:18">
      <c r="R643" s="531"/>
    </row>
    <row r="644" spans="18:18">
      <c r="R644" s="531"/>
    </row>
    <row r="645" spans="18:18">
      <c r="R645" s="531"/>
    </row>
    <row r="646" spans="18:18">
      <c r="R646" s="533"/>
    </row>
  </sheetData>
  <mergeCells count="143">
    <mergeCell ref="M1:Q1"/>
    <mergeCell ref="E3:M3"/>
    <mergeCell ref="E4:M4"/>
    <mergeCell ref="E5:M5"/>
    <mergeCell ref="M6:Q6"/>
    <mergeCell ref="A10:M10"/>
    <mergeCell ref="A11:M11"/>
    <mergeCell ref="A29:A32"/>
    <mergeCell ref="B29:B32"/>
    <mergeCell ref="D29:D32"/>
    <mergeCell ref="E29:E32"/>
    <mergeCell ref="F29:F32"/>
    <mergeCell ref="G29:G31"/>
    <mergeCell ref="B12:Q12"/>
    <mergeCell ref="C13:M13"/>
    <mergeCell ref="E14:E15"/>
    <mergeCell ref="A16:A18"/>
    <mergeCell ref="B16:B18"/>
    <mergeCell ref="A7:A9"/>
    <mergeCell ref="B7:B9"/>
    <mergeCell ref="C7:C9"/>
    <mergeCell ref="D7:D9"/>
    <mergeCell ref="E7:E9"/>
    <mergeCell ref="L7:L9"/>
    <mergeCell ref="M7:Q7"/>
    <mergeCell ref="M8:M9"/>
    <mergeCell ref="N8:Q8"/>
    <mergeCell ref="F7:F9"/>
    <mergeCell ref="G7:G9"/>
    <mergeCell ref="H7:H9"/>
    <mergeCell ref="I7:I9"/>
    <mergeCell ref="J7:J9"/>
    <mergeCell ref="K7:K9"/>
    <mergeCell ref="C16:C18"/>
    <mergeCell ref="E16:E18"/>
    <mergeCell ref="F16:F18"/>
    <mergeCell ref="G16:G18"/>
    <mergeCell ref="D16:D20"/>
    <mergeCell ref="A43:A44"/>
    <mergeCell ref="D43:D44"/>
    <mergeCell ref="E43:E44"/>
    <mergeCell ref="G43:G44"/>
    <mergeCell ref="E33:E34"/>
    <mergeCell ref="G33:G35"/>
    <mergeCell ref="A21:A28"/>
    <mergeCell ref="B21:B28"/>
    <mergeCell ref="D21:D28"/>
    <mergeCell ref="E21:E28"/>
    <mergeCell ref="G21:G23"/>
    <mergeCell ref="F22:F23"/>
    <mergeCell ref="M33:M34"/>
    <mergeCell ref="E35:E37"/>
    <mergeCell ref="D38:D39"/>
    <mergeCell ref="E38:E39"/>
    <mergeCell ref="F38:F39"/>
    <mergeCell ref="G38:G41"/>
    <mergeCell ref="H38:H39"/>
    <mergeCell ref="I38:I39"/>
    <mergeCell ref="E45:E46"/>
    <mergeCell ref="G45:G46"/>
    <mergeCell ref="E47:E51"/>
    <mergeCell ref="G47:G51"/>
    <mergeCell ref="E52:E54"/>
    <mergeCell ref="G52:G54"/>
    <mergeCell ref="M52:M53"/>
    <mergeCell ref="J38:J39"/>
    <mergeCell ref="K38:K39"/>
    <mergeCell ref="L38:L39"/>
    <mergeCell ref="A59:A63"/>
    <mergeCell ref="B59:B63"/>
    <mergeCell ref="E59:E60"/>
    <mergeCell ref="C61:C63"/>
    <mergeCell ref="E61:E63"/>
    <mergeCell ref="G61:G62"/>
    <mergeCell ref="E40:E42"/>
    <mergeCell ref="D40:D42"/>
    <mergeCell ref="E56:E57"/>
    <mergeCell ref="G56:G57"/>
    <mergeCell ref="M48:M50"/>
    <mergeCell ref="A132:H132"/>
    <mergeCell ref="A133:H133"/>
    <mergeCell ref="A134:H134"/>
    <mergeCell ref="A135:H135"/>
    <mergeCell ref="A125:H125"/>
    <mergeCell ref="A126:H126"/>
    <mergeCell ref="A127:H127"/>
    <mergeCell ref="A128:H128"/>
    <mergeCell ref="A129:H129"/>
    <mergeCell ref="A130:F130"/>
    <mergeCell ref="A131:H131"/>
    <mergeCell ref="A124:H124"/>
    <mergeCell ref="E111:E112"/>
    <mergeCell ref="C114:H114"/>
    <mergeCell ref="B115:H115"/>
    <mergeCell ref="B116:H116"/>
    <mergeCell ref="G102:G110"/>
    <mergeCell ref="M103:M104"/>
    <mergeCell ref="E106:E108"/>
    <mergeCell ref="F106:F108"/>
    <mergeCell ref="E109:E110"/>
    <mergeCell ref="F109:F110"/>
    <mergeCell ref="A120:H120"/>
    <mergeCell ref="A121:H121"/>
    <mergeCell ref="A122:H122"/>
    <mergeCell ref="A123:H123"/>
    <mergeCell ref="C102:C105"/>
    <mergeCell ref="E102:E103"/>
    <mergeCell ref="A119:H119"/>
    <mergeCell ref="A117:H117"/>
    <mergeCell ref="A96:A99"/>
    <mergeCell ref="B96:B99"/>
    <mergeCell ref="C96:C99"/>
    <mergeCell ref="D96:D99"/>
    <mergeCell ref="E96:E99"/>
    <mergeCell ref="G96:G101"/>
    <mergeCell ref="E100:E101"/>
    <mergeCell ref="A100:A101"/>
    <mergeCell ref="B100:B101"/>
    <mergeCell ref="C100:C101"/>
    <mergeCell ref="N48:N50"/>
    <mergeCell ref="H64:H67"/>
    <mergeCell ref="J64:J67"/>
    <mergeCell ref="E64:E67"/>
    <mergeCell ref="A72:A82"/>
    <mergeCell ref="B72:B82"/>
    <mergeCell ref="E72:E76"/>
    <mergeCell ref="C83:H83"/>
    <mergeCell ref="E94:E95"/>
    <mergeCell ref="E68:E71"/>
    <mergeCell ref="G68:G71"/>
    <mergeCell ref="C87:C92"/>
    <mergeCell ref="E87:E92"/>
    <mergeCell ref="G87:G92"/>
    <mergeCell ref="C84:M84"/>
    <mergeCell ref="E85:E86"/>
    <mergeCell ref="A68:A70"/>
    <mergeCell ref="B68:B70"/>
    <mergeCell ref="C68:C70"/>
    <mergeCell ref="D68:D70"/>
    <mergeCell ref="D79:D81"/>
    <mergeCell ref="E79:E81"/>
    <mergeCell ref="G64:G65"/>
    <mergeCell ref="G66:G67"/>
  </mergeCells>
  <printOptions horizontalCentered="1"/>
  <pageMargins left="0.78740157480314965" right="0.39370078740157483" top="0.39370078740157483" bottom="0.39370078740157483" header="0" footer="0"/>
  <pageSetup paperSize="9" scale="54" orientation="portrait" r:id="rId1"/>
  <headerFooter alignWithMargins="0"/>
  <rowBreaks count="1" manualBreakCount="1">
    <brk id="58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2</vt:i4>
      </vt:variant>
    </vt:vector>
  </HeadingPairs>
  <TitlesOfParts>
    <vt:vector size="3" baseType="lpstr">
      <vt:lpstr>Aiškinamoji lentelė </vt:lpstr>
      <vt:lpstr>'Aiškinamoji lentelė '!Print_Area</vt:lpstr>
      <vt:lpstr>'Aiškinamoji lentelė '!Print_Titles</vt:lpstr>
    </vt:vector>
  </TitlesOfParts>
  <Company>valdyba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Inga Mikalauskienė</cp:lastModifiedBy>
  <cp:lastPrinted>2020-12-07T11:08:37Z</cp:lastPrinted>
  <dcterms:created xsi:type="dcterms:W3CDTF">2007-07-27T10:32:34Z</dcterms:created>
  <dcterms:modified xsi:type="dcterms:W3CDTF">2021-01-18T07:16:31Z</dcterms:modified>
</cp:coreProperties>
</file>