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ATASKAITOS\2020 SVP ataskaita\Sprendimo projektas 2021-03-25\"/>
    </mc:Choice>
  </mc:AlternateContent>
  <bookViews>
    <workbookView xWindow="0" yWindow="0" windowWidth="28800" windowHeight="11700"/>
  </bookViews>
  <sheets>
    <sheet name="Ataskaita" sheetId="6" r:id="rId1"/>
    <sheet name="5 programa" sheetId="8" r:id="rId2"/>
  </sheets>
  <definedNames>
    <definedName name="_xlnm.Print_Titles" localSheetId="1">'5 programa'!$4:$6</definedName>
  </definedNames>
  <calcPr calcId="191029"/>
</workbook>
</file>

<file path=xl/calcChain.xml><?xml version="1.0" encoding="utf-8"?>
<calcChain xmlns="http://schemas.openxmlformats.org/spreadsheetml/2006/main">
  <c r="E103" i="8" l="1"/>
  <c r="E102" i="8" s="1"/>
  <c r="F125" i="8" l="1"/>
  <c r="E125" i="8"/>
  <c r="D125" i="8"/>
  <c r="C125" i="8"/>
  <c r="H103" i="8"/>
  <c r="G103" i="8"/>
  <c r="G102" i="8" s="1"/>
  <c r="G101" i="8" s="1"/>
  <c r="F103" i="8"/>
  <c r="F102" i="8" s="1"/>
  <c r="F101" i="8" s="1"/>
  <c r="H102" i="8"/>
  <c r="H101" i="8" s="1"/>
  <c r="E101" i="8"/>
  <c r="H98" i="8"/>
  <c r="H96" i="8" s="1"/>
  <c r="G98" i="8"/>
  <c r="G96" i="8" s="1"/>
  <c r="F98" i="8"/>
  <c r="F96" i="8" s="1"/>
  <c r="E98" i="8"/>
  <c r="E96" i="8" s="1"/>
  <c r="H89" i="8"/>
  <c r="H88" i="8" s="1"/>
  <c r="G89" i="8"/>
  <c r="G88" i="8" s="1"/>
  <c r="F89" i="8"/>
  <c r="F88" i="8" s="1"/>
  <c r="E89" i="8"/>
  <c r="E88" i="8" s="1"/>
  <c r="H81" i="8"/>
  <c r="G81" i="8"/>
  <c r="F81" i="8"/>
  <c r="E81" i="8"/>
  <c r="H73" i="8"/>
  <c r="G73" i="8"/>
  <c r="F73" i="8"/>
  <c r="E73" i="8"/>
  <c r="H68" i="8"/>
  <c r="G68" i="8"/>
  <c r="F68" i="8"/>
  <c r="E68" i="8"/>
  <c r="H66" i="8"/>
  <c r="G66" i="8"/>
  <c r="F66" i="8"/>
  <c r="E66" i="8"/>
  <c r="H61" i="8"/>
  <c r="G61" i="8"/>
  <c r="F61" i="8"/>
  <c r="F60" i="8" s="1"/>
  <c r="E61" i="8"/>
  <c r="E60" i="8" s="1"/>
  <c r="H60" i="8"/>
  <c r="H55" i="8"/>
  <c r="G55" i="8"/>
  <c r="F55" i="8"/>
  <c r="E55" i="8"/>
  <c r="H53" i="8"/>
  <c r="G53" i="8"/>
  <c r="F53" i="8"/>
  <c r="E53" i="8"/>
  <c r="H51" i="8"/>
  <c r="H50" i="8" s="1"/>
  <c r="G51" i="8"/>
  <c r="F51" i="8"/>
  <c r="E51" i="8"/>
  <c r="H42" i="8"/>
  <c r="H40" i="8" s="1"/>
  <c r="H39" i="8" s="1"/>
  <c r="G42" i="8"/>
  <c r="G40" i="8" s="1"/>
  <c r="G39" i="8" s="1"/>
  <c r="F42" i="8"/>
  <c r="F40" i="8" s="1"/>
  <c r="F39" i="8" s="1"/>
  <c r="E42" i="8"/>
  <c r="E40" i="8" s="1"/>
  <c r="E39" i="8" s="1"/>
  <c r="H37" i="8"/>
  <c r="G37" i="8"/>
  <c r="F37" i="8"/>
  <c r="E37" i="8"/>
  <c r="H35" i="8"/>
  <c r="G35" i="8"/>
  <c r="F35" i="8"/>
  <c r="E35" i="8"/>
  <c r="H32" i="8"/>
  <c r="H31" i="8" s="1"/>
  <c r="G32" i="8"/>
  <c r="G31" i="8" s="1"/>
  <c r="F32" i="8"/>
  <c r="F31" i="8" s="1"/>
  <c r="E32" i="8"/>
  <c r="E31" i="8" s="1"/>
  <c r="H29" i="8"/>
  <c r="G29" i="8"/>
  <c r="F29" i="8"/>
  <c r="E29" i="8"/>
  <c r="E28" i="8" s="1"/>
  <c r="H28" i="8"/>
  <c r="G28" i="8"/>
  <c r="F28" i="8"/>
  <c r="H25" i="8"/>
  <c r="G25" i="8"/>
  <c r="F25" i="8"/>
  <c r="E25" i="8"/>
  <c r="H22" i="8"/>
  <c r="H21" i="8" s="1"/>
  <c r="G22" i="8"/>
  <c r="G21" i="8" s="1"/>
  <c r="F22" i="8"/>
  <c r="F21" i="8" s="1"/>
  <c r="E22" i="8"/>
  <c r="E21" i="8" s="1"/>
  <c r="H17" i="8"/>
  <c r="H16" i="8" s="1"/>
  <c r="G17" i="8"/>
  <c r="G16" i="8" s="1"/>
  <c r="F17" i="8"/>
  <c r="F16" i="8" s="1"/>
  <c r="E17" i="8"/>
  <c r="E16" i="8" s="1"/>
  <c r="F15" i="8" l="1"/>
  <c r="E15" i="8"/>
  <c r="G15" i="8"/>
  <c r="H15" i="8"/>
  <c r="H8" i="8" s="1"/>
  <c r="G60" i="8"/>
  <c r="H49" i="8"/>
  <c r="E50" i="8"/>
  <c r="E49" i="8" s="1"/>
  <c r="F50" i="8"/>
  <c r="F49" i="8" s="1"/>
  <c r="G50" i="8"/>
  <c r="G49" i="8" l="1"/>
  <c r="G8" i="8" s="1"/>
  <c r="G7" i="8" s="1"/>
  <c r="H7" i="8"/>
  <c r="E8" i="8"/>
  <c r="E7" i="8" s="1"/>
  <c r="F8" i="8"/>
  <c r="F7" i="8" s="1"/>
</calcChain>
</file>

<file path=xl/sharedStrings.xml><?xml version="1.0" encoding="utf-8"?>
<sst xmlns="http://schemas.openxmlformats.org/spreadsheetml/2006/main" count="519" uniqueCount="316">
  <si>
    <t>APLINKOS APSAUGOS PROGRAMOS (NR. 05)</t>
  </si>
  <si>
    <t>05</t>
  </si>
  <si>
    <t>Komunalinių atliekų surinkimas ir tvarkymas</t>
  </si>
  <si>
    <t>SB(VR)</t>
  </si>
  <si>
    <t>SB(VRL)</t>
  </si>
  <si>
    <t>Komunalinių atliekų surinkimas ir tvarkymas Lėbartų kapinėse</t>
  </si>
  <si>
    <t>SB(AA)</t>
  </si>
  <si>
    <t>Savavališkai užterštų teritorijų sutvarkymas</t>
  </si>
  <si>
    <t>Pavojingų atliekų šalinimas</t>
  </si>
  <si>
    <t>SB(AAL)</t>
  </si>
  <si>
    <t xml:space="preserve">Visuomenės švietimo atliekų tvarkymo klausimais vykdymas </t>
  </si>
  <si>
    <t>SB</t>
  </si>
  <si>
    <t>Klaipėdos miesto savivaldybės aplinkos monitoringo vykdymas</t>
  </si>
  <si>
    <t>Visuomenės ekologinis švietimas</t>
  </si>
  <si>
    <t>Sanitarinis vandens telkinių valymas</t>
  </si>
  <si>
    <t>Helofitų (nendrių, švendrių) šalinimas iš vandens telkinių</t>
  </si>
  <si>
    <t>Miesto želdynų ir želdinių tvarkymas ir kūrimas:</t>
  </si>
  <si>
    <t>Naujų ir esamų želdynų tvarkymas ir kūrimas</t>
  </si>
  <si>
    <t>Pajūrio juostos priežiūra ir apsauga:</t>
  </si>
  <si>
    <t>SB(VB)</t>
  </si>
  <si>
    <t>Finansavimo šaltinių suvestinė</t>
  </si>
  <si>
    <t>IŠ VISO:</t>
  </si>
  <si>
    <t>tūkst. Eur</t>
  </si>
  <si>
    <t>Miesto vandens telkinių priežiūra:</t>
  </si>
  <si>
    <t>Medinių laiptų ir takų, vedančių per apsauginį kopagūbrį, remontas</t>
  </si>
  <si>
    <t>Gamtinės aplinkos stebėsenos ir ekologinio švietimo vykdymas:</t>
  </si>
  <si>
    <t>Kt</t>
  </si>
  <si>
    <t>Dviračių ir pėsčiųjų tako nuo Paryžiaus Komunos g. iki Jono kalnelio tiltelio įrengimas</t>
  </si>
  <si>
    <t>Mažinti aplinkos taršą vykdant infrastruktūros plėtros priemones</t>
  </si>
  <si>
    <t>Strateginio triukšmo žemėlapio parengimas (atnaujinimas)</t>
  </si>
  <si>
    <t>SB(L)</t>
  </si>
  <si>
    <t>SB(ES)</t>
  </si>
  <si>
    <t>Detalus (instrumentinis) medžio būklės vertinimas</t>
  </si>
  <si>
    <t>Komunalinių atliekų tvarkymo infrastruktūros plėtra Klaipėdos miesto, Skuodo ir Kretingos rajonų bei Neringos savivaldybėse</t>
  </si>
  <si>
    <t>SB(ESL)</t>
  </si>
  <si>
    <t xml:space="preserve">STRATEGINIO VEIKLOS PLANO VYKDYMO ATASKAITA </t>
  </si>
  <si>
    <t>APLINKOS APSAUGOS PROGRAMA (NR. 05)</t>
  </si>
  <si>
    <t>Surinktų perdirbti antrinių žaliavų dalis (proc.) nuo visų buityje susidariusių surinktų atliekų per metus</t>
  </si>
  <si>
    <t>ĮVYKDYMO ATASKAITA</t>
  </si>
  <si>
    <t>faktiškai įvykdyta</t>
  </si>
  <si>
    <t>iš dalies įvykdyta</t>
  </si>
  <si>
    <r>
      <rPr>
        <b/>
        <sz val="11"/>
        <rFont val="Times New Roman"/>
        <family val="1"/>
        <charset val="186"/>
      </rPr>
      <t>Pastaba</t>
    </r>
    <r>
      <rPr>
        <sz val="11"/>
        <rFont val="Times New Roman"/>
        <family val="1"/>
        <charset val="186"/>
      </rPr>
      <t>. Strateginio planavimo skyrius, vertindamas programos įgyvendinimo lygį, atsižvelgia į programos priemonių ir papriemonių įgyvendinimo lygį:</t>
    </r>
  </si>
  <si>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</si>
  <si>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</si>
  <si>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</si>
  <si>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t>neįvykdyta</t>
  </si>
  <si>
    <t>Komunalinių atliekų tvarkymo organizavimas:</t>
  </si>
  <si>
    <t>Atliekų, kurių turėtojo nustatyti neįmanoma arba kuris nebeegzistuoja, tvarkymas:</t>
  </si>
  <si>
    <t>Žaliųjų atliekų surinkimo konteinerių įsigijimas</t>
  </si>
  <si>
    <t>Smeltalės upės valymo poveikio aplinkai vertinimo atrankos rengimas</t>
  </si>
  <si>
    <t>Įrengtų parkų skaičius</t>
  </si>
  <si>
    <t>Kodas</t>
  </si>
  <si>
    <t>METINIO VEIKLOS PLANO VYKDYMO ATASKAITA</t>
  </si>
  <si>
    <t>SP lėšos</t>
  </si>
  <si>
    <t>Patvirtintas asignavimų planas</t>
  </si>
  <si>
    <t>Patikslintas asignavimų planas</t>
  </si>
  <si>
    <t>Iš viso gauta asignavimų</t>
  </si>
  <si>
    <t>Likutis</t>
  </si>
  <si>
    <t>Rodiklis</t>
  </si>
  <si>
    <t>Mato vnt.</t>
  </si>
  <si>
    <t>Pastaba</t>
  </si>
  <si>
    <t>Planas</t>
  </si>
  <si>
    <t>Faktas</t>
  </si>
  <si>
    <t>Aplinkos apsaugos programa</t>
  </si>
  <si>
    <t>05.01.</t>
  </si>
  <si>
    <t xml:space="preserve">Siekti subalansuotos ir kokybiškos aplinkos Klaipėdos mieste   </t>
  </si>
  <si>
    <t>05.01.01.</t>
  </si>
  <si>
    <t xml:space="preserve">Tobulinti atliekų tvarkymo sistemą  </t>
  </si>
  <si>
    <t>05.01.01.01.</t>
  </si>
  <si>
    <t>05.01.01.01.01.</t>
  </si>
  <si>
    <t>Priimtų į sąvartyną atliekų kiekis, tūkst.</t>
  </si>
  <si>
    <t>t</t>
  </si>
  <si>
    <t>05.01.01.01.02.</t>
  </si>
  <si>
    <t>05.01.01.02.</t>
  </si>
  <si>
    <t>05.01.01.02.01.</t>
  </si>
  <si>
    <t>Išvežta statybinių, biologiškai skaidžių šiukšlių</t>
  </si>
  <si>
    <t>Išvežta padangų</t>
  </si>
  <si>
    <t>05.01.01.02.02.</t>
  </si>
  <si>
    <t>Surinkta pavojingų atliekų</t>
  </si>
  <si>
    <t>05.01.01.03.</t>
  </si>
  <si>
    <t>05.01.01.03.01.</t>
  </si>
  <si>
    <t>Įgyvendinta atliekų tvarkymo švietimo priemonių</t>
  </si>
  <si>
    <t>vnt.</t>
  </si>
  <si>
    <t>4,00</t>
  </si>
  <si>
    <t>Įrengta informacinių stendų prie atliekų surinkimo konteinerių aikštelių</t>
  </si>
  <si>
    <t>0,00</t>
  </si>
  <si>
    <t>05.01.01.04.</t>
  </si>
  <si>
    <t>05.01.01.04.01.</t>
  </si>
  <si>
    <t>Projekto „Komunalinių atliekų tvarkymo infrastruktūros plėtra Klaipėdos miesto, Skuodo ir Kretingos rajonų bei Neringos savivaldybėse“ įgyvendinimas</t>
  </si>
  <si>
    <t>Įrengta pusiau požeminių konteinerių aikštelių</t>
  </si>
  <si>
    <t>Įrengta požeminių konteinerių aikštelių</t>
  </si>
  <si>
    <t>12,00</t>
  </si>
  <si>
    <t>05.01.01.09.</t>
  </si>
  <si>
    <t>05.01.01.09.01.</t>
  </si>
  <si>
    <t>05.01.02.</t>
  </si>
  <si>
    <t xml:space="preserve">Vykdyti gamtinės aplinkos stebėsenos ir gyventojų ekologinio švietimo priemones   </t>
  </si>
  <si>
    <t>05.01.02.01.</t>
  </si>
  <si>
    <t>05.01.02.01.01.</t>
  </si>
  <si>
    <t>Parengta ataskaitų</t>
  </si>
  <si>
    <t>05.01.02.01.02.</t>
  </si>
  <si>
    <t>Įgyvendinta aplinkosauginių švietimo priemonių</t>
  </si>
  <si>
    <t>1,00</t>
  </si>
  <si>
    <t>05.01.02.01.03.</t>
  </si>
  <si>
    <t>05.01.02.01.04.</t>
  </si>
  <si>
    <t>Ištirtų medžių kiekis</t>
  </si>
  <si>
    <t>05.01.03.</t>
  </si>
  <si>
    <t>Prižiūrėti, saugoti ir gausinti miesto poilsio zonų gamtinę aplinką</t>
  </si>
  <si>
    <t>05.01.03.01.</t>
  </si>
  <si>
    <t>05.01.03.01.01.</t>
  </si>
  <si>
    <t>Valoma vandens telkinių</t>
  </si>
  <si>
    <t>17,00</t>
  </si>
  <si>
    <t>05.01.03.01.02.</t>
  </si>
  <si>
    <t>Išvalyta Žardės ir Draugystės vandens telkinių ploto</t>
  </si>
  <si>
    <t>ha</t>
  </si>
  <si>
    <t>05.01.03.01.03.</t>
  </si>
  <si>
    <t>Vandens telkinių dugno valymas ir aplinkos apželdinimas</t>
  </si>
  <si>
    <t>2,00</t>
  </si>
  <si>
    <t>05.01.03.01.04.</t>
  </si>
  <si>
    <t>Parengta ataskaita</t>
  </si>
  <si>
    <t>05.01.03.02.</t>
  </si>
  <si>
    <t>05.01.03.02.01.</t>
  </si>
  <si>
    <t>Iškirsta tuopų ir keičiama naujais želdiniais</t>
  </si>
  <si>
    <t>51,00</t>
  </si>
  <si>
    <t>Sutvarkyta želdinių prie dviračių takų</t>
  </si>
  <si>
    <t>150,00</t>
  </si>
  <si>
    <t>05.01.03.02.02.</t>
  </si>
  <si>
    <t>Sąjūdžio parko reprezentacinės dalies ir prieigų sutvarkymas</t>
  </si>
  <si>
    <t>Atlikta įrengimo darbų. Užbaigtumas</t>
  </si>
  <si>
    <t>proc.</t>
  </si>
  <si>
    <t>100,00</t>
  </si>
  <si>
    <t>05.01.03.02.03.</t>
  </si>
  <si>
    <t>05.01.03.02.04.</t>
  </si>
  <si>
    <t>Projekto „Klaipėdos miesto bendrojo plano kraštovaizdžio dalies keitimas ir Melnragės parko įrengimas“ įgyvendinimas</t>
  </si>
  <si>
    <t>Pakeista Bendrojo plano (kraštovaizdžio dalies) sprendinių</t>
  </si>
  <si>
    <t>05.01.03.02.05.</t>
  </si>
  <si>
    <t>Ąžuolyno giraitės sutvarkymas, gerinant gamtinę aplinką ir skatinant aktyvų laisvalaikį ir lankytojų srautus</t>
  </si>
  <si>
    <t>Atlikta  sutvarkymo darbų. Užbaigtumas</t>
  </si>
  <si>
    <t>30,00</t>
  </si>
  <si>
    <t>05.01.03.02.06.</t>
  </si>
  <si>
    <t>Malūno parko teritorijos sutvarkymas, gerinant gamtinę aplinką ir skatinant lankytojų srautus</t>
  </si>
  <si>
    <t>05.01.03.03.</t>
  </si>
  <si>
    <t>Dviračių takų priežiūra ir plėtra:</t>
  </si>
  <si>
    <t>05.01.03.03.01.</t>
  </si>
  <si>
    <t>Nutiesta dviračių tako (1,539 km). Užbaigtumas</t>
  </si>
  <si>
    <t>05.01.03.03.02.</t>
  </si>
  <si>
    <t>Dviračių ir pėsčiųjų tako Danės upės slėnio teritorijoje nuo Klaipėdos g. tilto iki miesto ribos įrengimas</t>
  </si>
  <si>
    <t>05.01.03.03.03.</t>
  </si>
  <si>
    <t>Pėsčiųjų ir dviračių takų Minijos g. nuo Baltijos pr., Pilies g., Naujojoje Uosto g. įrengimas</t>
  </si>
  <si>
    <t>05.01.03.03.04.</t>
  </si>
  <si>
    <t>Pėsčiųjų ir dviračių tilto tarp Tauralaukio ir Žolynų kvartalo įrengimas (su galimybe restauruoti Klaipėdos geležinkelio stoties demontuotą pėsčiųjų tiltą (unikalus kodas Kultūros vertybių registre Nr. 32423))</t>
  </si>
  <si>
    <t>05.01.03.04.</t>
  </si>
  <si>
    <t>05.01.03.04.01.</t>
  </si>
  <si>
    <t>Pakeista medinių takų ir laiptų, tūkst.</t>
  </si>
  <si>
    <t>kv.m</t>
  </si>
  <si>
    <t>05.01.03.04.02.</t>
  </si>
  <si>
    <t>Sutvirtintas kopagūbris žabų klojiniais, tūkst.</t>
  </si>
  <si>
    <t>Sutvirtintas kopagūbris, pinant tvoreles iš žabų</t>
  </si>
  <si>
    <t>m</t>
  </si>
  <si>
    <t>05.01.04.</t>
  </si>
  <si>
    <t>05.01.04.01.</t>
  </si>
  <si>
    <t>05.01.04.01.01.</t>
  </si>
  <si>
    <t>Oro taršos kietosiomis dalelėmis mažinimas, atnaujinant gatvių priežiūros ir valymo technologijas</t>
  </si>
  <si>
    <t>Įsigyta valymo mašinų</t>
  </si>
  <si>
    <t>Parengtas aplinkos oro kokybės valdymo priemonių planas</t>
  </si>
  <si>
    <t>Programų lėšų likučių laikinai laisvos lėšos  (apyvartos lėšų likutis)</t>
  </si>
  <si>
    <t>Valstybės biudžeto specialiosios tikslinės dotacijos lėšos</t>
  </si>
  <si>
    <t>Vietinės rinkliavos lėšos</t>
  </si>
  <si>
    <t>Vietinių rinkliavų likučio lėšos</t>
  </si>
  <si>
    <t>Kiti šaltiniai</t>
  </si>
  <si>
    <t>Savivaldybės biudžeto</t>
  </si>
  <si>
    <t>Savivaldybės aplinkos apsaugos rėmimo specialiosios programos lėšos</t>
  </si>
  <si>
    <t>Savivaldybės aplinkos apsaugos rėmimo specialiosios programos lėšų likutis</t>
  </si>
  <si>
    <t>BVS lėšos</t>
  </si>
  <si>
    <t>2020</t>
  </si>
  <si>
    <t>15,00</t>
  </si>
  <si>
    <t>14,00</t>
  </si>
  <si>
    <t>Dviračių takų ilgis</t>
  </si>
  <si>
    <t>km</t>
  </si>
  <si>
    <t>93,10</t>
  </si>
  <si>
    <t>93,80</t>
  </si>
  <si>
    <t>Energinę vertę turinčių atliekų, panaudojamų energijai išgauti, dalis (proc.) nuo visų buityje susidariusių surinktų atliekų, per metus</t>
  </si>
  <si>
    <t>56,00</t>
  </si>
  <si>
    <t>64,00</t>
  </si>
  <si>
    <t>Atlikti triukšmo matavimai (3 kartai per metus) Aplinkos monitoringo programoje nustatytose vietose</t>
  </si>
  <si>
    <t>skaičius</t>
  </si>
  <si>
    <t>44,00</t>
  </si>
  <si>
    <t>Atlikti aplinkos oro matavimai (4 kartai per metus) Aplinkos monitoringo programoje nustatytose vietose</t>
  </si>
  <si>
    <t>35,00</t>
  </si>
  <si>
    <t>Rūšiuojamų komunalinių atliekų dalis (proc.), nuo visų surinktų atliekų kiekio per metus</t>
  </si>
  <si>
    <t>2020 m.: Ąžuolyno giraitės sutvarkymo baigiamieji darbai (jungčių  su esamais takais įrengimas) perkelti į 2021 m.</t>
  </si>
  <si>
    <t>57,39</t>
  </si>
  <si>
    <t>15604021</t>
  </si>
  <si>
    <t>1560401</t>
  </si>
  <si>
    <t>1,30</t>
  </si>
  <si>
    <t>250,00</t>
  </si>
  <si>
    <t>33,14</t>
  </si>
  <si>
    <t>15202</t>
  </si>
  <si>
    <t>1 000,00</t>
  </si>
  <si>
    <t>348,34</t>
  </si>
  <si>
    <t>15201</t>
  </si>
  <si>
    <t>4,50</t>
  </si>
  <si>
    <t>6,76</t>
  </si>
  <si>
    <t>1560402</t>
  </si>
  <si>
    <t>5,00</t>
  </si>
  <si>
    <t>10,00</t>
  </si>
  <si>
    <t>73,00</t>
  </si>
  <si>
    <t>Antrinių žaliavų surinkimo konteinerių įsigijimas</t>
  </si>
  <si>
    <t>Įsigyta konteinerių</t>
  </si>
  <si>
    <t>05.01.01.06.01.</t>
  </si>
  <si>
    <t>05.01.01.07.</t>
  </si>
  <si>
    <t>Klaipėdos miesto savivaldybės atliekų prevencijos ir tvarkymo 2021–2027 m. plano parengimas</t>
  </si>
  <si>
    <t>05.01.01.07.01.</t>
  </si>
  <si>
    <t>3,00</t>
  </si>
  <si>
    <t>155</t>
  </si>
  <si>
    <t>200,00</t>
  </si>
  <si>
    <t>195,00</t>
  </si>
  <si>
    <t>05.01.02.01.05.</t>
  </si>
  <si>
    <t>Želdynų ir želdinių inventorizavimas ir jų geoduomenų bazės tikslinimas ir papildymas</t>
  </si>
  <si>
    <t>50,00</t>
  </si>
  <si>
    <t>05.01.02.01.06.</t>
  </si>
  <si>
    <t>Užterštos teritorijos šiaurinėje miesto dalyje ekogeologinių tyrimų atlikimas ir tvarkymo plano parengimas</t>
  </si>
  <si>
    <t>Ištirta teritorijų, kur rasta dirvožemio tarša Cr (chromu)</t>
  </si>
  <si>
    <t>9,00</t>
  </si>
  <si>
    <t>4,40</t>
  </si>
  <si>
    <t>Atlikta Danės upės senvagės sutvarkymo darbų. Užbaigtumas</t>
  </si>
  <si>
    <t>2020 m.: Pagal 2020-03-20 sutartį Nr. J9-1002 VšĮ Klaipėdos universitetas įgyvendino  projektą „Danės senvagės pritaikymas rekreacijai“, kurio metu atliktas Danės upės senvagės augalinio sluoksnio valymas, iškirsti menkaverčiai medžiai  ir krūmai, suformuoti ir sutvirtinti krantai, suformuotas reljefas, įrengti tilteliai ir takai, pasodinti augalai. Projektas  įgyvendintas laiku.</t>
  </si>
  <si>
    <t>Sutvarkytas Žardės mažasis telkinys</t>
  </si>
  <si>
    <t>2020 m.: Darbai atlikti, lėšos sutaupytos, kadangi dėl blogų oro sąlygų nebuvo galimybės išvežti nukasto grunto, jį paskleidė esančioje teritorijoje.</t>
  </si>
  <si>
    <t>151</t>
  </si>
  <si>
    <t>Atlikta Kretingos g. telkinio sutvarkymo darbų (2020 m. parengtas aprašas). Užbaigtumas</t>
  </si>
  <si>
    <t>2020 m.: Nebus vykdoma.</t>
  </si>
  <si>
    <t>Parengtas Danės upės valymo darbų projektas (2023 m. darbų pradžia)</t>
  </si>
  <si>
    <t>2020 m.: Darbai vykdomi pagal poreikį.</t>
  </si>
  <si>
    <t>Atnaujinta želdynų mieste</t>
  </si>
  <si>
    <t>2 090,00</t>
  </si>
  <si>
    <t>2 234,00</t>
  </si>
  <si>
    <t>2020 m.: Darbai įvykdyti pagal planą ir poreikį.</t>
  </si>
  <si>
    <t>120,00</t>
  </si>
  <si>
    <t>Apsauginės paskirties želdynų ir želdinių įrengimo labiausiai taršos veikiamose teritorijose veiksmų plano  2020–2023 m. įgyvendinimas</t>
  </si>
  <si>
    <t>2020 m.: Pasirašyta rangos darbų sutartis 2020-09-02 (Nr. J9-2415), papildomas susitarimas (2020-10-28, J9-2909). Rangos darbai pagal pasirašytas sutartis pilnai atlikti</t>
  </si>
  <si>
    <t>Atlikta rekonstravimo darbų</t>
  </si>
  <si>
    <t>16</t>
  </si>
  <si>
    <t>Atlikti parko įrengimo darbai. Užbaigtumas</t>
  </si>
  <si>
    <t>131</t>
  </si>
  <si>
    <t>1311</t>
  </si>
  <si>
    <t>1321</t>
  </si>
  <si>
    <t>SB(ES-VB)</t>
  </si>
  <si>
    <t>132</t>
  </si>
  <si>
    <t>39,00</t>
  </si>
  <si>
    <t>05.01.03.02.07.</t>
  </si>
  <si>
    <t>Steigiamo Girulių draustinio ribų ir tvarkymo specialiojo plano parengimas su būtinai tyrimai</t>
  </si>
  <si>
    <t>2020 m.: Rengiama pirkimo dokumentacija techniniam projektui parengti</t>
  </si>
  <si>
    <t>1,40</t>
  </si>
  <si>
    <t>2,40</t>
  </si>
  <si>
    <t>8,40</t>
  </si>
  <si>
    <t>7,70</t>
  </si>
  <si>
    <t>2020 m.: Paklota 7744 kv. m žabų klojinių, remiantis VĮ Valstybinių miškų urėdijos Kretingos regioninio padalinio 2020-07-02 sutarties Nr. J9-1908 įkainiais.</t>
  </si>
  <si>
    <t>1416</t>
  </si>
  <si>
    <t>1 875,00</t>
  </si>
  <si>
    <t>2020 m.: Nupinta 1875 žabų tvorelių.</t>
  </si>
  <si>
    <t>Parengta krantotvarkos programa</t>
  </si>
  <si>
    <t>2020 m.: Parengta Krantotvarkos programa.</t>
  </si>
  <si>
    <t>05.01.04.01.02.</t>
  </si>
  <si>
    <t>05.01.04.01.03.</t>
  </si>
  <si>
    <t>Želdynų projektavimas</t>
  </si>
  <si>
    <t>Europos Sąjungos paramos lėšos SB(VB)</t>
  </si>
  <si>
    <t>2020 m.: Surinkta atliekų pagal faktą. Sutaupymas yra todėl, kad atskirta kapinių priežiūros ir atliekų vežimo darbai, taip pat paslauga nupirkta pigiau.</t>
  </si>
  <si>
    <t>2020 m.: Už 20,0 tūkst. Eur buvo planuota nupirkti Danės upės valymo projektą. Jo nupirkti nebuvo galima, nes paaiškėjo, kad pirma būtina  atlikti poveikio aplinkai vertinimą.</t>
  </si>
  <si>
    <t xml:space="preserve">2020 m.: Projektas įgyvendintas, atlikta 100 proc. rangos darbų, pasirašyta deklaracija apie statybos užbaigimą. </t>
  </si>
  <si>
    <t>Aplinkos taršos infrastruktūros priemonių įgyvendinimas:</t>
  </si>
  <si>
    <t>Parengtas techninis projektas</t>
  </si>
  <si>
    <t>2020 m.: Surinkta mažiau  antrinių žaliavų  dėl gyventojų užstatinių pakuočių aktyvesnio surinkimo.</t>
  </si>
  <si>
    <t xml:space="preserve">2020 M. KLAIPĖDOS MIESTO SAVIVALDYBĖS </t>
  </si>
  <si>
    <t>2020 m. SVP programos Nr. 05 įvykdymas</t>
  </si>
  <si>
    <r>
      <t xml:space="preserve">Asignavimų valdytoja –  </t>
    </r>
    <r>
      <rPr>
        <sz val="12"/>
        <rFont val="Times New Roman"/>
        <family val="1"/>
        <charset val="186"/>
      </rPr>
      <t>Klaipėdos miesto savivaldybės administracija</t>
    </r>
  </si>
  <si>
    <t>2020 m.:  VšĮ Ekologinio švietimo centras pristatė aplinkosauginį laikraštį „Žaliasis pasaulis“ mokykloms ir bibliotekoms po 1 egz. 39-iems adresatams. Taip pat vykdytos 4 švietėjiškos veiklos paplūdimiuose siekiant gauti mėlynąją vėliavą.</t>
  </si>
  <si>
    <r>
      <rPr>
        <b/>
        <sz val="12"/>
        <rFont val="Times New Roman"/>
        <family val="1"/>
        <charset val="186"/>
      </rPr>
      <t xml:space="preserve">Iš 2020 m. </t>
    </r>
    <r>
      <rPr>
        <sz val="12"/>
        <rFont val="Times New Roman"/>
        <family val="1"/>
        <charset val="186"/>
      </rPr>
      <t xml:space="preserve">planuotų įvykdyti 27 priemonių ir papriemonių (kurioms patvirtinti / skirti asignavimai): </t>
    </r>
  </si>
  <si>
    <t>2020 m.: Suplanuoti darbai įvykdyti.</t>
  </si>
  <si>
    <t>(pagal planą arba geriau)</t>
  </si>
  <si>
    <t>(blogiau, nei planuota)</t>
  </si>
  <si>
    <t>(nepasiekta planuota reikšmė)</t>
  </si>
  <si>
    <r>
      <rPr>
        <b/>
        <sz val="12"/>
        <rFont val="Times New Roman"/>
        <family val="1"/>
        <charset val="186"/>
      </rPr>
      <t xml:space="preserve">Programą vykdė: </t>
    </r>
    <r>
      <rPr>
        <sz val="12"/>
        <rFont val="Times New Roman"/>
        <family val="1"/>
        <charset val="186"/>
      </rPr>
      <t>Statybos ir infrastruktūros plėtros skyrius, Projektų skyrius, Miesto tvarkymo skyrius, Aplinkosaugos skyrius, vyriausioji patarėja I. Kubilienė</t>
    </r>
  </si>
  <si>
    <t>Efekto / Rezultato / Produkto</t>
  </si>
  <si>
    <t>Sakurų parko įrengimas teritorijoje tarp Žvejų rūmų, Taikos pr., Naikupės g. ir įvažiuojamojo kelio į Žvejų rūmus</t>
  </si>
  <si>
    <t>Atlikta I etapo teritorijos sutvarkymo darbų. Užbaigtumas</t>
  </si>
  <si>
    <t>Kopų tvirtinimas, pinant tvoreles iš žabų / Projekto „Aplinkos pritaikymo ir aplinkosaugos priemonių įgyvendinimas“</t>
  </si>
  <si>
    <t>Triukšmo mažinimo priemonių geležinkeliuose įrengimas Klaipėdos miesto savivaldybėje (projektą įgyvendina AB „Lietuvos geležinkeliai“)</t>
  </si>
  <si>
    <t>Europos Sąjungos paramos lėšos (savivaldybės biudžetas)</t>
  </si>
  <si>
    <t>Europos Sąjungos paramos lėšų likutis (savivaldybės biudžetas)</t>
  </si>
  <si>
    <t>2020 m.: 2020 m. II pusmetį pradėtos deginti apdorotos (susmulkintos) didžiosios atliekos. Iki tol didžiosios atliekos buvo šalinamos sąvartyne.</t>
  </si>
  <si>
    <t>2020 m.: Surinkta ir sutvarkyta komunalinių atliekų mažiau, nes faktiškai savivaldybės teritorijoje susidarė mažiau atliekų.</t>
  </si>
  <si>
    <t>2020 m.: Išvežta ir perduota atliekų tvarkytojui padangų atliekų pagal faktą.</t>
  </si>
  <si>
    <t>2020 m.: Organizuotas 45 nelegalių sąvartynų sutvarkymas. Išvežta ir perduota atliekų tvarkytojui 313,46 t statybinių atliekų, 34,88 t biologiškai skaidžių (žaliųjų) atliekų, sutvarkytos pavienėmis atliekomis užterštos teritorijos 10132 m².</t>
  </si>
  <si>
    <t>2020 m.: Darbai vykdomi pagal poreikį. 2020-05-22 pasirašyta sutartis Nr. J9-1488 su UAB „Parsekas“ galioja iki 2022-06-21.
Išvalyta naftos produktų nuo 265 m² asfaltuotų paviršių, perduota tepalais, naftos produktais užterštų atliekų – 408 kg, asbesto turinčių atliekų – 6210 kg, gyvsidabriu užterštų atliekų – 32 kg (kilimai, dulkių siurbliai paimti iš gaisrininkų po merkurizacijos  gyventojų butuose). Iš vandens surinkta naftos produktais užterštų pavojingų atliekų (bonos) – 113 kg.</t>
  </si>
  <si>
    <t>2020 m.: Priemonės įgyvendinimas priklauso nuo pusiau požeminių konteinerių įrengimo. Visi pusiau požeminiai, požeminiai konteineriai dar neįrengti. Sutartis pasirašyta 2018-10-29 Nr. J9-2417, bet sustabdyta 2019-04-19 Nr. J9-1411, kol mieste bus pradėti pusiau požeminių konteinerių aikštelių įrengimo darbai.</t>
  </si>
  <si>
    <t>2020 m.: 1. Suorganizuotas ir transliuotas radijo žaidimas– viktorina per  radijo stotį „Radijas kelyje“ (10 vnt.);
2. Vykdytas viešinimas  per žiniasklaidos atstovus atliekų tvarkymo, miesto švaros bei tvarkos klausimais (3 kartus);
3. Pagaminti ir išdalyti daugkartinio naudojimo  maišeliai (250 vnt.);
4. Pagaminti  suvenyrai radijo viktorinos nugalėtojams –  daugkartinio naudojimo įrankiai (50 vnt.); 
Priemonė „Paskaitų pravedimas priešmokyklinių grupių vaikams ir 1–4 kl. mokiniams“ neįgyvendinta dėl COVID-19 pandemijos.</t>
  </si>
  <si>
    <t>2020 m.: Visiškai įrengtos 10 požeminių konteinerių aikštelių. 2 aikštelių numatytose vietose nebuvo galimybės įrengti dėl archeologinių radinių, ieškoma naujų vietų. Patvirtinus naujas vietas, pakartotinai bus vykdomas projektavimas. Įrengimo darbai – 2021 m. Projektą įgyvendina KRATC, sutartis dėl aikštelių įrengimo pasirašyta tarp KRATC ir UAB „Stamela“, savivaldybė prisideda skirdama dalį finansavimo.</t>
  </si>
  <si>
    <t>2020 m.: Preliminariai parinktos visos planuotos 268 pusiau požeminių konteinerių aikštelių vietos. Vyksta aikštelių projektavimas, derinimas, viešinimas ir įrengimas. 2020 m. visiškai įrengtos 17 aikštelių, 14 aikštelių vykdomi įrengimo darbai. Kitos aikštelės bus įrengiamos 2021 m. Projektą įgyvendina KRATC, sutartis dėl aikštelių įrengimo pasirašyta tarp KRATC ir UAB „KRS“, savivaldybė prisideda skirdama dalį finansavimo. Aikštelių įrengimas užtruko dėl kylančių problemų parenkant, projektuojant ir derinant aikštelių vietas bei dėl rangovo darbų organizavimo.</t>
  </si>
  <si>
    <t>2020 m.: Konteineriai nupirkti pagal 2020.09.24 sutartį  Nr. J9-2523, pasirašytą su UAB „Desela“,  pristatyti į atliekų aikštelę saugoti ir dalyti.  Konteineriai nupirkti pigiau.</t>
  </si>
  <si>
    <t>2020 m.: Aplinkos monitoringas vykdomas pagal sutartis 2017-10-30 Nr. J9-2429 (aplinkos oro, dirvožemio monitoringas); 2017-11-03 Nr. J9- 2519 (triukšmo monitoringas); 2019-08-02 Nr. J9-2230 (oro tyrimai mobilia laboratorija). Š. m. pavasario aplinkos oro monitoringas atliktas nevisiškai, nes dėl karantino režimo nedirbo Gradko laboratorija. Visi kiti tyrimai atlikti.</t>
  </si>
  <si>
    <t>2020 m.: Ištirti 195 medžiai K. Donelaičio a., Sportininkų g. ir Tilžės g. dalyse.</t>
  </si>
  <si>
    <t>2020 m.: Detalūs ekogeologiniai tyrimai atlikti visų 9 užterštų teritorijų. Tvarkymo planas parengtas vienos teritorijos – Vitės progimnazijos.</t>
  </si>
  <si>
    <t>2020 m.: Darbai vykdomi pagal sutartį su UAB „Klaipėdos želdiniai“ (2020-03-18 Nr. J9-942). Darbai atlikti.</t>
  </si>
  <si>
    <t>2020 m.: Darbai vykdomi pagal sutartį su UAB „Vakarų specializuotas autotransportas“ (2018-04-17 Nr. J9-1051) – galioja iki 2021-04-17. Vandens telkinių valymo darbai atlikti.</t>
  </si>
  <si>
    <t>2020 m.: Parengtos dvi informacijos atrankai:
1. GMLEB „Smiltelė“ prieplaukos akvatorijos dugno valymo (projektinių parametrų atkūrimo) atrankos informacija dėl poveikio aplinkai vertinimo. Pagal priimtą Aplinkos apsaugos agentūros (AAA) išvadą visas poveikio aplinkai vertinimas (PAV) privalomas.
2. Smeltalės upės ruožo išvalymas nuo susikaupusių dugno nuosėdų ir perteklinės makrofitinės augalijos Klaipėdos mieste  atrankos informacija dėl poveikio aplinkai vertinimo. Pagal priimtą AAA išvadą PAV neprivalomas.</t>
  </si>
  <si>
    <t>2020 m.: Darbai vykdomi pagal poreikį, darbus atlieka UAB „Klaipėdos želdiniai“ pagal sutartį (2020-03-18 Nr. J9-942).</t>
  </si>
  <si>
    <t>2020 m.: Bendrojo plano kraštovaizdžio dalis bus pakeista patvirtinus bendrojo plano pakeitimą. Sutartis Nr. J9-1916 dėl Klaipėdos miesto bendrojo plano keitimo su UAB „Urbanistika“ pratęsta iki  2021-03-01.</t>
  </si>
  <si>
    <t>2020 m.: Melnragės parko įrengimo darbai baigti, 2020-09-03 pasirašytas statybos darbų perdavimo statytojui aktas. Rangos darbus pagal 2019-06-27 sutartį Nr. J9-1982 atliko UAB „Kavesta“.</t>
  </si>
  <si>
    <t>2020 m.: Atlikta 100 proc. rangos darbų, tačiau galutinis mokėjimo prašymas teikiamas 2021 m. Be to, bus atliekami drenažo darbai, bei takų trūkstamų jungčių darbai už sklypo ribų, kurie susijungia su Ąžuolyno giraitėje sutvarkytais takais, kurie nebuvo numatyti projekte, tačiau reikalingi siekiant užtikrinti vientisą ir išbaigtą tvarkomos teritorijos vaizdą.</t>
  </si>
  <si>
    <t>2020 m.: 2020-02-04 rangos darbų sutartis su UAB „Tilta“ Nr. J9-517. Darbų pradžia – 2020-02-27. 2020 m. atlikta 39 proc. rangos darbų. Rangos darbų trukdžiai atsirado dėl netikslumų techniniame darbo projekte (TDP) ir užtrukusio projekto koregavimo. TDP A laida pateikta 2020-12-29. Rangos darbų atlikimo terminas pagal sutartį – 2021-04-27.</t>
  </si>
  <si>
    <r>
      <t>2020 m.: Įrengta 2208,88 m</t>
    </r>
    <r>
      <rPr>
        <vertAlign val="superscript"/>
        <sz val="10"/>
        <color rgb="FF000000"/>
        <rFont val="Times New Roman"/>
        <family val="1"/>
        <charset val="186"/>
      </rPr>
      <t>2</t>
    </r>
    <r>
      <rPr>
        <sz val="10"/>
        <color rgb="FF000000"/>
        <rFont val="Times New Roman"/>
        <family val="1"/>
        <charset val="186"/>
      </rPr>
      <t xml:space="preserve"> naujų medinių takų ir 143,45 m</t>
    </r>
    <r>
      <rPr>
        <vertAlign val="superscript"/>
        <sz val="10"/>
        <color rgb="FF000000"/>
        <rFont val="Times New Roman"/>
        <family val="1"/>
        <charset val="186"/>
      </rPr>
      <t>2</t>
    </r>
    <r>
      <rPr>
        <sz val="10"/>
        <color rgb="FF000000"/>
        <rFont val="Times New Roman"/>
        <family val="1"/>
        <charset val="186"/>
      </rPr>
      <t xml:space="preserve"> naujų medinių laiptų Melnragės ir Girulių poilsio zonoje.</t>
    </r>
  </si>
  <si>
    <t>2020 m.: Pagal 2019-04-11 sutartį Nr. J9-1349 UAB „Estonian, Latvian &amp; Lithuanian Environment“ parengė aplinkos oro kokybės valdymo priemonių planą. 2020 m. apmokėta už pagal sutartį atliktus aplinkos oro kokybės tyrimus mieste ir oro taršos modeliavimą. Už parengtą Klaipėdos miesto savivaldybės aplinkos oro kokybės valdymo priemonių planą  bus apmokėta dokumentą patvirtinus Savivaldybės tarybai, planuojama 2021 m. vasario mėn.</t>
  </si>
  <si>
    <t>2020 m.: Pagal 2019-08-23 pirkimo sutartį Nr. J9-2338 su UAB „Komuva“ įsigytos 4 valymo mašinos (1 vnt. siauroms gatvėms valyti, 3 vnt. šaligatvių ir takų valymui). Mašinos patikėjimo teise perduotos valymo paslaugas vykdantiems rangovams UAB „Ecoservice“ ir UAB „Vakarų švara“.</t>
  </si>
  <si>
    <t>2020 m.: Projektą įgyvendina AB „Lietuvos geležinkeliai“, Savivaldybės administracija dalyvauja kaip partneris ir prisideda prie šio projekto bendrojo finansavimo 7,5 proc. Pristatytiems „Triukšmo mažinimo priemonių įrengimas Klaipėdos geležinkelio stotyje“ projektiniams pasiūlymams nepritarta dėl planuojamo naikinti praėjimo per geležinkelį, jungiančio Pušyno ir Parko gatves. Priimtas sprendimas projektą suskirstyti į du etapus. 2020-12-21 buvo gautas techninio projekto bendrosios ekspertizės aktas bei 2020-12-30 pateiktas prašymas statybą leidžiančiam dokumentui gauti.
2020-12-23 paskelbtas projekto „Geležinkelių transporto aplinkos apsaugos priemonių (triukšmą slopinančių priemonių) diegimas Klaipėdos miesto savivaldybėje (Klaipėdos geležinkelio stotis)“ I etapo rangos darbų pirkimas. Toliau tęsiamos techninio projekto įgyvendinimo veiklos.
„Triukšmą slopinančių sienelių Girulių geležinkelio stotyje statybos projektas“ Techninio projekto  įgyvenimui 2020-12-03 pasirašyta „Geležinkelių transporto aplinkos apsaugos priemonių (triukšmą slopinančių priemonių) diegimas Klaipėdos miesto savivaldybėje (Girulių geležinkelio stotis)“ rangos  sutartis Nr. SUT(LGI)-1183 su UAB „Tiltuva“ įsigaliojo 2020-12-30, paskelbta darbų pradžia 2021-01-07. 2020-12-03 pasirašyta „Triukšmo mažinimo priemonių įrengimas Klaipėdos miesto savivaldybėje Girulių geležinkelio stotyje“ statybos darbų techninės priežiūros ir inžinieriaus paslaugų pirkimo – pardavimo sutartis Nr. SUT(LGI)-1184.</t>
  </si>
  <si>
    <t xml:space="preserve">Klaipėdos miesto savivaldybės 2020–2022 m. 
strateginio veiklos plano įgyvendinimo         2020 m. ataskaitos dalis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</si>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</sst>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409]General"/>
    <numFmt numFmtId="166" formatCode="[$-10427]#,##0.00;\-#,##0.00;&quot;&quot;"/>
  </numFmts>
  <fonts count="18" x14ac:knownFonts="1">
    <font>
      <sz val="11"/>
      <color theme="1"/>
      <name val="Calibri"/>
      <family val="2"/>
      <charset val="186"/>
      <scheme val="minor"/>
    </font>
    <font>
      <sz val="10"/>
      <name val="Times New Roman"/>
      <family val="1"/>
      <charset val="186"/>
    </font>
    <font>
      <sz val="10"/>
      <name val="Arial"/>
      <family val="2"/>
      <charset val="186"/>
    </font>
    <font>
      <sz val="10"/>
      <color theme="1"/>
      <name val="Times New Roman"/>
      <family val="1"/>
      <charset val="186"/>
    </font>
    <font>
      <sz val="12"/>
      <name val="Times New Roman"/>
      <family val="1"/>
      <charset val="186"/>
    </font>
    <font>
      <b/>
      <sz val="12"/>
      <name val="Times New Roman"/>
      <family val="1"/>
      <charset val="186"/>
    </font>
    <font>
      <sz val="11"/>
      <name val="Times New Roman"/>
      <family val="1"/>
    </font>
    <font>
      <b/>
      <sz val="11"/>
      <name val="Times New Roman"/>
      <family val="1"/>
      <charset val="186"/>
    </font>
    <font>
      <sz val="11"/>
      <name val="Times New Roman"/>
      <family val="1"/>
      <charset val="186"/>
    </font>
    <font>
      <sz val="11"/>
      <color rgb="FF000000"/>
      <name val="Calibri"/>
      <family val="2"/>
      <charset val="186"/>
    </font>
    <font>
      <b/>
      <sz val="10"/>
      <color rgb="FF000000"/>
      <name val="Times New Roman"/>
      <family val="1"/>
      <charset val="186"/>
    </font>
    <font>
      <sz val="10"/>
      <color rgb="FF000000"/>
      <name val="Times New Roman"/>
      <family val="1"/>
      <charset val="186"/>
    </font>
    <font>
      <sz val="10"/>
      <color theme="0"/>
      <name val="Times New Roman"/>
      <family val="1"/>
      <charset val="186"/>
    </font>
    <font>
      <b/>
      <sz val="10"/>
      <color theme="0"/>
      <name val="Times New Roman"/>
      <family val="1"/>
      <charset val="186"/>
    </font>
    <font>
      <vertAlign val="superscript"/>
      <sz val="10"/>
      <color rgb="FF000000"/>
      <name val="Times New Roman"/>
      <family val="1"/>
      <charset val="186"/>
    </font>
    <font>
      <sz val="11"/>
      <color theme="0"/>
      <name val="Calibri"/>
      <family val="2"/>
      <charset val="186"/>
      <scheme val="minor"/>
    </font>
    <font>
      <sz val="11"/>
      <color theme="1"/>
      <name val="Times New Roman"/>
      <family val="1"/>
      <charset val="186"/>
    </font>
    <font>
      <b/>
      <sz val="10"/>
      <color rgb="FFFF0000"/>
      <name val="Times New Roman"/>
      <family val="1"/>
      <charset val="186"/>
    </font>
  </fonts>
  <fills count="9">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rgb="FFFBF9C3"/>
        <bgColor rgb="FFFBF9C3"/>
      </patternFill>
    </fill>
    <fill>
      <patternFill patternType="solid">
        <fgColor rgb="FFBCB5F8"/>
        <bgColor rgb="FFBCB5F8"/>
      </patternFill>
    </fill>
    <fill>
      <patternFill patternType="solid">
        <fgColor rgb="FFC2EFC5"/>
        <bgColor rgb="FFC2EFC5"/>
      </patternFill>
    </fill>
    <fill>
      <patternFill patternType="solid">
        <fgColor rgb="FFEBEBEB"/>
        <bgColor rgb="FFEBEBEB"/>
      </patternFill>
    </fill>
    <fill>
      <patternFill patternType="solid">
        <fgColor theme="8" tint="0.79998168889431442"/>
        <bgColor indexed="64"/>
      </patternFill>
    </fill>
  </fills>
  <borders count="37">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style="hair">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hair">
        <color indexed="64"/>
      </top>
      <bottom style="medium">
        <color rgb="FF000000"/>
      </bottom>
      <diagonal/>
    </border>
    <border>
      <left style="thin">
        <color rgb="FF000000"/>
      </left>
      <right style="thin">
        <color rgb="FF000000"/>
      </right>
      <top style="hair">
        <color indexed="64"/>
      </top>
      <bottom/>
      <diagonal/>
    </border>
    <border>
      <left style="thin">
        <color rgb="FF000000"/>
      </left>
      <right style="thin">
        <color rgb="FF000000"/>
      </right>
      <top style="hair">
        <color indexed="64"/>
      </top>
      <bottom style="hair">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hair">
        <color indexed="64"/>
      </bottom>
      <diagonal/>
    </border>
    <border>
      <left style="thin">
        <color rgb="FF000000"/>
      </left>
      <right style="medium">
        <color rgb="FF000000"/>
      </right>
      <top style="medium">
        <color rgb="FF000000"/>
      </top>
      <bottom style="hair">
        <color indexed="64"/>
      </bottom>
      <diagonal/>
    </border>
    <border>
      <left style="thin">
        <color rgb="FF000000"/>
      </left>
      <right style="medium">
        <color rgb="FF000000"/>
      </right>
      <top style="hair">
        <color indexed="64"/>
      </top>
      <bottom style="hair">
        <color indexed="64"/>
      </bottom>
      <diagonal/>
    </border>
    <border>
      <left style="thin">
        <color rgb="FF000000"/>
      </left>
      <right style="medium">
        <color rgb="FF000000"/>
      </right>
      <top style="hair">
        <color indexed="64"/>
      </top>
      <bottom/>
      <diagonal/>
    </border>
    <border>
      <left style="thin">
        <color rgb="FF000000"/>
      </left>
      <right style="medium">
        <color rgb="FF000000"/>
      </right>
      <top style="hair">
        <color indexed="64"/>
      </top>
      <bottom style="medium">
        <color rgb="FF000000"/>
      </bottom>
      <diagonal/>
    </border>
    <border>
      <left style="thin">
        <color rgb="FF000000"/>
      </left>
      <right style="thin">
        <color rgb="FF000000"/>
      </right>
      <top/>
      <bottom style="hair">
        <color indexed="64"/>
      </bottom>
      <diagonal/>
    </border>
    <border>
      <left style="hair">
        <color indexed="64"/>
      </left>
      <right style="thin">
        <color rgb="FF000000"/>
      </right>
      <top style="hair">
        <color indexed="64"/>
      </top>
      <bottom style="hair">
        <color indexed="64"/>
      </bottom>
      <diagonal/>
    </border>
    <border>
      <left style="thin">
        <color rgb="FF000000"/>
      </left>
      <right style="medium">
        <color rgb="FF000000"/>
      </right>
      <top style="thin">
        <color rgb="FF000000"/>
      </top>
      <bottom/>
      <diagonal/>
    </border>
    <border>
      <left style="thin">
        <color rgb="FF000000"/>
      </left>
      <right style="hair">
        <color indexed="64"/>
      </right>
      <top style="hair">
        <color indexed="64"/>
      </top>
      <bottom/>
      <diagonal/>
    </border>
  </borders>
  <cellStyleXfs count="3">
    <xf numFmtId="0" fontId="0" fillId="0" borderId="0"/>
    <xf numFmtId="0" fontId="2" fillId="0" borderId="0"/>
    <xf numFmtId="165" fontId="9" fillId="0" borderId="0" applyBorder="0" applyProtection="0"/>
  </cellStyleXfs>
  <cellXfs count="265">
    <xf numFmtId="0" fontId="0" fillId="0" borderId="0" xfId="0"/>
    <xf numFmtId="0" fontId="5" fillId="0" borderId="0" xfId="1" applyFont="1" applyAlignment="1">
      <alignment horizontal="center"/>
    </xf>
    <xf numFmtId="49" fontId="5" fillId="0" borderId="0" xfId="1" applyNumberFormat="1" applyFont="1" applyAlignment="1">
      <alignment horizontal="left" vertical="top" wrapText="1"/>
    </xf>
    <xf numFmtId="0" fontId="4" fillId="0" borderId="0" xfId="1" applyFont="1" applyAlignment="1">
      <alignment horizontal="left" vertical="top" wrapText="1"/>
    </xf>
    <xf numFmtId="0" fontId="0" fillId="0" borderId="0" xfId="0" applyAlignment="1"/>
    <xf numFmtId="0" fontId="1" fillId="0" borderId="0" xfId="1" applyFont="1"/>
    <xf numFmtId="0" fontId="4" fillId="0" borderId="0" xfId="1" applyFont="1" applyAlignment="1">
      <alignment horizontal="center"/>
    </xf>
    <xf numFmtId="0" fontId="4" fillId="0" borderId="0" xfId="0" applyFont="1" applyAlignment="1">
      <alignment horizontal="left" vertical="top"/>
    </xf>
    <xf numFmtId="0" fontId="4"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vertical="top"/>
    </xf>
    <xf numFmtId="0" fontId="5" fillId="0" borderId="0" xfId="0" applyFont="1"/>
    <xf numFmtId="0" fontId="5" fillId="0" borderId="0" xfId="0" applyFont="1" applyAlignment="1">
      <alignment horizontal="center" vertical="top"/>
    </xf>
    <xf numFmtId="0" fontId="4" fillId="0" borderId="0" xfId="0" applyFont="1" applyAlignment="1"/>
    <xf numFmtId="0" fontId="8" fillId="0" borderId="0" xfId="0" applyFont="1" applyBorder="1" applyAlignment="1">
      <alignment horizontal="left" vertical="top" wrapText="1"/>
    </xf>
    <xf numFmtId="0" fontId="8"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Alignment="1">
      <alignment vertical="top" wrapText="1"/>
    </xf>
    <xf numFmtId="3" fontId="7" fillId="0" borderId="0" xfId="0" applyNumberFormat="1" applyFont="1" applyAlignment="1">
      <alignment vertical="top" wrapText="1"/>
    </xf>
    <xf numFmtId="0" fontId="0" fillId="0" borderId="0" xfId="0" applyNumberFormat="1" applyFill="1" applyAlignment="1" applyProtection="1">
      <alignment wrapText="1"/>
    </xf>
    <xf numFmtId="0" fontId="6" fillId="0" borderId="0" xfId="0" applyFont="1" applyAlignment="1">
      <alignment vertical="top" wrapText="1"/>
    </xf>
    <xf numFmtId="0" fontId="10" fillId="4" borderId="1" xfId="0" applyNumberFormat="1" applyFont="1" applyFill="1" applyBorder="1" applyAlignment="1" applyProtection="1">
      <alignment vertical="top" wrapText="1"/>
      <protection locked="0"/>
    </xf>
    <xf numFmtId="0" fontId="10" fillId="4" borderId="2" xfId="0" applyNumberFormat="1" applyFont="1" applyFill="1" applyBorder="1" applyAlignment="1" applyProtection="1">
      <alignment vertical="top" wrapText="1"/>
      <protection locked="0"/>
    </xf>
    <xf numFmtId="0" fontId="10" fillId="4" borderId="2" xfId="0" applyNumberFormat="1" applyFont="1" applyFill="1" applyBorder="1" applyAlignment="1" applyProtection="1">
      <alignment horizontal="left" vertical="top" wrapText="1"/>
      <protection locked="0"/>
    </xf>
    <xf numFmtId="164" fontId="10" fillId="4" borderId="2" xfId="0" applyNumberFormat="1" applyFont="1" applyFill="1" applyBorder="1" applyAlignment="1" applyProtection="1">
      <alignment horizontal="right" vertical="top" wrapText="1"/>
    </xf>
    <xf numFmtId="0" fontId="10" fillId="4" borderId="2" xfId="0" applyNumberFormat="1" applyFont="1" applyFill="1" applyBorder="1" applyAlignment="1" applyProtection="1">
      <alignment horizontal="center" vertical="top" wrapText="1"/>
      <protection locked="0"/>
    </xf>
    <xf numFmtId="0" fontId="10" fillId="4" borderId="2" xfId="0" applyNumberFormat="1" applyFont="1" applyFill="1" applyBorder="1" applyAlignment="1" applyProtection="1">
      <alignment horizontal="right" vertical="top" wrapText="1"/>
      <protection locked="0"/>
    </xf>
    <xf numFmtId="0" fontId="10" fillId="4" borderId="3" xfId="0" applyNumberFormat="1" applyFont="1" applyFill="1" applyBorder="1" applyAlignment="1" applyProtection="1">
      <alignment horizontal="left" vertical="top" wrapText="1"/>
      <protection locked="0"/>
    </xf>
    <xf numFmtId="0" fontId="10" fillId="5" borderId="1" xfId="0" applyNumberFormat="1" applyFont="1" applyFill="1" applyBorder="1" applyAlignment="1" applyProtection="1">
      <alignment vertical="top" wrapText="1"/>
      <protection locked="0"/>
    </xf>
    <xf numFmtId="0" fontId="10" fillId="5" borderId="2" xfId="0" applyNumberFormat="1" applyFont="1" applyFill="1" applyBorder="1" applyAlignment="1" applyProtection="1">
      <alignment vertical="top" wrapText="1"/>
      <protection locked="0"/>
    </xf>
    <xf numFmtId="164" fontId="10" fillId="5" borderId="2" xfId="0" applyNumberFormat="1" applyFont="1" applyFill="1" applyBorder="1" applyAlignment="1" applyProtection="1">
      <alignment horizontal="right" vertical="top" wrapText="1"/>
    </xf>
    <xf numFmtId="0" fontId="10" fillId="5" borderId="2" xfId="0" applyNumberFormat="1" applyFont="1" applyFill="1" applyBorder="1" applyAlignment="1" applyProtection="1">
      <alignment horizontal="center" vertical="top" wrapText="1"/>
      <protection locked="0"/>
    </xf>
    <xf numFmtId="0" fontId="11" fillId="0" borderId="4" xfId="0" applyNumberFormat="1" applyFont="1" applyFill="1" applyBorder="1" applyAlignment="1" applyProtection="1">
      <alignment vertical="top" wrapText="1"/>
      <protection locked="0"/>
    </xf>
    <xf numFmtId="0" fontId="11" fillId="0" borderId="5" xfId="0" applyNumberFormat="1" applyFont="1" applyFill="1" applyBorder="1" applyAlignment="1" applyProtection="1">
      <alignment vertical="top" wrapText="1"/>
      <protection locked="0"/>
    </xf>
    <xf numFmtId="0" fontId="11" fillId="0" borderId="5" xfId="0" applyNumberFormat="1" applyFont="1" applyFill="1" applyBorder="1" applyAlignment="1" applyProtection="1">
      <alignment horizontal="left" vertical="top" wrapText="1"/>
      <protection locked="0"/>
    </xf>
    <xf numFmtId="164" fontId="12" fillId="0" borderId="5" xfId="0" applyNumberFormat="1" applyFont="1" applyFill="1" applyBorder="1" applyAlignment="1" applyProtection="1">
      <alignment horizontal="right" vertical="top" wrapText="1"/>
      <protection locked="0"/>
    </xf>
    <xf numFmtId="0" fontId="11" fillId="0" borderId="5" xfId="0" applyNumberFormat="1" applyFont="1" applyFill="1" applyBorder="1" applyAlignment="1" applyProtection="1">
      <alignment horizontal="center" vertical="top" wrapText="1"/>
      <protection locked="0"/>
    </xf>
    <xf numFmtId="0" fontId="11" fillId="0" borderId="5" xfId="0" applyNumberFormat="1" applyFont="1" applyFill="1" applyBorder="1" applyAlignment="1" applyProtection="1">
      <alignment horizontal="right" vertical="top" wrapText="1"/>
      <protection locked="0"/>
    </xf>
    <xf numFmtId="0" fontId="11" fillId="0" borderId="6" xfId="0" applyNumberFormat="1" applyFont="1" applyFill="1" applyBorder="1" applyAlignment="1" applyProtection="1">
      <alignment horizontal="left" vertical="top" wrapText="1"/>
      <protection locked="0"/>
    </xf>
    <xf numFmtId="0" fontId="10" fillId="6" borderId="1" xfId="0" applyNumberFormat="1" applyFont="1" applyFill="1" applyBorder="1" applyAlignment="1" applyProtection="1">
      <alignment vertical="top" wrapText="1"/>
      <protection locked="0"/>
    </xf>
    <xf numFmtId="0" fontId="10" fillId="6" borderId="2" xfId="0" applyNumberFormat="1" applyFont="1" applyFill="1" applyBorder="1" applyAlignment="1" applyProtection="1">
      <alignment vertical="top" wrapText="1"/>
      <protection locked="0"/>
    </xf>
    <xf numFmtId="0" fontId="10" fillId="6" borderId="2" xfId="0" applyNumberFormat="1" applyFont="1" applyFill="1" applyBorder="1" applyAlignment="1" applyProtection="1">
      <alignment horizontal="left" vertical="top" wrapText="1"/>
      <protection locked="0"/>
    </xf>
    <xf numFmtId="164" fontId="10" fillId="6" borderId="2" xfId="0" applyNumberFormat="1" applyFont="1" applyFill="1" applyBorder="1" applyAlignment="1" applyProtection="1">
      <alignment horizontal="right" vertical="top" wrapText="1"/>
    </xf>
    <xf numFmtId="0" fontId="10" fillId="6" borderId="2" xfId="0" applyNumberFormat="1" applyFont="1" applyFill="1" applyBorder="1" applyAlignment="1" applyProtection="1">
      <alignment horizontal="center" vertical="top" wrapText="1"/>
      <protection locked="0"/>
    </xf>
    <xf numFmtId="0" fontId="10" fillId="6" borderId="2" xfId="0" applyNumberFormat="1" applyFont="1" applyFill="1" applyBorder="1" applyAlignment="1" applyProtection="1">
      <alignment horizontal="right" vertical="top" wrapText="1"/>
      <protection locked="0"/>
    </xf>
    <xf numFmtId="0" fontId="10" fillId="6" borderId="3" xfId="0" applyNumberFormat="1" applyFont="1" applyFill="1" applyBorder="1" applyAlignment="1" applyProtection="1">
      <alignment horizontal="left" vertical="top" wrapText="1"/>
      <protection locked="0"/>
    </xf>
    <xf numFmtId="0" fontId="11" fillId="0" borderId="1" xfId="0" applyNumberFormat="1" applyFont="1" applyFill="1" applyBorder="1" applyAlignment="1" applyProtection="1">
      <alignment vertical="top" wrapText="1"/>
      <protection locked="0"/>
    </xf>
    <xf numFmtId="0" fontId="11" fillId="0" borderId="2" xfId="0" applyNumberFormat="1" applyFont="1" applyFill="1" applyBorder="1" applyAlignment="1" applyProtection="1">
      <alignment vertical="top" wrapText="1"/>
      <protection locked="0"/>
    </xf>
    <xf numFmtId="0" fontId="11" fillId="0" borderId="2" xfId="0" applyNumberFormat="1" applyFont="1" applyFill="1" applyBorder="1" applyAlignment="1" applyProtection="1">
      <alignment horizontal="left" vertical="top" wrapText="1"/>
      <protection locked="0"/>
    </xf>
    <xf numFmtId="164" fontId="11" fillId="0" borderId="2" xfId="0" applyNumberFormat="1" applyFont="1" applyFill="1" applyBorder="1" applyAlignment="1" applyProtection="1">
      <alignment horizontal="right" vertical="top" wrapText="1"/>
    </xf>
    <xf numFmtId="0" fontId="11" fillId="0" borderId="2" xfId="0" applyNumberFormat="1" applyFont="1" applyFill="1" applyBorder="1" applyAlignment="1" applyProtection="1">
      <alignment horizontal="center" vertical="top" wrapText="1"/>
      <protection locked="0"/>
    </xf>
    <xf numFmtId="0" fontId="11" fillId="0" borderId="2" xfId="0" applyNumberFormat="1" applyFont="1" applyFill="1" applyBorder="1" applyAlignment="1" applyProtection="1">
      <alignment horizontal="right" vertical="top" wrapText="1"/>
      <protection locked="0"/>
    </xf>
    <xf numFmtId="0" fontId="11" fillId="0" borderId="3" xfId="0" applyNumberFormat="1" applyFont="1" applyFill="1" applyBorder="1" applyAlignment="1" applyProtection="1">
      <alignment horizontal="left" vertical="top" wrapText="1"/>
      <protection locked="0"/>
    </xf>
    <xf numFmtId="164" fontId="11" fillId="0" borderId="5" xfId="0" applyNumberFormat="1" applyFont="1" applyFill="1" applyBorder="1" applyAlignment="1" applyProtection="1">
      <alignment horizontal="right" vertical="top" wrapText="1"/>
      <protection locked="0"/>
    </xf>
    <xf numFmtId="164" fontId="11" fillId="0" borderId="2" xfId="0" applyNumberFormat="1" applyFont="1" applyFill="1" applyBorder="1" applyAlignment="1" applyProtection="1">
      <alignment horizontal="right" vertical="top" wrapText="1"/>
      <protection locked="0"/>
    </xf>
    <xf numFmtId="0" fontId="11" fillId="0" borderId="11" xfId="0" applyNumberFormat="1" applyFont="1" applyFill="1" applyBorder="1" applyAlignment="1" applyProtection="1">
      <alignment horizontal="left" vertical="top" wrapText="1"/>
      <protection locked="0"/>
    </xf>
    <xf numFmtId="0" fontId="11" fillId="0" borderId="11" xfId="0" applyNumberFormat="1" applyFont="1" applyFill="1" applyBorder="1" applyAlignment="1" applyProtection="1">
      <alignment horizontal="center" vertical="top" wrapText="1"/>
      <protection locked="0"/>
    </xf>
    <xf numFmtId="0" fontId="11" fillId="0" borderId="11" xfId="0" applyNumberFormat="1" applyFont="1" applyFill="1" applyBorder="1" applyAlignment="1" applyProtection="1">
      <alignment horizontal="right" vertical="top" wrapText="1"/>
      <protection locked="0"/>
    </xf>
    <xf numFmtId="0" fontId="11" fillId="0" borderId="12" xfId="0" applyNumberFormat="1" applyFont="1" applyFill="1" applyBorder="1" applyAlignment="1" applyProtection="1">
      <alignment horizontal="left" vertical="top" wrapText="1"/>
      <protection locked="0"/>
    </xf>
    <xf numFmtId="0" fontId="11" fillId="0" borderId="0" xfId="0" applyNumberFormat="1" applyFont="1" applyFill="1" applyAlignment="1" applyProtection="1">
      <alignment vertical="top" wrapText="1"/>
      <protection locked="0"/>
    </xf>
    <xf numFmtId="0" fontId="11" fillId="0" borderId="0" xfId="0" applyNumberFormat="1" applyFont="1" applyFill="1" applyAlignment="1" applyProtection="1">
      <alignment horizontal="left" vertical="top" wrapText="1"/>
      <protection locked="0"/>
    </xf>
    <xf numFmtId="164" fontId="11" fillId="0" borderId="0" xfId="0" applyNumberFormat="1" applyFont="1" applyFill="1" applyAlignment="1" applyProtection="1">
      <alignment horizontal="right" vertical="top" wrapText="1"/>
      <protection locked="0"/>
    </xf>
    <xf numFmtId="0" fontId="11" fillId="0" borderId="0" xfId="0" applyNumberFormat="1" applyFont="1" applyFill="1" applyAlignment="1" applyProtection="1">
      <alignment horizontal="center" vertical="top" wrapText="1"/>
      <protection locked="0"/>
    </xf>
    <xf numFmtId="0" fontId="11" fillId="0" borderId="0" xfId="0" applyNumberFormat="1" applyFont="1" applyFill="1" applyAlignment="1" applyProtection="1">
      <alignment horizontal="right" vertical="top" wrapText="1"/>
      <protection locked="0"/>
    </xf>
    <xf numFmtId="0" fontId="3" fillId="0" borderId="0" xfId="0" applyNumberFormat="1" applyFont="1" applyFill="1" applyAlignment="1" applyProtection="1">
      <alignment wrapText="1"/>
    </xf>
    <xf numFmtId="166" fontId="11" fillId="0" borderId="5" xfId="0" applyNumberFormat="1" applyFont="1" applyFill="1" applyBorder="1" applyAlignment="1" applyProtection="1">
      <alignment horizontal="right" vertical="top" wrapText="1"/>
      <protection locked="0"/>
    </xf>
    <xf numFmtId="0" fontId="10" fillId="7" borderId="5" xfId="0" applyNumberFormat="1" applyFont="1" applyFill="1" applyBorder="1" applyAlignment="1" applyProtection="1">
      <alignment vertical="top" wrapText="1"/>
      <protection locked="0"/>
    </xf>
    <xf numFmtId="0" fontId="10" fillId="7" borderId="5" xfId="0" applyNumberFormat="1" applyFont="1" applyFill="1" applyBorder="1" applyAlignment="1" applyProtection="1">
      <alignment horizontal="right" vertical="top" wrapText="1"/>
      <protection locked="0"/>
    </xf>
    <xf numFmtId="166" fontId="10" fillId="7" borderId="5" xfId="0" applyNumberFormat="1" applyFont="1" applyFill="1" applyBorder="1" applyAlignment="1" applyProtection="1">
      <alignment horizontal="right" vertical="top" wrapText="1"/>
    </xf>
    <xf numFmtId="0" fontId="10" fillId="0" borderId="8"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vertical="top" wrapText="1"/>
      <protection locked="0"/>
    </xf>
    <xf numFmtId="0" fontId="10" fillId="0" borderId="2" xfId="0" applyNumberFormat="1" applyFont="1" applyFill="1" applyBorder="1" applyAlignment="1" applyProtection="1">
      <alignment vertical="top" wrapText="1"/>
      <protection locked="0"/>
    </xf>
    <xf numFmtId="0" fontId="10" fillId="0" borderId="2" xfId="0" applyNumberFormat="1" applyFont="1" applyFill="1" applyBorder="1" applyAlignment="1" applyProtection="1">
      <alignment horizontal="left" vertical="top" wrapText="1"/>
      <protection locked="0"/>
    </xf>
    <xf numFmtId="164" fontId="10" fillId="0" borderId="2" xfId="0" applyNumberFormat="1" applyFont="1" applyFill="1" applyBorder="1" applyAlignment="1" applyProtection="1">
      <alignment horizontal="right" vertical="top" wrapText="1"/>
    </xf>
    <xf numFmtId="0" fontId="10" fillId="0" borderId="2" xfId="0" applyNumberFormat="1" applyFont="1" applyFill="1" applyBorder="1" applyAlignment="1" applyProtection="1">
      <alignment horizontal="center" vertical="top" wrapText="1"/>
      <protection locked="0"/>
    </xf>
    <xf numFmtId="0" fontId="10" fillId="0" borderId="2" xfId="0" applyNumberFormat="1" applyFont="1" applyFill="1" applyBorder="1" applyAlignment="1" applyProtection="1">
      <alignment horizontal="right" vertical="top" wrapText="1"/>
      <protection locked="0"/>
    </xf>
    <xf numFmtId="0" fontId="10" fillId="0" borderId="3" xfId="0" applyNumberFormat="1" applyFont="1" applyFill="1" applyBorder="1" applyAlignment="1" applyProtection="1">
      <alignment horizontal="left" vertical="top" wrapText="1"/>
      <protection locked="0"/>
    </xf>
    <xf numFmtId="0" fontId="10" fillId="0" borderId="5" xfId="0" applyNumberFormat="1" applyFont="1" applyFill="1" applyBorder="1" applyAlignment="1" applyProtection="1">
      <alignment horizontal="center" vertical="center" wrapText="1"/>
    </xf>
    <xf numFmtId="2" fontId="11" fillId="0" borderId="2" xfId="0" applyNumberFormat="1" applyFont="1" applyFill="1" applyBorder="1" applyAlignment="1" applyProtection="1">
      <alignment horizontal="right" vertical="top" wrapText="1"/>
      <protection locked="0"/>
    </xf>
    <xf numFmtId="0" fontId="11" fillId="0" borderId="17" xfId="0" applyNumberFormat="1" applyFont="1" applyFill="1" applyBorder="1" applyAlignment="1" applyProtection="1">
      <alignment horizontal="left" vertical="top" wrapText="1"/>
      <protection locked="0"/>
    </xf>
    <xf numFmtId="0" fontId="11" fillId="0" borderId="24" xfId="0" applyNumberFormat="1" applyFont="1" applyFill="1" applyBorder="1" applyAlignment="1" applyProtection="1">
      <alignment horizontal="left" vertical="top" wrapText="1"/>
      <protection locked="0"/>
    </xf>
    <xf numFmtId="0" fontId="11" fillId="0" borderId="16" xfId="0" applyNumberFormat="1" applyFont="1" applyFill="1" applyBorder="1" applyAlignment="1" applyProtection="1">
      <alignment horizontal="left" vertical="top" wrapText="1"/>
      <protection locked="0"/>
    </xf>
    <xf numFmtId="0" fontId="11" fillId="0" borderId="25" xfId="0" applyNumberFormat="1" applyFont="1" applyFill="1" applyBorder="1" applyAlignment="1" applyProtection="1">
      <alignment horizontal="left" vertical="top" wrapText="1"/>
      <protection locked="0"/>
    </xf>
    <xf numFmtId="164" fontId="11" fillId="0" borderId="16" xfId="0" applyNumberFormat="1" applyFont="1" applyFill="1" applyBorder="1" applyAlignment="1" applyProtection="1">
      <alignment horizontal="right" vertical="top" wrapText="1"/>
    </xf>
    <xf numFmtId="164" fontId="11" fillId="0" borderId="23" xfId="0" applyNumberFormat="1" applyFont="1" applyFill="1" applyBorder="1" applyAlignment="1" applyProtection="1">
      <alignment horizontal="right" vertical="top" wrapText="1"/>
      <protection locked="0"/>
    </xf>
    <xf numFmtId="164" fontId="11" fillId="0" borderId="26" xfId="0" applyNumberFormat="1" applyFont="1" applyFill="1" applyBorder="1" applyAlignment="1" applyProtection="1">
      <alignment horizontal="right" vertical="top" wrapText="1"/>
      <protection locked="0"/>
    </xf>
    <xf numFmtId="164" fontId="11" fillId="0" borderId="27" xfId="0" applyNumberFormat="1" applyFont="1" applyFill="1" applyBorder="1" applyAlignment="1" applyProtection="1">
      <alignment horizontal="right" vertical="top" wrapText="1"/>
      <protection locked="0"/>
    </xf>
    <xf numFmtId="164" fontId="11" fillId="0" borderId="24" xfId="0" applyNumberFormat="1" applyFont="1" applyFill="1" applyBorder="1" applyAlignment="1" applyProtection="1">
      <alignment horizontal="right" vertical="top" wrapText="1"/>
      <protection locked="0"/>
    </xf>
    <xf numFmtId="164" fontId="11" fillId="0" borderId="17" xfId="0" applyNumberFormat="1" applyFont="1" applyFill="1" applyBorder="1" applyAlignment="1" applyProtection="1">
      <alignment horizontal="right" vertical="top" wrapText="1"/>
      <protection locked="0"/>
    </xf>
    <xf numFmtId="164" fontId="11" fillId="0" borderId="22" xfId="0" applyNumberFormat="1" applyFont="1" applyFill="1" applyBorder="1" applyAlignment="1" applyProtection="1">
      <alignment horizontal="right" vertical="top" wrapText="1"/>
    </xf>
    <xf numFmtId="164" fontId="11" fillId="0" borderId="25" xfId="0" applyNumberFormat="1" applyFont="1" applyFill="1" applyBorder="1" applyAlignment="1" applyProtection="1">
      <alignment horizontal="right" vertical="top" wrapText="1"/>
      <protection locked="0"/>
    </xf>
    <xf numFmtId="0" fontId="0" fillId="0" borderId="0" xfId="0" applyNumberFormat="1" applyFill="1" applyAlignment="1" applyProtection="1">
      <alignment horizontal="center" wrapText="1"/>
    </xf>
    <xf numFmtId="0" fontId="11" fillId="0" borderId="16" xfId="0" applyNumberFormat="1" applyFont="1" applyFill="1" applyBorder="1" applyAlignment="1" applyProtection="1">
      <alignment horizontal="center" vertical="top" wrapText="1"/>
      <protection locked="0"/>
    </xf>
    <xf numFmtId="0" fontId="11" fillId="0" borderId="25" xfId="0" applyNumberFormat="1" applyFont="1" applyFill="1" applyBorder="1" applyAlignment="1" applyProtection="1">
      <alignment horizontal="center" vertical="top" wrapText="1"/>
      <protection locked="0"/>
    </xf>
    <xf numFmtId="0" fontId="11" fillId="0" borderId="24" xfId="0" applyNumberFormat="1" applyFont="1" applyFill="1" applyBorder="1" applyAlignment="1" applyProtection="1">
      <alignment horizontal="center" vertical="top" wrapText="1"/>
      <protection locked="0"/>
    </xf>
    <xf numFmtId="166" fontId="11" fillId="0" borderId="5" xfId="0" applyNumberFormat="1" applyFont="1" applyFill="1" applyBorder="1" applyAlignment="1" applyProtection="1">
      <alignment horizontal="center" vertical="top" wrapText="1"/>
      <protection locked="0"/>
    </xf>
    <xf numFmtId="166" fontId="10" fillId="7" borderId="5" xfId="0" applyNumberFormat="1" applyFont="1" applyFill="1" applyBorder="1" applyAlignment="1" applyProtection="1">
      <alignment horizontal="center" vertical="top" wrapText="1"/>
    </xf>
    <xf numFmtId="0" fontId="3" fillId="0" borderId="0" xfId="0" applyNumberFormat="1" applyFont="1" applyFill="1" applyAlignment="1" applyProtection="1">
      <alignment horizontal="center" wrapText="1"/>
    </xf>
    <xf numFmtId="0" fontId="11" fillId="0" borderId="23" xfId="0" applyNumberFormat="1" applyFont="1" applyFill="1" applyBorder="1" applyAlignment="1" applyProtection="1">
      <alignment horizontal="center" vertical="top" wrapText="1"/>
      <protection locked="0"/>
    </xf>
    <xf numFmtId="164" fontId="11" fillId="0" borderId="28" xfId="0" applyNumberFormat="1" applyFont="1" applyFill="1" applyBorder="1" applyAlignment="1" applyProtection="1">
      <alignment horizontal="right" vertical="top" wrapText="1"/>
      <protection locked="0"/>
    </xf>
    <xf numFmtId="0" fontId="11" fillId="0" borderId="16" xfId="0" applyNumberFormat="1" applyFont="1" applyFill="1" applyBorder="1" applyAlignment="1" applyProtection="1">
      <alignment horizontal="right" vertical="top" wrapText="1"/>
      <protection locked="0"/>
    </xf>
    <xf numFmtId="0" fontId="11" fillId="0" borderId="29" xfId="0" applyNumberFormat="1" applyFont="1" applyFill="1" applyBorder="1" applyAlignment="1" applyProtection="1">
      <alignment horizontal="left" vertical="top" wrapText="1"/>
      <protection locked="0"/>
    </xf>
    <xf numFmtId="0" fontId="11" fillId="0" borderId="30" xfId="0" applyNumberFormat="1" applyFont="1" applyFill="1" applyBorder="1" applyAlignment="1" applyProtection="1">
      <alignment horizontal="left" vertical="top" wrapText="1"/>
      <protection locked="0"/>
    </xf>
    <xf numFmtId="0" fontId="11" fillId="0" borderId="23" xfId="0" applyNumberFormat="1" applyFont="1" applyFill="1" applyBorder="1" applyAlignment="1" applyProtection="1">
      <alignment horizontal="right" vertical="top" wrapText="1"/>
      <protection locked="0"/>
    </xf>
    <xf numFmtId="0" fontId="11" fillId="0" borderId="26" xfId="0" applyNumberFormat="1" applyFont="1" applyFill="1" applyBorder="1" applyAlignment="1" applyProtection="1">
      <alignment horizontal="right" vertical="top" wrapText="1"/>
      <protection locked="0"/>
    </xf>
    <xf numFmtId="0" fontId="11" fillId="0" borderId="26" xfId="0" applyNumberFormat="1" applyFont="1" applyFill="1" applyBorder="1" applyAlignment="1" applyProtection="1">
      <alignment horizontal="center" vertical="top" wrapText="1"/>
      <protection locked="0"/>
    </xf>
    <xf numFmtId="0" fontId="11" fillId="0" borderId="22" xfId="0" applyNumberFormat="1" applyFont="1" applyFill="1" applyBorder="1" applyAlignment="1" applyProtection="1">
      <alignment horizontal="center" vertical="top" wrapText="1"/>
      <protection locked="0"/>
    </xf>
    <xf numFmtId="0" fontId="11" fillId="0" borderId="17" xfId="0" applyNumberFormat="1" applyFont="1" applyFill="1" applyBorder="1" applyAlignment="1" applyProtection="1">
      <alignment horizontal="center" vertical="top" wrapText="1"/>
      <protection locked="0"/>
    </xf>
    <xf numFmtId="164" fontId="12" fillId="0" borderId="24" xfId="0" applyNumberFormat="1" applyFont="1" applyFill="1" applyBorder="1" applyAlignment="1" applyProtection="1">
      <alignment horizontal="right" vertical="top" wrapText="1"/>
      <protection locked="0"/>
    </xf>
    <xf numFmtId="0" fontId="11" fillId="0" borderId="24" xfId="0" applyNumberFormat="1" applyFont="1" applyFill="1" applyBorder="1" applyAlignment="1" applyProtection="1">
      <alignment horizontal="right" vertical="top" wrapText="1"/>
      <protection locked="0"/>
    </xf>
    <xf numFmtId="0" fontId="11" fillId="0" borderId="22" xfId="0" applyNumberFormat="1" applyFont="1" applyFill="1" applyBorder="1" applyAlignment="1" applyProtection="1">
      <alignment horizontal="right" vertical="top" wrapText="1"/>
      <protection locked="0"/>
    </xf>
    <xf numFmtId="0" fontId="11" fillId="0" borderId="19" xfId="0" applyNumberFormat="1" applyFont="1" applyFill="1" applyBorder="1" applyAlignment="1" applyProtection="1">
      <alignment horizontal="left" vertical="top" wrapText="1"/>
      <protection locked="0"/>
    </xf>
    <xf numFmtId="0" fontId="11" fillId="0" borderId="32" xfId="0" applyNumberFormat="1" applyFont="1" applyFill="1" applyBorder="1" applyAlignment="1" applyProtection="1">
      <alignment horizontal="left" vertical="top" wrapText="1"/>
      <protection locked="0"/>
    </xf>
    <xf numFmtId="0" fontId="12" fillId="0" borderId="1" xfId="0" applyNumberFormat="1" applyFont="1" applyFill="1" applyBorder="1" applyAlignment="1" applyProtection="1">
      <alignment vertical="top" wrapText="1"/>
      <protection locked="0"/>
    </xf>
    <xf numFmtId="0" fontId="12" fillId="0" borderId="2" xfId="0" applyNumberFormat="1" applyFont="1" applyFill="1" applyBorder="1" applyAlignment="1" applyProtection="1">
      <alignment vertical="top" wrapText="1"/>
      <protection locked="0"/>
    </xf>
    <xf numFmtId="0" fontId="12" fillId="0" borderId="2" xfId="0" applyNumberFormat="1" applyFont="1" applyFill="1" applyBorder="1" applyAlignment="1" applyProtection="1">
      <alignment horizontal="left" vertical="top" wrapText="1"/>
      <protection locked="0"/>
    </xf>
    <xf numFmtId="0" fontId="12" fillId="0" borderId="2" xfId="0" applyNumberFormat="1" applyFont="1" applyFill="1" applyBorder="1" applyAlignment="1" applyProtection="1">
      <alignment horizontal="center" vertical="top" wrapText="1"/>
      <protection locked="0"/>
    </xf>
    <xf numFmtId="164" fontId="12" fillId="0" borderId="2" xfId="0" applyNumberFormat="1" applyFont="1" applyFill="1" applyBorder="1" applyAlignment="1" applyProtection="1">
      <alignment horizontal="right" vertical="top" wrapText="1"/>
    </xf>
    <xf numFmtId="164" fontId="12" fillId="0" borderId="2" xfId="0" applyNumberFormat="1" applyFont="1" applyFill="1" applyBorder="1" applyAlignment="1" applyProtection="1">
      <alignment horizontal="right" vertical="top" wrapText="1"/>
      <protection locked="0"/>
    </xf>
    <xf numFmtId="0" fontId="13" fillId="0" borderId="1" xfId="0" applyNumberFormat="1" applyFont="1" applyFill="1" applyBorder="1" applyAlignment="1" applyProtection="1">
      <alignment vertical="top" wrapText="1"/>
      <protection locked="0"/>
    </xf>
    <xf numFmtId="0" fontId="13" fillId="0" borderId="2" xfId="0" applyNumberFormat="1" applyFont="1" applyFill="1" applyBorder="1" applyAlignment="1" applyProtection="1">
      <alignment vertical="top" wrapText="1"/>
      <protection locked="0"/>
    </xf>
    <xf numFmtId="0" fontId="13" fillId="0" borderId="2" xfId="0" applyNumberFormat="1" applyFont="1" applyFill="1" applyBorder="1" applyAlignment="1" applyProtection="1">
      <alignment horizontal="center" vertical="top" wrapText="1"/>
      <protection locked="0"/>
    </xf>
    <xf numFmtId="164" fontId="13" fillId="0" borderId="2" xfId="0" applyNumberFormat="1" applyFont="1" applyFill="1" applyBorder="1" applyAlignment="1" applyProtection="1">
      <alignment horizontal="right" vertical="top" wrapText="1"/>
    </xf>
    <xf numFmtId="0" fontId="11" fillId="0" borderId="27" xfId="0" applyNumberFormat="1" applyFont="1" applyFill="1" applyBorder="1" applyAlignment="1" applyProtection="1">
      <alignment horizontal="center" vertical="top" wrapText="1"/>
      <protection locked="0"/>
    </xf>
    <xf numFmtId="164" fontId="11" fillId="0" borderId="33" xfId="0" applyNumberFormat="1" applyFont="1" applyFill="1" applyBorder="1" applyAlignment="1" applyProtection="1">
      <alignment horizontal="right" vertical="top" wrapText="1"/>
      <protection locked="0"/>
    </xf>
    <xf numFmtId="0" fontId="11" fillId="0" borderId="26" xfId="0" applyNumberFormat="1" applyFont="1" applyFill="1" applyBorder="1" applyAlignment="1" applyProtection="1">
      <alignment horizontal="left" vertical="top" wrapText="1"/>
      <protection locked="0"/>
    </xf>
    <xf numFmtId="0" fontId="11" fillId="0" borderId="31" xfId="0" applyNumberFormat="1" applyFont="1" applyFill="1" applyBorder="1" applyAlignment="1" applyProtection="1">
      <alignment horizontal="left" vertical="top" wrapText="1"/>
      <protection locked="0"/>
    </xf>
    <xf numFmtId="0" fontId="11" fillId="0" borderId="27" xfId="0" applyNumberFormat="1" applyFont="1" applyFill="1" applyBorder="1" applyAlignment="1" applyProtection="1">
      <alignment horizontal="right" vertical="top" wrapText="1"/>
      <protection locked="0"/>
    </xf>
    <xf numFmtId="0" fontId="11" fillId="0" borderId="25" xfId="0" applyNumberFormat="1" applyFont="1" applyFill="1" applyBorder="1" applyAlignment="1" applyProtection="1">
      <alignment horizontal="right" vertical="top" wrapText="1"/>
      <protection locked="0"/>
    </xf>
    <xf numFmtId="0" fontId="11" fillId="0" borderId="28" xfId="0" applyNumberFormat="1" applyFont="1" applyFill="1" applyBorder="1" applyAlignment="1" applyProtection="1">
      <alignment horizontal="right" vertical="top" wrapText="1"/>
      <protection locked="0"/>
    </xf>
    <xf numFmtId="0" fontId="11" fillId="0" borderId="17" xfId="0" applyNumberFormat="1" applyFont="1" applyFill="1" applyBorder="1" applyAlignment="1" applyProtection="1">
      <alignment horizontal="right" vertical="top" wrapText="1"/>
      <protection locked="0"/>
    </xf>
    <xf numFmtId="0" fontId="11" fillId="0" borderId="28" xfId="0" applyNumberFormat="1" applyFont="1" applyFill="1" applyBorder="1" applyAlignment="1" applyProtection="1">
      <alignment horizontal="center" vertical="top" wrapText="1"/>
      <protection locked="0"/>
    </xf>
    <xf numFmtId="0" fontId="11" fillId="0" borderId="36" xfId="0" applyNumberFormat="1" applyFont="1" applyFill="1" applyBorder="1" applyAlignment="1" applyProtection="1">
      <alignment horizontal="center" vertical="top" wrapText="1"/>
      <protection locked="0"/>
    </xf>
    <xf numFmtId="0" fontId="11" fillId="0" borderId="34" xfId="0" applyNumberFormat="1" applyFont="1" applyFill="1" applyBorder="1" applyAlignment="1" applyProtection="1">
      <alignment horizontal="center" vertical="top" wrapText="1"/>
      <protection locked="0"/>
    </xf>
    <xf numFmtId="0" fontId="11" fillId="3" borderId="2" xfId="0" applyNumberFormat="1" applyFont="1" applyFill="1" applyBorder="1" applyAlignment="1" applyProtection="1">
      <alignment horizontal="right" vertical="top" wrapText="1"/>
      <protection locked="0"/>
    </xf>
    <xf numFmtId="2" fontId="11" fillId="3" borderId="2" xfId="0" applyNumberFormat="1" applyFont="1" applyFill="1" applyBorder="1" applyAlignment="1" applyProtection="1">
      <alignment horizontal="right" vertical="top" wrapText="1"/>
      <protection locked="0"/>
    </xf>
    <xf numFmtId="0" fontId="12" fillId="3" borderId="2" xfId="0" applyNumberFormat="1" applyFont="1" applyFill="1" applyBorder="1" applyAlignment="1" applyProtection="1">
      <alignment vertical="top" wrapText="1"/>
      <protection locked="0"/>
    </xf>
    <xf numFmtId="2" fontId="12" fillId="0" borderId="2" xfId="0" applyNumberFormat="1" applyFont="1" applyFill="1" applyBorder="1" applyAlignment="1" applyProtection="1">
      <alignment horizontal="right" vertical="top" wrapText="1"/>
      <protection locked="0"/>
    </xf>
    <xf numFmtId="0" fontId="12" fillId="0" borderId="2" xfId="0" applyNumberFormat="1" applyFont="1" applyFill="1" applyBorder="1" applyAlignment="1" applyProtection="1">
      <alignment horizontal="right" vertical="top" wrapText="1"/>
      <protection locked="0"/>
    </xf>
    <xf numFmtId="0" fontId="12" fillId="0" borderId="3" xfId="0" applyNumberFormat="1" applyFont="1" applyFill="1" applyBorder="1" applyAlignment="1" applyProtection="1">
      <alignment horizontal="left" vertical="top" wrapText="1"/>
      <protection locked="0"/>
    </xf>
    <xf numFmtId="0" fontId="12" fillId="0" borderId="10" xfId="0" applyNumberFormat="1" applyFont="1" applyFill="1" applyBorder="1" applyAlignment="1" applyProtection="1">
      <alignment vertical="top" wrapText="1"/>
      <protection locked="0"/>
    </xf>
    <xf numFmtId="0" fontId="12" fillId="0" borderId="11" xfId="0" applyNumberFormat="1" applyFont="1" applyFill="1" applyBorder="1" applyAlignment="1" applyProtection="1">
      <alignment vertical="top" wrapText="1"/>
      <protection locked="0"/>
    </xf>
    <xf numFmtId="0" fontId="12" fillId="0" borderId="11" xfId="0" applyNumberFormat="1" applyFont="1" applyFill="1" applyBorder="1" applyAlignment="1" applyProtection="1">
      <alignment horizontal="center" vertical="top" wrapText="1"/>
      <protection locked="0"/>
    </xf>
    <xf numFmtId="164" fontId="12" fillId="0" borderId="11" xfId="0" applyNumberFormat="1" applyFont="1" applyFill="1" applyBorder="1" applyAlignment="1" applyProtection="1">
      <alignment horizontal="right" vertical="top" wrapText="1"/>
      <protection locked="0"/>
    </xf>
    <xf numFmtId="0" fontId="1" fillId="0" borderId="31" xfId="0" applyNumberFormat="1" applyFont="1" applyFill="1" applyBorder="1" applyAlignment="1" applyProtection="1">
      <alignment horizontal="left" vertical="top" wrapText="1"/>
      <protection locked="0"/>
    </xf>
    <xf numFmtId="0" fontId="1" fillId="0" borderId="2" xfId="0" applyNumberFormat="1" applyFont="1" applyFill="1" applyBorder="1" applyAlignment="1" applyProtection="1">
      <alignment horizontal="right" vertical="top" wrapText="1"/>
      <protection locked="0"/>
    </xf>
    <xf numFmtId="0" fontId="1" fillId="0" borderId="3" xfId="0" applyNumberFormat="1" applyFont="1" applyFill="1" applyBorder="1" applyAlignment="1" applyProtection="1">
      <alignment horizontal="left" vertical="top" wrapText="1"/>
      <protection locked="0"/>
    </xf>
    <xf numFmtId="0" fontId="11" fillId="5" borderId="2" xfId="0" applyNumberFormat="1" applyFont="1" applyFill="1" applyBorder="1" applyAlignment="1" applyProtection="1">
      <alignment horizontal="left" vertical="top" wrapText="1"/>
      <protection locked="0"/>
    </xf>
    <xf numFmtId="0" fontId="11" fillId="5" borderId="2" xfId="0" applyNumberFormat="1" applyFont="1" applyFill="1" applyBorder="1" applyAlignment="1" applyProtection="1">
      <alignment horizontal="center" vertical="top" wrapText="1"/>
      <protection locked="0"/>
    </xf>
    <xf numFmtId="0" fontId="11" fillId="5" borderId="2" xfId="0" applyNumberFormat="1" applyFont="1" applyFill="1" applyBorder="1" applyAlignment="1" applyProtection="1">
      <alignment horizontal="right" vertical="top" wrapText="1"/>
      <protection locked="0"/>
    </xf>
    <xf numFmtId="0" fontId="11" fillId="5" borderId="3" xfId="0" applyNumberFormat="1" applyFont="1" applyFill="1" applyBorder="1" applyAlignment="1" applyProtection="1">
      <alignment horizontal="left" vertical="top" wrapText="1"/>
      <protection locked="0"/>
    </xf>
    <xf numFmtId="0" fontId="11" fillId="8" borderId="23" xfId="0" applyNumberFormat="1" applyFont="1" applyFill="1" applyBorder="1" applyAlignment="1" applyProtection="1">
      <alignment horizontal="left" vertical="top" wrapText="1"/>
      <protection locked="0"/>
    </xf>
    <xf numFmtId="0" fontId="11" fillId="8" borderId="23" xfId="0" applyNumberFormat="1" applyFont="1" applyFill="1" applyBorder="1" applyAlignment="1" applyProtection="1">
      <alignment horizontal="center" vertical="top" wrapText="1"/>
      <protection locked="0"/>
    </xf>
    <xf numFmtId="0" fontId="11" fillId="8" borderId="24" xfId="0" applyNumberFormat="1" applyFont="1" applyFill="1" applyBorder="1" applyAlignment="1" applyProtection="1">
      <alignment horizontal="right" vertical="top" wrapText="1"/>
      <protection locked="0"/>
    </xf>
    <xf numFmtId="0" fontId="11" fillId="8" borderId="23" xfId="0" applyNumberFormat="1" applyFont="1" applyFill="1" applyBorder="1" applyAlignment="1" applyProtection="1">
      <alignment horizontal="right" vertical="top" wrapText="1"/>
      <protection locked="0"/>
    </xf>
    <xf numFmtId="0" fontId="11" fillId="8" borderId="32" xfId="0" applyNumberFormat="1" applyFont="1" applyFill="1" applyBorder="1" applyAlignment="1" applyProtection="1">
      <alignment horizontal="left" vertical="top" wrapText="1"/>
      <protection locked="0"/>
    </xf>
    <xf numFmtId="0" fontId="11" fillId="2" borderId="22" xfId="0" applyNumberFormat="1" applyFont="1" applyFill="1" applyBorder="1" applyAlignment="1" applyProtection="1">
      <alignment horizontal="left" vertical="top" wrapText="1"/>
      <protection locked="0"/>
    </xf>
    <xf numFmtId="0" fontId="11" fillId="2" borderId="22" xfId="0" applyNumberFormat="1" applyFont="1" applyFill="1" applyBorder="1" applyAlignment="1" applyProtection="1">
      <alignment horizontal="center" vertical="top" wrapText="1"/>
      <protection locked="0"/>
    </xf>
    <xf numFmtId="0" fontId="11" fillId="2" borderId="16" xfId="0" applyNumberFormat="1" applyFont="1" applyFill="1" applyBorder="1" applyAlignment="1" applyProtection="1">
      <alignment horizontal="right" vertical="top" wrapText="1"/>
      <protection locked="0"/>
    </xf>
    <xf numFmtId="0" fontId="11" fillId="2" borderId="22" xfId="0" applyNumberFormat="1" applyFont="1" applyFill="1" applyBorder="1" applyAlignment="1" applyProtection="1">
      <alignment horizontal="right" vertical="top" wrapText="1"/>
      <protection locked="0"/>
    </xf>
    <xf numFmtId="0" fontId="11" fillId="2" borderId="19" xfId="0" applyNumberFormat="1" applyFont="1" applyFill="1" applyBorder="1" applyAlignment="1" applyProtection="1">
      <alignment horizontal="left" vertical="top" wrapText="1"/>
      <protection locked="0"/>
    </xf>
    <xf numFmtId="0" fontId="11" fillId="8" borderId="22" xfId="0" applyNumberFormat="1" applyFont="1" applyFill="1" applyBorder="1" applyAlignment="1" applyProtection="1">
      <alignment horizontal="left" vertical="top" wrapText="1"/>
      <protection locked="0"/>
    </xf>
    <xf numFmtId="0" fontId="11" fillId="8" borderId="22" xfId="0" applyNumberFormat="1" applyFont="1" applyFill="1" applyBorder="1" applyAlignment="1" applyProtection="1">
      <alignment horizontal="center" vertical="top" wrapText="1"/>
      <protection locked="0"/>
    </xf>
    <xf numFmtId="0" fontId="11" fillId="8" borderId="16" xfId="0" applyNumberFormat="1" applyFont="1" applyFill="1" applyBorder="1" applyAlignment="1" applyProtection="1">
      <alignment horizontal="right" vertical="top" wrapText="1"/>
      <protection locked="0"/>
    </xf>
    <xf numFmtId="0" fontId="11" fillId="8" borderId="22" xfId="0" applyNumberFormat="1" applyFont="1" applyFill="1" applyBorder="1" applyAlignment="1" applyProtection="1">
      <alignment horizontal="right" vertical="top" wrapText="1"/>
      <protection locked="0"/>
    </xf>
    <xf numFmtId="0" fontId="11" fillId="8" borderId="19" xfId="0" applyNumberFormat="1" applyFont="1" applyFill="1" applyBorder="1" applyAlignment="1" applyProtection="1">
      <alignment horizontal="left" vertical="top" wrapText="1"/>
      <protection locked="0"/>
    </xf>
    <xf numFmtId="0" fontId="11" fillId="2" borderId="24" xfId="0" applyNumberFormat="1" applyFont="1" applyFill="1" applyBorder="1" applyAlignment="1" applyProtection="1">
      <alignment horizontal="left" vertical="top" wrapText="1"/>
      <protection locked="0"/>
    </xf>
    <xf numFmtId="0" fontId="11" fillId="2" borderId="23" xfId="0" applyNumberFormat="1" applyFont="1" applyFill="1" applyBorder="1" applyAlignment="1" applyProtection="1">
      <alignment horizontal="center" vertical="top" wrapText="1"/>
      <protection locked="0"/>
    </xf>
    <xf numFmtId="0" fontId="11" fillId="2" borderId="23" xfId="0" applyNumberFormat="1" applyFont="1" applyFill="1" applyBorder="1" applyAlignment="1" applyProtection="1">
      <alignment horizontal="right" vertical="top" wrapText="1"/>
      <protection locked="0"/>
    </xf>
    <xf numFmtId="0" fontId="11" fillId="2" borderId="24" xfId="0" applyNumberFormat="1" applyFont="1" applyFill="1" applyBorder="1" applyAlignment="1" applyProtection="1">
      <alignment horizontal="right" vertical="top" wrapText="1"/>
      <protection locked="0"/>
    </xf>
    <xf numFmtId="0" fontId="11" fillId="2" borderId="32" xfId="0" applyNumberFormat="1" applyFont="1" applyFill="1" applyBorder="1" applyAlignment="1" applyProtection="1">
      <alignment horizontal="left" vertical="top" wrapText="1"/>
      <protection locked="0"/>
    </xf>
    <xf numFmtId="0" fontId="11" fillId="2" borderId="2" xfId="0" applyNumberFormat="1" applyFont="1" applyFill="1" applyBorder="1" applyAlignment="1" applyProtection="1">
      <alignment horizontal="left" vertical="top" wrapText="1"/>
      <protection locked="0"/>
    </xf>
    <xf numFmtId="0" fontId="11" fillId="2" borderId="2" xfId="0" applyNumberFormat="1" applyFont="1" applyFill="1" applyBorder="1" applyAlignment="1" applyProtection="1">
      <alignment horizontal="center" vertical="top" wrapText="1"/>
      <protection locked="0"/>
    </xf>
    <xf numFmtId="0" fontId="11" fillId="2" borderId="2" xfId="0" applyNumberFormat="1" applyFont="1" applyFill="1" applyBorder="1" applyAlignment="1" applyProtection="1">
      <alignment horizontal="right" vertical="top" wrapText="1"/>
      <protection locked="0"/>
    </xf>
    <xf numFmtId="0" fontId="11" fillId="2" borderId="3" xfId="0" applyNumberFormat="1" applyFont="1" applyFill="1" applyBorder="1" applyAlignment="1" applyProtection="1">
      <alignment horizontal="left" vertical="top" wrapText="1"/>
      <protection locked="0"/>
    </xf>
    <xf numFmtId="0" fontId="11" fillId="8" borderId="16" xfId="0" applyNumberFormat="1" applyFont="1" applyFill="1" applyBorder="1" applyAlignment="1" applyProtection="1">
      <alignment horizontal="left" vertical="top" wrapText="1"/>
      <protection locked="0"/>
    </xf>
    <xf numFmtId="0" fontId="11" fillId="8" borderId="16" xfId="0" applyNumberFormat="1" applyFont="1" applyFill="1" applyBorder="1" applyAlignment="1" applyProtection="1">
      <alignment horizontal="center" vertical="top" wrapText="1"/>
      <protection locked="0"/>
    </xf>
    <xf numFmtId="0" fontId="11" fillId="2" borderId="1" xfId="0" applyNumberFormat="1" applyFont="1" applyFill="1" applyBorder="1" applyAlignment="1" applyProtection="1">
      <alignment vertical="top" wrapText="1"/>
      <protection locked="0"/>
    </xf>
    <xf numFmtId="0" fontId="11" fillId="2" borderId="2" xfId="0" applyNumberFormat="1" applyFont="1" applyFill="1" applyBorder="1" applyAlignment="1" applyProtection="1">
      <alignment vertical="top" wrapText="1"/>
      <protection locked="0"/>
    </xf>
    <xf numFmtId="0" fontId="4" fillId="0" borderId="0" xfId="1" applyFont="1" applyAlignment="1">
      <alignment horizontal="center" vertical="top"/>
    </xf>
    <xf numFmtId="0" fontId="16" fillId="0" borderId="0" xfId="0" applyNumberFormat="1" applyFont="1" applyFill="1" applyAlignment="1" applyProtection="1">
      <alignment horizontal="right" wrapText="1"/>
    </xf>
    <xf numFmtId="0" fontId="17" fillId="0" borderId="2" xfId="0" applyNumberFormat="1" applyFont="1" applyFill="1" applyBorder="1" applyAlignment="1" applyProtection="1">
      <alignment horizontal="center" vertical="top" wrapText="1"/>
      <protection locked="0"/>
    </xf>
    <xf numFmtId="0" fontId="15" fillId="0" borderId="0" xfId="0" applyNumberFormat="1" applyFont="1" applyFill="1" applyAlignment="1" applyProtection="1">
      <alignment wrapText="1"/>
    </xf>
    <xf numFmtId="164" fontId="1" fillId="0" borderId="16" xfId="0" applyNumberFormat="1" applyFont="1" applyFill="1" applyBorder="1" applyAlignment="1" applyProtection="1">
      <alignment horizontal="right" vertical="top" wrapText="1"/>
    </xf>
    <xf numFmtId="164" fontId="1" fillId="0" borderId="22" xfId="0" applyNumberFormat="1" applyFont="1" applyFill="1" applyBorder="1" applyAlignment="1" applyProtection="1">
      <alignment horizontal="right" vertical="top" wrapText="1"/>
    </xf>
    <xf numFmtId="164" fontId="1" fillId="0" borderId="24" xfId="0" applyNumberFormat="1" applyFont="1" applyFill="1" applyBorder="1" applyAlignment="1" applyProtection="1">
      <alignment horizontal="right" vertical="top" wrapText="1"/>
      <protection locked="0"/>
    </xf>
    <xf numFmtId="164" fontId="1" fillId="0" borderId="23" xfId="0" applyNumberFormat="1" applyFont="1" applyFill="1" applyBorder="1" applyAlignment="1" applyProtection="1">
      <alignment horizontal="right" vertical="top" wrapText="1"/>
      <protection locked="0"/>
    </xf>
    <xf numFmtId="0" fontId="4" fillId="0" borderId="0" xfId="0" applyFont="1" applyAlignment="1">
      <alignment horizontal="left" vertical="top" wrapText="1"/>
    </xf>
    <xf numFmtId="0" fontId="4" fillId="0" borderId="0" xfId="1" applyFont="1" applyAlignment="1">
      <alignment horizontal="left" vertical="top" wrapText="1"/>
    </xf>
    <xf numFmtId="0" fontId="0" fillId="0" borderId="0" xfId="0" applyAlignment="1"/>
    <xf numFmtId="0" fontId="5" fillId="0" borderId="0" xfId="1" applyFont="1" applyAlignment="1">
      <alignment horizontal="center"/>
    </xf>
    <xf numFmtId="49" fontId="5" fillId="0" borderId="0" xfId="1" applyNumberFormat="1" applyFont="1" applyAlignment="1">
      <alignment horizontal="left" vertical="top" wrapText="1"/>
    </xf>
    <xf numFmtId="0" fontId="8" fillId="0" borderId="0" xfId="0" applyFont="1" applyAlignment="1">
      <alignment horizontal="left" vertical="center" wrapText="1"/>
    </xf>
    <xf numFmtId="0" fontId="0" fillId="0" borderId="0" xfId="0" applyAlignment="1">
      <alignment horizontal="left" vertical="center" wrapText="1"/>
    </xf>
    <xf numFmtId="0" fontId="4" fillId="0" borderId="0" xfId="1" applyFont="1" applyAlignment="1">
      <alignment horizontal="right"/>
    </xf>
    <xf numFmtId="0" fontId="5" fillId="0" borderId="0" xfId="0" applyFont="1" applyAlignment="1">
      <alignment horizontal="center"/>
    </xf>
    <xf numFmtId="0" fontId="0" fillId="0" borderId="0" xfId="0" applyAlignment="1">
      <alignment horizontal="center"/>
    </xf>
    <xf numFmtId="0" fontId="8" fillId="0" borderId="0" xfId="0" applyFont="1" applyBorder="1" applyAlignment="1">
      <alignment horizontal="left" vertical="top" wrapText="1"/>
    </xf>
    <xf numFmtId="0" fontId="4" fillId="0" borderId="0" xfId="0" applyFont="1" applyAlignment="1">
      <alignment horizontal="right" vertical="top"/>
    </xf>
    <xf numFmtId="0" fontId="6" fillId="0" borderId="0" xfId="0" applyFont="1" applyAlignment="1">
      <alignment horizontal="center" vertical="top" wrapText="1"/>
    </xf>
    <xf numFmtId="3" fontId="7" fillId="0" borderId="0" xfId="0" applyNumberFormat="1" applyFont="1" applyAlignment="1">
      <alignment horizontal="center" vertical="top" wrapText="1"/>
    </xf>
    <xf numFmtId="0" fontId="10" fillId="0" borderId="2"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1" fillId="0" borderId="16" xfId="0" applyNumberFormat="1" applyFont="1" applyFill="1" applyBorder="1" applyAlignment="1" applyProtection="1">
      <alignment horizontal="right" vertical="top" wrapText="1"/>
      <protection locked="0"/>
    </xf>
    <xf numFmtId="0" fontId="11" fillId="0" borderId="17" xfId="0" applyNumberFormat="1" applyFont="1" applyFill="1" applyBorder="1" applyAlignment="1" applyProtection="1">
      <alignment horizontal="right" vertical="top" wrapText="1"/>
      <protection locked="0"/>
    </xf>
    <xf numFmtId="0" fontId="11" fillId="0" borderId="18" xfId="0" applyNumberFormat="1" applyFont="1" applyFill="1" applyBorder="1" applyAlignment="1" applyProtection="1">
      <alignment horizontal="right" vertical="top" wrapText="1"/>
      <protection locked="0"/>
    </xf>
    <xf numFmtId="0" fontId="11" fillId="0" borderId="19" xfId="0" applyNumberFormat="1" applyFont="1" applyFill="1" applyBorder="1" applyAlignment="1" applyProtection="1">
      <alignment horizontal="left" vertical="top" wrapText="1"/>
      <protection locked="0"/>
    </xf>
    <xf numFmtId="0" fontId="11" fillId="0" borderId="20" xfId="0" applyNumberFormat="1" applyFont="1" applyFill="1" applyBorder="1" applyAlignment="1" applyProtection="1">
      <alignment horizontal="left" vertical="top" wrapText="1"/>
      <protection locked="0"/>
    </xf>
    <xf numFmtId="0" fontId="11" fillId="0" borderId="21" xfId="0" applyNumberFormat="1" applyFont="1" applyFill="1" applyBorder="1" applyAlignment="1" applyProtection="1">
      <alignment horizontal="left" vertical="top" wrapText="1"/>
      <protection locked="0"/>
    </xf>
    <xf numFmtId="0" fontId="11" fillId="0" borderId="13" xfId="0" applyNumberFormat="1" applyFont="1" applyFill="1" applyBorder="1" applyAlignment="1" applyProtection="1">
      <alignment horizontal="center" vertical="top" wrapText="1"/>
      <protection locked="0"/>
    </xf>
    <xf numFmtId="0" fontId="11" fillId="0" borderId="14" xfId="0" applyNumberFormat="1" applyFont="1" applyFill="1" applyBorder="1" applyAlignment="1" applyProtection="1">
      <alignment horizontal="center" vertical="top" wrapText="1"/>
      <protection locked="0"/>
    </xf>
    <xf numFmtId="0" fontId="11" fillId="0" borderId="15" xfId="0" applyNumberFormat="1" applyFont="1" applyFill="1" applyBorder="1" applyAlignment="1" applyProtection="1">
      <alignment horizontal="center" vertical="top" wrapText="1"/>
      <protection locked="0"/>
    </xf>
    <xf numFmtId="0" fontId="11" fillId="0" borderId="16" xfId="0" applyNumberFormat="1" applyFont="1" applyFill="1" applyBorder="1" applyAlignment="1" applyProtection="1">
      <alignment horizontal="left" vertical="top" wrapText="1"/>
      <protection locked="0"/>
    </xf>
    <xf numFmtId="0" fontId="11" fillId="0" borderId="17" xfId="0" applyNumberFormat="1" applyFont="1" applyFill="1" applyBorder="1" applyAlignment="1" applyProtection="1">
      <alignment horizontal="left" vertical="top" wrapText="1"/>
      <protection locked="0"/>
    </xf>
    <xf numFmtId="0" fontId="11" fillId="0" borderId="18" xfId="0" applyNumberFormat="1" applyFont="1" applyFill="1" applyBorder="1" applyAlignment="1" applyProtection="1">
      <alignment horizontal="left" vertical="top" wrapText="1"/>
      <protection locked="0"/>
    </xf>
    <xf numFmtId="0" fontId="11" fillId="0" borderId="25" xfId="0" applyNumberFormat="1" applyFont="1" applyFill="1" applyBorder="1" applyAlignment="1" applyProtection="1">
      <alignment horizontal="left" vertical="top" wrapText="1"/>
      <protection locked="0"/>
    </xf>
    <xf numFmtId="0" fontId="11" fillId="0" borderId="25" xfId="0" applyNumberFormat="1" applyFont="1" applyFill="1" applyBorder="1" applyAlignment="1" applyProtection="1">
      <alignment horizontal="center" vertical="top" wrapText="1"/>
      <protection locked="0"/>
    </xf>
    <xf numFmtId="0" fontId="11" fillId="0" borderId="18" xfId="0" applyNumberFormat="1" applyFont="1" applyFill="1" applyBorder="1" applyAlignment="1" applyProtection="1">
      <alignment horizontal="center" vertical="top" wrapText="1"/>
      <protection locked="0"/>
    </xf>
    <xf numFmtId="0" fontId="11" fillId="0" borderId="25" xfId="0" applyNumberFormat="1" applyFont="1" applyFill="1" applyBorder="1" applyAlignment="1" applyProtection="1">
      <alignment horizontal="right" vertical="top" wrapText="1"/>
      <protection locked="0"/>
    </xf>
    <xf numFmtId="0" fontId="11" fillId="0" borderId="31" xfId="0" applyNumberFormat="1" applyFont="1" applyFill="1" applyBorder="1" applyAlignment="1" applyProtection="1">
      <alignment horizontal="left" vertical="top" wrapText="1"/>
      <protection locked="0"/>
    </xf>
    <xf numFmtId="0" fontId="11" fillId="0" borderId="16" xfId="0" applyNumberFormat="1" applyFont="1" applyFill="1" applyBorder="1" applyAlignment="1" applyProtection="1">
      <alignment horizontal="center" vertical="top" wrapText="1"/>
      <protection locked="0"/>
    </xf>
    <xf numFmtId="0" fontId="11" fillId="0" borderId="17" xfId="0" applyNumberFormat="1" applyFont="1" applyFill="1" applyBorder="1" applyAlignment="1" applyProtection="1">
      <alignment horizontal="center" vertical="top" wrapText="1"/>
      <protection locked="0"/>
    </xf>
    <xf numFmtId="2" fontId="11" fillId="0" borderId="16" xfId="0" applyNumberFormat="1" applyFont="1" applyFill="1" applyBorder="1" applyAlignment="1" applyProtection="1">
      <alignment horizontal="right" vertical="top" wrapText="1"/>
      <protection locked="0"/>
    </xf>
    <xf numFmtId="2" fontId="11" fillId="0" borderId="17" xfId="0" applyNumberFormat="1" applyFont="1" applyFill="1" applyBorder="1" applyAlignment="1" applyProtection="1">
      <alignment horizontal="right" vertical="top" wrapText="1"/>
      <protection locked="0"/>
    </xf>
    <xf numFmtId="2" fontId="11" fillId="0" borderId="18" xfId="0" applyNumberFormat="1" applyFont="1" applyFill="1" applyBorder="1" applyAlignment="1" applyProtection="1">
      <alignment horizontal="right" vertical="top" wrapText="1"/>
      <protection locked="0"/>
    </xf>
    <xf numFmtId="0" fontId="11" fillId="8" borderId="13" xfId="0" applyNumberFormat="1" applyFont="1" applyFill="1" applyBorder="1" applyAlignment="1" applyProtection="1">
      <alignment horizontal="center" vertical="top" wrapText="1"/>
      <protection locked="0"/>
    </xf>
    <xf numFmtId="0" fontId="11" fillId="8" borderId="15" xfId="0" applyNumberFormat="1" applyFont="1" applyFill="1" applyBorder="1" applyAlignment="1" applyProtection="1">
      <alignment horizontal="center" vertical="top" wrapText="1"/>
      <protection locked="0"/>
    </xf>
    <xf numFmtId="0" fontId="11" fillId="8" borderId="16" xfId="0" applyNumberFormat="1" applyFont="1" applyFill="1" applyBorder="1" applyAlignment="1" applyProtection="1">
      <alignment horizontal="left" vertical="top" wrapText="1"/>
      <protection locked="0"/>
    </xf>
    <xf numFmtId="0" fontId="11" fillId="8" borderId="18" xfId="0" applyNumberFormat="1" applyFont="1" applyFill="1" applyBorder="1" applyAlignment="1" applyProtection="1">
      <alignment horizontal="left" vertical="top" wrapText="1"/>
      <protection locked="0"/>
    </xf>
    <xf numFmtId="2" fontId="1" fillId="0" borderId="16" xfId="0" applyNumberFormat="1" applyFont="1" applyFill="1" applyBorder="1" applyAlignment="1" applyProtection="1">
      <alignment horizontal="right" vertical="top" wrapText="1"/>
      <protection locked="0"/>
    </xf>
    <xf numFmtId="2" fontId="1" fillId="0" borderId="17" xfId="0" applyNumberFormat="1" applyFont="1" applyFill="1" applyBorder="1" applyAlignment="1" applyProtection="1">
      <alignment horizontal="right" vertical="top" wrapText="1"/>
      <protection locked="0"/>
    </xf>
    <xf numFmtId="2" fontId="1" fillId="0" borderId="18" xfId="0" applyNumberFormat="1" applyFont="1" applyFill="1" applyBorder="1" applyAlignment="1" applyProtection="1">
      <alignment horizontal="right" vertical="top" wrapText="1"/>
      <protection locked="0"/>
    </xf>
    <xf numFmtId="0" fontId="1" fillId="0" borderId="19" xfId="0" applyNumberFormat="1" applyFont="1" applyFill="1" applyBorder="1" applyAlignment="1" applyProtection="1">
      <alignment horizontal="left" vertical="top" wrapText="1"/>
      <protection locked="0"/>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horizontal="left" vertical="top" wrapText="1"/>
      <protection locked="0"/>
    </xf>
    <xf numFmtId="0" fontId="1" fillId="0" borderId="16" xfId="0" applyNumberFormat="1" applyFont="1" applyFill="1" applyBorder="1" applyAlignment="1" applyProtection="1">
      <alignment horizontal="right" vertical="top" wrapText="1"/>
      <protection locked="0"/>
    </xf>
    <xf numFmtId="0" fontId="1" fillId="0" borderId="17" xfId="0" applyNumberFormat="1" applyFont="1" applyFill="1" applyBorder="1" applyAlignment="1" applyProtection="1">
      <alignment horizontal="right" vertical="top" wrapText="1"/>
      <protection locked="0"/>
    </xf>
    <xf numFmtId="0" fontId="1" fillId="0" borderId="18" xfId="0" applyNumberFormat="1" applyFont="1" applyFill="1" applyBorder="1" applyAlignment="1" applyProtection="1">
      <alignment horizontal="right" vertical="top" wrapText="1"/>
      <protection locked="0"/>
    </xf>
    <xf numFmtId="0" fontId="11" fillId="3" borderId="19" xfId="0" applyNumberFormat="1" applyFont="1" applyFill="1" applyBorder="1" applyAlignment="1" applyProtection="1">
      <alignment horizontal="left" vertical="top" wrapText="1"/>
      <protection locked="0"/>
    </xf>
    <xf numFmtId="0" fontId="11" fillId="3" borderId="21" xfId="0" applyNumberFormat="1" applyFont="1" applyFill="1" applyBorder="1" applyAlignment="1" applyProtection="1">
      <alignment horizontal="left" vertical="top" wrapText="1"/>
      <protection locked="0"/>
    </xf>
    <xf numFmtId="0" fontId="11" fillId="0" borderId="27" xfId="0" applyNumberFormat="1" applyFont="1" applyFill="1" applyBorder="1" applyAlignment="1" applyProtection="1">
      <alignment horizontal="left" vertical="top" wrapText="1"/>
      <protection locked="0"/>
    </xf>
    <xf numFmtId="0" fontId="11" fillId="0" borderId="35" xfId="0" applyNumberFormat="1" applyFont="1" applyFill="1" applyBorder="1" applyAlignment="1" applyProtection="1">
      <alignment horizontal="left" vertical="top" wrapText="1"/>
      <protection locked="0"/>
    </xf>
    <xf numFmtId="0" fontId="11" fillId="0" borderId="27" xfId="0" applyNumberFormat="1" applyFont="1" applyFill="1" applyBorder="1" applyAlignment="1" applyProtection="1">
      <alignment horizontal="center" vertical="top" wrapText="1"/>
      <protection locked="0"/>
    </xf>
    <xf numFmtId="0" fontId="11" fillId="0" borderId="27" xfId="0" applyNumberFormat="1" applyFont="1" applyFill="1" applyBorder="1" applyAlignment="1" applyProtection="1">
      <alignment horizontal="right" vertical="top" wrapText="1"/>
      <protection locked="0"/>
    </xf>
    <xf numFmtId="0" fontId="11" fillId="8" borderId="19" xfId="0" applyNumberFormat="1" applyFont="1" applyFill="1" applyBorder="1" applyAlignment="1" applyProtection="1">
      <alignment horizontal="left" vertical="top" wrapText="1"/>
      <protection locked="0"/>
    </xf>
    <xf numFmtId="0" fontId="11" fillId="8" borderId="20" xfId="0" applyNumberFormat="1" applyFont="1" applyFill="1" applyBorder="1" applyAlignment="1" applyProtection="1">
      <alignment horizontal="left" vertical="top" wrapText="1"/>
      <protection locked="0"/>
    </xf>
    <xf numFmtId="0" fontId="11" fillId="8" borderId="21" xfId="0" applyNumberFormat="1" applyFont="1" applyFill="1" applyBorder="1" applyAlignment="1" applyProtection="1">
      <alignment horizontal="left" vertical="top" wrapText="1"/>
      <protection locked="0"/>
    </xf>
    <xf numFmtId="0" fontId="11" fillId="8" borderId="14" xfId="0" applyNumberFormat="1" applyFont="1" applyFill="1" applyBorder="1" applyAlignment="1" applyProtection="1">
      <alignment horizontal="center" vertical="top" wrapText="1"/>
      <protection locked="0"/>
    </xf>
    <xf numFmtId="0" fontId="11" fillId="8" borderId="17" xfId="0" applyNumberFormat="1" applyFont="1" applyFill="1" applyBorder="1" applyAlignment="1" applyProtection="1">
      <alignment horizontal="left" vertical="top" wrapText="1"/>
      <protection locked="0"/>
    </xf>
    <xf numFmtId="0" fontId="11" fillId="8" borderId="16" xfId="0" applyNumberFormat="1" applyFont="1" applyFill="1" applyBorder="1" applyAlignment="1" applyProtection="1">
      <alignment horizontal="center" vertical="top" wrapText="1"/>
      <protection locked="0"/>
    </xf>
    <xf numFmtId="0" fontId="11" fillId="8" borderId="17" xfId="0" applyNumberFormat="1" applyFont="1" applyFill="1" applyBorder="1" applyAlignment="1" applyProtection="1">
      <alignment horizontal="center" vertical="top" wrapText="1"/>
      <protection locked="0"/>
    </xf>
    <xf numFmtId="0" fontId="11" fillId="8" borderId="18" xfId="0" applyNumberFormat="1" applyFont="1" applyFill="1" applyBorder="1" applyAlignment="1" applyProtection="1">
      <alignment horizontal="center" vertical="top" wrapText="1"/>
      <protection locked="0"/>
    </xf>
    <xf numFmtId="0" fontId="11" fillId="8" borderId="16" xfId="0" applyNumberFormat="1" applyFont="1" applyFill="1" applyBorder="1" applyAlignment="1" applyProtection="1">
      <alignment horizontal="right" vertical="top" wrapText="1"/>
      <protection locked="0"/>
    </xf>
    <xf numFmtId="0" fontId="11" fillId="8" borderId="17" xfId="0" applyNumberFormat="1" applyFont="1" applyFill="1" applyBorder="1" applyAlignment="1" applyProtection="1">
      <alignment horizontal="right" vertical="top" wrapText="1"/>
      <protection locked="0"/>
    </xf>
    <xf numFmtId="0" fontId="11" fillId="8" borderId="18" xfId="0" applyNumberFormat="1" applyFont="1" applyFill="1" applyBorder="1" applyAlignment="1" applyProtection="1">
      <alignment horizontal="right" vertical="top" wrapText="1"/>
      <protection locked="0"/>
    </xf>
    <xf numFmtId="0" fontId="10" fillId="0" borderId="0" xfId="0" applyNumberFormat="1" applyFont="1" applyFill="1" applyAlignment="1" applyProtection="1">
      <alignment horizontal="center" vertical="center" wrapText="1"/>
      <protection locked="0"/>
    </xf>
  </cellXfs>
  <cellStyles count="3">
    <cellStyle name="Excel Built-in Normal" xfId="2"/>
    <cellStyle name="Įprastas" xfId="0" builtinId="0"/>
    <cellStyle name="Įprastas 2" xfId="1"/>
  </cellStyles>
  <dxfs count="0"/>
  <tableStyles count="0" defaultTableStyle="TableStyleMedium2" defaultPivotStyle="PivotStyleLight16"/>
  <colors>
    <mruColors>
      <color rgb="FFFFCCFF"/>
      <color rgb="FFFFFF99"/>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80554514019081"/>
          <c:y val="0.18305959333124264"/>
          <c:w val="0.79563512894221555"/>
          <c:h val="0.75874626005441459"/>
        </c:manualLayout>
      </c:layout>
      <c:pie3DChart>
        <c:varyColors val="1"/>
        <c:ser>
          <c:idx val="0"/>
          <c:order val="0"/>
          <c:dPt>
            <c:idx val="0"/>
            <c:bubble3D val="0"/>
            <c:spPr>
              <a:solidFill>
                <a:schemeClr val="bg1"/>
              </a:solidFill>
              <a:ln w="25400">
                <a:solidFill>
                  <a:schemeClr val="bg1">
                    <a:lumMod val="85000"/>
                  </a:schemeClr>
                </a:solidFill>
              </a:ln>
              <a:effectLst/>
              <a:sp3d contourW="25400">
                <a:contourClr>
                  <a:schemeClr val="bg1">
                    <a:lumMod val="85000"/>
                  </a:schemeClr>
                </a:contourClr>
              </a:sp3d>
            </c:spPr>
            <c:extLst>
              <c:ext xmlns:c16="http://schemas.microsoft.com/office/drawing/2014/chart" uri="{C3380CC4-5D6E-409C-BE32-E72D297353CC}">
                <c16:uniqueId val="{00000003-2974-4F95-9F4A-A321B2CF75BC}"/>
              </c:ext>
            </c:extLst>
          </c:dPt>
          <c:dPt>
            <c:idx val="1"/>
            <c:bubble3D val="0"/>
            <c:spPr>
              <a:solidFill>
                <a:schemeClr val="accent1">
                  <a:lumMod val="20000"/>
                  <a:lumOff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2974-4F95-9F4A-A321B2CF75BC}"/>
              </c:ext>
            </c:extLst>
          </c:dPt>
          <c:dPt>
            <c:idx val="2"/>
            <c:bubble3D val="0"/>
            <c:spPr>
              <a:solidFill>
                <a:srgbClr val="FFCCFF"/>
              </a:solidFill>
              <a:ln w="25400">
                <a:solidFill>
                  <a:schemeClr val="lt1"/>
                </a:solidFill>
              </a:ln>
              <a:effectLst/>
              <a:sp3d contourW="25400">
                <a:contourClr>
                  <a:schemeClr val="lt1"/>
                </a:contourClr>
              </a:sp3d>
            </c:spPr>
            <c:extLst>
              <c:ext xmlns:c16="http://schemas.microsoft.com/office/drawing/2014/chart" uri="{C3380CC4-5D6E-409C-BE32-E72D297353CC}">
                <c16:uniqueId val="{00000002-2974-4F95-9F4A-A321B2CF75BC}"/>
              </c:ext>
            </c:extLst>
          </c:dPt>
          <c:dPt>
            <c:idx val="3"/>
            <c:bubble3D val="0"/>
            <c:spPr>
              <a:solidFill>
                <a:schemeClr val="bg1">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A-EFBA-4525-8942-E830AB77D047}"/>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08D6-4369-882A-702CBE80F888}"/>
              </c:ext>
            </c:extLst>
          </c:dPt>
          <c:dLbls>
            <c:dLbl>
              <c:idx val="0"/>
              <c:layout>
                <c:manualLayout>
                  <c:x val="0.10256613756613737"/>
                  <c:y val="-1.011840688912809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74-4F95-9F4A-A321B2CF75BC}"/>
                </c:ext>
              </c:extLst>
            </c:dLbl>
            <c:dLbl>
              <c:idx val="1"/>
              <c:layout>
                <c:manualLayout>
                  <c:x val="-9.1446902470524519E-2"/>
                  <c:y val="6.461744488612766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74-4F95-9F4A-A321B2CF75BC}"/>
                </c:ext>
              </c:extLst>
            </c:dLbl>
            <c:dLbl>
              <c:idx val="2"/>
              <c:layout>
                <c:manualLayout>
                  <c:x val="5.4485168520601542E-2"/>
                  <c:y val="-1.182272022240492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2974-4F95-9F4A-A321B2CF75BC}"/>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Ataskaita!$B$13:$D$15</c:f>
              <c:multiLvlStrCache>
                <c:ptCount val="3"/>
                <c:lvl>
                  <c:pt idx="0">
                    <c:v>–</c:v>
                  </c:pt>
                  <c:pt idx="1">
                    <c:v>–</c:v>
                  </c:pt>
                  <c:pt idx="2">
                    <c:v>–</c:v>
                  </c:pt>
                </c:lvl>
                <c:lvl>
                  <c:pt idx="0">
                    <c:v>faktiškai įvykdyta</c:v>
                  </c:pt>
                  <c:pt idx="1">
                    <c:v>iš dalies įvykdyta</c:v>
                  </c:pt>
                  <c:pt idx="2">
                    <c:v>neįvykdyta</c:v>
                  </c:pt>
                </c:lvl>
              </c:multiLvlStrCache>
            </c:multiLvlStrRef>
          </c:cat>
          <c:val>
            <c:numRef>
              <c:f>Ataskaita!$E$13:$E$15</c:f>
              <c:numCache>
                <c:formatCode>General</c:formatCode>
                <c:ptCount val="3"/>
                <c:pt idx="0">
                  <c:v>23</c:v>
                </c:pt>
                <c:pt idx="1">
                  <c:v>3</c:v>
                </c:pt>
                <c:pt idx="2">
                  <c:v>1</c:v>
                </c:pt>
              </c:numCache>
            </c:numRef>
          </c:val>
          <c:extLst>
            <c:ext xmlns:c16="http://schemas.microsoft.com/office/drawing/2014/chart" uri="{C3380CC4-5D6E-409C-BE32-E72D297353CC}">
              <c16:uniqueId val="{00000000-2974-4F95-9F4A-A321B2CF75BC}"/>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565150</xdr:colOff>
      <xdr:row>17</xdr:row>
      <xdr:rowOff>130174</xdr:rowOff>
    </xdr:from>
    <xdr:to>
      <xdr:col>8</xdr:col>
      <xdr:colOff>603250</xdr:colOff>
      <xdr:row>32</xdr:row>
      <xdr:rowOff>126999</xdr:rowOff>
    </xdr:to>
    <xdr:graphicFrame macro="">
      <xdr:nvGraphicFramePr>
        <xdr:cNvPr id="3" name="Diagrama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tabSelected="1" zoomScaleNormal="100" zoomScaleSheetLayoutView="100" workbookViewId="0">
      <selection activeCell="K10" sqref="K10"/>
    </sheetView>
  </sheetViews>
  <sheetFormatPr defaultRowHeight="14.4" x14ac:dyDescent="0.3"/>
  <cols>
    <col min="3" max="3" width="12.21875" customWidth="1"/>
    <col min="4" max="4" width="5.77734375" customWidth="1"/>
    <col min="5" max="5" width="6.44140625" customWidth="1"/>
    <col min="6" max="6" width="8.77734375" customWidth="1"/>
    <col min="10" max="10" width="14.44140625" customWidth="1"/>
  </cols>
  <sheetData>
    <row r="1" spans="1:11" ht="46.05" customHeight="1" x14ac:dyDescent="0.3">
      <c r="E1" s="19"/>
      <c r="F1" s="19"/>
      <c r="G1" s="189" t="s">
        <v>314</v>
      </c>
      <c r="H1" s="189"/>
      <c r="I1" s="189"/>
      <c r="J1" s="189"/>
    </row>
    <row r="2" spans="1:11" ht="15.6" customHeight="1" x14ac:dyDescent="0.3">
      <c r="E2" s="19"/>
      <c r="F2" s="19"/>
      <c r="G2" s="18"/>
      <c r="H2" s="18"/>
      <c r="I2" s="18"/>
      <c r="J2" s="18"/>
    </row>
    <row r="3" spans="1:11" ht="15.6" x14ac:dyDescent="0.3">
      <c r="A3" s="192" t="s">
        <v>272</v>
      </c>
      <c r="B3" s="191"/>
      <c r="C3" s="191"/>
      <c r="D3" s="191"/>
      <c r="E3" s="191"/>
      <c r="F3" s="191"/>
      <c r="G3" s="191"/>
      <c r="H3" s="191"/>
      <c r="I3" s="191"/>
      <c r="J3" s="191"/>
      <c r="K3" s="1"/>
    </row>
    <row r="4" spans="1:11" ht="15.6" x14ac:dyDescent="0.3">
      <c r="A4" s="192" t="s">
        <v>0</v>
      </c>
      <c r="B4" s="191"/>
      <c r="C4" s="191"/>
      <c r="D4" s="191"/>
      <c r="E4" s="191"/>
      <c r="F4" s="191"/>
      <c r="G4" s="191"/>
      <c r="H4" s="191"/>
      <c r="I4" s="191"/>
      <c r="J4" s="191"/>
      <c r="K4" s="1"/>
    </row>
    <row r="5" spans="1:11" ht="15.6" x14ac:dyDescent="0.3">
      <c r="A5" s="192" t="s">
        <v>38</v>
      </c>
      <c r="B5" s="191"/>
      <c r="C5" s="191"/>
      <c r="D5" s="191"/>
      <c r="E5" s="191"/>
      <c r="F5" s="191"/>
      <c r="G5" s="191"/>
      <c r="H5" s="191"/>
      <c r="I5" s="191"/>
      <c r="J5" s="191"/>
      <c r="K5" s="1"/>
    </row>
    <row r="7" spans="1:11" ht="15.6" x14ac:dyDescent="0.3">
      <c r="A7" s="193" t="s">
        <v>274</v>
      </c>
      <c r="B7" s="191"/>
      <c r="C7" s="191"/>
      <c r="D7" s="191"/>
      <c r="E7" s="191"/>
      <c r="F7" s="191"/>
      <c r="G7" s="191"/>
      <c r="H7" s="191"/>
      <c r="I7" s="191"/>
      <c r="J7" s="191"/>
      <c r="K7" s="2"/>
    </row>
    <row r="9" spans="1:11" ht="34.049999999999997" customHeight="1" x14ac:dyDescent="0.3">
      <c r="A9" s="190" t="s">
        <v>281</v>
      </c>
      <c r="B9" s="191"/>
      <c r="C9" s="191"/>
      <c r="D9" s="191"/>
      <c r="E9" s="191"/>
      <c r="F9" s="191"/>
      <c r="G9" s="191"/>
      <c r="H9" s="191"/>
      <c r="I9" s="191"/>
      <c r="J9" s="191"/>
      <c r="K9" s="3"/>
    </row>
    <row r="11" spans="1:11" ht="15.6" x14ac:dyDescent="0.3">
      <c r="A11" s="190" t="s">
        <v>276</v>
      </c>
      <c r="B11" s="191"/>
      <c r="C11" s="191"/>
      <c r="D11" s="191"/>
      <c r="E11" s="191"/>
      <c r="F11" s="191"/>
      <c r="G11" s="191"/>
      <c r="H11" s="191"/>
      <c r="I11" s="191"/>
      <c r="J11" s="191"/>
      <c r="K11" s="3"/>
    </row>
    <row r="12" spans="1:11" ht="15.6" x14ac:dyDescent="0.3">
      <c r="A12" s="3"/>
      <c r="B12" s="4"/>
      <c r="C12" s="4"/>
      <c r="D12" s="4"/>
      <c r="E12" s="4"/>
      <c r="F12" s="4"/>
      <c r="G12" s="4"/>
      <c r="H12" s="4"/>
      <c r="I12" s="4"/>
      <c r="J12" s="4"/>
      <c r="K12" s="3"/>
    </row>
    <row r="13" spans="1:11" ht="15.6" x14ac:dyDescent="0.3">
      <c r="A13" s="5"/>
      <c r="B13" s="196" t="s">
        <v>39</v>
      </c>
      <c r="C13" s="196"/>
      <c r="D13" s="6" t="s">
        <v>315</v>
      </c>
      <c r="E13" s="181">
        <v>23</v>
      </c>
      <c r="F13" s="7" t="s">
        <v>278</v>
      </c>
      <c r="G13" s="7"/>
      <c r="H13" s="7"/>
      <c r="I13" s="7"/>
      <c r="J13" s="7"/>
      <c r="K13" s="7"/>
    </row>
    <row r="14" spans="1:11" ht="15.6" x14ac:dyDescent="0.3">
      <c r="A14" s="5"/>
      <c r="B14" s="196" t="s">
        <v>40</v>
      </c>
      <c r="C14" s="196"/>
      <c r="D14" s="6" t="s">
        <v>315</v>
      </c>
      <c r="E14" s="181">
        <v>3</v>
      </c>
      <c r="F14" s="7" t="s">
        <v>279</v>
      </c>
      <c r="G14" s="7"/>
      <c r="H14" s="7"/>
      <c r="I14" s="7"/>
      <c r="J14" s="7"/>
      <c r="K14" s="7"/>
    </row>
    <row r="15" spans="1:11" ht="15.6" x14ac:dyDescent="0.3">
      <c r="A15" s="5"/>
      <c r="B15" s="200" t="s">
        <v>45</v>
      </c>
      <c r="C15" s="200"/>
      <c r="D15" s="6" t="s">
        <v>315</v>
      </c>
      <c r="E15" s="181">
        <v>1</v>
      </c>
      <c r="F15" s="7" t="s">
        <v>280</v>
      </c>
      <c r="G15" s="7"/>
      <c r="H15" s="7"/>
      <c r="I15" s="7"/>
      <c r="J15" s="7"/>
      <c r="K15" s="7"/>
    </row>
    <row r="16" spans="1:11" s="8" customFormat="1" ht="15.6" x14ac:dyDescent="0.3">
      <c r="B16" s="11"/>
      <c r="C16" s="11"/>
      <c r="D16" s="9"/>
      <c r="E16" s="12"/>
      <c r="F16" s="10"/>
    </row>
    <row r="17" spans="2:14" s="8" customFormat="1" ht="15.6" x14ac:dyDescent="0.3">
      <c r="B17" s="197" t="s">
        <v>273</v>
      </c>
      <c r="C17" s="198"/>
      <c r="D17" s="198"/>
      <c r="E17" s="198"/>
      <c r="F17" s="198"/>
      <c r="G17" s="198"/>
      <c r="H17" s="198"/>
      <c r="I17" s="198"/>
    </row>
    <row r="18" spans="2:14" s="8" customFormat="1" ht="15.6" x14ac:dyDescent="0.3">
      <c r="B18" s="13"/>
      <c r="C18" s="13"/>
      <c r="D18" s="13"/>
      <c r="E18" s="14"/>
      <c r="F18" s="13"/>
      <c r="G18" s="13"/>
    </row>
    <row r="19" spans="2:14" s="8" customFormat="1" ht="15.6" x14ac:dyDescent="0.3">
      <c r="E19" s="12"/>
      <c r="L19" s="15"/>
    </row>
    <row r="20" spans="2:14" s="8" customFormat="1" ht="15.6" x14ac:dyDescent="0.3">
      <c r="E20" s="12"/>
    </row>
    <row r="21" spans="2:14" s="8" customFormat="1" ht="15.6" x14ac:dyDescent="0.3">
      <c r="E21" s="12"/>
    </row>
    <row r="22" spans="2:14" s="8" customFormat="1" ht="15.6" x14ac:dyDescent="0.3">
      <c r="E22" s="12"/>
    </row>
    <row r="23" spans="2:14" s="8" customFormat="1" ht="15.6" x14ac:dyDescent="0.3">
      <c r="E23" s="12"/>
    </row>
    <row r="24" spans="2:14" s="8" customFormat="1" ht="15.6" x14ac:dyDescent="0.3">
      <c r="E24" s="12"/>
      <c r="N24" s="15"/>
    </row>
    <row r="25" spans="2:14" s="8" customFormat="1" ht="15.6" x14ac:dyDescent="0.3">
      <c r="E25" s="12"/>
    </row>
    <row r="26" spans="2:14" s="8" customFormat="1" ht="15.6" x14ac:dyDescent="0.3">
      <c r="E26" s="12"/>
    </row>
    <row r="27" spans="2:14" s="8" customFormat="1" ht="15.6" x14ac:dyDescent="0.3">
      <c r="E27" s="12"/>
    </row>
    <row r="28" spans="2:14" s="8" customFormat="1" ht="15.6" x14ac:dyDescent="0.3">
      <c r="E28" s="12"/>
    </row>
    <row r="29" spans="2:14" s="8" customFormat="1" ht="15.6" x14ac:dyDescent="0.3">
      <c r="E29" s="12"/>
    </row>
    <row r="30" spans="2:14" s="8" customFormat="1" ht="15.6" x14ac:dyDescent="0.3">
      <c r="E30" s="12"/>
    </row>
    <row r="31" spans="2:14" s="8" customFormat="1" ht="15.6" x14ac:dyDescent="0.3">
      <c r="E31" s="12"/>
    </row>
    <row r="32" spans="2:14" s="8" customFormat="1" ht="15.6" x14ac:dyDescent="0.3">
      <c r="E32" s="12"/>
    </row>
    <row r="35" spans="1:11" ht="32.25" customHeight="1" x14ac:dyDescent="0.3">
      <c r="A35" s="199" t="s">
        <v>41</v>
      </c>
      <c r="B35" s="191"/>
      <c r="C35" s="191"/>
      <c r="D35" s="191"/>
      <c r="E35" s="191"/>
      <c r="F35" s="191"/>
      <c r="G35" s="191"/>
      <c r="H35" s="191"/>
      <c r="I35" s="191"/>
      <c r="J35" s="191"/>
      <c r="K35" s="16"/>
    </row>
    <row r="36" spans="1:11" ht="35.1" customHeight="1" x14ac:dyDescent="0.3">
      <c r="A36" s="194" t="s">
        <v>42</v>
      </c>
      <c r="B36" s="191"/>
      <c r="C36" s="191"/>
      <c r="D36" s="191"/>
      <c r="E36" s="191"/>
      <c r="F36" s="191"/>
      <c r="G36" s="191"/>
      <c r="H36" s="191"/>
      <c r="I36" s="191"/>
      <c r="J36" s="191"/>
      <c r="K36" s="17"/>
    </row>
    <row r="37" spans="1:11" ht="35.1" customHeight="1" x14ac:dyDescent="0.3">
      <c r="A37" s="194" t="s">
        <v>43</v>
      </c>
      <c r="B37" s="191"/>
      <c r="C37" s="191"/>
      <c r="D37" s="191"/>
      <c r="E37" s="191"/>
      <c r="F37" s="191"/>
      <c r="G37" s="191"/>
      <c r="H37" s="191"/>
      <c r="I37" s="191"/>
      <c r="J37" s="191"/>
      <c r="K37" s="17"/>
    </row>
    <row r="38" spans="1:11" ht="35.1" customHeight="1" x14ac:dyDescent="0.3">
      <c r="A38" s="194" t="s">
        <v>44</v>
      </c>
      <c r="B38" s="195"/>
      <c r="C38" s="195"/>
      <c r="D38" s="195"/>
      <c r="E38" s="195"/>
      <c r="F38" s="195"/>
      <c r="G38" s="195"/>
      <c r="H38" s="195"/>
      <c r="I38" s="195"/>
      <c r="J38" s="195"/>
      <c r="K38" s="17"/>
    </row>
    <row r="39" spans="1:11" s="8" customFormat="1" ht="15.6" x14ac:dyDescent="0.3">
      <c r="E39" s="12"/>
    </row>
    <row r="40" spans="1:11" s="8" customFormat="1" ht="15.6" x14ac:dyDescent="0.3">
      <c r="E40" s="12"/>
    </row>
    <row r="41" spans="1:11" s="8" customFormat="1" ht="15.6" x14ac:dyDescent="0.3">
      <c r="E41" s="12"/>
    </row>
    <row r="42" spans="1:11" s="8" customFormat="1" ht="15.6" x14ac:dyDescent="0.3">
      <c r="E42" s="12"/>
    </row>
  </sheetData>
  <mergeCells count="15">
    <mergeCell ref="A37:J37"/>
    <mergeCell ref="A38:J38"/>
    <mergeCell ref="B13:C13"/>
    <mergeCell ref="B14:C14"/>
    <mergeCell ref="B17:I17"/>
    <mergeCell ref="A35:J35"/>
    <mergeCell ref="A36:J36"/>
    <mergeCell ref="B15:C15"/>
    <mergeCell ref="G1:J1"/>
    <mergeCell ref="A11:J11"/>
    <mergeCell ref="A3:J3"/>
    <mergeCell ref="A4:J4"/>
    <mergeCell ref="A5:J5"/>
    <mergeCell ref="A7:J7"/>
    <mergeCell ref="A9:J9"/>
  </mergeCells>
  <printOptions horizontalCentered="1"/>
  <pageMargins left="1.1811023622047245" right="0.19685039370078741" top="0.39370078740157483" bottom="0.3937007874015748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zoomScaleNormal="100" workbookViewId="0">
      <selection activeCell="D10" sqref="D10"/>
    </sheetView>
  </sheetViews>
  <sheetFormatPr defaultColWidth="8.77734375" defaultRowHeight="14.4" x14ac:dyDescent="0.3"/>
  <cols>
    <col min="1" max="1" width="13.44140625" style="21" customWidth="1"/>
    <col min="2" max="2" width="29.44140625" style="21" customWidth="1"/>
    <col min="3" max="3" width="10.21875" style="93" customWidth="1"/>
    <col min="4" max="4" width="9.77734375" style="93" customWidth="1"/>
    <col min="5" max="5" width="11.44140625" style="21" customWidth="1"/>
    <col min="6" max="6" width="11.21875" style="21" customWidth="1"/>
    <col min="7" max="7" width="10.21875" style="21" customWidth="1"/>
    <col min="8" max="8" width="6.88671875" style="21" customWidth="1"/>
    <col min="9" max="9" width="32.21875" style="21" customWidth="1"/>
    <col min="10" max="11" width="7.21875" style="21" customWidth="1"/>
    <col min="12" max="12" width="6.77734375" style="21" customWidth="1"/>
    <col min="13" max="13" width="50.77734375" style="21" customWidth="1"/>
    <col min="14" max="16384" width="8.77734375" style="21"/>
  </cols>
  <sheetData>
    <row r="1" spans="1:14" x14ac:dyDescent="0.3">
      <c r="A1" s="201" t="s">
        <v>35</v>
      </c>
      <c r="B1" s="201"/>
      <c r="C1" s="201"/>
      <c r="D1" s="201"/>
      <c r="E1" s="201"/>
      <c r="F1" s="201"/>
      <c r="G1" s="201"/>
      <c r="H1" s="201"/>
      <c r="I1" s="201"/>
      <c r="J1" s="201"/>
      <c r="K1" s="201"/>
      <c r="L1" s="201"/>
      <c r="M1" s="201"/>
      <c r="N1" s="22"/>
    </row>
    <row r="2" spans="1:14" ht="14.55" customHeight="1" x14ac:dyDescent="0.3">
      <c r="A2" s="202" t="s">
        <v>36</v>
      </c>
      <c r="B2" s="202"/>
      <c r="C2" s="202"/>
      <c r="D2" s="202"/>
      <c r="E2" s="202"/>
      <c r="F2" s="202"/>
      <c r="G2" s="202"/>
      <c r="H2" s="202"/>
      <c r="I2" s="202"/>
      <c r="J2" s="202"/>
      <c r="K2" s="202"/>
      <c r="L2" s="202"/>
      <c r="M2" s="202"/>
      <c r="N2" s="20"/>
    </row>
    <row r="3" spans="1:14" ht="15" thickBot="1" x14ac:dyDescent="0.35">
      <c r="M3" s="182" t="s">
        <v>22</v>
      </c>
    </row>
    <row r="4" spans="1:14" ht="14.55" customHeight="1" x14ac:dyDescent="0.3">
      <c r="A4" s="209" t="s">
        <v>51</v>
      </c>
      <c r="B4" s="203" t="s">
        <v>52</v>
      </c>
      <c r="C4" s="203" t="s">
        <v>53</v>
      </c>
      <c r="D4" s="203" t="s">
        <v>172</v>
      </c>
      <c r="E4" s="203" t="s">
        <v>54</v>
      </c>
      <c r="F4" s="203" t="s">
        <v>55</v>
      </c>
      <c r="G4" s="203" t="s">
        <v>56</v>
      </c>
      <c r="H4" s="203" t="s">
        <v>57</v>
      </c>
      <c r="I4" s="203" t="s">
        <v>282</v>
      </c>
      <c r="J4" s="203"/>
      <c r="K4" s="203"/>
      <c r="L4" s="203"/>
      <c r="M4" s="206"/>
    </row>
    <row r="5" spans="1:14" x14ac:dyDescent="0.3">
      <c r="A5" s="210"/>
      <c r="B5" s="204"/>
      <c r="C5" s="204"/>
      <c r="D5" s="204"/>
      <c r="E5" s="204"/>
      <c r="F5" s="204"/>
      <c r="G5" s="204"/>
      <c r="H5" s="204"/>
      <c r="I5" s="204" t="s">
        <v>58</v>
      </c>
      <c r="J5" s="204" t="s">
        <v>59</v>
      </c>
      <c r="K5" s="204" t="s">
        <v>173</v>
      </c>
      <c r="L5" s="204"/>
      <c r="M5" s="207" t="s">
        <v>60</v>
      </c>
    </row>
    <row r="6" spans="1:14" ht="15" thickBot="1" x14ac:dyDescent="0.35">
      <c r="A6" s="211"/>
      <c r="B6" s="205"/>
      <c r="C6" s="205"/>
      <c r="D6" s="205"/>
      <c r="E6" s="205"/>
      <c r="F6" s="205"/>
      <c r="G6" s="205"/>
      <c r="H6" s="205"/>
      <c r="I6" s="205"/>
      <c r="J6" s="205"/>
      <c r="K6" s="71" t="s">
        <v>61</v>
      </c>
      <c r="L6" s="71" t="s">
        <v>62</v>
      </c>
      <c r="M6" s="208"/>
    </row>
    <row r="7" spans="1:14" ht="17.55" customHeight="1" thickBot="1" x14ac:dyDescent="0.35">
      <c r="A7" s="23" t="s">
        <v>1</v>
      </c>
      <c r="B7" s="24" t="s">
        <v>63</v>
      </c>
      <c r="C7" s="27"/>
      <c r="D7" s="27"/>
      <c r="E7" s="26">
        <f>SUM(E8:E8)</f>
        <v>9902.9</v>
      </c>
      <c r="F7" s="26">
        <f>SUM(F8:F8)</f>
        <v>10003.699999999999</v>
      </c>
      <c r="G7" s="26">
        <f>SUM(G8:G8)</f>
        <v>8842.6999999999989</v>
      </c>
      <c r="H7" s="26">
        <f>SUM(H8:H8)</f>
        <v>1161</v>
      </c>
      <c r="I7" s="25"/>
      <c r="J7" s="27"/>
      <c r="K7" s="28"/>
      <c r="L7" s="28"/>
      <c r="M7" s="29"/>
    </row>
    <row r="8" spans="1:14" ht="42.6" customHeight="1" x14ac:dyDescent="0.3">
      <c r="A8" s="30" t="s">
        <v>64</v>
      </c>
      <c r="B8" s="31" t="s">
        <v>65</v>
      </c>
      <c r="C8" s="33"/>
      <c r="D8" s="33"/>
      <c r="E8" s="32">
        <f>E9+E10+E11+E12+E13+E14+E15+E39+E49+E101</f>
        <v>9902.9</v>
      </c>
      <c r="F8" s="32">
        <f>F9+F10+F11+F12+F13+F14+F15+F39+F49+F101</f>
        <v>10003.699999999999</v>
      </c>
      <c r="G8" s="32">
        <f>G9+G10+G11+G12+G13+G14+G15+G39+G49+G101</f>
        <v>8842.6999999999989</v>
      </c>
      <c r="H8" s="32">
        <f>H9+H10+H11+H12+H13+H14+H15+H39+H49+H101</f>
        <v>1161</v>
      </c>
      <c r="I8" s="149" t="s">
        <v>37</v>
      </c>
      <c r="J8" s="150" t="s">
        <v>128</v>
      </c>
      <c r="K8" s="151" t="s">
        <v>174</v>
      </c>
      <c r="L8" s="151" t="s">
        <v>175</v>
      </c>
      <c r="M8" s="152" t="s">
        <v>271</v>
      </c>
    </row>
    <row r="9" spans="1:14" x14ac:dyDescent="0.3">
      <c r="A9" s="34"/>
      <c r="B9" s="35"/>
      <c r="C9" s="38"/>
      <c r="D9" s="38"/>
      <c r="E9" s="37">
        <v>0</v>
      </c>
      <c r="F9" s="37">
        <v>0</v>
      </c>
      <c r="G9" s="37">
        <v>0</v>
      </c>
      <c r="H9" s="37">
        <v>0</v>
      </c>
      <c r="I9" s="36" t="s">
        <v>176</v>
      </c>
      <c r="J9" s="38" t="s">
        <v>177</v>
      </c>
      <c r="K9" s="39" t="s">
        <v>178</v>
      </c>
      <c r="L9" s="39" t="s">
        <v>179</v>
      </c>
      <c r="M9" s="40"/>
    </row>
    <row r="10" spans="1:14" ht="52.8" x14ac:dyDescent="0.3">
      <c r="A10" s="34"/>
      <c r="B10" s="35"/>
      <c r="C10" s="38"/>
      <c r="D10" s="38"/>
      <c r="E10" s="37">
        <v>0</v>
      </c>
      <c r="F10" s="37">
        <v>0</v>
      </c>
      <c r="G10" s="37">
        <v>0</v>
      </c>
      <c r="H10" s="37">
        <v>0</v>
      </c>
      <c r="I10" s="36" t="s">
        <v>180</v>
      </c>
      <c r="J10" s="38" t="s">
        <v>128</v>
      </c>
      <c r="K10" s="39" t="s">
        <v>181</v>
      </c>
      <c r="L10" s="39" t="s">
        <v>182</v>
      </c>
      <c r="M10" s="40" t="s">
        <v>289</v>
      </c>
    </row>
    <row r="11" spans="1:14" ht="39.6" x14ac:dyDescent="0.3">
      <c r="A11" s="34"/>
      <c r="B11" s="35"/>
      <c r="C11" s="38"/>
      <c r="D11" s="38"/>
      <c r="E11" s="37">
        <v>0</v>
      </c>
      <c r="F11" s="37">
        <v>0</v>
      </c>
      <c r="G11" s="37">
        <v>0</v>
      </c>
      <c r="H11" s="37">
        <v>0</v>
      </c>
      <c r="I11" s="36" t="s">
        <v>183</v>
      </c>
      <c r="J11" s="38" t="s">
        <v>184</v>
      </c>
      <c r="K11" s="39" t="s">
        <v>185</v>
      </c>
      <c r="L11" s="39" t="s">
        <v>185</v>
      </c>
      <c r="M11" s="40"/>
    </row>
    <row r="12" spans="1:14" ht="39.6" x14ac:dyDescent="0.3">
      <c r="A12" s="34"/>
      <c r="B12" s="35"/>
      <c r="C12" s="38"/>
      <c r="D12" s="38"/>
      <c r="E12" s="37">
        <v>0</v>
      </c>
      <c r="F12" s="37">
        <v>0</v>
      </c>
      <c r="G12" s="37">
        <v>0</v>
      </c>
      <c r="H12" s="37">
        <v>0</v>
      </c>
      <c r="I12" s="36" t="s">
        <v>186</v>
      </c>
      <c r="J12" s="38" t="s">
        <v>184</v>
      </c>
      <c r="K12" s="39" t="s">
        <v>187</v>
      </c>
      <c r="L12" s="39" t="s">
        <v>187</v>
      </c>
      <c r="M12" s="40"/>
    </row>
    <row r="13" spans="1:14" ht="39.6" x14ac:dyDescent="0.3">
      <c r="A13" s="34"/>
      <c r="B13" s="35"/>
      <c r="C13" s="38"/>
      <c r="D13" s="38"/>
      <c r="E13" s="37">
        <v>0</v>
      </c>
      <c r="F13" s="37">
        <v>0</v>
      </c>
      <c r="G13" s="37">
        <v>0</v>
      </c>
      <c r="H13" s="37">
        <v>0</v>
      </c>
      <c r="I13" s="36" t="s">
        <v>188</v>
      </c>
      <c r="J13" s="38" t="s">
        <v>128</v>
      </c>
      <c r="K13" s="39" t="s">
        <v>174</v>
      </c>
      <c r="L13" s="39" t="s">
        <v>175</v>
      </c>
      <c r="M13" s="40"/>
    </row>
    <row r="14" spans="1:14" ht="27.6" customHeight="1" thickBot="1" x14ac:dyDescent="0.35">
      <c r="A14" s="34"/>
      <c r="B14" s="35"/>
      <c r="C14" s="38"/>
      <c r="D14" s="38"/>
      <c r="E14" s="37">
        <v>0</v>
      </c>
      <c r="F14" s="37">
        <v>0</v>
      </c>
      <c r="G14" s="37">
        <v>0</v>
      </c>
      <c r="H14" s="37">
        <v>0</v>
      </c>
      <c r="I14" s="36" t="s">
        <v>50</v>
      </c>
      <c r="J14" s="38" t="s">
        <v>82</v>
      </c>
      <c r="K14" s="39" t="s">
        <v>116</v>
      </c>
      <c r="L14" s="39" t="s">
        <v>101</v>
      </c>
      <c r="M14" s="40" t="s">
        <v>189</v>
      </c>
    </row>
    <row r="15" spans="1:14" ht="27" thickBot="1" x14ac:dyDescent="0.35">
      <c r="A15" s="41" t="s">
        <v>66</v>
      </c>
      <c r="B15" s="42" t="s">
        <v>67</v>
      </c>
      <c r="C15" s="45"/>
      <c r="D15" s="45"/>
      <c r="E15" s="44">
        <f>E16+E21+E28+E31+E34+E35+E37</f>
        <v>5231.8999999999996</v>
      </c>
      <c r="F15" s="44">
        <f>F16+F21+F28+F31+F34+F35+F37</f>
        <v>5303.5999999999995</v>
      </c>
      <c r="G15" s="44">
        <f>G16+G21+G28+G31+G34+G35+G37</f>
        <v>4794.7999999999984</v>
      </c>
      <c r="H15" s="44">
        <f>H16+H21+H28+H31+H34+H35+H37</f>
        <v>508.8</v>
      </c>
      <c r="I15" s="43"/>
      <c r="J15" s="45"/>
      <c r="K15" s="46"/>
      <c r="L15" s="46"/>
      <c r="M15" s="47"/>
    </row>
    <row r="16" spans="1:14" ht="27" hidden="1" thickBot="1" x14ac:dyDescent="0.35">
      <c r="A16" s="121" t="s">
        <v>68</v>
      </c>
      <c r="B16" s="122" t="s">
        <v>46</v>
      </c>
      <c r="C16" s="123"/>
      <c r="D16" s="123"/>
      <c r="E16" s="124">
        <f>E17+E20</f>
        <v>4895.3999999999996</v>
      </c>
      <c r="F16" s="124">
        <f>F17+F20</f>
        <v>4895.3999999999996</v>
      </c>
      <c r="G16" s="124">
        <f>G17+G20</f>
        <v>4605.1999999999989</v>
      </c>
      <c r="H16" s="124">
        <f>H17+H20</f>
        <v>290.2</v>
      </c>
      <c r="I16" s="74"/>
      <c r="J16" s="76"/>
      <c r="K16" s="77"/>
      <c r="L16" s="77"/>
      <c r="M16" s="78"/>
    </row>
    <row r="17" spans="1:13" ht="16.05" customHeight="1" x14ac:dyDescent="0.3">
      <c r="A17" s="218" t="s">
        <v>69</v>
      </c>
      <c r="B17" s="221" t="s">
        <v>2</v>
      </c>
      <c r="C17" s="94"/>
      <c r="D17" s="94"/>
      <c r="E17" s="85">
        <f>SUM(E18:E19)</f>
        <v>4760.3999999999996</v>
      </c>
      <c r="F17" s="85">
        <f>SUM(F18:F19)</f>
        <v>4760.3999999999996</v>
      </c>
      <c r="G17" s="91">
        <f>SUM(G18:G19)</f>
        <v>4546.2999999999993</v>
      </c>
      <c r="H17" s="85">
        <f>SUM(H18:H19)</f>
        <v>214.1</v>
      </c>
      <c r="I17" s="221" t="s">
        <v>70</v>
      </c>
      <c r="J17" s="229" t="s">
        <v>71</v>
      </c>
      <c r="K17" s="231">
        <v>60</v>
      </c>
      <c r="L17" s="212" t="s">
        <v>190</v>
      </c>
      <c r="M17" s="215" t="s">
        <v>290</v>
      </c>
    </row>
    <row r="18" spans="1:13" x14ac:dyDescent="0.3">
      <c r="A18" s="219"/>
      <c r="B18" s="222"/>
      <c r="C18" s="95" t="s">
        <v>4</v>
      </c>
      <c r="D18" s="95" t="s">
        <v>191</v>
      </c>
      <c r="E18" s="87">
        <v>34.4</v>
      </c>
      <c r="F18" s="87">
        <v>34.4</v>
      </c>
      <c r="G18" s="90">
        <v>34.4</v>
      </c>
      <c r="H18" s="92">
        <v>0</v>
      </c>
      <c r="I18" s="222"/>
      <c r="J18" s="230"/>
      <c r="K18" s="232"/>
      <c r="L18" s="213"/>
      <c r="M18" s="216"/>
    </row>
    <row r="19" spans="1:13" ht="15" thickBot="1" x14ac:dyDescent="0.35">
      <c r="A19" s="220"/>
      <c r="B19" s="223"/>
      <c r="C19" s="96" t="s">
        <v>3</v>
      </c>
      <c r="D19" s="96" t="s">
        <v>192</v>
      </c>
      <c r="E19" s="86">
        <v>4726</v>
      </c>
      <c r="F19" s="89">
        <v>4726</v>
      </c>
      <c r="G19" s="89">
        <v>4511.8999999999996</v>
      </c>
      <c r="H19" s="89">
        <v>214.1</v>
      </c>
      <c r="I19" s="223"/>
      <c r="J19" s="226"/>
      <c r="K19" s="233"/>
      <c r="L19" s="214"/>
      <c r="M19" s="217"/>
    </row>
    <row r="20" spans="1:13" ht="40.200000000000003" thickBot="1" x14ac:dyDescent="0.35">
      <c r="A20" s="48" t="s">
        <v>72</v>
      </c>
      <c r="B20" s="49" t="s">
        <v>5</v>
      </c>
      <c r="C20" s="52" t="s">
        <v>3</v>
      </c>
      <c r="D20" s="52" t="s">
        <v>192</v>
      </c>
      <c r="E20" s="56">
        <v>135</v>
      </c>
      <c r="F20" s="56">
        <v>135</v>
      </c>
      <c r="G20" s="56">
        <v>58.9</v>
      </c>
      <c r="H20" s="56">
        <v>76.099999999999994</v>
      </c>
      <c r="I20" s="50" t="s">
        <v>70</v>
      </c>
      <c r="J20" s="52" t="s">
        <v>71</v>
      </c>
      <c r="K20" s="80">
        <v>2.6</v>
      </c>
      <c r="L20" s="53" t="s">
        <v>193</v>
      </c>
      <c r="M20" s="54" t="s">
        <v>266</v>
      </c>
    </row>
    <row r="21" spans="1:13" ht="40.200000000000003" hidden="1" thickBot="1" x14ac:dyDescent="0.35">
      <c r="A21" s="121" t="s">
        <v>73</v>
      </c>
      <c r="B21" s="122" t="s">
        <v>47</v>
      </c>
      <c r="C21" s="123"/>
      <c r="D21" s="123"/>
      <c r="E21" s="124">
        <f>E22+E25</f>
        <v>68.5</v>
      </c>
      <c r="F21" s="124">
        <f>F22+F25</f>
        <v>113.2</v>
      </c>
      <c r="G21" s="124">
        <f>G22+G25</f>
        <v>112.9</v>
      </c>
      <c r="H21" s="124">
        <f>H22+H25</f>
        <v>0.30000000000000004</v>
      </c>
      <c r="I21" s="50"/>
      <c r="J21" s="52"/>
      <c r="K21" s="53"/>
      <c r="L21" s="53"/>
      <c r="M21" s="54"/>
    </row>
    <row r="22" spans="1:13" ht="26.4" x14ac:dyDescent="0.3">
      <c r="A22" s="218" t="s">
        <v>74</v>
      </c>
      <c r="B22" s="221" t="s">
        <v>7</v>
      </c>
      <c r="C22" s="94"/>
      <c r="D22" s="94"/>
      <c r="E22" s="91">
        <f>SUM(E23:E24)</f>
        <v>50</v>
      </c>
      <c r="F22" s="85">
        <f>SUM(F23:F24)</f>
        <v>88.9</v>
      </c>
      <c r="G22" s="85">
        <f>SUM(G23:G24)</f>
        <v>88.7</v>
      </c>
      <c r="H22" s="85">
        <f>SUM(H23:H24)</f>
        <v>0.2</v>
      </c>
      <c r="I22" s="83" t="s">
        <v>76</v>
      </c>
      <c r="J22" s="94" t="s">
        <v>71</v>
      </c>
      <c r="K22" s="102" t="s">
        <v>194</v>
      </c>
      <c r="L22" s="102" t="s">
        <v>195</v>
      </c>
      <c r="M22" s="103" t="s">
        <v>291</v>
      </c>
    </row>
    <row r="23" spans="1:13" ht="38.1" customHeight="1" x14ac:dyDescent="0.3">
      <c r="A23" s="219"/>
      <c r="B23" s="222"/>
      <c r="C23" s="95" t="s">
        <v>9</v>
      </c>
      <c r="D23" s="95" t="s">
        <v>196</v>
      </c>
      <c r="E23" s="87">
        <v>0</v>
      </c>
      <c r="F23" s="87">
        <v>38.9</v>
      </c>
      <c r="G23" s="87">
        <v>38.700000000000003</v>
      </c>
      <c r="H23" s="92">
        <v>0.2</v>
      </c>
      <c r="I23" s="224" t="s">
        <v>75</v>
      </c>
      <c r="J23" s="225" t="s">
        <v>71</v>
      </c>
      <c r="K23" s="227" t="s">
        <v>197</v>
      </c>
      <c r="L23" s="227" t="s">
        <v>198</v>
      </c>
      <c r="M23" s="228" t="s">
        <v>292</v>
      </c>
    </row>
    <row r="24" spans="1:13" ht="15" thickBot="1" x14ac:dyDescent="0.35">
      <c r="A24" s="220"/>
      <c r="B24" s="223"/>
      <c r="C24" s="96" t="s">
        <v>6</v>
      </c>
      <c r="D24" s="96" t="s">
        <v>199</v>
      </c>
      <c r="E24" s="86">
        <v>50</v>
      </c>
      <c r="F24" s="86">
        <v>50</v>
      </c>
      <c r="G24" s="86">
        <v>50</v>
      </c>
      <c r="H24" s="89"/>
      <c r="I24" s="223"/>
      <c r="J24" s="226"/>
      <c r="K24" s="214"/>
      <c r="L24" s="214"/>
      <c r="M24" s="217"/>
    </row>
    <row r="25" spans="1:13" ht="76.5" customHeight="1" x14ac:dyDescent="0.3">
      <c r="A25" s="218" t="s">
        <v>77</v>
      </c>
      <c r="B25" s="221" t="s">
        <v>8</v>
      </c>
      <c r="C25" s="94"/>
      <c r="D25" s="108"/>
      <c r="E25" s="91">
        <f>SUM(E26:E27)</f>
        <v>18.5</v>
      </c>
      <c r="F25" s="91">
        <f>SUM(F26:F27)</f>
        <v>24.3</v>
      </c>
      <c r="G25" s="85">
        <f>SUM(G26:G27)</f>
        <v>24.2</v>
      </c>
      <c r="H25" s="85">
        <f>SUM(H26:H27)</f>
        <v>0.1</v>
      </c>
      <c r="I25" s="221" t="s">
        <v>78</v>
      </c>
      <c r="J25" s="229" t="s">
        <v>71</v>
      </c>
      <c r="K25" s="212" t="s">
        <v>200</v>
      </c>
      <c r="L25" s="212" t="s">
        <v>201</v>
      </c>
      <c r="M25" s="215" t="s">
        <v>293</v>
      </c>
    </row>
    <row r="26" spans="1:13" x14ac:dyDescent="0.3">
      <c r="A26" s="219"/>
      <c r="B26" s="222"/>
      <c r="C26" s="107" t="s">
        <v>9</v>
      </c>
      <c r="D26" s="109" t="s">
        <v>196</v>
      </c>
      <c r="E26" s="90">
        <v>0</v>
      </c>
      <c r="F26" s="87">
        <v>5.8</v>
      </c>
      <c r="G26" s="87">
        <v>5.7</v>
      </c>
      <c r="H26" s="92">
        <v>0.1</v>
      </c>
      <c r="I26" s="222"/>
      <c r="J26" s="230"/>
      <c r="K26" s="213"/>
      <c r="L26" s="213"/>
      <c r="M26" s="216"/>
    </row>
    <row r="27" spans="1:13" ht="15" thickBot="1" x14ac:dyDescent="0.35">
      <c r="A27" s="220"/>
      <c r="B27" s="223"/>
      <c r="C27" s="100" t="s">
        <v>6</v>
      </c>
      <c r="D27" s="96" t="s">
        <v>199</v>
      </c>
      <c r="E27" s="89">
        <v>18.5</v>
      </c>
      <c r="F27" s="86">
        <v>18.5</v>
      </c>
      <c r="G27" s="86">
        <v>18.5</v>
      </c>
      <c r="H27" s="89">
        <v>0</v>
      </c>
      <c r="I27" s="223"/>
      <c r="J27" s="226"/>
      <c r="K27" s="214"/>
      <c r="L27" s="214"/>
      <c r="M27" s="217"/>
    </row>
    <row r="28" spans="1:13" ht="27" hidden="1" thickBot="1" x14ac:dyDescent="0.35">
      <c r="A28" s="121" t="s">
        <v>79</v>
      </c>
      <c r="B28" s="122" t="s">
        <v>10</v>
      </c>
      <c r="C28" s="123"/>
      <c r="D28" s="123"/>
      <c r="E28" s="124">
        <f>SUM(E29:E29)</f>
        <v>31.5</v>
      </c>
      <c r="F28" s="124">
        <f>SUM(F29:F29)</f>
        <v>31.5</v>
      </c>
      <c r="G28" s="124">
        <f>SUM(G29:G29)</f>
        <v>3.1</v>
      </c>
      <c r="H28" s="124">
        <f>SUM(H29:H29)</f>
        <v>28.4</v>
      </c>
      <c r="I28" s="50"/>
      <c r="J28" s="52"/>
      <c r="K28" s="53"/>
      <c r="L28" s="53"/>
      <c r="M28" s="54"/>
    </row>
    <row r="29" spans="1:13" ht="79.2" x14ac:dyDescent="0.3">
      <c r="A29" s="234" t="s">
        <v>80</v>
      </c>
      <c r="B29" s="236" t="s">
        <v>10</v>
      </c>
      <c r="C29" s="108" t="s">
        <v>4</v>
      </c>
      <c r="D29" s="108" t="s">
        <v>202</v>
      </c>
      <c r="E29" s="85">
        <f>SUM(E30:E30)+31.5</f>
        <v>31.5</v>
      </c>
      <c r="F29" s="85">
        <f>SUM(F30:F30)+31.5</f>
        <v>31.5</v>
      </c>
      <c r="G29" s="85">
        <f>SUM(G30:G30)+3.1</f>
        <v>3.1</v>
      </c>
      <c r="H29" s="85">
        <f>SUM(H30:H30)+28.4</f>
        <v>28.4</v>
      </c>
      <c r="I29" s="158" t="s">
        <v>84</v>
      </c>
      <c r="J29" s="159" t="s">
        <v>82</v>
      </c>
      <c r="K29" s="160" t="s">
        <v>124</v>
      </c>
      <c r="L29" s="161" t="s">
        <v>85</v>
      </c>
      <c r="M29" s="162" t="s">
        <v>294</v>
      </c>
    </row>
    <row r="30" spans="1:13" ht="138.75" customHeight="1" thickBot="1" x14ac:dyDescent="0.35">
      <c r="A30" s="235"/>
      <c r="B30" s="237"/>
      <c r="C30" s="100"/>
      <c r="D30" s="100"/>
      <c r="E30" s="110">
        <v>0</v>
      </c>
      <c r="F30" s="110">
        <v>0</v>
      </c>
      <c r="G30" s="110">
        <v>0</v>
      </c>
      <c r="H30" s="110">
        <v>0</v>
      </c>
      <c r="I30" s="153" t="s">
        <v>81</v>
      </c>
      <c r="J30" s="154" t="s">
        <v>82</v>
      </c>
      <c r="K30" s="155" t="s">
        <v>203</v>
      </c>
      <c r="L30" s="156" t="s">
        <v>83</v>
      </c>
      <c r="M30" s="157" t="s">
        <v>295</v>
      </c>
    </row>
    <row r="31" spans="1:13" ht="24" hidden="1" customHeight="1" thickBot="1" x14ac:dyDescent="0.35">
      <c r="A31" s="121" t="s">
        <v>86</v>
      </c>
      <c r="B31" s="122" t="s">
        <v>33</v>
      </c>
      <c r="C31" s="183"/>
      <c r="D31" s="183"/>
      <c r="E31" s="124">
        <f>SUM(E32:E32)</f>
        <v>236.5</v>
      </c>
      <c r="F31" s="124">
        <f>SUM(F32:F32)</f>
        <v>236.5</v>
      </c>
      <c r="G31" s="124">
        <f>SUM(G32:G32)</f>
        <v>48.9</v>
      </c>
      <c r="H31" s="124">
        <f>SUM(H32:H32)</f>
        <v>187.6</v>
      </c>
      <c r="I31" s="50"/>
      <c r="J31" s="52"/>
      <c r="K31" s="53"/>
      <c r="L31" s="53"/>
      <c r="M31" s="54"/>
    </row>
    <row r="32" spans="1:13" ht="92.4" x14ac:dyDescent="0.3">
      <c r="A32" s="234" t="s">
        <v>87</v>
      </c>
      <c r="B32" s="236" t="s">
        <v>88</v>
      </c>
      <c r="C32" s="108" t="s">
        <v>4</v>
      </c>
      <c r="D32" s="94" t="s">
        <v>202</v>
      </c>
      <c r="E32" s="85">
        <f>SUM(E33:E33)+236.5</f>
        <v>236.5</v>
      </c>
      <c r="F32" s="85">
        <f>SUM(F33:F33)+236.5</f>
        <v>236.5</v>
      </c>
      <c r="G32" s="91">
        <f>SUM(G33:G33)+48.9</f>
        <v>48.9</v>
      </c>
      <c r="H32" s="85">
        <f>SUM(H33:H33)+187.6</f>
        <v>187.6</v>
      </c>
      <c r="I32" s="163" t="s">
        <v>90</v>
      </c>
      <c r="J32" s="164" t="s">
        <v>82</v>
      </c>
      <c r="K32" s="165" t="s">
        <v>91</v>
      </c>
      <c r="L32" s="166" t="s">
        <v>204</v>
      </c>
      <c r="M32" s="167" t="s">
        <v>296</v>
      </c>
    </row>
    <row r="33" spans="1:13" ht="138" customHeight="1" thickBot="1" x14ac:dyDescent="0.35">
      <c r="A33" s="235"/>
      <c r="B33" s="237"/>
      <c r="C33" s="100"/>
      <c r="D33" s="96"/>
      <c r="E33" s="89">
        <v>0</v>
      </c>
      <c r="F33" s="89">
        <v>0</v>
      </c>
      <c r="G33" s="86">
        <v>0</v>
      </c>
      <c r="H33" s="89">
        <v>0</v>
      </c>
      <c r="I33" s="153" t="s">
        <v>89</v>
      </c>
      <c r="J33" s="154" t="s">
        <v>82</v>
      </c>
      <c r="K33" s="155" t="s">
        <v>205</v>
      </c>
      <c r="L33" s="156" t="s">
        <v>110</v>
      </c>
      <c r="M33" s="157" t="s">
        <v>297</v>
      </c>
    </row>
    <row r="34" spans="1:13" ht="39" customHeight="1" thickBot="1" x14ac:dyDescent="0.35">
      <c r="A34" s="48" t="s">
        <v>208</v>
      </c>
      <c r="B34" s="49" t="s">
        <v>206</v>
      </c>
      <c r="C34" s="52" t="s">
        <v>4</v>
      </c>
      <c r="D34" s="52" t="s">
        <v>202</v>
      </c>
      <c r="E34" s="56">
        <v>0</v>
      </c>
      <c r="F34" s="56">
        <v>27</v>
      </c>
      <c r="G34" s="56">
        <v>24.7</v>
      </c>
      <c r="H34" s="56">
        <v>2.2999999999999998</v>
      </c>
      <c r="I34" s="50" t="s">
        <v>207</v>
      </c>
      <c r="J34" s="52" t="s">
        <v>82</v>
      </c>
      <c r="K34" s="53" t="s">
        <v>197</v>
      </c>
      <c r="L34" s="53" t="s">
        <v>197</v>
      </c>
      <c r="M34" s="54" t="s">
        <v>298</v>
      </c>
    </row>
    <row r="35" spans="1:13" s="184" customFormat="1" ht="15" hidden="1" customHeight="1" thickBot="1" x14ac:dyDescent="0.35">
      <c r="A35" s="115" t="s">
        <v>209</v>
      </c>
      <c r="B35" s="116" t="s">
        <v>210</v>
      </c>
      <c r="C35" s="118"/>
      <c r="D35" s="118"/>
      <c r="E35" s="119">
        <f>SUM(E36:E36)</f>
        <v>0</v>
      </c>
      <c r="F35" s="119">
        <f>SUM(F36:F36)</f>
        <v>0</v>
      </c>
      <c r="G35" s="119">
        <f>SUM(G36:G36)</f>
        <v>0</v>
      </c>
      <c r="H35" s="119">
        <f>SUM(H36:H36)</f>
        <v>0</v>
      </c>
      <c r="I35" s="117"/>
      <c r="J35" s="118"/>
      <c r="K35" s="140"/>
      <c r="L35" s="140"/>
      <c r="M35" s="141"/>
    </row>
    <row r="36" spans="1:13" s="184" customFormat="1" ht="17.55" hidden="1" customHeight="1" thickBot="1" x14ac:dyDescent="0.35">
      <c r="A36" s="115" t="s">
        <v>211</v>
      </c>
      <c r="B36" s="116" t="s">
        <v>210</v>
      </c>
      <c r="C36" s="118"/>
      <c r="D36" s="118"/>
      <c r="E36" s="120">
        <v>0</v>
      </c>
      <c r="F36" s="120">
        <v>0</v>
      </c>
      <c r="G36" s="120">
        <v>0</v>
      </c>
      <c r="H36" s="120">
        <v>0</v>
      </c>
      <c r="I36" s="117"/>
      <c r="J36" s="118"/>
      <c r="K36" s="140"/>
      <c r="L36" s="140"/>
      <c r="M36" s="141"/>
    </row>
    <row r="37" spans="1:13" s="184" customFormat="1" ht="15.6" hidden="1" customHeight="1" thickBot="1" x14ac:dyDescent="0.35">
      <c r="A37" s="115" t="s">
        <v>92</v>
      </c>
      <c r="B37" s="116" t="s">
        <v>48</v>
      </c>
      <c r="C37" s="118"/>
      <c r="D37" s="118"/>
      <c r="E37" s="119">
        <f>SUM(E38:E38)</f>
        <v>0</v>
      </c>
      <c r="F37" s="119">
        <f>SUM(F38:F38)</f>
        <v>0</v>
      </c>
      <c r="G37" s="119">
        <f>SUM(G38:G38)</f>
        <v>0</v>
      </c>
      <c r="H37" s="119">
        <f>SUM(H38:H38)</f>
        <v>0</v>
      </c>
      <c r="I37" s="117"/>
      <c r="J37" s="118"/>
      <c r="K37" s="140"/>
      <c r="L37" s="140"/>
      <c r="M37" s="141"/>
    </row>
    <row r="38" spans="1:13" s="184" customFormat="1" ht="15.6" hidden="1" customHeight="1" thickBot="1" x14ac:dyDescent="0.35">
      <c r="A38" s="115" t="s">
        <v>93</v>
      </c>
      <c r="B38" s="116" t="s">
        <v>48</v>
      </c>
      <c r="C38" s="118" t="s">
        <v>4</v>
      </c>
      <c r="D38" s="118" t="s">
        <v>202</v>
      </c>
      <c r="E38" s="120">
        <v>0</v>
      </c>
      <c r="F38" s="120">
        <v>0</v>
      </c>
      <c r="G38" s="120">
        <v>0</v>
      </c>
      <c r="H38" s="120">
        <v>0</v>
      </c>
      <c r="I38" s="117"/>
      <c r="J38" s="118"/>
      <c r="K38" s="140"/>
      <c r="L38" s="140"/>
      <c r="M38" s="141"/>
    </row>
    <row r="39" spans="1:13" ht="40.200000000000003" thickBot="1" x14ac:dyDescent="0.35">
      <c r="A39" s="41" t="s">
        <v>94</v>
      </c>
      <c r="B39" s="42" t="s">
        <v>95</v>
      </c>
      <c r="C39" s="45"/>
      <c r="D39" s="45"/>
      <c r="E39" s="44">
        <f>SUM(E40:E40)</f>
        <v>117.8</v>
      </c>
      <c r="F39" s="44">
        <f>SUM(F40:F40)</f>
        <v>117.8</v>
      </c>
      <c r="G39" s="44">
        <f>SUM(G40:G40)</f>
        <v>113.2</v>
      </c>
      <c r="H39" s="44">
        <f>SUM(H40:H40)</f>
        <v>4.5999999999999996</v>
      </c>
      <c r="I39" s="43"/>
      <c r="J39" s="45"/>
      <c r="K39" s="46"/>
      <c r="L39" s="46"/>
      <c r="M39" s="47"/>
    </row>
    <row r="40" spans="1:13" ht="27" thickBot="1" x14ac:dyDescent="0.35">
      <c r="A40" s="72" t="s">
        <v>96</v>
      </c>
      <c r="B40" s="73" t="s">
        <v>25</v>
      </c>
      <c r="C40" s="76"/>
      <c r="D40" s="76"/>
      <c r="E40" s="75">
        <f>E41+E42+E45+E46+E47+E48</f>
        <v>117.8</v>
      </c>
      <c r="F40" s="75">
        <f>F41+F42+F45+F46+F47+F48</f>
        <v>117.8</v>
      </c>
      <c r="G40" s="75">
        <f>G41+G42+G45+G46+G47+G48-0.1</f>
        <v>113.2</v>
      </c>
      <c r="H40" s="75">
        <f>H41+H42+H45+H46+H47+H48+0.1</f>
        <v>4.5999999999999996</v>
      </c>
      <c r="I40" s="50"/>
      <c r="J40" s="52"/>
      <c r="K40" s="53"/>
      <c r="L40" s="53"/>
      <c r="M40" s="54"/>
    </row>
    <row r="41" spans="1:13" ht="93" thickBot="1" x14ac:dyDescent="0.35">
      <c r="A41" s="48" t="s">
        <v>97</v>
      </c>
      <c r="B41" s="49" t="s">
        <v>12</v>
      </c>
      <c r="C41" s="52" t="s">
        <v>6</v>
      </c>
      <c r="D41" s="52" t="s">
        <v>199</v>
      </c>
      <c r="E41" s="56">
        <v>52</v>
      </c>
      <c r="F41" s="56">
        <v>52</v>
      </c>
      <c r="G41" s="56">
        <v>51.1</v>
      </c>
      <c r="H41" s="56">
        <v>0.9</v>
      </c>
      <c r="I41" s="50" t="s">
        <v>98</v>
      </c>
      <c r="J41" s="52" t="s">
        <v>82</v>
      </c>
      <c r="K41" s="147" t="s">
        <v>212</v>
      </c>
      <c r="L41" s="147" t="s">
        <v>212</v>
      </c>
      <c r="M41" s="148" t="s">
        <v>299</v>
      </c>
    </row>
    <row r="42" spans="1:13" ht="18.600000000000001" customHeight="1" x14ac:dyDescent="0.3">
      <c r="A42" s="218" t="s">
        <v>99</v>
      </c>
      <c r="B42" s="221" t="s">
        <v>13</v>
      </c>
      <c r="C42" s="108"/>
      <c r="D42" s="94"/>
      <c r="E42" s="85">
        <f>SUM(E43:E44)</f>
        <v>5.8</v>
      </c>
      <c r="F42" s="91">
        <f>SUM(F43:F44)</f>
        <v>5.8</v>
      </c>
      <c r="G42" s="85">
        <f>SUM(G43:G44)</f>
        <v>3.4</v>
      </c>
      <c r="H42" s="85">
        <f>SUM(H43:H44)</f>
        <v>2.4</v>
      </c>
      <c r="I42" s="221" t="s">
        <v>100</v>
      </c>
      <c r="J42" s="229" t="s">
        <v>82</v>
      </c>
      <c r="K42" s="244" t="s">
        <v>203</v>
      </c>
      <c r="L42" s="238">
        <v>5</v>
      </c>
      <c r="M42" s="241" t="s">
        <v>275</v>
      </c>
    </row>
    <row r="43" spans="1:13" ht="18.600000000000001" customHeight="1" x14ac:dyDescent="0.3">
      <c r="A43" s="219"/>
      <c r="B43" s="222"/>
      <c r="C43" s="109" t="s">
        <v>9</v>
      </c>
      <c r="D43" s="107" t="s">
        <v>196</v>
      </c>
      <c r="E43" s="92">
        <v>4</v>
      </c>
      <c r="F43" s="126">
        <v>4</v>
      </c>
      <c r="G43" s="87">
        <v>1.7</v>
      </c>
      <c r="H43" s="87">
        <v>2.2999999999999998</v>
      </c>
      <c r="I43" s="222"/>
      <c r="J43" s="230"/>
      <c r="K43" s="245"/>
      <c r="L43" s="239"/>
      <c r="M43" s="242"/>
    </row>
    <row r="44" spans="1:13" ht="18.600000000000001" customHeight="1" thickBot="1" x14ac:dyDescent="0.35">
      <c r="A44" s="220"/>
      <c r="B44" s="223"/>
      <c r="C44" s="96" t="s">
        <v>6</v>
      </c>
      <c r="D44" s="96" t="s">
        <v>199</v>
      </c>
      <c r="E44" s="89">
        <v>1.8</v>
      </c>
      <c r="F44" s="86">
        <v>1.8</v>
      </c>
      <c r="G44" s="86">
        <v>1.7</v>
      </c>
      <c r="H44" s="89">
        <v>0.1</v>
      </c>
      <c r="I44" s="223"/>
      <c r="J44" s="226"/>
      <c r="K44" s="246"/>
      <c r="L44" s="240"/>
      <c r="M44" s="243"/>
    </row>
    <row r="45" spans="1:13" ht="27" hidden="1" thickBot="1" x14ac:dyDescent="0.35">
      <c r="A45" s="115" t="s">
        <v>102</v>
      </c>
      <c r="B45" s="116" t="s">
        <v>29</v>
      </c>
      <c r="C45" s="118" t="s">
        <v>30</v>
      </c>
      <c r="D45" s="118" t="s">
        <v>213</v>
      </c>
      <c r="E45" s="120">
        <v>0</v>
      </c>
      <c r="F45" s="120">
        <v>0</v>
      </c>
      <c r="G45" s="120">
        <v>0</v>
      </c>
      <c r="H45" s="120">
        <v>0</v>
      </c>
      <c r="I45" s="50"/>
      <c r="J45" s="52"/>
      <c r="K45" s="53"/>
      <c r="L45" s="53"/>
      <c r="M45" s="54"/>
    </row>
    <row r="46" spans="1:13" ht="27" thickBot="1" x14ac:dyDescent="0.35">
      <c r="A46" s="48" t="s">
        <v>103</v>
      </c>
      <c r="B46" s="49" t="s">
        <v>32</v>
      </c>
      <c r="C46" s="52" t="s">
        <v>6</v>
      </c>
      <c r="D46" s="52" t="s">
        <v>199</v>
      </c>
      <c r="E46" s="56">
        <v>10</v>
      </c>
      <c r="F46" s="56">
        <v>10</v>
      </c>
      <c r="G46" s="56">
        <v>9.4</v>
      </c>
      <c r="H46" s="56">
        <v>0.6</v>
      </c>
      <c r="I46" s="50" t="s">
        <v>104</v>
      </c>
      <c r="J46" s="52" t="s">
        <v>82</v>
      </c>
      <c r="K46" s="53" t="s">
        <v>214</v>
      </c>
      <c r="L46" s="53" t="s">
        <v>215</v>
      </c>
      <c r="M46" s="54" t="s">
        <v>300</v>
      </c>
    </row>
    <row r="47" spans="1:13" ht="40.200000000000003" hidden="1" thickBot="1" x14ac:dyDescent="0.35">
      <c r="A47" s="115" t="s">
        <v>216</v>
      </c>
      <c r="B47" s="116" t="s">
        <v>217</v>
      </c>
      <c r="C47" s="118"/>
      <c r="D47" s="118"/>
      <c r="E47" s="120">
        <v>0</v>
      </c>
      <c r="F47" s="120">
        <v>0</v>
      </c>
      <c r="G47" s="120">
        <v>0</v>
      </c>
      <c r="H47" s="120">
        <v>0</v>
      </c>
      <c r="I47" s="50"/>
      <c r="J47" s="52"/>
      <c r="K47" s="53"/>
      <c r="L47" s="53"/>
      <c r="M47" s="54"/>
    </row>
    <row r="48" spans="1:13" ht="53.4" thickBot="1" x14ac:dyDescent="0.35">
      <c r="A48" s="48" t="s">
        <v>219</v>
      </c>
      <c r="B48" s="49" t="s">
        <v>220</v>
      </c>
      <c r="C48" s="52" t="s">
        <v>9</v>
      </c>
      <c r="D48" s="52" t="s">
        <v>196</v>
      </c>
      <c r="E48" s="56">
        <v>50</v>
      </c>
      <c r="F48" s="56">
        <v>50</v>
      </c>
      <c r="G48" s="56">
        <v>49.4</v>
      </c>
      <c r="H48" s="56">
        <v>0.6</v>
      </c>
      <c r="I48" s="50" t="s">
        <v>221</v>
      </c>
      <c r="J48" s="52" t="s">
        <v>82</v>
      </c>
      <c r="K48" s="53" t="s">
        <v>222</v>
      </c>
      <c r="L48" s="53" t="s">
        <v>222</v>
      </c>
      <c r="M48" s="54" t="s">
        <v>301</v>
      </c>
    </row>
    <row r="49" spans="1:13" ht="40.200000000000003" thickBot="1" x14ac:dyDescent="0.35">
      <c r="A49" s="41" t="s">
        <v>105</v>
      </c>
      <c r="B49" s="42" t="s">
        <v>106</v>
      </c>
      <c r="C49" s="45"/>
      <c r="D49" s="45"/>
      <c r="E49" s="44">
        <f>E50+E60+E88+E96</f>
        <v>3877.6</v>
      </c>
      <c r="F49" s="44">
        <f>F50+F60+F88+F96</f>
        <v>3906.7</v>
      </c>
      <c r="G49" s="44">
        <f>G50+G60+G88+G96-0.1</f>
        <v>3289.2000000000007</v>
      </c>
      <c r="H49" s="44">
        <f>H50+H60+H88+H96</f>
        <v>617.5</v>
      </c>
      <c r="I49" s="43"/>
      <c r="J49" s="45"/>
      <c r="K49" s="46"/>
      <c r="L49" s="46"/>
      <c r="M49" s="47"/>
    </row>
    <row r="50" spans="1:13" ht="27" thickBot="1" x14ac:dyDescent="0.35">
      <c r="A50" s="72" t="s">
        <v>107</v>
      </c>
      <c r="B50" s="73" t="s">
        <v>23</v>
      </c>
      <c r="C50" s="76"/>
      <c r="D50" s="76"/>
      <c r="E50" s="75">
        <f>E51+E53+E55+E59</f>
        <v>285.89999999999998</v>
      </c>
      <c r="F50" s="75">
        <f>F51+F53+F55+F59</f>
        <v>275.09999999999997</v>
      </c>
      <c r="G50" s="75">
        <f>G51+G53+G55+G59</f>
        <v>212.9</v>
      </c>
      <c r="H50" s="75">
        <f>H51+H53+H55+H59</f>
        <v>62.2</v>
      </c>
      <c r="I50" s="50"/>
      <c r="J50" s="52"/>
      <c r="K50" s="53"/>
      <c r="L50" s="53"/>
      <c r="M50" s="54"/>
    </row>
    <row r="51" spans="1:13" ht="27" customHeight="1" x14ac:dyDescent="0.3">
      <c r="A51" s="218" t="s">
        <v>108</v>
      </c>
      <c r="B51" s="221" t="s">
        <v>14</v>
      </c>
      <c r="C51" s="52"/>
      <c r="D51" s="52"/>
      <c r="E51" s="51">
        <f>SUM(E52:E52)</f>
        <v>10.3</v>
      </c>
      <c r="F51" s="51">
        <f>SUM(F52:F52)</f>
        <v>10.3</v>
      </c>
      <c r="G51" s="51">
        <f>SUM(G52:G52)</f>
        <v>10.3</v>
      </c>
      <c r="H51" s="51">
        <f>SUM(H52:H52)</f>
        <v>0</v>
      </c>
      <c r="I51" s="221" t="s">
        <v>109</v>
      </c>
      <c r="J51" s="229" t="s">
        <v>82</v>
      </c>
      <c r="K51" s="212" t="s">
        <v>110</v>
      </c>
      <c r="L51" s="212" t="s">
        <v>110</v>
      </c>
      <c r="M51" s="215" t="s">
        <v>303</v>
      </c>
    </row>
    <row r="52" spans="1:13" ht="15" thickBot="1" x14ac:dyDescent="0.35">
      <c r="A52" s="220"/>
      <c r="B52" s="223"/>
      <c r="C52" s="38" t="s">
        <v>6</v>
      </c>
      <c r="D52" s="38" t="s">
        <v>199</v>
      </c>
      <c r="E52" s="55">
        <v>10.3</v>
      </c>
      <c r="F52" s="55">
        <v>10.3</v>
      </c>
      <c r="G52" s="55">
        <v>10.3</v>
      </c>
      <c r="H52" s="55">
        <v>0</v>
      </c>
      <c r="I52" s="223"/>
      <c r="J52" s="226"/>
      <c r="K52" s="214"/>
      <c r="L52" s="214"/>
      <c r="M52" s="217"/>
    </row>
    <row r="53" spans="1:13" ht="15" customHeight="1" x14ac:dyDescent="0.3">
      <c r="A53" s="218" t="s">
        <v>111</v>
      </c>
      <c r="B53" s="221" t="s">
        <v>15</v>
      </c>
      <c r="C53" s="94"/>
      <c r="D53" s="94"/>
      <c r="E53" s="91">
        <f>SUM(E54:E54)</f>
        <v>18</v>
      </c>
      <c r="F53" s="85">
        <f>SUM(F54:F54)</f>
        <v>18</v>
      </c>
      <c r="G53" s="85">
        <f>SUM(G54:G54)</f>
        <v>17.899999999999999</v>
      </c>
      <c r="H53" s="85">
        <f>SUM(H54:H54)</f>
        <v>0.1</v>
      </c>
      <c r="I53" s="221" t="s">
        <v>112</v>
      </c>
      <c r="J53" s="229" t="s">
        <v>113</v>
      </c>
      <c r="K53" s="212" t="s">
        <v>223</v>
      </c>
      <c r="L53" s="212" t="s">
        <v>223</v>
      </c>
      <c r="M53" s="215" t="s">
        <v>302</v>
      </c>
    </row>
    <row r="54" spans="1:13" ht="15" thickBot="1" x14ac:dyDescent="0.35">
      <c r="A54" s="220"/>
      <c r="B54" s="223"/>
      <c r="C54" s="96" t="s">
        <v>6</v>
      </c>
      <c r="D54" s="96" t="s">
        <v>199</v>
      </c>
      <c r="E54" s="86">
        <v>18</v>
      </c>
      <c r="F54" s="89">
        <v>18</v>
      </c>
      <c r="G54" s="89">
        <v>17.899999999999999</v>
      </c>
      <c r="H54" s="89">
        <v>0.1</v>
      </c>
      <c r="I54" s="223"/>
      <c r="J54" s="226"/>
      <c r="K54" s="214"/>
      <c r="L54" s="214"/>
      <c r="M54" s="217"/>
    </row>
    <row r="55" spans="1:13" ht="79.2" x14ac:dyDescent="0.3">
      <c r="A55" s="218" t="s">
        <v>114</v>
      </c>
      <c r="B55" s="221" t="s">
        <v>115</v>
      </c>
      <c r="C55" s="108"/>
      <c r="D55" s="94"/>
      <c r="E55" s="91">
        <f>SUM(E56:E58)</f>
        <v>243.7</v>
      </c>
      <c r="F55" s="85">
        <f>SUM(F56:F58)</f>
        <v>232.89999999999998</v>
      </c>
      <c r="G55" s="85">
        <f>SUM(G56:G58)</f>
        <v>170.9</v>
      </c>
      <c r="H55" s="85">
        <f>SUM(H56:H58)</f>
        <v>62</v>
      </c>
      <c r="I55" s="83" t="s">
        <v>224</v>
      </c>
      <c r="J55" s="94" t="s">
        <v>128</v>
      </c>
      <c r="K55" s="112" t="s">
        <v>129</v>
      </c>
      <c r="L55" s="102" t="s">
        <v>129</v>
      </c>
      <c r="M55" s="113" t="s">
        <v>225</v>
      </c>
    </row>
    <row r="56" spans="1:13" ht="39.6" x14ac:dyDescent="0.3">
      <c r="A56" s="219"/>
      <c r="B56" s="222"/>
      <c r="C56" s="109" t="s">
        <v>6</v>
      </c>
      <c r="D56" s="107" t="s">
        <v>199</v>
      </c>
      <c r="E56" s="90">
        <v>80.2</v>
      </c>
      <c r="F56" s="92">
        <v>80.2</v>
      </c>
      <c r="G56" s="92">
        <v>60.1</v>
      </c>
      <c r="H56" s="92">
        <v>20.100000000000001</v>
      </c>
      <c r="I56" s="127" t="s">
        <v>226</v>
      </c>
      <c r="J56" s="107" t="s">
        <v>82</v>
      </c>
      <c r="K56" s="106" t="s">
        <v>101</v>
      </c>
      <c r="L56" s="130" t="s">
        <v>101</v>
      </c>
      <c r="M56" s="128" t="s">
        <v>227</v>
      </c>
    </row>
    <row r="57" spans="1:13" ht="39.6" x14ac:dyDescent="0.3">
      <c r="A57" s="219"/>
      <c r="B57" s="222"/>
      <c r="C57" s="95" t="s">
        <v>11</v>
      </c>
      <c r="D57" s="107" t="s">
        <v>228</v>
      </c>
      <c r="E57" s="92">
        <v>5</v>
      </c>
      <c r="F57" s="87">
        <v>0</v>
      </c>
      <c r="G57" s="92">
        <v>0</v>
      </c>
      <c r="H57" s="87">
        <v>0</v>
      </c>
      <c r="I57" s="81" t="s">
        <v>229</v>
      </c>
      <c r="J57" s="107" t="s">
        <v>128</v>
      </c>
      <c r="K57" s="106" t="s">
        <v>85</v>
      </c>
      <c r="L57" s="106" t="s">
        <v>85</v>
      </c>
      <c r="M57" s="146" t="s">
        <v>230</v>
      </c>
    </row>
    <row r="58" spans="1:13" ht="40.200000000000003" thickBot="1" x14ac:dyDescent="0.35">
      <c r="A58" s="220"/>
      <c r="B58" s="223"/>
      <c r="C58" s="96" t="s">
        <v>9</v>
      </c>
      <c r="D58" s="96" t="s">
        <v>196</v>
      </c>
      <c r="E58" s="89">
        <v>158.5</v>
      </c>
      <c r="F58" s="86">
        <v>152.69999999999999</v>
      </c>
      <c r="G58" s="89">
        <v>110.8</v>
      </c>
      <c r="H58" s="86">
        <v>41.9</v>
      </c>
      <c r="I58" s="168" t="s">
        <v>231</v>
      </c>
      <c r="J58" s="169" t="s">
        <v>82</v>
      </c>
      <c r="K58" s="170" t="s">
        <v>101</v>
      </c>
      <c r="L58" s="171" t="s">
        <v>85</v>
      </c>
      <c r="M58" s="172" t="s">
        <v>267</v>
      </c>
    </row>
    <row r="59" spans="1:13" ht="135.75" customHeight="1" thickBot="1" x14ac:dyDescent="0.35">
      <c r="A59" s="48" t="s">
        <v>117</v>
      </c>
      <c r="B59" s="49" t="s">
        <v>49</v>
      </c>
      <c r="C59" s="52" t="s">
        <v>6</v>
      </c>
      <c r="D59" s="52" t="s">
        <v>199</v>
      </c>
      <c r="E59" s="56">
        <v>13.9</v>
      </c>
      <c r="F59" s="56">
        <v>13.9</v>
      </c>
      <c r="G59" s="56">
        <v>13.8</v>
      </c>
      <c r="H59" s="56">
        <v>0.1</v>
      </c>
      <c r="I59" s="50" t="s">
        <v>118</v>
      </c>
      <c r="J59" s="52" t="s">
        <v>82</v>
      </c>
      <c r="K59" s="53" t="s">
        <v>101</v>
      </c>
      <c r="L59" s="53" t="s">
        <v>116</v>
      </c>
      <c r="M59" s="54" t="s">
        <v>304</v>
      </c>
    </row>
    <row r="60" spans="1:13" ht="27" thickBot="1" x14ac:dyDescent="0.35">
      <c r="A60" s="72" t="s">
        <v>119</v>
      </c>
      <c r="B60" s="73" t="s">
        <v>16</v>
      </c>
      <c r="C60" s="76"/>
      <c r="D60" s="76"/>
      <c r="E60" s="75">
        <f>E61+E65+E66+E68+E73+E81+E87</f>
        <v>3482.7999999999997</v>
      </c>
      <c r="F60" s="75">
        <f>F61+F65+F66+F68+F73+F81+F87</f>
        <v>3497.7</v>
      </c>
      <c r="G60" s="75">
        <f>G61+G65+G66+G68+G73+G81+G87</f>
        <v>2972.6000000000004</v>
      </c>
      <c r="H60" s="75">
        <f>H61+H65+H66+H68+H73+H81+H87+0.1</f>
        <v>525.19999999999993</v>
      </c>
      <c r="I60" s="50"/>
      <c r="J60" s="52"/>
      <c r="K60" s="53"/>
      <c r="L60" s="53"/>
      <c r="M60" s="54"/>
    </row>
    <row r="61" spans="1:13" ht="24" customHeight="1" x14ac:dyDescent="0.3">
      <c r="A61" s="218" t="s">
        <v>120</v>
      </c>
      <c r="B61" s="221" t="s">
        <v>17</v>
      </c>
      <c r="C61" s="108"/>
      <c r="D61" s="94"/>
      <c r="E61" s="85">
        <f>SUM(E62:E64)</f>
        <v>78.399999999999991</v>
      </c>
      <c r="F61" s="85">
        <f>SUM(F62:F64)</f>
        <v>78.399999999999991</v>
      </c>
      <c r="G61" s="91">
        <f>SUM(G62:G64)</f>
        <v>78.399999999999991</v>
      </c>
      <c r="H61" s="91">
        <f>SUM(H62:H64)</f>
        <v>0</v>
      </c>
      <c r="I61" s="83" t="s">
        <v>121</v>
      </c>
      <c r="J61" s="52" t="s">
        <v>82</v>
      </c>
      <c r="K61" s="53" t="s">
        <v>137</v>
      </c>
      <c r="L61" s="53" t="s">
        <v>122</v>
      </c>
      <c r="M61" s="113" t="s">
        <v>232</v>
      </c>
    </row>
    <row r="62" spans="1:13" ht="26.4" x14ac:dyDescent="0.3">
      <c r="A62" s="219"/>
      <c r="B62" s="222"/>
      <c r="C62" s="107" t="s">
        <v>9</v>
      </c>
      <c r="D62" s="107" t="s">
        <v>196</v>
      </c>
      <c r="E62" s="87">
        <v>13.6</v>
      </c>
      <c r="F62" s="92">
        <v>13.6</v>
      </c>
      <c r="G62" s="90">
        <v>13.6</v>
      </c>
      <c r="H62" s="90">
        <v>0</v>
      </c>
      <c r="I62" s="84" t="s">
        <v>233</v>
      </c>
      <c r="J62" s="125" t="s">
        <v>82</v>
      </c>
      <c r="K62" s="129" t="s">
        <v>234</v>
      </c>
      <c r="L62" s="131" t="s">
        <v>235</v>
      </c>
      <c r="M62" s="104" t="s">
        <v>236</v>
      </c>
    </row>
    <row r="63" spans="1:13" ht="26.4" x14ac:dyDescent="0.3">
      <c r="A63" s="219"/>
      <c r="B63" s="222"/>
      <c r="C63" s="107" t="s">
        <v>6</v>
      </c>
      <c r="D63" s="109" t="s">
        <v>199</v>
      </c>
      <c r="E63" s="90">
        <v>64.8</v>
      </c>
      <c r="F63" s="87">
        <v>64.8</v>
      </c>
      <c r="G63" s="92">
        <v>64.8</v>
      </c>
      <c r="H63" s="87">
        <v>0</v>
      </c>
      <c r="I63" s="127" t="s">
        <v>123</v>
      </c>
      <c r="J63" s="95" t="s">
        <v>82</v>
      </c>
      <c r="K63" s="106" t="s">
        <v>237</v>
      </c>
      <c r="L63" s="132" t="s">
        <v>237</v>
      </c>
      <c r="M63" s="104" t="s">
        <v>305</v>
      </c>
    </row>
    <row r="64" spans="1:13" ht="53.4" thickBot="1" x14ac:dyDescent="0.35">
      <c r="A64" s="220"/>
      <c r="B64" s="223"/>
      <c r="C64" s="100"/>
      <c r="D64" s="96"/>
      <c r="E64" s="89">
        <v>0</v>
      </c>
      <c r="F64" s="89">
        <v>0</v>
      </c>
      <c r="G64" s="89">
        <v>0</v>
      </c>
      <c r="H64" s="86">
        <v>0</v>
      </c>
      <c r="I64" s="82" t="s">
        <v>238</v>
      </c>
      <c r="J64" s="96" t="s">
        <v>128</v>
      </c>
      <c r="K64" s="111" t="s">
        <v>204</v>
      </c>
      <c r="L64" s="111" t="s">
        <v>204</v>
      </c>
      <c r="M64" s="114" t="s">
        <v>236</v>
      </c>
    </row>
    <row r="65" spans="1:13" ht="45" customHeight="1" thickBot="1" x14ac:dyDescent="0.35">
      <c r="A65" s="48" t="s">
        <v>125</v>
      </c>
      <c r="B65" s="49" t="s">
        <v>126</v>
      </c>
      <c r="C65" s="52" t="s">
        <v>30</v>
      </c>
      <c r="D65" s="52" t="s">
        <v>213</v>
      </c>
      <c r="E65" s="56">
        <v>20</v>
      </c>
      <c r="F65" s="56">
        <v>20</v>
      </c>
      <c r="G65" s="56">
        <v>13.2</v>
      </c>
      <c r="H65" s="56">
        <v>6.8</v>
      </c>
      <c r="I65" s="50" t="s">
        <v>127</v>
      </c>
      <c r="J65" s="52" t="s">
        <v>128</v>
      </c>
      <c r="K65" s="53" t="s">
        <v>129</v>
      </c>
      <c r="L65" s="53" t="s">
        <v>129</v>
      </c>
      <c r="M65" s="54" t="s">
        <v>239</v>
      </c>
    </row>
    <row r="66" spans="1:13" ht="40.5" customHeight="1" x14ac:dyDescent="0.3">
      <c r="A66" s="218" t="s">
        <v>130</v>
      </c>
      <c r="B66" s="221" t="s">
        <v>283</v>
      </c>
      <c r="C66" s="108"/>
      <c r="D66" s="108"/>
      <c r="E66" s="91">
        <f>SUM(E67:E67)</f>
        <v>0</v>
      </c>
      <c r="F66" s="185">
        <f>SUM(F67:F67)</f>
        <v>110.7</v>
      </c>
      <c r="G66" s="186">
        <f>SUM(G67:G67)</f>
        <v>110.6</v>
      </c>
      <c r="H66" s="186">
        <f>SUM(H67:H67)</f>
        <v>0.1</v>
      </c>
      <c r="I66" s="221" t="s">
        <v>127</v>
      </c>
      <c r="J66" s="229" t="s">
        <v>128</v>
      </c>
      <c r="K66" s="212" t="s">
        <v>204</v>
      </c>
      <c r="L66" s="212" t="s">
        <v>204</v>
      </c>
      <c r="M66" s="247" t="s">
        <v>277</v>
      </c>
    </row>
    <row r="67" spans="1:13" ht="15" thickBot="1" x14ac:dyDescent="0.35">
      <c r="A67" s="220"/>
      <c r="B67" s="223"/>
      <c r="C67" s="100" t="s">
        <v>26</v>
      </c>
      <c r="D67" s="100" t="s">
        <v>241</v>
      </c>
      <c r="E67" s="86">
        <v>0</v>
      </c>
      <c r="F67" s="187">
        <v>110.7</v>
      </c>
      <c r="G67" s="188">
        <v>110.6</v>
      </c>
      <c r="H67" s="188">
        <v>0.1</v>
      </c>
      <c r="I67" s="223"/>
      <c r="J67" s="226"/>
      <c r="K67" s="214"/>
      <c r="L67" s="214"/>
      <c r="M67" s="248"/>
    </row>
    <row r="68" spans="1:13" ht="52.8" x14ac:dyDescent="0.3">
      <c r="A68" s="218" t="s">
        <v>131</v>
      </c>
      <c r="B68" s="221" t="s">
        <v>132</v>
      </c>
      <c r="C68" s="108"/>
      <c r="D68" s="52"/>
      <c r="E68" s="51">
        <f>SUM(E69:E72)</f>
        <v>314.7</v>
      </c>
      <c r="F68" s="51">
        <f>SUM(F69:F72)</f>
        <v>314.7</v>
      </c>
      <c r="G68" s="51">
        <f>SUM(G69:G72)</f>
        <v>283.09999999999997</v>
      </c>
      <c r="H68" s="51">
        <f>SUM(H69:H72)</f>
        <v>31.599999999999998</v>
      </c>
      <c r="I68" s="173" t="s">
        <v>133</v>
      </c>
      <c r="J68" s="174" t="s">
        <v>128</v>
      </c>
      <c r="K68" s="175" t="s">
        <v>129</v>
      </c>
      <c r="L68" s="175" t="s">
        <v>85</v>
      </c>
      <c r="M68" s="176" t="s">
        <v>306</v>
      </c>
    </row>
    <row r="69" spans="1:13" ht="18" customHeight="1" x14ac:dyDescent="0.3">
      <c r="A69" s="219"/>
      <c r="B69" s="222"/>
      <c r="C69" s="107" t="s">
        <v>9</v>
      </c>
      <c r="D69" s="133" t="s">
        <v>196</v>
      </c>
      <c r="E69" s="88">
        <v>117.7</v>
      </c>
      <c r="F69" s="101">
        <v>117.7</v>
      </c>
      <c r="G69" s="88">
        <v>106.5</v>
      </c>
      <c r="H69" s="88">
        <v>11.2</v>
      </c>
      <c r="I69" s="249" t="s">
        <v>242</v>
      </c>
      <c r="J69" s="251" t="s">
        <v>128</v>
      </c>
      <c r="K69" s="252" t="s">
        <v>129</v>
      </c>
      <c r="L69" s="252" t="s">
        <v>129</v>
      </c>
      <c r="M69" s="250" t="s">
        <v>307</v>
      </c>
    </row>
    <row r="70" spans="1:13" x14ac:dyDescent="0.3">
      <c r="A70" s="219"/>
      <c r="B70" s="222"/>
      <c r="C70" s="109" t="s">
        <v>31</v>
      </c>
      <c r="D70" s="109" t="s">
        <v>243</v>
      </c>
      <c r="E70" s="92">
        <v>145.6</v>
      </c>
      <c r="F70" s="90">
        <v>145.6</v>
      </c>
      <c r="G70" s="92">
        <v>129.19999999999999</v>
      </c>
      <c r="H70" s="92">
        <v>16.399999999999999</v>
      </c>
      <c r="I70" s="222"/>
      <c r="J70" s="230"/>
      <c r="K70" s="213"/>
      <c r="L70" s="213"/>
      <c r="M70" s="216"/>
    </row>
    <row r="71" spans="1:13" x14ac:dyDescent="0.3">
      <c r="A71" s="219"/>
      <c r="B71" s="222"/>
      <c r="C71" s="95" t="s">
        <v>34</v>
      </c>
      <c r="D71" s="107" t="s">
        <v>244</v>
      </c>
      <c r="E71" s="92">
        <v>2</v>
      </c>
      <c r="F71" s="92">
        <v>2</v>
      </c>
      <c r="G71" s="92">
        <v>2</v>
      </c>
      <c r="H71" s="87"/>
      <c r="I71" s="222"/>
      <c r="J71" s="230"/>
      <c r="K71" s="213"/>
      <c r="L71" s="213"/>
      <c r="M71" s="216"/>
    </row>
    <row r="72" spans="1:13" ht="15" thickBot="1" x14ac:dyDescent="0.35">
      <c r="A72" s="220"/>
      <c r="B72" s="223"/>
      <c r="C72" s="96" t="s">
        <v>30</v>
      </c>
      <c r="D72" s="96" t="s">
        <v>213</v>
      </c>
      <c r="E72" s="89">
        <v>49.4</v>
      </c>
      <c r="F72" s="89">
        <v>49.4</v>
      </c>
      <c r="G72" s="89">
        <v>45.4</v>
      </c>
      <c r="H72" s="86">
        <v>4</v>
      </c>
      <c r="I72" s="223"/>
      <c r="J72" s="226"/>
      <c r="K72" s="214"/>
      <c r="L72" s="214"/>
      <c r="M72" s="217"/>
    </row>
    <row r="73" spans="1:13" ht="14.55" customHeight="1" x14ac:dyDescent="0.3">
      <c r="A73" s="218" t="s">
        <v>134</v>
      </c>
      <c r="B73" s="221" t="s">
        <v>135</v>
      </c>
      <c r="C73" s="94"/>
      <c r="D73" s="94"/>
      <c r="E73" s="85">
        <f>SUM(E74:E80)</f>
        <v>2309.5</v>
      </c>
      <c r="F73" s="85">
        <f>SUM(F74:F80)</f>
        <v>2313.7000000000003</v>
      </c>
      <c r="G73" s="91">
        <f>SUM(G74:G80)</f>
        <v>2064.8000000000002</v>
      </c>
      <c r="H73" s="85">
        <f>SUM(H74:H80)</f>
        <v>248.9</v>
      </c>
      <c r="I73" s="221" t="s">
        <v>136</v>
      </c>
      <c r="J73" s="229" t="s">
        <v>128</v>
      </c>
      <c r="K73" s="212" t="s">
        <v>129</v>
      </c>
      <c r="L73" s="212" t="s">
        <v>129</v>
      </c>
      <c r="M73" s="215" t="s">
        <v>308</v>
      </c>
    </row>
    <row r="74" spans="1:13" x14ac:dyDescent="0.3">
      <c r="A74" s="219"/>
      <c r="B74" s="222"/>
      <c r="C74" s="95" t="s">
        <v>31</v>
      </c>
      <c r="D74" s="107" t="s">
        <v>243</v>
      </c>
      <c r="E74" s="92">
        <v>507.7</v>
      </c>
      <c r="F74" s="87">
        <v>1332.5</v>
      </c>
      <c r="G74" s="90">
        <v>1114.2</v>
      </c>
      <c r="H74" s="92">
        <v>218.3</v>
      </c>
      <c r="I74" s="222"/>
      <c r="J74" s="230"/>
      <c r="K74" s="213"/>
      <c r="L74" s="213"/>
      <c r="M74" s="216"/>
    </row>
    <row r="75" spans="1:13" x14ac:dyDescent="0.3">
      <c r="A75" s="219"/>
      <c r="B75" s="222"/>
      <c r="C75" s="95" t="s">
        <v>11</v>
      </c>
      <c r="D75" s="107" t="s">
        <v>228</v>
      </c>
      <c r="E75" s="92">
        <v>1174.5999999999999</v>
      </c>
      <c r="F75" s="90">
        <v>281.2</v>
      </c>
      <c r="G75" s="87">
        <v>270.2</v>
      </c>
      <c r="H75" s="92">
        <v>11</v>
      </c>
      <c r="I75" s="222"/>
      <c r="J75" s="230"/>
      <c r="K75" s="213"/>
      <c r="L75" s="213"/>
      <c r="M75" s="216"/>
    </row>
    <row r="76" spans="1:13" x14ac:dyDescent="0.3">
      <c r="A76" s="219"/>
      <c r="B76" s="222"/>
      <c r="C76" s="107" t="s">
        <v>34</v>
      </c>
      <c r="D76" s="107" t="s">
        <v>245</v>
      </c>
      <c r="E76" s="87">
        <v>28.3</v>
      </c>
      <c r="F76" s="87">
        <v>28.3</v>
      </c>
      <c r="G76" s="87">
        <v>28.3</v>
      </c>
      <c r="H76" s="92">
        <v>0</v>
      </c>
      <c r="I76" s="222"/>
      <c r="J76" s="230"/>
      <c r="K76" s="213"/>
      <c r="L76" s="213"/>
      <c r="M76" s="216"/>
    </row>
    <row r="77" spans="1:13" x14ac:dyDescent="0.3">
      <c r="A77" s="219"/>
      <c r="B77" s="222"/>
      <c r="C77" s="109" t="s">
        <v>34</v>
      </c>
      <c r="D77" s="109" t="s">
        <v>244</v>
      </c>
      <c r="E77" s="87">
        <v>320.8</v>
      </c>
      <c r="F77" s="90">
        <v>320.8</v>
      </c>
      <c r="G77" s="87">
        <v>320.7</v>
      </c>
      <c r="H77" s="92">
        <v>0.1</v>
      </c>
      <c r="I77" s="222"/>
      <c r="J77" s="230"/>
      <c r="K77" s="213"/>
      <c r="L77" s="213"/>
      <c r="M77" s="216"/>
    </row>
    <row r="78" spans="1:13" x14ac:dyDescent="0.3">
      <c r="A78" s="219"/>
      <c r="B78" s="222"/>
      <c r="C78" s="95" t="s">
        <v>246</v>
      </c>
      <c r="D78" s="107" t="s">
        <v>247</v>
      </c>
      <c r="E78" s="87">
        <v>44.8</v>
      </c>
      <c r="F78" s="87">
        <v>117.6</v>
      </c>
      <c r="G78" s="87">
        <v>98.1</v>
      </c>
      <c r="H78" s="92">
        <v>19.5</v>
      </c>
      <c r="I78" s="222"/>
      <c r="J78" s="230"/>
      <c r="K78" s="213"/>
      <c r="L78" s="213"/>
      <c r="M78" s="216"/>
    </row>
    <row r="79" spans="1:13" x14ac:dyDescent="0.3">
      <c r="A79" s="219"/>
      <c r="B79" s="222"/>
      <c r="C79" s="95" t="s">
        <v>9</v>
      </c>
      <c r="D79" s="109" t="s">
        <v>196</v>
      </c>
      <c r="E79" s="87">
        <v>150</v>
      </c>
      <c r="F79" s="90">
        <v>150</v>
      </c>
      <c r="G79" s="87">
        <v>150</v>
      </c>
      <c r="H79" s="92">
        <v>0</v>
      </c>
      <c r="I79" s="222"/>
      <c r="J79" s="230"/>
      <c r="K79" s="213"/>
      <c r="L79" s="213"/>
      <c r="M79" s="216"/>
    </row>
    <row r="80" spans="1:13" ht="15" thickBot="1" x14ac:dyDescent="0.35">
      <c r="A80" s="220"/>
      <c r="B80" s="223"/>
      <c r="C80" s="96" t="s">
        <v>30</v>
      </c>
      <c r="D80" s="96" t="s">
        <v>213</v>
      </c>
      <c r="E80" s="89">
        <v>83.3</v>
      </c>
      <c r="F80" s="89">
        <v>83.3</v>
      </c>
      <c r="G80" s="89">
        <v>83.3</v>
      </c>
      <c r="H80" s="89">
        <v>0</v>
      </c>
      <c r="I80" s="223"/>
      <c r="J80" s="226"/>
      <c r="K80" s="214"/>
      <c r="L80" s="214"/>
      <c r="M80" s="217"/>
    </row>
    <row r="81" spans="1:13" ht="16.5" customHeight="1" x14ac:dyDescent="0.3">
      <c r="A81" s="234" t="s">
        <v>138</v>
      </c>
      <c r="B81" s="236" t="s">
        <v>139</v>
      </c>
      <c r="C81" s="108"/>
      <c r="D81" s="94"/>
      <c r="E81" s="85">
        <f>SUM(E82:E86)</f>
        <v>760.19999999999993</v>
      </c>
      <c r="F81" s="85">
        <f>SUM(F82:F86)</f>
        <v>660.19999999999993</v>
      </c>
      <c r="G81" s="91">
        <f>SUM(G82:G86)</f>
        <v>422.50000000000006</v>
      </c>
      <c r="H81" s="85">
        <f>SUM(H82:H86)</f>
        <v>237.7</v>
      </c>
      <c r="I81" s="236" t="s">
        <v>284</v>
      </c>
      <c r="J81" s="258" t="s">
        <v>128</v>
      </c>
      <c r="K81" s="261" t="s">
        <v>218</v>
      </c>
      <c r="L81" s="261" t="s">
        <v>248</v>
      </c>
      <c r="M81" s="253" t="s">
        <v>309</v>
      </c>
    </row>
    <row r="82" spans="1:13" x14ac:dyDescent="0.3">
      <c r="A82" s="256"/>
      <c r="B82" s="257"/>
      <c r="C82" s="109" t="s">
        <v>11</v>
      </c>
      <c r="D82" s="107" t="s">
        <v>228</v>
      </c>
      <c r="E82" s="87">
        <v>43.4</v>
      </c>
      <c r="F82" s="87">
        <v>43.4</v>
      </c>
      <c r="G82" s="90">
        <v>0</v>
      </c>
      <c r="H82" s="92">
        <v>43.4</v>
      </c>
      <c r="I82" s="257"/>
      <c r="J82" s="259"/>
      <c r="K82" s="262"/>
      <c r="L82" s="262"/>
      <c r="M82" s="254"/>
    </row>
    <row r="83" spans="1:13" x14ac:dyDescent="0.3">
      <c r="A83" s="256"/>
      <c r="B83" s="257"/>
      <c r="C83" s="95" t="s">
        <v>31</v>
      </c>
      <c r="D83" s="109" t="s">
        <v>243</v>
      </c>
      <c r="E83" s="90">
        <v>480.1</v>
      </c>
      <c r="F83" s="92">
        <v>380.1</v>
      </c>
      <c r="G83" s="87">
        <v>297.8</v>
      </c>
      <c r="H83" s="92">
        <v>82.3</v>
      </c>
      <c r="I83" s="257"/>
      <c r="J83" s="259"/>
      <c r="K83" s="262"/>
      <c r="L83" s="262"/>
      <c r="M83" s="254"/>
    </row>
    <row r="84" spans="1:13" x14ac:dyDescent="0.3">
      <c r="A84" s="256"/>
      <c r="B84" s="257"/>
      <c r="C84" s="134" t="s">
        <v>246</v>
      </c>
      <c r="D84" s="135" t="s">
        <v>247</v>
      </c>
      <c r="E84" s="87">
        <v>42.4</v>
      </c>
      <c r="F84" s="92">
        <v>42.4</v>
      </c>
      <c r="G84" s="90">
        <v>26.3</v>
      </c>
      <c r="H84" s="92">
        <v>16.100000000000001</v>
      </c>
      <c r="I84" s="257"/>
      <c r="J84" s="259"/>
      <c r="K84" s="262"/>
      <c r="L84" s="262"/>
      <c r="M84" s="254"/>
    </row>
    <row r="85" spans="1:13" x14ac:dyDescent="0.3">
      <c r="A85" s="256"/>
      <c r="B85" s="257"/>
      <c r="C85" s="95" t="s">
        <v>30</v>
      </c>
      <c r="D85" s="109" t="s">
        <v>213</v>
      </c>
      <c r="E85" s="90">
        <v>120.3</v>
      </c>
      <c r="F85" s="87">
        <v>120.3</v>
      </c>
      <c r="G85" s="87">
        <v>40.1</v>
      </c>
      <c r="H85" s="92">
        <v>80.2</v>
      </c>
      <c r="I85" s="257"/>
      <c r="J85" s="259"/>
      <c r="K85" s="262"/>
      <c r="L85" s="262"/>
      <c r="M85" s="254"/>
    </row>
    <row r="86" spans="1:13" ht="15" thickBot="1" x14ac:dyDescent="0.35">
      <c r="A86" s="235"/>
      <c r="B86" s="237"/>
      <c r="C86" s="96" t="s">
        <v>6</v>
      </c>
      <c r="D86" s="96" t="s">
        <v>199</v>
      </c>
      <c r="E86" s="89">
        <v>74</v>
      </c>
      <c r="F86" s="86">
        <v>74</v>
      </c>
      <c r="G86" s="89">
        <v>58.3</v>
      </c>
      <c r="H86" s="89">
        <v>15.7</v>
      </c>
      <c r="I86" s="237"/>
      <c r="J86" s="260"/>
      <c r="K86" s="263"/>
      <c r="L86" s="263"/>
      <c r="M86" s="255"/>
    </row>
    <row r="87" spans="1:13" ht="40.200000000000003" hidden="1" thickBot="1" x14ac:dyDescent="0.35">
      <c r="A87" s="115" t="s">
        <v>249</v>
      </c>
      <c r="B87" s="116" t="s">
        <v>250</v>
      </c>
      <c r="C87" s="118"/>
      <c r="D87" s="118"/>
      <c r="E87" s="120">
        <v>0</v>
      </c>
      <c r="F87" s="120">
        <v>0</v>
      </c>
      <c r="G87" s="120">
        <v>0</v>
      </c>
      <c r="H87" s="120">
        <v>0</v>
      </c>
      <c r="I87" s="50"/>
      <c r="J87" s="52"/>
      <c r="K87" s="53"/>
      <c r="L87" s="53"/>
      <c r="M87" s="54"/>
    </row>
    <row r="88" spans="1:13" ht="15" thickBot="1" x14ac:dyDescent="0.35">
      <c r="A88" s="72" t="s">
        <v>140</v>
      </c>
      <c r="B88" s="73" t="s">
        <v>141</v>
      </c>
      <c r="C88" s="76"/>
      <c r="D88" s="76"/>
      <c r="E88" s="75">
        <f>E89+E93+E94+E95</f>
        <v>30.400000000000002</v>
      </c>
      <c r="F88" s="75">
        <f>F89+F93+F94+F95</f>
        <v>25.400000000000002</v>
      </c>
      <c r="G88" s="75">
        <f>G89+G93+G94+G95</f>
        <v>25.3</v>
      </c>
      <c r="H88" s="75">
        <f>H89+H93+H94+H95</f>
        <v>0.1</v>
      </c>
      <c r="I88" s="50"/>
      <c r="J88" s="52"/>
      <c r="K88" s="53"/>
      <c r="L88" s="53"/>
      <c r="M88" s="54"/>
    </row>
    <row r="89" spans="1:13" ht="16.5" customHeight="1" x14ac:dyDescent="0.3">
      <c r="A89" s="218" t="s">
        <v>142</v>
      </c>
      <c r="B89" s="221" t="s">
        <v>27</v>
      </c>
      <c r="C89" s="94"/>
      <c r="D89" s="94"/>
      <c r="E89" s="91">
        <f>SUM(E90:E92)</f>
        <v>25.400000000000002</v>
      </c>
      <c r="F89" s="91">
        <f>SUM(F90:F92)</f>
        <v>25.400000000000002</v>
      </c>
      <c r="G89" s="85">
        <f>SUM(G90:G92)</f>
        <v>25.3</v>
      </c>
      <c r="H89" s="85">
        <f>SUM(H90:H92)</f>
        <v>0.1</v>
      </c>
      <c r="I89" s="221" t="s">
        <v>143</v>
      </c>
      <c r="J89" s="229" t="s">
        <v>128</v>
      </c>
      <c r="K89" s="212" t="s">
        <v>129</v>
      </c>
      <c r="L89" s="212" t="s">
        <v>129</v>
      </c>
      <c r="M89" s="215" t="s">
        <v>268</v>
      </c>
    </row>
    <row r="90" spans="1:13" x14ac:dyDescent="0.3">
      <c r="A90" s="219"/>
      <c r="B90" s="222"/>
      <c r="C90" s="95" t="s">
        <v>31</v>
      </c>
      <c r="D90" s="107" t="s">
        <v>243</v>
      </c>
      <c r="E90" s="87">
        <v>12.4</v>
      </c>
      <c r="F90" s="90">
        <v>12.4</v>
      </c>
      <c r="G90" s="92">
        <v>12.4</v>
      </c>
      <c r="H90" s="87">
        <v>0</v>
      </c>
      <c r="I90" s="222"/>
      <c r="J90" s="230"/>
      <c r="K90" s="213"/>
      <c r="L90" s="213"/>
      <c r="M90" s="216"/>
    </row>
    <row r="91" spans="1:13" x14ac:dyDescent="0.3">
      <c r="A91" s="219"/>
      <c r="B91" s="222"/>
      <c r="C91" s="95" t="s">
        <v>34</v>
      </c>
      <c r="D91" s="107" t="s">
        <v>244</v>
      </c>
      <c r="E91" s="87">
        <v>6.7</v>
      </c>
      <c r="F91" s="87">
        <v>6.7</v>
      </c>
      <c r="G91" s="92">
        <v>6.7</v>
      </c>
      <c r="H91" s="87">
        <v>0</v>
      </c>
      <c r="I91" s="222"/>
      <c r="J91" s="230"/>
      <c r="K91" s="213"/>
      <c r="L91" s="213"/>
      <c r="M91" s="216"/>
    </row>
    <row r="92" spans="1:13" ht="15" thickBot="1" x14ac:dyDescent="0.35">
      <c r="A92" s="220"/>
      <c r="B92" s="223"/>
      <c r="C92" s="96" t="s">
        <v>30</v>
      </c>
      <c r="D92" s="96" t="s">
        <v>213</v>
      </c>
      <c r="E92" s="86">
        <v>6.3</v>
      </c>
      <c r="F92" s="89">
        <v>6.3</v>
      </c>
      <c r="G92" s="89">
        <v>6.2</v>
      </c>
      <c r="H92" s="86">
        <v>0.1</v>
      </c>
      <c r="I92" s="223"/>
      <c r="J92" s="226"/>
      <c r="K92" s="214"/>
      <c r="L92" s="214"/>
      <c r="M92" s="217"/>
    </row>
    <row r="93" spans="1:13" ht="39.6" hidden="1" customHeight="1" thickBot="1" x14ac:dyDescent="0.35">
      <c r="A93" s="48" t="s">
        <v>144</v>
      </c>
      <c r="B93" s="138" t="s">
        <v>145</v>
      </c>
      <c r="C93" s="118"/>
      <c r="D93" s="118"/>
      <c r="E93" s="120">
        <v>0</v>
      </c>
      <c r="F93" s="120">
        <v>0</v>
      </c>
      <c r="G93" s="120">
        <v>0</v>
      </c>
      <c r="H93" s="120">
        <v>0</v>
      </c>
      <c r="I93" s="117" t="s">
        <v>240</v>
      </c>
      <c r="J93" s="118" t="s">
        <v>128</v>
      </c>
      <c r="K93" s="139">
        <v>0</v>
      </c>
      <c r="L93" s="140" t="s">
        <v>85</v>
      </c>
      <c r="M93" s="54"/>
    </row>
    <row r="94" spans="1:13" ht="40.200000000000003" thickBot="1" x14ac:dyDescent="0.35">
      <c r="A94" s="48" t="s">
        <v>146</v>
      </c>
      <c r="B94" s="49" t="s">
        <v>147</v>
      </c>
      <c r="C94" s="52" t="s">
        <v>11</v>
      </c>
      <c r="D94" s="52" t="s">
        <v>228</v>
      </c>
      <c r="E94" s="56">
        <v>5</v>
      </c>
      <c r="F94" s="56">
        <v>0</v>
      </c>
      <c r="G94" s="56">
        <v>0</v>
      </c>
      <c r="H94" s="56">
        <v>0</v>
      </c>
      <c r="I94" s="50" t="s">
        <v>240</v>
      </c>
      <c r="J94" s="52" t="s">
        <v>128</v>
      </c>
      <c r="K94" s="137">
        <v>0</v>
      </c>
      <c r="L94" s="136" t="s">
        <v>85</v>
      </c>
      <c r="M94" s="54" t="s">
        <v>251</v>
      </c>
    </row>
    <row r="95" spans="1:13" ht="91.5" hidden="1" customHeight="1" thickBot="1" x14ac:dyDescent="0.35">
      <c r="A95" s="48" t="s">
        <v>148</v>
      </c>
      <c r="B95" s="116" t="s">
        <v>149</v>
      </c>
      <c r="C95" s="118"/>
      <c r="D95" s="118"/>
      <c r="E95" s="120">
        <v>0</v>
      </c>
      <c r="F95" s="120">
        <v>0</v>
      </c>
      <c r="G95" s="120">
        <v>0</v>
      </c>
      <c r="H95" s="120">
        <v>0</v>
      </c>
      <c r="I95" s="117" t="s">
        <v>240</v>
      </c>
      <c r="J95" s="118" t="s">
        <v>128</v>
      </c>
      <c r="K95" s="140" t="s">
        <v>85</v>
      </c>
      <c r="L95" s="140" t="s">
        <v>85</v>
      </c>
      <c r="M95" s="141"/>
    </row>
    <row r="96" spans="1:13" ht="20.100000000000001" customHeight="1" thickBot="1" x14ac:dyDescent="0.35">
      <c r="A96" s="72" t="s">
        <v>150</v>
      </c>
      <c r="B96" s="73" t="s">
        <v>18</v>
      </c>
      <c r="C96" s="52"/>
      <c r="D96" s="52"/>
      <c r="E96" s="75">
        <f>SUM(E97:E98)</f>
        <v>78.5</v>
      </c>
      <c r="F96" s="75">
        <f>SUM(F97:F98)</f>
        <v>108.5</v>
      </c>
      <c r="G96" s="75">
        <f>SUM(G97:G98)</f>
        <v>78.5</v>
      </c>
      <c r="H96" s="75">
        <f>SUM(H97:H98)</f>
        <v>30</v>
      </c>
      <c r="I96" s="50"/>
      <c r="J96" s="52"/>
      <c r="K96" s="53"/>
      <c r="L96" s="53"/>
      <c r="M96" s="54"/>
    </row>
    <row r="97" spans="1:13" ht="39" customHeight="1" thickBot="1" x14ac:dyDescent="0.35">
      <c r="A97" s="48" t="s">
        <v>151</v>
      </c>
      <c r="B97" s="49" t="s">
        <v>24</v>
      </c>
      <c r="C97" s="52" t="s">
        <v>6</v>
      </c>
      <c r="D97" s="52" t="s">
        <v>199</v>
      </c>
      <c r="E97" s="56">
        <v>45</v>
      </c>
      <c r="F97" s="56">
        <v>45</v>
      </c>
      <c r="G97" s="56">
        <v>45</v>
      </c>
      <c r="H97" s="56">
        <v>0</v>
      </c>
      <c r="I97" s="50" t="s">
        <v>152</v>
      </c>
      <c r="J97" s="52" t="s">
        <v>153</v>
      </c>
      <c r="K97" s="53" t="s">
        <v>252</v>
      </c>
      <c r="L97" s="53" t="s">
        <v>253</v>
      </c>
      <c r="M97" s="54" t="s">
        <v>310</v>
      </c>
    </row>
    <row r="98" spans="1:13" ht="41.1" customHeight="1" x14ac:dyDescent="0.3">
      <c r="A98" s="218" t="s">
        <v>154</v>
      </c>
      <c r="B98" s="221" t="s">
        <v>285</v>
      </c>
      <c r="C98" s="94"/>
      <c r="D98" s="94"/>
      <c r="E98" s="91">
        <f>SUM(E99:E100)</f>
        <v>33.5</v>
      </c>
      <c r="F98" s="91">
        <f>SUM(F99:F100)</f>
        <v>63.5</v>
      </c>
      <c r="G98" s="85">
        <f>SUM(G99:G100)</f>
        <v>33.5</v>
      </c>
      <c r="H98" s="85">
        <f>SUM(H99:H100)</f>
        <v>30</v>
      </c>
      <c r="I98" s="177" t="s">
        <v>155</v>
      </c>
      <c r="J98" s="178" t="s">
        <v>153</v>
      </c>
      <c r="K98" s="165" t="s">
        <v>254</v>
      </c>
      <c r="L98" s="166" t="s">
        <v>255</v>
      </c>
      <c r="M98" s="167" t="s">
        <v>256</v>
      </c>
    </row>
    <row r="99" spans="1:13" ht="26.4" x14ac:dyDescent="0.3">
      <c r="A99" s="219"/>
      <c r="B99" s="222"/>
      <c r="C99" s="95" t="s">
        <v>19</v>
      </c>
      <c r="D99" s="107" t="s">
        <v>257</v>
      </c>
      <c r="E99" s="90">
        <v>0</v>
      </c>
      <c r="F99" s="90">
        <v>30</v>
      </c>
      <c r="G99" s="92">
        <v>0</v>
      </c>
      <c r="H99" s="92">
        <v>30</v>
      </c>
      <c r="I99" s="84" t="s">
        <v>156</v>
      </c>
      <c r="J99" s="95" t="s">
        <v>157</v>
      </c>
      <c r="K99" s="130" t="s">
        <v>258</v>
      </c>
      <c r="L99" s="106" t="s">
        <v>258</v>
      </c>
      <c r="M99" s="104" t="s">
        <v>259</v>
      </c>
    </row>
    <row r="100" spans="1:13" ht="15" thickBot="1" x14ac:dyDescent="0.35">
      <c r="A100" s="220"/>
      <c r="B100" s="223"/>
      <c r="C100" s="96" t="s">
        <v>6</v>
      </c>
      <c r="D100" s="100" t="s">
        <v>199</v>
      </c>
      <c r="E100" s="89">
        <v>33.5</v>
      </c>
      <c r="F100" s="89">
        <v>33.5</v>
      </c>
      <c r="G100" s="89">
        <v>33.5</v>
      </c>
      <c r="H100" s="89">
        <v>0</v>
      </c>
      <c r="I100" s="82" t="s">
        <v>260</v>
      </c>
      <c r="J100" s="96" t="s">
        <v>82</v>
      </c>
      <c r="K100" s="111" t="s">
        <v>101</v>
      </c>
      <c r="L100" s="105" t="s">
        <v>101</v>
      </c>
      <c r="M100" s="114" t="s">
        <v>261</v>
      </c>
    </row>
    <row r="101" spans="1:13" ht="40.200000000000003" thickBot="1" x14ac:dyDescent="0.35">
      <c r="A101" s="41" t="s">
        <v>158</v>
      </c>
      <c r="B101" s="42" t="s">
        <v>28</v>
      </c>
      <c r="C101" s="45"/>
      <c r="D101" s="45"/>
      <c r="E101" s="44">
        <f>SUM(E102:E102)</f>
        <v>675.59999999999991</v>
      </c>
      <c r="F101" s="44">
        <f>SUM(F102:F102)</f>
        <v>675.59999999999991</v>
      </c>
      <c r="G101" s="44">
        <f>SUM(G102:G102)</f>
        <v>645.5</v>
      </c>
      <c r="H101" s="44">
        <f>SUM(H102:H102)</f>
        <v>30.1</v>
      </c>
      <c r="I101" s="43"/>
      <c r="J101" s="45"/>
      <c r="K101" s="46"/>
      <c r="L101" s="46"/>
      <c r="M101" s="47"/>
    </row>
    <row r="102" spans="1:13" ht="27" thickBot="1" x14ac:dyDescent="0.35">
      <c r="A102" s="72" t="s">
        <v>159</v>
      </c>
      <c r="B102" s="73" t="s">
        <v>269</v>
      </c>
      <c r="C102" s="76"/>
      <c r="D102" s="76"/>
      <c r="E102" s="75">
        <f>E103+E108+E109</f>
        <v>675.59999999999991</v>
      </c>
      <c r="F102" s="75">
        <f>F103+F108+F109</f>
        <v>675.59999999999991</v>
      </c>
      <c r="G102" s="75">
        <f>G103+G108+G109</f>
        <v>645.5</v>
      </c>
      <c r="H102" s="75">
        <f>H103+H108+H109</f>
        <v>30.1</v>
      </c>
      <c r="I102" s="50"/>
      <c r="J102" s="52"/>
      <c r="K102" s="53"/>
      <c r="L102" s="53"/>
      <c r="M102" s="54"/>
    </row>
    <row r="103" spans="1:13" ht="105.6" x14ac:dyDescent="0.3">
      <c r="A103" s="218" t="s">
        <v>160</v>
      </c>
      <c r="B103" s="221" t="s">
        <v>161</v>
      </c>
      <c r="C103" s="94"/>
      <c r="D103" s="94"/>
      <c r="E103" s="91">
        <f>SUM(E104:E107)</f>
        <v>667.19999999999993</v>
      </c>
      <c r="F103" s="85">
        <f>SUM(F104:F107)</f>
        <v>667.19999999999993</v>
      </c>
      <c r="G103" s="85">
        <f>SUM(G104:G107)-0.1</f>
        <v>645.5</v>
      </c>
      <c r="H103" s="91">
        <f>SUM(H104:H107)+0.1</f>
        <v>21.700000000000003</v>
      </c>
      <c r="I103" s="50" t="s">
        <v>163</v>
      </c>
      <c r="J103" s="52" t="s">
        <v>82</v>
      </c>
      <c r="K103" s="53" t="s">
        <v>101</v>
      </c>
      <c r="L103" s="53" t="s">
        <v>101</v>
      </c>
      <c r="M103" s="54" t="s">
        <v>311</v>
      </c>
    </row>
    <row r="104" spans="1:13" ht="16.5" customHeight="1" x14ac:dyDescent="0.3">
      <c r="A104" s="219"/>
      <c r="B104" s="222"/>
      <c r="C104" s="95" t="s">
        <v>30</v>
      </c>
      <c r="D104" s="95" t="s">
        <v>213</v>
      </c>
      <c r="E104" s="90">
        <v>80.400000000000006</v>
      </c>
      <c r="F104" s="92">
        <v>80.400000000000006</v>
      </c>
      <c r="G104" s="92">
        <v>80.3</v>
      </c>
      <c r="H104" s="87">
        <v>0.1</v>
      </c>
      <c r="I104" s="249" t="s">
        <v>162</v>
      </c>
      <c r="J104" s="251" t="s">
        <v>82</v>
      </c>
      <c r="K104" s="252" t="s">
        <v>83</v>
      </c>
      <c r="L104" s="252" t="s">
        <v>83</v>
      </c>
      <c r="M104" s="250" t="s">
        <v>312</v>
      </c>
    </row>
    <row r="105" spans="1:13" ht="16.5" customHeight="1" x14ac:dyDescent="0.3">
      <c r="A105" s="219"/>
      <c r="B105" s="222"/>
      <c r="C105" s="95" t="s">
        <v>34</v>
      </c>
      <c r="D105" s="107" t="s">
        <v>244</v>
      </c>
      <c r="E105" s="92">
        <v>147.80000000000001</v>
      </c>
      <c r="F105" s="92">
        <v>147.80000000000001</v>
      </c>
      <c r="G105" s="92">
        <v>129.6</v>
      </c>
      <c r="H105" s="90">
        <v>18.2</v>
      </c>
      <c r="I105" s="222"/>
      <c r="J105" s="230"/>
      <c r="K105" s="213"/>
      <c r="L105" s="213"/>
      <c r="M105" s="216"/>
    </row>
    <row r="106" spans="1:13" ht="16.5" customHeight="1" x14ac:dyDescent="0.3">
      <c r="A106" s="219"/>
      <c r="B106" s="222"/>
      <c r="C106" s="95" t="s">
        <v>31</v>
      </c>
      <c r="D106" s="109" t="s">
        <v>243</v>
      </c>
      <c r="E106" s="92">
        <v>419.2</v>
      </c>
      <c r="F106" s="87">
        <v>419.2</v>
      </c>
      <c r="G106" s="92">
        <v>419.1</v>
      </c>
      <c r="H106" s="92">
        <v>0.1</v>
      </c>
      <c r="I106" s="222"/>
      <c r="J106" s="230"/>
      <c r="K106" s="213"/>
      <c r="L106" s="213"/>
      <c r="M106" s="216"/>
    </row>
    <row r="107" spans="1:13" ht="16.5" customHeight="1" thickBot="1" x14ac:dyDescent="0.35">
      <c r="A107" s="220"/>
      <c r="B107" s="223"/>
      <c r="C107" s="96" t="s">
        <v>9</v>
      </c>
      <c r="D107" s="96" t="s">
        <v>196</v>
      </c>
      <c r="E107" s="89">
        <v>19.8</v>
      </c>
      <c r="F107" s="86">
        <v>19.8</v>
      </c>
      <c r="G107" s="89">
        <v>16.600000000000001</v>
      </c>
      <c r="H107" s="89">
        <v>3.2</v>
      </c>
      <c r="I107" s="223"/>
      <c r="J107" s="226"/>
      <c r="K107" s="214"/>
      <c r="L107" s="214"/>
      <c r="M107" s="217"/>
    </row>
    <row r="108" spans="1:13" ht="343.2" x14ac:dyDescent="0.3">
      <c r="A108" s="179" t="s">
        <v>262</v>
      </c>
      <c r="B108" s="180" t="s">
        <v>286</v>
      </c>
      <c r="C108" s="52" t="s">
        <v>11</v>
      </c>
      <c r="D108" s="52" t="s">
        <v>228</v>
      </c>
      <c r="E108" s="56">
        <v>8.4</v>
      </c>
      <c r="F108" s="56">
        <v>8.4</v>
      </c>
      <c r="G108" s="56">
        <v>0</v>
      </c>
      <c r="H108" s="56">
        <v>8.4</v>
      </c>
      <c r="I108" s="173" t="s">
        <v>270</v>
      </c>
      <c r="J108" s="174" t="s">
        <v>82</v>
      </c>
      <c r="K108" s="175" t="s">
        <v>101</v>
      </c>
      <c r="L108" s="175" t="s">
        <v>85</v>
      </c>
      <c r="M108" s="176" t="s">
        <v>313</v>
      </c>
    </row>
    <row r="109" spans="1:13" ht="15" hidden="1" thickBot="1" x14ac:dyDescent="0.35">
      <c r="A109" s="142" t="s">
        <v>263</v>
      </c>
      <c r="B109" s="143" t="s">
        <v>264</v>
      </c>
      <c r="C109" s="144"/>
      <c r="D109" s="144"/>
      <c r="E109" s="145">
        <v>0</v>
      </c>
      <c r="F109" s="145">
        <v>0</v>
      </c>
      <c r="G109" s="145">
        <v>0</v>
      </c>
      <c r="H109" s="145">
        <v>0</v>
      </c>
      <c r="I109" s="57"/>
      <c r="J109" s="58"/>
      <c r="K109" s="59"/>
      <c r="L109" s="59"/>
      <c r="M109" s="60"/>
    </row>
    <row r="110" spans="1:13" x14ac:dyDescent="0.3">
      <c r="A110" s="61"/>
      <c r="B110" s="61"/>
      <c r="C110" s="64"/>
      <c r="D110" s="64"/>
      <c r="E110" s="63"/>
      <c r="F110" s="63"/>
      <c r="G110" s="63"/>
      <c r="H110" s="63"/>
      <c r="I110" s="62"/>
      <c r="J110" s="64"/>
      <c r="K110" s="65"/>
      <c r="L110" s="65"/>
      <c r="M110" s="62"/>
    </row>
    <row r="111" spans="1:13" ht="17.100000000000001" customHeight="1" x14ac:dyDescent="0.3">
      <c r="A111" s="264" t="s">
        <v>20</v>
      </c>
      <c r="B111" s="264"/>
      <c r="C111" s="264"/>
      <c r="D111" s="264"/>
      <c r="E111" s="264"/>
      <c r="F111" s="264"/>
      <c r="G111" s="63"/>
      <c r="H111" s="63"/>
      <c r="I111" s="62"/>
      <c r="J111" s="64"/>
      <c r="K111" s="65"/>
      <c r="L111" s="65"/>
      <c r="M111" s="62"/>
    </row>
    <row r="112" spans="1:13" x14ac:dyDescent="0.3">
      <c r="A112" s="61"/>
      <c r="B112" s="61"/>
      <c r="C112" s="64"/>
      <c r="D112" s="64"/>
      <c r="E112" s="63"/>
      <c r="F112" s="63"/>
      <c r="G112" s="63"/>
      <c r="H112" s="63"/>
      <c r="I112" s="62"/>
      <c r="J112" s="64"/>
      <c r="K112" s="65"/>
      <c r="L112" s="65"/>
      <c r="M112" s="62"/>
    </row>
    <row r="113" spans="1:13" ht="52.8" x14ac:dyDescent="0.3">
      <c r="A113" s="79" t="s">
        <v>51</v>
      </c>
      <c r="B113" s="79" t="s">
        <v>52</v>
      </c>
      <c r="C113" s="79" t="s">
        <v>54</v>
      </c>
      <c r="D113" s="79" t="s">
        <v>55</v>
      </c>
      <c r="E113" s="79" t="s">
        <v>56</v>
      </c>
      <c r="F113" s="79" t="s">
        <v>57</v>
      </c>
      <c r="G113" s="66"/>
      <c r="H113" s="66"/>
      <c r="I113" s="66"/>
      <c r="J113" s="66"/>
      <c r="K113" s="66"/>
      <c r="L113" s="66"/>
      <c r="M113" s="66"/>
    </row>
    <row r="114" spans="1:13" ht="26.4" x14ac:dyDescent="0.3">
      <c r="A114" s="38" t="s">
        <v>31</v>
      </c>
      <c r="B114" s="35" t="s">
        <v>287</v>
      </c>
      <c r="C114" s="97">
        <v>1565</v>
      </c>
      <c r="D114" s="97">
        <v>2289.8000000000002</v>
      </c>
      <c r="E114" s="67">
        <v>1972.7</v>
      </c>
      <c r="F114" s="67">
        <v>317.10000000000002</v>
      </c>
      <c r="G114" s="66"/>
      <c r="H114" s="66"/>
      <c r="I114" s="66"/>
      <c r="J114" s="66"/>
      <c r="K114" s="66"/>
      <c r="L114" s="66"/>
      <c r="M114" s="66"/>
    </row>
    <row r="115" spans="1:13" ht="26.4" x14ac:dyDescent="0.3">
      <c r="A115" s="38" t="s">
        <v>34</v>
      </c>
      <c r="B115" s="35" t="s">
        <v>288</v>
      </c>
      <c r="C115" s="97">
        <v>505.6</v>
      </c>
      <c r="D115" s="97">
        <v>505.6</v>
      </c>
      <c r="E115" s="67">
        <v>487.2</v>
      </c>
      <c r="F115" s="67">
        <v>18.399999999999999</v>
      </c>
      <c r="G115" s="66"/>
      <c r="H115" s="66"/>
      <c r="I115" s="66"/>
      <c r="J115" s="66"/>
      <c r="K115" s="66"/>
      <c r="L115" s="66"/>
      <c r="M115" s="66"/>
    </row>
    <row r="116" spans="1:13" ht="26.4" x14ac:dyDescent="0.3">
      <c r="A116" s="38" t="s">
        <v>30</v>
      </c>
      <c r="B116" s="35" t="s">
        <v>164</v>
      </c>
      <c r="C116" s="97">
        <v>359.7</v>
      </c>
      <c r="D116" s="97">
        <v>359.7</v>
      </c>
      <c r="E116" s="67">
        <v>268.5</v>
      </c>
      <c r="F116" s="67">
        <v>91.2</v>
      </c>
      <c r="G116" s="66"/>
      <c r="H116" s="66"/>
      <c r="I116" s="66"/>
      <c r="J116" s="66"/>
      <c r="K116" s="66"/>
      <c r="L116" s="66"/>
      <c r="M116" s="66"/>
    </row>
    <row r="117" spans="1:13" ht="26.4" x14ac:dyDescent="0.3">
      <c r="A117" s="38" t="s">
        <v>19</v>
      </c>
      <c r="B117" s="35" t="s">
        <v>165</v>
      </c>
      <c r="C117" s="97">
        <v>0</v>
      </c>
      <c r="D117" s="97">
        <v>30</v>
      </c>
      <c r="E117" s="67">
        <v>0</v>
      </c>
      <c r="F117" s="67">
        <v>30</v>
      </c>
      <c r="G117" s="66"/>
      <c r="H117" s="66"/>
      <c r="I117" s="66"/>
      <c r="J117" s="66"/>
      <c r="K117" s="66"/>
      <c r="L117" s="66"/>
      <c r="M117" s="66"/>
    </row>
    <row r="118" spans="1:13" x14ac:dyDescent="0.3">
      <c r="A118" s="38" t="s">
        <v>3</v>
      </c>
      <c r="B118" s="35" t="s">
        <v>166</v>
      </c>
      <c r="C118" s="97">
        <v>4861</v>
      </c>
      <c r="D118" s="97">
        <v>4861</v>
      </c>
      <c r="E118" s="67">
        <v>4570.8</v>
      </c>
      <c r="F118" s="67">
        <v>290.2</v>
      </c>
      <c r="G118" s="66"/>
      <c r="H118" s="66"/>
      <c r="I118" s="66"/>
      <c r="J118" s="66"/>
      <c r="K118" s="66"/>
      <c r="L118" s="66"/>
      <c r="M118" s="66"/>
    </row>
    <row r="119" spans="1:13" x14ac:dyDescent="0.3">
      <c r="A119" s="38" t="s">
        <v>26</v>
      </c>
      <c r="B119" s="35" t="s">
        <v>168</v>
      </c>
      <c r="C119" s="97">
        <v>0</v>
      </c>
      <c r="D119" s="97">
        <v>110.7</v>
      </c>
      <c r="E119" s="67">
        <v>110.6</v>
      </c>
      <c r="F119" s="67">
        <v>0.1</v>
      </c>
      <c r="G119" s="66"/>
      <c r="H119" s="66"/>
      <c r="I119" s="66"/>
      <c r="J119" s="66"/>
      <c r="K119" s="66"/>
      <c r="L119" s="66"/>
      <c r="M119" s="66"/>
    </row>
    <row r="120" spans="1:13" x14ac:dyDescent="0.3">
      <c r="A120" s="38" t="s">
        <v>4</v>
      </c>
      <c r="B120" s="35" t="s">
        <v>167</v>
      </c>
      <c r="C120" s="97">
        <v>302.39999999999998</v>
      </c>
      <c r="D120" s="97">
        <v>329.4</v>
      </c>
      <c r="E120" s="67">
        <v>111.1</v>
      </c>
      <c r="F120" s="67">
        <v>218.3</v>
      </c>
      <c r="G120" s="66"/>
      <c r="H120" s="66"/>
      <c r="I120" s="66"/>
      <c r="J120" s="66"/>
      <c r="K120" s="66"/>
      <c r="L120" s="66"/>
      <c r="M120" s="66"/>
    </row>
    <row r="121" spans="1:13" x14ac:dyDescent="0.3">
      <c r="A121" s="38" t="s">
        <v>11</v>
      </c>
      <c r="B121" s="35" t="s">
        <v>169</v>
      </c>
      <c r="C121" s="97">
        <v>1236.4000000000001</v>
      </c>
      <c r="D121" s="97">
        <v>333</v>
      </c>
      <c r="E121" s="67">
        <v>270.2</v>
      </c>
      <c r="F121" s="67">
        <v>62.8</v>
      </c>
      <c r="G121" s="66"/>
      <c r="H121" s="66"/>
      <c r="I121" s="66"/>
      <c r="J121" s="66"/>
      <c r="K121" s="66"/>
      <c r="L121" s="66"/>
      <c r="M121" s="66"/>
    </row>
    <row r="122" spans="1:13" ht="39.6" x14ac:dyDescent="0.3">
      <c r="A122" s="38" t="s">
        <v>6</v>
      </c>
      <c r="B122" s="35" t="s">
        <v>170</v>
      </c>
      <c r="C122" s="97">
        <v>472</v>
      </c>
      <c r="D122" s="97">
        <v>472</v>
      </c>
      <c r="E122" s="67">
        <v>434.3</v>
      </c>
      <c r="F122" s="67">
        <v>37.700000000000003</v>
      </c>
      <c r="G122" s="66"/>
      <c r="H122" s="66"/>
      <c r="I122" s="66"/>
      <c r="J122" s="66"/>
      <c r="K122" s="66"/>
      <c r="L122" s="66"/>
      <c r="M122" s="66"/>
    </row>
    <row r="123" spans="1:13" ht="39.6" x14ac:dyDescent="0.3">
      <c r="A123" s="38" t="s">
        <v>9</v>
      </c>
      <c r="B123" s="35" t="s">
        <v>171</v>
      </c>
      <c r="C123" s="97">
        <v>513.6</v>
      </c>
      <c r="D123" s="97">
        <v>552.5</v>
      </c>
      <c r="E123" s="67">
        <v>492.9</v>
      </c>
      <c r="F123" s="67">
        <v>59.6</v>
      </c>
      <c r="G123" s="66"/>
      <c r="H123" s="66"/>
      <c r="I123" s="66"/>
      <c r="J123" s="66"/>
      <c r="K123" s="66"/>
      <c r="L123" s="66"/>
      <c r="M123" s="66"/>
    </row>
    <row r="124" spans="1:13" ht="26.4" x14ac:dyDescent="0.3">
      <c r="A124" s="38" t="s">
        <v>246</v>
      </c>
      <c r="B124" s="35" t="s">
        <v>265</v>
      </c>
      <c r="C124" s="97">
        <v>87.2</v>
      </c>
      <c r="D124" s="97">
        <v>160</v>
      </c>
      <c r="E124" s="67">
        <v>124.4</v>
      </c>
      <c r="F124" s="67">
        <v>35.6</v>
      </c>
      <c r="G124" s="66"/>
      <c r="H124" s="66"/>
      <c r="I124" s="66"/>
      <c r="J124" s="66"/>
      <c r="K124" s="66"/>
      <c r="L124" s="66"/>
      <c r="M124" s="66"/>
    </row>
    <row r="125" spans="1:13" x14ac:dyDescent="0.3">
      <c r="A125" s="68"/>
      <c r="B125" s="69" t="s">
        <v>21</v>
      </c>
      <c r="C125" s="98">
        <f>SUM(C114:C124)</f>
        <v>9902.9</v>
      </c>
      <c r="D125" s="98">
        <f>SUM(D114:D124)</f>
        <v>10003.700000000001</v>
      </c>
      <c r="E125" s="70">
        <f>SUM(E114:E124)</f>
        <v>8842.7000000000007</v>
      </c>
      <c r="F125" s="70">
        <f>SUM(F114:F124)</f>
        <v>1160.9999999999998</v>
      </c>
      <c r="G125" s="66"/>
      <c r="H125" s="66"/>
      <c r="I125" s="66"/>
      <c r="J125" s="66"/>
      <c r="K125" s="66"/>
      <c r="L125" s="66"/>
      <c r="M125" s="66"/>
    </row>
    <row r="126" spans="1:13" x14ac:dyDescent="0.3">
      <c r="A126" s="66"/>
      <c r="B126" s="66"/>
      <c r="C126" s="99"/>
      <c r="D126" s="99"/>
      <c r="E126" s="66"/>
      <c r="F126" s="66"/>
      <c r="G126" s="66"/>
      <c r="H126" s="66"/>
      <c r="I126" s="66"/>
      <c r="J126" s="66"/>
      <c r="K126" s="66"/>
      <c r="L126" s="66"/>
      <c r="M126" s="66"/>
    </row>
  </sheetData>
  <mergeCells count="110">
    <mergeCell ref="L81:L86"/>
    <mergeCell ref="L104:L107"/>
    <mergeCell ref="M104:M107"/>
    <mergeCell ref="A111:F111"/>
    <mergeCell ref="A103:A107"/>
    <mergeCell ref="B103:B107"/>
    <mergeCell ref="I104:I107"/>
    <mergeCell ref="J104:J107"/>
    <mergeCell ref="K104:K107"/>
    <mergeCell ref="J89:J92"/>
    <mergeCell ref="K89:K92"/>
    <mergeCell ref="L89:L92"/>
    <mergeCell ref="M89:M92"/>
    <mergeCell ref="B98:B100"/>
    <mergeCell ref="A68:A72"/>
    <mergeCell ref="B68:B72"/>
    <mergeCell ref="I69:I72"/>
    <mergeCell ref="M69:M72"/>
    <mergeCell ref="J69:J72"/>
    <mergeCell ref="K69:K72"/>
    <mergeCell ref="L69:L72"/>
    <mergeCell ref="M81:M86"/>
    <mergeCell ref="A98:A100"/>
    <mergeCell ref="A73:A80"/>
    <mergeCell ref="B73:B80"/>
    <mergeCell ref="I73:I80"/>
    <mergeCell ref="M73:M80"/>
    <mergeCell ref="J73:J80"/>
    <mergeCell ref="K73:K80"/>
    <mergeCell ref="L73:L80"/>
    <mergeCell ref="A81:A86"/>
    <mergeCell ref="B81:B86"/>
    <mergeCell ref="A89:A92"/>
    <mergeCell ref="B89:B92"/>
    <mergeCell ref="I89:I92"/>
    <mergeCell ref="I81:I86"/>
    <mergeCell ref="J81:J86"/>
    <mergeCell ref="K81:K86"/>
    <mergeCell ref="A61:A64"/>
    <mergeCell ref="B61:B64"/>
    <mergeCell ref="A66:A67"/>
    <mergeCell ref="B66:B67"/>
    <mergeCell ref="I66:I67"/>
    <mergeCell ref="J53:J54"/>
    <mergeCell ref="K53:K54"/>
    <mergeCell ref="M53:M54"/>
    <mergeCell ref="L53:L54"/>
    <mergeCell ref="A55:A58"/>
    <mergeCell ref="B55:B58"/>
    <mergeCell ref="J66:J67"/>
    <mergeCell ref="K66:K67"/>
    <mergeCell ref="L66:L67"/>
    <mergeCell ref="M66:M67"/>
    <mergeCell ref="A51:A52"/>
    <mergeCell ref="B51:B52"/>
    <mergeCell ref="A53:A54"/>
    <mergeCell ref="B53:B54"/>
    <mergeCell ref="I53:I54"/>
    <mergeCell ref="L42:L44"/>
    <mergeCell ref="M42:M44"/>
    <mergeCell ref="I51:I52"/>
    <mergeCell ref="J51:J52"/>
    <mergeCell ref="K51:K52"/>
    <mergeCell ref="L51:L52"/>
    <mergeCell ref="M51:M52"/>
    <mergeCell ref="A42:A44"/>
    <mergeCell ref="B42:B44"/>
    <mergeCell ref="I42:I44"/>
    <mergeCell ref="J42:J44"/>
    <mergeCell ref="K42:K44"/>
    <mergeCell ref="L25:L27"/>
    <mergeCell ref="M25:M27"/>
    <mergeCell ref="A29:A30"/>
    <mergeCell ref="B29:B30"/>
    <mergeCell ref="A32:A33"/>
    <mergeCell ref="B32:B33"/>
    <mergeCell ref="A25:A27"/>
    <mergeCell ref="B25:B27"/>
    <mergeCell ref="I25:I27"/>
    <mergeCell ref="J25:J27"/>
    <mergeCell ref="K25:K27"/>
    <mergeCell ref="L17:L19"/>
    <mergeCell ref="M17:M19"/>
    <mergeCell ref="A22:A24"/>
    <mergeCell ref="B22:B24"/>
    <mergeCell ref="I23:I24"/>
    <mergeCell ref="J23:J24"/>
    <mergeCell ref="K23:K24"/>
    <mergeCell ref="L23:L24"/>
    <mergeCell ref="M23:M24"/>
    <mergeCell ref="A17:A19"/>
    <mergeCell ref="B17:B19"/>
    <mergeCell ref="I17:I19"/>
    <mergeCell ref="J17:J19"/>
    <mergeCell ref="K17:K19"/>
    <mergeCell ref="A1:M1"/>
    <mergeCell ref="A2:M2"/>
    <mergeCell ref="F4:F6"/>
    <mergeCell ref="G4:G6"/>
    <mergeCell ref="H4:H6"/>
    <mergeCell ref="I4:M4"/>
    <mergeCell ref="I5:I6"/>
    <mergeCell ref="J5:J6"/>
    <mergeCell ref="K5:L5"/>
    <mergeCell ref="M5:M6"/>
    <mergeCell ref="A4:A6"/>
    <mergeCell ref="B4:B6"/>
    <mergeCell ref="C4:C6"/>
    <mergeCell ref="D4:D6"/>
    <mergeCell ref="E4:E6"/>
  </mergeCells>
  <pageMargins left="0.39370078740157483" right="0.39370078740157483" top="0.39370078740157483" bottom="0.3937007874015748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1</vt:i4>
      </vt:variant>
    </vt:vector>
  </HeadingPairs>
  <TitlesOfParts>
    <vt:vector size="3" baseType="lpstr">
      <vt:lpstr>Ataskaita</vt:lpstr>
      <vt:lpstr>5 programa</vt:lpstr>
      <vt:lpstr>'5 programa'!Print_Titles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Snieguole Kacerauskaite</cp:lastModifiedBy>
  <cp:lastPrinted>2021-02-25T19:36:04Z</cp:lastPrinted>
  <dcterms:created xsi:type="dcterms:W3CDTF">2015-10-26T14:41:47Z</dcterms:created>
  <dcterms:modified xsi:type="dcterms:W3CDTF">2021-02-25T19:36:10Z</dcterms:modified>
</cp:coreProperties>
</file>