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1-2023 SVP keitimai\2021-2023 SVP (birželio keitimas)\TARYBOS SPRENDIMAS\"/>
    </mc:Choice>
  </mc:AlternateContent>
  <bookViews>
    <workbookView xWindow="0" yWindow="0" windowWidth="28800" windowHeight="11400" tabRatio="845" firstSheet="1" activeTab="1"/>
  </bookViews>
  <sheets>
    <sheet name="Aiškinamoji lentelė" sheetId="42" state="hidden" r:id="rId1"/>
    <sheet name="9 programa" sheetId="43" r:id="rId2"/>
    <sheet name="Lyginamasis variantas" sheetId="44" state="hidden" r:id="rId3"/>
  </sheets>
  <definedNames>
    <definedName name="_xlnm.Print_Area" localSheetId="1">'9 programa'!$A$1:$M$71</definedName>
    <definedName name="_xlnm.Print_Area" localSheetId="0">'Aiškinamoji lentelė'!$A$1:$Q$72</definedName>
    <definedName name="_xlnm.Print_Titles" localSheetId="1">'9 programa'!$7:$9</definedName>
    <definedName name="_xlnm.Print_Titles" localSheetId="0">'Aiškinamoji lentelė'!$6:$8</definedName>
  </definedNames>
  <calcPr calcId="162913"/>
</workbook>
</file>

<file path=xl/calcChain.xml><?xml version="1.0" encoding="utf-8"?>
<calcChain xmlns="http://schemas.openxmlformats.org/spreadsheetml/2006/main">
  <c r="O67" i="44" l="1"/>
  <c r="O66" i="44"/>
  <c r="O64" i="44"/>
  <c r="O63" i="44" s="1"/>
  <c r="N67" i="44"/>
  <c r="N66" i="44"/>
  <c r="N64" i="44"/>
  <c r="L66" i="44"/>
  <c r="L64" i="44"/>
  <c r="L63" i="44" s="1"/>
  <c r="L67" i="44"/>
  <c r="K67" i="44"/>
  <c r="K66" i="44"/>
  <c r="K64" i="44"/>
  <c r="K63" i="44" s="1"/>
  <c r="I67" i="44"/>
  <c r="I66" i="44"/>
  <c r="I64" i="44"/>
  <c r="I63" i="44" s="1"/>
  <c r="H67" i="44"/>
  <c r="H66" i="44"/>
  <c r="H64" i="44"/>
  <c r="H63" i="44" s="1"/>
  <c r="N63" i="44"/>
  <c r="N53" i="44"/>
  <c r="N50" i="44"/>
  <c r="N56" i="44" s="1"/>
  <c r="N57" i="44" s="1"/>
  <c r="N58" i="44" s="1"/>
  <c r="K53" i="44"/>
  <c r="K50" i="44"/>
  <c r="K56" i="44" s="1"/>
  <c r="K57" i="44" s="1"/>
  <c r="K58" i="44" s="1"/>
  <c r="H53" i="44"/>
  <c r="H50" i="44"/>
  <c r="H56" i="44" s="1"/>
  <c r="H57" i="44" s="1"/>
  <c r="H58" i="44" s="1"/>
  <c r="N46" i="44"/>
  <c r="N44" i="44"/>
  <c r="N42" i="44"/>
  <c r="N39" i="44"/>
  <c r="N37" i="44"/>
  <c r="N28" i="44"/>
  <c r="N22" i="44"/>
  <c r="N47" i="44" s="1"/>
  <c r="N20" i="44"/>
  <c r="K46" i="44"/>
  <c r="K44" i="44"/>
  <c r="K42" i="44"/>
  <c r="K39" i="44"/>
  <c r="K47" i="44" s="1"/>
  <c r="K37" i="44"/>
  <c r="K28" i="44"/>
  <c r="K20" i="44"/>
  <c r="H46" i="44"/>
  <c r="H44" i="44"/>
  <c r="H42" i="44"/>
  <c r="H39" i="44"/>
  <c r="H47" i="44" s="1"/>
  <c r="H37" i="44"/>
  <c r="H28" i="44"/>
  <c r="H22" i="44"/>
  <c r="H20" i="44"/>
  <c r="O65" i="44" l="1"/>
  <c r="O62" i="44"/>
  <c r="N65" i="44"/>
  <c r="L65" i="44"/>
  <c r="L62" i="44"/>
  <c r="L68" i="44" s="1"/>
  <c r="K65" i="44"/>
  <c r="I65" i="44"/>
  <c r="I62" i="44"/>
  <c r="H65" i="44"/>
  <c r="H62" i="44"/>
  <c r="N62" i="44"/>
  <c r="N68" i="44" s="1"/>
  <c r="K62" i="44"/>
  <c r="K68" i="44" s="1"/>
  <c r="M67" i="44"/>
  <c r="J67" i="44"/>
  <c r="G67" i="44"/>
  <c r="M66" i="44"/>
  <c r="J66" i="44"/>
  <c r="G66" i="44"/>
  <c r="G65" i="44" s="1"/>
  <c r="M64" i="44"/>
  <c r="M63" i="44" s="1"/>
  <c r="J64" i="44"/>
  <c r="J62" i="44" s="1"/>
  <c r="G64" i="44"/>
  <c r="G62" i="44" s="1"/>
  <c r="M53" i="44"/>
  <c r="J53" i="44"/>
  <c r="G53" i="44"/>
  <c r="G56" i="44" s="1"/>
  <c r="M50" i="44"/>
  <c r="M56" i="44" s="1"/>
  <c r="J50" i="44"/>
  <c r="G50" i="44"/>
  <c r="M46" i="44"/>
  <c r="J46" i="44"/>
  <c r="G46" i="44"/>
  <c r="M44" i="44"/>
  <c r="J44" i="44"/>
  <c r="G44" i="44"/>
  <c r="M42" i="44"/>
  <c r="J42" i="44"/>
  <c r="G42" i="44"/>
  <c r="M39" i="44"/>
  <c r="J39" i="44"/>
  <c r="G39" i="44"/>
  <c r="M37" i="44"/>
  <c r="J37" i="44"/>
  <c r="G37" i="44"/>
  <c r="M28" i="44"/>
  <c r="J28" i="44"/>
  <c r="G28" i="44"/>
  <c r="M22" i="44"/>
  <c r="G22" i="44"/>
  <c r="M20" i="44"/>
  <c r="J20" i="44"/>
  <c r="G20" i="44"/>
  <c r="I68" i="44" l="1"/>
  <c r="O68" i="44"/>
  <c r="H68" i="44"/>
  <c r="M65" i="44"/>
  <c r="J56" i="44"/>
  <c r="J65" i="44"/>
  <c r="J68" i="44" s="1"/>
  <c r="J63" i="44"/>
  <c r="G47" i="44"/>
  <c r="G57" i="44" s="1"/>
  <c r="G58" i="44" s="1"/>
  <c r="M47" i="44"/>
  <c r="M57" i="44" s="1"/>
  <c r="M58" i="44" s="1"/>
  <c r="G68" i="44"/>
  <c r="J47" i="44"/>
  <c r="M62" i="44"/>
  <c r="M68" i="44" s="1"/>
  <c r="J57" i="44"/>
  <c r="J58" i="44" s="1"/>
  <c r="G63" i="44"/>
  <c r="H37" i="43"/>
  <c r="H66" i="43"/>
  <c r="I64" i="43"/>
  <c r="H64" i="43"/>
  <c r="G64" i="43"/>
  <c r="G71" i="44" l="1"/>
  <c r="G70" i="44"/>
  <c r="M70" i="44"/>
  <c r="M71" i="44"/>
  <c r="J71" i="44"/>
  <c r="J70" i="44"/>
  <c r="H28" i="43"/>
  <c r="I28" i="43"/>
  <c r="G28" i="43"/>
  <c r="H20" i="43"/>
  <c r="I20" i="43"/>
  <c r="G20" i="43"/>
  <c r="I67" i="43" l="1"/>
  <c r="H67" i="43"/>
  <c r="G67" i="43"/>
  <c r="I66" i="43"/>
  <c r="G66" i="43"/>
  <c r="I53" i="43"/>
  <c r="H53" i="43"/>
  <c r="G53" i="43"/>
  <c r="I50" i="43"/>
  <c r="H50" i="43"/>
  <c r="G50" i="43"/>
  <c r="I46" i="43"/>
  <c r="H46" i="43"/>
  <c r="G46" i="43"/>
  <c r="I44" i="43"/>
  <c r="H44" i="43"/>
  <c r="G44" i="43"/>
  <c r="I42" i="43"/>
  <c r="H42" i="43"/>
  <c r="G42" i="43"/>
  <c r="I39" i="43"/>
  <c r="H39" i="43"/>
  <c r="G39" i="43"/>
  <c r="I37" i="43"/>
  <c r="G37" i="43"/>
  <c r="I22" i="43"/>
  <c r="G22" i="43"/>
  <c r="H47" i="43" l="1"/>
  <c r="I47" i="43"/>
  <c r="H65" i="43"/>
  <c r="H62" i="43"/>
  <c r="H68" i="43" s="1"/>
  <c r="I65" i="43"/>
  <c r="G62" i="43"/>
  <c r="I63" i="43"/>
  <c r="G56" i="43"/>
  <c r="G47" i="43"/>
  <c r="H56" i="43"/>
  <c r="I56" i="43"/>
  <c r="G63" i="43"/>
  <c r="G65" i="43"/>
  <c r="H63" i="43"/>
  <c r="I62" i="43"/>
  <c r="L43" i="42"/>
  <c r="K43" i="42"/>
  <c r="J43" i="42"/>
  <c r="I43" i="42"/>
  <c r="G57" i="43" l="1"/>
  <c r="G58" i="43" s="1"/>
  <c r="I68" i="43"/>
  <c r="G68" i="43"/>
  <c r="I57" i="43"/>
  <c r="I58" i="43" s="1"/>
  <c r="H57" i="43"/>
  <c r="H58" i="43" s="1"/>
  <c r="H70" i="43" s="1"/>
  <c r="I71" i="43" l="1"/>
  <c r="G70" i="43"/>
  <c r="G71" i="43"/>
  <c r="H71" i="43"/>
  <c r="I70" i="43"/>
  <c r="J35" i="42"/>
  <c r="L65" i="42" l="1"/>
  <c r="K65" i="42"/>
  <c r="J65" i="42"/>
  <c r="L39" i="42"/>
  <c r="K39" i="42"/>
  <c r="J39" i="42"/>
  <c r="I39" i="42"/>
  <c r="J19" i="42"/>
  <c r="K19" i="42"/>
  <c r="L19" i="42"/>
  <c r="J27" i="42"/>
  <c r="K27" i="42"/>
  <c r="L27" i="42"/>
  <c r="K35" i="42"/>
  <c r="L35" i="42"/>
  <c r="J37" i="42"/>
  <c r="K37" i="42"/>
  <c r="L37" i="42"/>
  <c r="J41" i="42"/>
  <c r="K41" i="42"/>
  <c r="K46" i="42" s="1"/>
  <c r="L41" i="42"/>
  <c r="J21" i="42"/>
  <c r="L21" i="42"/>
  <c r="J45" i="42"/>
  <c r="K45" i="42"/>
  <c r="L45" i="42"/>
  <c r="L46" i="42" l="1"/>
  <c r="L69" i="42"/>
  <c r="K69" i="42"/>
  <c r="J69" i="42"/>
  <c r="L68" i="42"/>
  <c r="K68" i="42"/>
  <c r="J68" i="42"/>
  <c r="L66" i="42"/>
  <c r="K66" i="42"/>
  <c r="J66" i="42"/>
  <c r="I69" i="42"/>
  <c r="I68" i="42"/>
  <c r="I45" i="42"/>
  <c r="I67" i="42" l="1"/>
  <c r="K67" i="42"/>
  <c r="J67" i="42"/>
  <c r="L67" i="42"/>
  <c r="I50" i="42" l="1"/>
  <c r="I53" i="42"/>
  <c r="I57" i="42" l="1"/>
  <c r="J64" i="42"/>
  <c r="K53" i="42"/>
  <c r="L53" i="42"/>
  <c r="J63" i="42"/>
  <c r="J53" i="42" l="1"/>
  <c r="J70" i="42" l="1"/>
  <c r="K50" i="42" l="1"/>
  <c r="K57" i="42" s="1"/>
  <c r="L50" i="42"/>
  <c r="L57" i="42" s="1"/>
  <c r="J50" i="42"/>
  <c r="J57" i="42" s="1"/>
  <c r="I41" i="42" l="1"/>
  <c r="L58" i="42" l="1"/>
  <c r="L59" i="42" s="1"/>
  <c r="L63" i="42"/>
  <c r="J46" i="42"/>
  <c r="J58" i="42" s="1"/>
  <c r="J59" i="42" s="1"/>
  <c r="K58" i="42"/>
  <c r="K59" i="42" s="1"/>
  <c r="I37" i="42"/>
  <c r="I30" i="42"/>
  <c r="I66" i="42" s="1"/>
  <c r="I26" i="42"/>
  <c r="I27" i="42" s="1"/>
  <c r="I14" i="42"/>
  <c r="I65" i="42" s="1"/>
  <c r="I63" i="42" l="1"/>
  <c r="I70" i="42" s="1"/>
  <c r="I19" i="42"/>
  <c r="I35" i="42"/>
  <c r="L64" i="42"/>
  <c r="L70" i="42"/>
  <c r="L72" i="42" s="1"/>
  <c r="I46" i="42" l="1"/>
  <c r="I58" i="42" s="1"/>
  <c r="I59" i="42" s="1"/>
  <c r="I72" i="42" s="1"/>
  <c r="J72" i="42"/>
  <c r="K63" i="42"/>
  <c r="K70" i="42" s="1"/>
  <c r="K72" i="42" s="1"/>
  <c r="K64" i="42"/>
  <c r="I64" i="42"/>
</calcChain>
</file>

<file path=xl/comments1.xml><?xml version="1.0" encoding="utf-8"?>
<comments xmlns="http://schemas.openxmlformats.org/spreadsheetml/2006/main">
  <authors>
    <author>Snieguole Kacerauskaite</author>
    <author>Aiste Andruskeviciute</author>
    <author>Audra Cepiene</author>
  </authors>
  <commentList>
    <comment ref="F20"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G31" authorId="0" shapeId="0">
      <text>
        <r>
          <rPr>
            <sz val="9"/>
            <color indexed="81"/>
            <rFont val="Tahoma"/>
            <family val="2"/>
            <charset val="186"/>
          </rPr>
          <t>Europos jaunimo sostinės 2021 m. projekto koordinavimas</t>
        </r>
      </text>
    </comment>
    <comment ref="F36"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F38"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F40"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F42"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F44"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F51" authorId="0" shapeId="0">
      <text>
        <r>
          <rPr>
            <b/>
            <sz val="9"/>
            <color indexed="81"/>
            <rFont val="Tahoma"/>
            <family val="2"/>
            <charset val="186"/>
          </rPr>
          <t>3.3. Klaipėdos miesto integruotos teritorijų programos įgyvendinimas</t>
        </r>
        <r>
          <rPr>
            <sz val="9"/>
            <color indexed="81"/>
            <rFont val="Tahoma"/>
            <family val="2"/>
            <charset val="186"/>
          </rPr>
          <t xml:space="preserve">
</t>
        </r>
      </text>
    </comment>
    <comment ref="F52" authorId="1" shapeId="0">
      <text>
        <r>
          <rPr>
            <b/>
            <sz val="9"/>
            <color indexed="81"/>
            <rFont val="Tahoma"/>
            <family val="2"/>
            <charset val="186"/>
          </rPr>
          <t>Aiste Andruskeviciute:</t>
        </r>
        <r>
          <rPr>
            <sz val="9"/>
            <color indexed="81"/>
            <rFont val="Tahoma"/>
            <family val="2"/>
            <charset val="186"/>
          </rPr>
          <t xml:space="preserve">
KEPS 1.3. Išvystyti smulkiam verslui palankią ekosistemą (Klaipėdos m. IIT VVG vietos plėtros strategijoje 912 tūkst. Eur skirta SVV projektams vykdyti 2018-2022 m.</t>
        </r>
      </text>
    </comment>
    <comment ref="F54" authorId="2" shapeId="0">
      <text>
        <r>
          <rPr>
            <b/>
            <sz val="9"/>
            <color indexed="81"/>
            <rFont val="Tahoma"/>
            <family val="2"/>
            <charset val="186"/>
          </rPr>
          <t>P1,</t>
        </r>
        <r>
          <rPr>
            <sz val="9"/>
            <color indexed="81"/>
            <rFont val="Tahoma"/>
            <family val="2"/>
            <charset val="186"/>
          </rPr>
          <t xml:space="preserve"> 3.2.1. Patvirtinta dalyvaujamojo biudžeto koncepcija ir metodika
</t>
        </r>
      </text>
    </comment>
  </commentList>
</comments>
</file>

<file path=xl/comments2.xml><?xml version="1.0" encoding="utf-8"?>
<comments xmlns="http://schemas.openxmlformats.org/spreadsheetml/2006/main">
  <authors>
    <author>Snieguole Kacerauskaite</author>
    <author>Aiste Andruskeviciute</author>
    <author>Audra Cepiene</author>
  </authors>
  <commentList>
    <comment ref="E21"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38"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40"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43"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45"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51" authorId="0" shapeId="0">
      <text>
        <r>
          <rPr>
            <b/>
            <sz val="9"/>
            <color indexed="81"/>
            <rFont val="Tahoma"/>
            <family val="2"/>
            <charset val="186"/>
          </rPr>
          <t>3.3. Klaipėdos miesto integruotos teritorijų programos įgyvendinimas</t>
        </r>
        <r>
          <rPr>
            <sz val="9"/>
            <color indexed="81"/>
            <rFont val="Tahoma"/>
            <family val="2"/>
            <charset val="186"/>
          </rPr>
          <t xml:space="preserve">
</t>
        </r>
      </text>
    </comment>
    <comment ref="E52" authorId="1" shapeId="0">
      <text>
        <r>
          <rPr>
            <b/>
            <sz val="9"/>
            <color indexed="81"/>
            <rFont val="Tahoma"/>
            <family val="2"/>
            <charset val="186"/>
          </rPr>
          <t>Aiste Andruskeviciute:</t>
        </r>
        <r>
          <rPr>
            <sz val="9"/>
            <color indexed="81"/>
            <rFont val="Tahoma"/>
            <family val="2"/>
            <charset val="186"/>
          </rPr>
          <t xml:space="preserve">
KEPS 1.3. Išvystyti smulkiam verslui palankią ekosistemą (Klaipėdos m. IIT VVG vietos plėtros strategijoje 912 tūkst. Eur skirta SVV projektams vykdyti 2018-2022 m.</t>
        </r>
      </text>
    </comment>
    <comment ref="E54" authorId="2" shapeId="0">
      <text>
        <r>
          <rPr>
            <b/>
            <sz val="9"/>
            <color indexed="81"/>
            <rFont val="Tahoma"/>
            <family val="2"/>
            <charset val="186"/>
          </rPr>
          <t>P1,</t>
        </r>
        <r>
          <rPr>
            <sz val="9"/>
            <color indexed="81"/>
            <rFont val="Tahoma"/>
            <family val="2"/>
            <charset val="186"/>
          </rPr>
          <t xml:space="preserve"> 3.2.1. Patvirtinta dalyvaujamojo biudžeto koncepcija ir metodika
</t>
        </r>
      </text>
    </comment>
  </commentList>
</comments>
</file>

<file path=xl/comments3.xml><?xml version="1.0" encoding="utf-8"?>
<comments xmlns="http://schemas.openxmlformats.org/spreadsheetml/2006/main">
  <authors>
    <author>Snieguole Kacerauskaite</author>
    <author>Aiste Andruskeviciute</author>
    <author>Audra Cepiene</author>
  </authors>
  <commentList>
    <comment ref="E21"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38"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40"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43"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45" authorId="0" shapeId="0">
      <text>
        <r>
          <rPr>
            <b/>
            <sz val="9"/>
            <color indexed="81"/>
            <rFont val="Tahoma"/>
            <family val="2"/>
            <charset val="186"/>
          </rPr>
          <t>5.2. Bendradarbiavimo su Klaipėdos miesto aukštosiomis mokyklomis stiprinimas</t>
        </r>
        <r>
          <rPr>
            <sz val="9"/>
            <color indexed="81"/>
            <rFont val="Tahoma"/>
            <family val="2"/>
            <charset val="186"/>
          </rPr>
          <t xml:space="preserve">
5.2.4. Premijų už miestui aktualius ir pritaikomuosius darbus skyrimas Klaipėdos aukštųjų mokyklų absolventams, vnt.</t>
        </r>
      </text>
    </comment>
    <comment ref="E51" authorId="0" shapeId="0">
      <text>
        <r>
          <rPr>
            <b/>
            <sz val="9"/>
            <color indexed="81"/>
            <rFont val="Tahoma"/>
            <family val="2"/>
            <charset val="186"/>
          </rPr>
          <t>3.3. Klaipėdos miesto integruotos teritorijų programos įgyvendinimas</t>
        </r>
        <r>
          <rPr>
            <sz val="9"/>
            <color indexed="81"/>
            <rFont val="Tahoma"/>
            <family val="2"/>
            <charset val="186"/>
          </rPr>
          <t xml:space="preserve">
</t>
        </r>
      </text>
    </comment>
    <comment ref="E52" authorId="1" shapeId="0">
      <text>
        <r>
          <rPr>
            <b/>
            <sz val="9"/>
            <color indexed="81"/>
            <rFont val="Tahoma"/>
            <family val="2"/>
            <charset val="186"/>
          </rPr>
          <t>Aiste Andruskeviciute:</t>
        </r>
        <r>
          <rPr>
            <sz val="9"/>
            <color indexed="81"/>
            <rFont val="Tahoma"/>
            <family val="2"/>
            <charset val="186"/>
          </rPr>
          <t xml:space="preserve">
KEPS 1.3. Išvystyti smulkiam verslui palankią ekosistemą (Klaipėdos m. IIT VVG vietos plėtros strategijoje 912 tūkst. Eur skirta SVV projektams vykdyti 2018-2022 m.</t>
        </r>
      </text>
    </comment>
    <comment ref="E54" authorId="2" shapeId="0">
      <text>
        <r>
          <rPr>
            <b/>
            <sz val="9"/>
            <color indexed="81"/>
            <rFont val="Tahoma"/>
            <family val="2"/>
            <charset val="186"/>
          </rPr>
          <t>P1,</t>
        </r>
        <r>
          <rPr>
            <sz val="9"/>
            <color indexed="81"/>
            <rFont val="Tahoma"/>
            <family val="2"/>
            <charset val="186"/>
          </rPr>
          <t xml:space="preserve"> 3.2.1. Patvirtinta dalyvaujamojo biudžeto koncepcija ir metodika
</t>
        </r>
      </text>
    </comment>
  </commentList>
</comments>
</file>

<file path=xl/sharedStrings.xml><?xml version="1.0" encoding="utf-8"?>
<sst xmlns="http://schemas.openxmlformats.org/spreadsheetml/2006/main" count="560" uniqueCount="137">
  <si>
    <t>Uždavinio kodas</t>
  </si>
  <si>
    <t>Priemonės kodas</t>
  </si>
  <si>
    <t>Pavadinimas</t>
  </si>
  <si>
    <t>Priemonės požymis</t>
  </si>
  <si>
    <t>Finansavimo šaltinis</t>
  </si>
  <si>
    <t>Planas</t>
  </si>
  <si>
    <t>01</t>
  </si>
  <si>
    <t>SB</t>
  </si>
  <si>
    <t>02</t>
  </si>
  <si>
    <t>03</t>
  </si>
  <si>
    <t>04</t>
  </si>
  <si>
    <t>05</t>
  </si>
  <si>
    <t>09</t>
  </si>
  <si>
    <t>Iš viso:</t>
  </si>
  <si>
    <t>Iš viso uždaviniui:</t>
  </si>
  <si>
    <t>Iš viso tikslui:</t>
  </si>
  <si>
    <t>Finansavimo šaltinių suvestinė</t>
  </si>
  <si>
    <t>Finansavimo šaltiniai</t>
  </si>
  <si>
    <r>
      <t xml:space="preserve">Savivaldybės biudžeto lėšos </t>
    </r>
    <r>
      <rPr>
        <b/>
        <sz val="10"/>
        <rFont val="Times New Roman"/>
        <family val="1"/>
        <charset val="186"/>
      </rPr>
      <t>SB</t>
    </r>
  </si>
  <si>
    <t xml:space="preserve"> TIKSLŲ, UŽDAVINIŲ, PRIEMONIŲ, PRIEMONIŲ IŠLAIDŲ IR PRODUKTO KRITERIJŲ SUVESTINĖ</t>
  </si>
  <si>
    <t>tūkst. Eur</t>
  </si>
  <si>
    <t>SB(L)</t>
  </si>
  <si>
    <t xml:space="preserve">Iš viso  programai: </t>
  </si>
  <si>
    <t>Programos tikslo kodas</t>
  </si>
  <si>
    <t>Priemonės pavadinimas</t>
  </si>
  <si>
    <t>Produkto kriterijus</t>
  </si>
  <si>
    <t>03 Srateginis tikslas.  Užtikrinti gyventojams aukštą švietimo, kultūros, socialinių, sporto ir sveikatos apsaugos paslaugų kokybę ir prieinamumą</t>
  </si>
  <si>
    <t>09. Jaunimo politikos plėtros programa</t>
  </si>
  <si>
    <t>Aktyvinti  jaunimo ir su jaunimu dirbančių organizacijų veiklą</t>
  </si>
  <si>
    <t>Jaunimo ir su jaunimu dirbančių organizacijų bei jų iniciatyvų skatinimаs:</t>
  </si>
  <si>
    <t>Iš dalies finansuota projektų, skaičius</t>
  </si>
  <si>
    <t>Iš viso priemonei:</t>
  </si>
  <si>
    <t>Suorganizuota renginių skaičius, vnt.</t>
  </si>
  <si>
    <t xml:space="preserve">Jaunimo pritraukimas į Klaipėdos miestą </t>
  </si>
  <si>
    <t xml:space="preserve">Stipendijų skyrimas gabiems ir talentingiems Klaipėdos aukštųjų mokyklų 1 kurso studentams </t>
  </si>
  <si>
    <t>Paskirta piniginių stipendijų, skaičius</t>
  </si>
  <si>
    <t>Tarptautinio ir nacionalinio bendradarbiavimo plėtojimas</t>
  </si>
  <si>
    <t>Premijų už miestui aktualius ir pritaikomuosius darbus skyrimas Klaipėdos aukštųjų mokyklų absolventams</t>
  </si>
  <si>
    <t>Paskirtа premijų, skaičius</t>
  </si>
  <si>
    <r>
      <t xml:space="preserve">Apyvartos lėšų likutis </t>
    </r>
    <r>
      <rPr>
        <b/>
        <sz val="10"/>
        <rFont val="Times New Roman"/>
        <family val="1"/>
        <charset val="186"/>
      </rPr>
      <t>SB(L)</t>
    </r>
  </si>
  <si>
    <t>_____________________________________</t>
  </si>
  <si>
    <t>Pritraukta savanorių, skaičius</t>
  </si>
  <si>
    <t>P1</t>
  </si>
  <si>
    <t>Europos jaunimo sostinės 2021 m. programos įgyvendinimas</t>
  </si>
  <si>
    <t>Įgyvendinta metams suplanuotų programos priemonių, proc.</t>
  </si>
  <si>
    <t>ES</t>
  </si>
  <si>
    <t>Dalyvauta renginiuose, skaičius</t>
  </si>
  <si>
    <r>
      <t>Europos Sąjungos paramos lėšos</t>
    </r>
    <r>
      <rPr>
        <b/>
        <sz val="10"/>
        <rFont val="Times New Roman"/>
        <family val="1"/>
        <charset val="186"/>
      </rPr>
      <t xml:space="preserve"> ES</t>
    </r>
  </si>
  <si>
    <t>KITI ŠALTINIAI, IŠ VISO:</t>
  </si>
  <si>
    <t>SAVIVALDYBĖS LĖŠOS, IŠ VISO:</t>
  </si>
  <si>
    <t>Savivaldybės biudžetas, iš jo:</t>
  </si>
  <si>
    <t>Tarptautinio projekto „Miestai jaunimui“ („Cities for youth“) įgyvendinimas</t>
  </si>
  <si>
    <t>Jaunimo ir bendruomenių reikalų koordinavimo grupė</t>
  </si>
  <si>
    <t>Vykdytojas (skyrius/grupė)</t>
  </si>
  <si>
    <t>Vyr. patarėjas D. Petrolevičius</t>
  </si>
  <si>
    <t>2021 m. asignavimų projektas</t>
  </si>
  <si>
    <t>2022 m. asignavimų projektas</t>
  </si>
  <si>
    <t>2023 m. asignavimų projektas</t>
  </si>
  <si>
    <t>2020 m. asignavimų planas*</t>
  </si>
  <si>
    <t>2021-ieji metai</t>
  </si>
  <si>
    <t>2020-ieji metai*</t>
  </si>
  <si>
    <t>2022-ieji metai</t>
  </si>
  <si>
    <t>Dalyvavimas Vakarų Lietuvos regiono renginyje „Jaunimo vasaros akademija“</t>
  </si>
  <si>
    <t xml:space="preserve">Dalyvių skaičius išvažiuojamajame renginyje, vnt. </t>
  </si>
  <si>
    <t>Suroganizuotų renginių skaičius, vnt.</t>
  </si>
  <si>
    <t>Klaipėdos miesto atstovavimas tarptautiniuose ir nacionaliniuose jaunimo renginiuose</t>
  </si>
  <si>
    <t>Dalyvauta tarptautiniuose renginiuose, renginių skaičius</t>
  </si>
  <si>
    <t>Dalyvių skaičius tarptautiniuose renginiuose, vnt.</t>
  </si>
  <si>
    <t>Dalyvauta nacionaliniuose renginiuose, renginių skaičius</t>
  </si>
  <si>
    <t>Dalyvių skaičius nacionaliniuose renginiuose, vnt.</t>
  </si>
  <si>
    <t>Klaipėdos jaunimo situacijos tyrimo ir Jaunimo politikos plėtros strategijos parengimas</t>
  </si>
  <si>
    <t>Atlikta tyrimų, skaičius</t>
  </si>
  <si>
    <t>06</t>
  </si>
  <si>
    <t>Atvirųjų jaunimo erdvių steigimas</t>
  </si>
  <si>
    <t>Įsigyta atviros jaunimo erdvės paslauga</t>
  </si>
  <si>
    <t>Jaunimo iniciatyvų ir programų dalinis finansavimas</t>
  </si>
  <si>
    <t>2023-ieji metai</t>
  </si>
  <si>
    <t>Ekspertų skaičius (vnt.)</t>
  </si>
  <si>
    <t>Jaunimo organizacijų stiprinimo ir jaunimo politikos plėtojimo programos dalinis finansavimas</t>
  </si>
  <si>
    <t>Įvertinta paraiškų skaičius</t>
  </si>
  <si>
    <t>Iš dalies finansuota programų projektų skaičius</t>
  </si>
  <si>
    <t>Jaunimo savanoriškos tarnybos įgyvendinimo Klaipėdos mieste programos dalinis finansavimas</t>
  </si>
  <si>
    <t>Vietos bendruomenių savivaldos programos įgyvendinimas</t>
  </si>
  <si>
    <t>LRVB</t>
  </si>
  <si>
    <t>P6</t>
  </si>
  <si>
    <t>Iš dalies finansuota projektų</t>
  </si>
  <si>
    <t xml:space="preserve">Klaipėdos miesto integruotų investicijų teritorijos vietos veiklos grupės 2016–2022 metų vietos plėtros įgyvendinimas ir veiklų administravimas </t>
  </si>
  <si>
    <t>Vykdoma projektų, skaičius</t>
  </si>
  <si>
    <t>JAUNIMO IR BENDRUOMENIŲ POLITIKOS PLĖTROS PROGRAMOS NR. 09</t>
  </si>
  <si>
    <t>Klaipėdos miesto kasmetiniai renginiai jaunimui</t>
  </si>
  <si>
    <t>Kurti pažangią ir pilietišką visuomenę, skatinant jaunimo, su jaunimu dirbančių ir bendruomeninių organizacijų veiklą, iniciatyvas ir dalyvavimą visuomeninėje veikloje</t>
  </si>
  <si>
    <t xml:space="preserve">2020–2023 M. KLAIPĖDOS MIESTO SAVIVALDYBĖS  </t>
  </si>
  <si>
    <t>07</t>
  </si>
  <si>
    <t>Jaunimo savanoriškos tarnybos įgyvendinimas</t>
  </si>
  <si>
    <r>
      <t>Lietuvos respublikos valstybės lėšos</t>
    </r>
    <r>
      <rPr>
        <b/>
        <sz val="10"/>
        <rFont val="Times New Roman"/>
        <family val="1"/>
        <charset val="186"/>
      </rPr>
      <t xml:space="preserve"> (LRVB)</t>
    </r>
  </si>
  <si>
    <t>Mokinių dalyvaujamasis biudžetas</t>
  </si>
  <si>
    <t>Dalyvauja mokyklų, skaičius</t>
  </si>
  <si>
    <t xml:space="preserve">* Pagal Klaipėdos miesto savivaldybės tarybos 2020-10-29 sprendimą T2-231
</t>
  </si>
  <si>
    <t>08</t>
  </si>
  <si>
    <t xml:space="preserve">Aktyvinti bendruomenių veiklą </t>
  </si>
  <si>
    <t>Dalyvaujamojo biudžeto iniciatyvos įgyvendinimas</t>
  </si>
  <si>
    <t>Parengta koncepcija ir metodika, vnt.</t>
  </si>
  <si>
    <t>Organizuotas idėjų atrankos konkursas</t>
  </si>
  <si>
    <t>Jaunimo ir bendruomenių reikalų koordinavimo grupė, vyr. patarėjas D. Petrolevičius</t>
  </si>
  <si>
    <t>Įgyvendinta mokinių iniciatyvų,  skaičius</t>
  </si>
  <si>
    <t>Įsteiga ir įrengta Atvira jaunimo erdvė</t>
  </si>
  <si>
    <t>Jaunimo medijų centro Klaipėdos miesto centre  įkūrimas</t>
  </si>
  <si>
    <t xml:space="preserve">Koncepcijos parengimas: </t>
  </si>
  <si>
    <t xml:space="preserve">2021–2023 M. KLAIPĖDOS MIESTO SAVIVALDYBĖS  </t>
  </si>
  <si>
    <t>SB'</t>
  </si>
  <si>
    <t>priedas</t>
  </si>
  <si>
    <t xml:space="preserve">Klaipėdos miesto savivaldybės jaunimo ir bendruomenių politikos plėtros programos (Nr. 09) </t>
  </si>
  <si>
    <t>09. Jaunimo ir bendruomenių politikos plėtros programa</t>
  </si>
  <si>
    <t>Įvertinta paraiškų, skaičius</t>
  </si>
  <si>
    <t>Iš dalies finansuota programų projektų, skaičius</t>
  </si>
  <si>
    <t>Įsteiga ir įrengta atvira jaunimo erdvė</t>
  </si>
  <si>
    <t>Suorganizuotų renginių skaičius, vnt.</t>
  </si>
  <si>
    <t>Atstovavimas Klaipėdos miestui  tarptautiniuose ir nacionaliniuose jaunimo renginiuose</t>
  </si>
  <si>
    <t>Įgyvendinta mokinių iniciatyvų, skaičius</t>
  </si>
  <si>
    <t>Koncepcijos parengimas</t>
  </si>
  <si>
    <r>
      <t>Lietuvos Respublikos valstybės lėšos</t>
    </r>
    <r>
      <rPr>
        <b/>
        <sz val="10"/>
        <rFont val="Times New Roman"/>
        <family val="1"/>
        <charset val="186"/>
      </rPr>
      <t xml:space="preserve"> (LRVB)</t>
    </r>
  </si>
  <si>
    <t>Ekspertų skaičius</t>
  </si>
  <si>
    <t>Vyr. patarėjas R. Zulcas</t>
  </si>
  <si>
    <t>Aiškinamojo rašto 3 priedas</t>
  </si>
  <si>
    <t>2021-ųjų metų asignavimų planas</t>
  </si>
  <si>
    <t>2022-ųjų metų asignavimų planas</t>
  </si>
  <si>
    <t>2023-ųjų metų asignavimų planas</t>
  </si>
  <si>
    <t>Keitimo priežastis</t>
  </si>
  <si>
    <t>Lyginamasis variantas</t>
  </si>
  <si>
    <t>Siūlomas keisti 2021-ųjų metų asignavimų planas</t>
  </si>
  <si>
    <t>Siūlomas keisti 2022-ųjų metų asignavimų planas</t>
  </si>
  <si>
    <t>Skirtumas</t>
  </si>
  <si>
    <t>Siūlomas keisti 2023-ųjų metų asignavimų planas</t>
  </si>
  <si>
    <t>Siūlomas keisti</t>
  </si>
  <si>
    <t>Europos Sąjungos Baltijos jūros regiono strategijos 2021 m. metinio forumo organizavimas</t>
  </si>
  <si>
    <t>Suorganizuota forumų, vnt.</t>
  </si>
  <si>
    <r>
      <rPr>
        <u/>
        <sz val="10"/>
        <rFont val="Times New Roman"/>
        <family val="1"/>
        <charset val="186"/>
      </rPr>
      <t>Siūloma įtraukti</t>
    </r>
    <r>
      <rPr>
        <sz val="10"/>
        <rFont val="Times New Roman"/>
        <family val="1"/>
        <charset val="186"/>
      </rPr>
      <t xml:space="preserve"> naują papriemonę "Europos Sąjungos Baltijos jūros regiono strategijos 2021 m. metinio forumo organizavimas". 2021 m. rugsėjo 27 d. – spalio 1 d. Lietuvoje bus organizuojamas ES Baltijos jūros regiono strategijos metinis forumas. Tai kasmet vis kitoje ES BJRS įgyvendinime dalyvaujančioje ES valstybėje narėje organizuojamas renginys, kuriame diskutuojama aktualiais Baltijos jūros regiono klausimais, taip pat tai platforma užmegzti naujus ryšius, kadangi forumas paprastai pritraukia apie 1000 dalyvių. Forumas vyks 5 dienas, KMSA bus atsakinga už vienos dienos renginio organizavimą. Organizuojant renginį bus bendradarbiaujama su Kauno m. savivaldybe, LR užsienio reikalų ministerija bei Baltijos miestų sąjunga.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</si>
</sst>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1"/>
      <color theme="1"/>
      <name val="Calibri"/>
      <family val="2"/>
      <charset val="186"/>
      <scheme val="minor"/>
    </font>
    <font>
      <sz val="10"/>
      <name val="Times New Roman"/>
      <family val="1"/>
      <charset val="186"/>
    </font>
    <font>
      <sz val="9"/>
      <name val="Times New Roman"/>
      <family val="1"/>
      <charset val="186"/>
    </font>
    <font>
      <b/>
      <sz val="10"/>
      <name val="Times New Roman"/>
      <family val="1"/>
      <charset val="186"/>
    </font>
    <font>
      <sz val="8"/>
      <name val="Times New Roman"/>
      <family val="1"/>
      <charset val="186"/>
    </font>
    <font>
      <sz val="10"/>
      <name val="Times New Roman"/>
      <family val="1"/>
    </font>
    <font>
      <sz val="10"/>
      <name val="Arial"/>
      <family val="2"/>
      <charset val="186"/>
    </font>
    <font>
      <b/>
      <sz val="10"/>
      <name val="Times New Roman"/>
      <family val="1"/>
    </font>
    <font>
      <sz val="9"/>
      <color indexed="81"/>
      <name val="Tahoma"/>
      <family val="2"/>
      <charset val="186"/>
    </font>
    <font>
      <b/>
      <sz val="9"/>
      <color indexed="81"/>
      <name val="Tahoma"/>
      <family val="2"/>
      <charset val="186"/>
    </font>
    <font>
      <sz val="11"/>
      <color rgb="FF000000"/>
      <name val="Calibri"/>
      <family val="2"/>
      <scheme val="minor"/>
    </font>
    <font>
      <sz val="12"/>
      <name val="Times New Roman"/>
      <family val="1"/>
      <charset val="186"/>
    </font>
    <font>
      <sz val="12"/>
      <name val="Arial"/>
      <family val="2"/>
      <charset val="186"/>
    </font>
    <font>
      <sz val="12"/>
      <name val="Times New Roman"/>
      <family val="1"/>
    </font>
    <font>
      <b/>
      <sz val="12"/>
      <name val="Times New Roman"/>
      <family val="1"/>
    </font>
    <font>
      <b/>
      <u/>
      <sz val="10"/>
      <name val="Times New Roman"/>
      <family val="1"/>
    </font>
    <font>
      <b/>
      <sz val="9"/>
      <name val="Times New Roman"/>
      <family val="1"/>
      <charset val="186"/>
    </font>
    <font>
      <sz val="10"/>
      <color theme="0"/>
      <name val="Arial"/>
      <family val="2"/>
      <charset val="186"/>
    </font>
    <font>
      <i/>
      <sz val="10"/>
      <color theme="0"/>
      <name val="Times New Roman"/>
      <family val="1"/>
      <charset val="186"/>
    </font>
    <font>
      <b/>
      <sz val="12"/>
      <name val="Times New Roman"/>
      <family val="1"/>
      <charset val="186"/>
    </font>
    <font>
      <sz val="10"/>
      <color rgb="FFFF0000"/>
      <name val="Times New Roman"/>
      <family val="1"/>
      <charset val="186"/>
    </font>
    <font>
      <u/>
      <sz val="1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99"/>
        <bgColor indexed="64"/>
      </patternFill>
    </fill>
    <fill>
      <patternFill patternType="solid">
        <fgColor rgb="FFFFCCFF"/>
        <bgColor indexed="64"/>
      </patternFill>
    </fill>
    <fill>
      <patternFill patternType="solid">
        <fgColor theme="8" tint="0.59999389629810485"/>
        <bgColor indexed="64"/>
      </patternFill>
    </fill>
  </fills>
  <borders count="8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s>
  <cellStyleXfs count="4">
    <xf numFmtId="0" fontId="0" fillId="0" borderId="0"/>
    <xf numFmtId="0" fontId="6" fillId="0" borderId="0"/>
    <xf numFmtId="0" fontId="6" fillId="0" borderId="0"/>
    <xf numFmtId="0" fontId="10" fillId="0" borderId="0"/>
  </cellStyleXfs>
  <cellXfs count="857">
    <xf numFmtId="0" fontId="0" fillId="0" borderId="0" xfId="0"/>
    <xf numFmtId="164" fontId="3" fillId="6" borderId="47" xfId="0" applyNumberFormat="1" applyFont="1" applyFill="1" applyBorder="1" applyAlignment="1">
      <alignment horizontal="center" vertical="top"/>
    </xf>
    <xf numFmtId="164" fontId="3" fillId="6" borderId="46" xfId="0" applyNumberFormat="1" applyFont="1" applyFill="1" applyBorder="1" applyAlignment="1">
      <alignment horizontal="center" vertical="top"/>
    </xf>
    <xf numFmtId="3" fontId="1" fillId="0" borderId="55" xfId="0" applyNumberFormat="1" applyFont="1" applyBorder="1" applyAlignment="1">
      <alignment horizontal="center" vertical="top"/>
    </xf>
    <xf numFmtId="164" fontId="1" fillId="0" borderId="38" xfId="0" applyNumberFormat="1" applyFont="1" applyFill="1" applyBorder="1" applyAlignment="1">
      <alignment horizontal="center" vertical="top"/>
    </xf>
    <xf numFmtId="11" fontId="6" fillId="0" borderId="0" xfId="0" applyNumberFormat="1" applyFont="1"/>
    <xf numFmtId="11" fontId="6" fillId="0" borderId="0" xfId="0" applyNumberFormat="1" applyFont="1" applyAlignment="1">
      <alignment horizontal="center"/>
    </xf>
    <xf numFmtId="49" fontId="6" fillId="0" borderId="0" xfId="0" applyNumberFormat="1" applyFont="1"/>
    <xf numFmtId="49" fontId="6" fillId="0" borderId="0" xfId="0" applyNumberFormat="1" applyFont="1" applyAlignment="1">
      <alignment horizontal="center"/>
    </xf>
    <xf numFmtId="3" fontId="6" fillId="0" borderId="0" xfId="0" applyNumberFormat="1" applyFont="1"/>
    <xf numFmtId="3" fontId="12" fillId="0" borderId="0" xfId="0" applyNumberFormat="1" applyFont="1"/>
    <xf numFmtId="11" fontId="5" fillId="0" borderId="0" xfId="0" applyNumberFormat="1" applyFont="1" applyAlignment="1">
      <alignment horizontal="center" vertical="top" wrapText="1"/>
    </xf>
    <xf numFmtId="49" fontId="5" fillId="0" borderId="0" xfId="0" applyNumberFormat="1" applyFont="1" applyAlignment="1">
      <alignment horizontal="center" vertical="top" wrapText="1"/>
    </xf>
    <xf numFmtId="3" fontId="5" fillId="0" borderId="0" xfId="0" applyNumberFormat="1" applyFont="1" applyAlignment="1">
      <alignment horizontal="center" vertical="top" wrapText="1"/>
    </xf>
    <xf numFmtId="164" fontId="5" fillId="0" borderId="0" xfId="0" applyNumberFormat="1" applyFont="1" applyAlignment="1">
      <alignment vertical="top"/>
    </xf>
    <xf numFmtId="3" fontId="1" fillId="0" borderId="26" xfId="0" applyNumberFormat="1" applyFont="1" applyBorder="1" applyAlignment="1">
      <alignment horizontal="center" vertical="center" textRotation="90" wrapText="1"/>
    </xf>
    <xf numFmtId="11" fontId="3" fillId="2" borderId="50" xfId="0" applyNumberFormat="1" applyFont="1" applyFill="1" applyBorder="1" applyAlignment="1">
      <alignment horizontal="center" vertical="top"/>
    </xf>
    <xf numFmtId="3" fontId="6" fillId="0" borderId="0" xfId="0" applyNumberFormat="1" applyFont="1" applyBorder="1"/>
    <xf numFmtId="11" fontId="3" fillId="2" borderId="3" xfId="0" applyNumberFormat="1" applyFont="1" applyFill="1" applyBorder="1" applyAlignment="1">
      <alignment horizontal="center" vertical="top"/>
    </xf>
    <xf numFmtId="49" fontId="3" fillId="0" borderId="11" xfId="0" applyNumberFormat="1" applyFont="1" applyBorder="1" applyAlignment="1">
      <alignment vertical="top"/>
    </xf>
    <xf numFmtId="49" fontId="1" fillId="0" borderId="12" xfId="0" applyNumberFormat="1" applyFont="1" applyBorder="1" applyAlignment="1">
      <alignment horizontal="center" vertical="top"/>
    </xf>
    <xf numFmtId="3" fontId="3" fillId="3" borderId="53" xfId="0" applyNumberFormat="1" applyFont="1" applyFill="1" applyBorder="1" applyAlignment="1">
      <alignment vertical="top" wrapText="1"/>
    </xf>
    <xf numFmtId="3" fontId="1" fillId="0" borderId="42" xfId="0" applyNumberFormat="1" applyFont="1" applyBorder="1" applyAlignment="1">
      <alignment vertical="top" wrapText="1"/>
    </xf>
    <xf numFmtId="11" fontId="3" fillId="2" borderId="11" xfId="0" applyNumberFormat="1" applyFont="1" applyFill="1" applyBorder="1" applyAlignment="1">
      <alignment horizontal="center" vertical="top"/>
    </xf>
    <xf numFmtId="49" fontId="1" fillId="0" borderId="37" xfId="0" applyNumberFormat="1" applyFont="1" applyBorder="1" applyAlignment="1">
      <alignment horizontal="center" vertical="top"/>
    </xf>
    <xf numFmtId="11" fontId="7" fillId="2" borderId="20" xfId="0" applyNumberFormat="1" applyFont="1" applyFill="1" applyBorder="1" applyAlignment="1">
      <alignment horizontal="center" vertical="top"/>
    </xf>
    <xf numFmtId="49" fontId="1" fillId="0" borderId="21" xfId="0" applyNumberFormat="1" applyFont="1" applyBorder="1" applyAlignment="1">
      <alignment horizontal="center" vertical="top"/>
    </xf>
    <xf numFmtId="49" fontId="1" fillId="0" borderId="4" xfId="0" applyNumberFormat="1" applyFont="1" applyBorder="1" applyAlignment="1">
      <alignment horizontal="center" vertical="top"/>
    </xf>
    <xf numFmtId="3" fontId="1" fillId="0" borderId="6" xfId="0" applyNumberFormat="1" applyFont="1" applyFill="1" applyBorder="1" applyAlignment="1">
      <alignment horizontal="center" vertical="top" wrapText="1"/>
    </xf>
    <xf numFmtId="3" fontId="3" fillId="3" borderId="40" xfId="0" applyNumberFormat="1" applyFont="1" applyFill="1" applyBorder="1" applyAlignment="1">
      <alignment vertical="top" wrapText="1"/>
    </xf>
    <xf numFmtId="3" fontId="1" fillId="0" borderId="38" xfId="0" applyNumberFormat="1" applyFont="1" applyFill="1" applyBorder="1" applyAlignment="1">
      <alignment horizontal="center" vertical="top" wrapText="1"/>
    </xf>
    <xf numFmtId="3" fontId="1" fillId="0" borderId="38" xfId="0" applyNumberFormat="1" applyFont="1" applyBorder="1" applyAlignment="1">
      <alignment horizontal="left" vertical="top" wrapText="1"/>
    </xf>
    <xf numFmtId="49" fontId="3" fillId="0" borderId="12" xfId="0" applyNumberFormat="1" applyFont="1" applyBorder="1" applyAlignment="1">
      <alignment vertical="top"/>
    </xf>
    <xf numFmtId="49" fontId="3" fillId="0" borderId="21" xfId="0" applyNumberFormat="1" applyFont="1" applyBorder="1" applyAlignment="1">
      <alignment vertical="top"/>
    </xf>
    <xf numFmtId="49" fontId="3" fillId="0" borderId="4" xfId="0" applyNumberFormat="1" applyFont="1" applyBorder="1" applyAlignment="1">
      <alignment vertical="top"/>
    </xf>
    <xf numFmtId="3" fontId="3" fillId="6" borderId="54" xfId="0" applyNumberFormat="1" applyFont="1" applyFill="1" applyBorder="1" applyAlignment="1">
      <alignment horizontal="center" vertical="top" wrapText="1"/>
    </xf>
    <xf numFmtId="3" fontId="6" fillId="0" borderId="0" xfId="0" applyNumberFormat="1" applyFont="1" applyBorder="1" applyAlignment="1">
      <alignment horizontal="center"/>
    </xf>
    <xf numFmtId="3" fontId="5" fillId="0" borderId="0" xfId="0" applyNumberFormat="1" applyFont="1" applyBorder="1" applyAlignment="1">
      <alignment vertical="top"/>
    </xf>
    <xf numFmtId="3" fontId="5" fillId="0" borderId="0" xfId="0" applyNumberFormat="1" applyFont="1" applyBorder="1" applyAlignment="1">
      <alignment horizontal="center" vertical="top"/>
    </xf>
    <xf numFmtId="164" fontId="5" fillId="0" borderId="0" xfId="0" applyNumberFormat="1" applyFont="1" applyBorder="1" applyAlignment="1">
      <alignment vertical="top"/>
    </xf>
    <xf numFmtId="164" fontId="6" fillId="0" borderId="0" xfId="0" applyNumberFormat="1" applyFont="1"/>
    <xf numFmtId="49" fontId="7" fillId="2" borderId="3" xfId="0" applyNumberFormat="1" applyFont="1" applyFill="1" applyBorder="1" applyAlignment="1">
      <alignment horizontal="center" vertical="top"/>
    </xf>
    <xf numFmtId="49" fontId="7" fillId="2" borderId="20" xfId="0" applyNumberFormat="1" applyFont="1" applyFill="1" applyBorder="1" applyAlignment="1">
      <alignment horizontal="center" vertical="top"/>
    </xf>
    <xf numFmtId="49" fontId="7" fillId="2" borderId="11" xfId="0" applyNumberFormat="1" applyFont="1" applyFill="1" applyBorder="1" applyAlignment="1">
      <alignment horizontal="center" vertical="top"/>
    </xf>
    <xf numFmtId="3" fontId="3" fillId="0" borderId="13" xfId="0" applyNumberFormat="1" applyFont="1" applyBorder="1" applyAlignment="1">
      <alignment vertical="top"/>
    </xf>
    <xf numFmtId="3" fontId="3" fillId="3" borderId="12" xfId="0" applyNumberFormat="1" applyFont="1" applyFill="1" applyBorder="1" applyAlignment="1">
      <alignment horizontal="center" vertical="top"/>
    </xf>
    <xf numFmtId="164" fontId="3" fillId="6" borderId="38" xfId="0" applyNumberFormat="1" applyFont="1" applyFill="1" applyBorder="1" applyAlignment="1">
      <alignment horizontal="center" vertical="top"/>
    </xf>
    <xf numFmtId="49" fontId="1" fillId="0" borderId="32" xfId="0" applyNumberFormat="1" applyFont="1" applyBorder="1" applyAlignment="1">
      <alignment horizontal="center" vertical="top"/>
    </xf>
    <xf numFmtId="3" fontId="1" fillId="0" borderId="7" xfId="0" applyNumberFormat="1" applyFont="1" applyFill="1" applyBorder="1" applyAlignment="1">
      <alignment horizontal="center" vertical="top" wrapText="1"/>
    </xf>
    <xf numFmtId="3" fontId="1" fillId="0" borderId="36" xfId="0" applyNumberFormat="1" applyFont="1" applyFill="1" applyBorder="1" applyAlignment="1">
      <alignment horizontal="center" vertical="top" wrapText="1"/>
    </xf>
    <xf numFmtId="164" fontId="1" fillId="0" borderId="36"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3" fontId="7" fillId="3" borderId="11" xfId="0" applyNumberFormat="1" applyFont="1" applyFill="1" applyBorder="1" applyAlignment="1">
      <alignment vertical="center" textRotation="90" wrapText="1"/>
    </xf>
    <xf numFmtId="3" fontId="1" fillId="3" borderId="16" xfId="0" applyNumberFormat="1" applyFont="1" applyFill="1" applyBorder="1" applyAlignment="1">
      <alignment horizontal="left" vertical="top" wrapText="1"/>
    </xf>
    <xf numFmtId="3" fontId="7" fillId="3" borderId="20" xfId="0" applyNumberFormat="1" applyFont="1" applyFill="1" applyBorder="1" applyAlignment="1">
      <alignment vertical="center" textRotation="90" wrapText="1"/>
    </xf>
    <xf numFmtId="3" fontId="7" fillId="3" borderId="3" xfId="0" applyNumberFormat="1" applyFont="1" applyFill="1" applyBorder="1" applyAlignment="1">
      <alignment vertical="center" textRotation="90" wrapText="1"/>
    </xf>
    <xf numFmtId="3" fontId="7" fillId="3" borderId="20" xfId="0" applyNumberFormat="1" applyFont="1" applyFill="1" applyBorder="1" applyAlignment="1">
      <alignment horizontal="center" vertical="center" textRotation="90" wrapText="1"/>
    </xf>
    <xf numFmtId="164" fontId="1" fillId="0" borderId="52" xfId="0" applyNumberFormat="1" applyFont="1" applyBorder="1" applyAlignment="1">
      <alignment horizontal="center" vertical="center" textRotation="90" wrapText="1"/>
    </xf>
    <xf numFmtId="3" fontId="3" fillId="3" borderId="43"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49" fontId="3" fillId="0" borderId="20" xfId="0" applyNumberFormat="1" applyFont="1" applyBorder="1" applyAlignment="1">
      <alignment horizontal="center" vertical="top"/>
    </xf>
    <xf numFmtId="3" fontId="1" fillId="0" borderId="33"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0" borderId="9" xfId="0" applyNumberFormat="1" applyFont="1" applyBorder="1" applyAlignment="1">
      <alignment horizontal="center" vertical="top"/>
    </xf>
    <xf numFmtId="3" fontId="1" fillId="3" borderId="33" xfId="0" applyNumberFormat="1" applyFont="1" applyFill="1" applyBorder="1" applyAlignment="1">
      <alignment horizontal="center" vertical="top"/>
    </xf>
    <xf numFmtId="3" fontId="1" fillId="0" borderId="23" xfId="0" applyNumberFormat="1" applyFont="1" applyBorder="1" applyAlignment="1">
      <alignment horizontal="center" vertical="top"/>
    </xf>
    <xf numFmtId="3" fontId="1" fillId="3" borderId="37" xfId="0" applyNumberFormat="1" applyFont="1" applyFill="1" applyBorder="1" applyAlignment="1">
      <alignment vertical="top" wrapText="1"/>
    </xf>
    <xf numFmtId="49" fontId="1" fillId="0" borderId="20" xfId="0" applyNumberFormat="1" applyFont="1" applyBorder="1" applyAlignment="1">
      <alignment vertical="top"/>
    </xf>
    <xf numFmtId="49" fontId="1" fillId="0" borderId="37" xfId="0" applyNumberFormat="1" applyFont="1" applyBorder="1" applyAlignment="1">
      <alignment vertical="top"/>
    </xf>
    <xf numFmtId="3" fontId="1" fillId="0" borderId="24" xfId="0" applyNumberFormat="1" applyFont="1" applyBorder="1" applyAlignment="1">
      <alignment vertical="top" wrapText="1"/>
    </xf>
    <xf numFmtId="3" fontId="1" fillId="3" borderId="12" xfId="0" applyNumberFormat="1" applyFont="1" applyFill="1" applyBorder="1" applyAlignment="1">
      <alignment horizontal="left" vertical="top" wrapText="1"/>
    </xf>
    <xf numFmtId="3" fontId="1" fillId="0" borderId="31" xfId="0" applyNumberFormat="1" applyFont="1" applyFill="1" applyBorder="1" applyAlignment="1">
      <alignment horizontal="center" vertical="top" wrapText="1"/>
    </xf>
    <xf numFmtId="3" fontId="1" fillId="0" borderId="28" xfId="0" applyNumberFormat="1" applyFont="1" applyBorder="1" applyAlignment="1">
      <alignment vertical="top" wrapText="1"/>
    </xf>
    <xf numFmtId="3" fontId="1" fillId="0" borderId="37" xfId="0" applyNumberFormat="1" applyFont="1" applyBorder="1" applyAlignment="1">
      <alignment horizontal="center" vertical="top"/>
    </xf>
    <xf numFmtId="3" fontId="1" fillId="0" borderId="13" xfId="0" applyNumberFormat="1" applyFont="1" applyBorder="1" applyAlignment="1">
      <alignment vertical="top" wrapText="1"/>
    </xf>
    <xf numFmtId="3" fontId="1" fillId="0" borderId="11" xfId="0" applyNumberFormat="1" applyFont="1" applyBorder="1" applyAlignment="1">
      <alignment horizontal="center" vertical="top"/>
    </xf>
    <xf numFmtId="3" fontId="1" fillId="0" borderId="62" xfId="0" applyNumberFormat="1" applyFont="1" applyBorder="1" applyAlignment="1">
      <alignment horizontal="center" vertical="top"/>
    </xf>
    <xf numFmtId="164" fontId="1" fillId="0" borderId="27" xfId="0" applyNumberFormat="1" applyFont="1" applyFill="1" applyBorder="1" applyAlignment="1">
      <alignment horizontal="center" vertical="top"/>
    </xf>
    <xf numFmtId="164" fontId="1" fillId="3" borderId="34" xfId="0" applyNumberFormat="1" applyFont="1" applyFill="1" applyBorder="1" applyAlignment="1">
      <alignment horizontal="center" vertical="top"/>
    </xf>
    <xf numFmtId="164" fontId="3" fillId="6" borderId="57" xfId="0" applyNumberFormat="1" applyFont="1" applyFill="1" applyBorder="1" applyAlignment="1">
      <alignment horizontal="center" vertical="top"/>
    </xf>
    <xf numFmtId="164" fontId="1" fillId="0" borderId="41"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3" fillId="6" borderId="25"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164" fontId="1" fillId="0" borderId="39" xfId="0" applyNumberFormat="1" applyFont="1" applyFill="1" applyBorder="1" applyAlignment="1">
      <alignment horizontal="center" vertical="top"/>
    </xf>
    <xf numFmtId="164" fontId="1" fillId="0" borderId="49" xfId="0" applyNumberFormat="1" applyFont="1" applyBorder="1" applyAlignment="1">
      <alignment horizontal="center" vertical="center" textRotation="90" wrapText="1"/>
    </xf>
    <xf numFmtId="164" fontId="3" fillId="6" borderId="18" xfId="0" applyNumberFormat="1" applyFont="1" applyFill="1" applyBorder="1" applyAlignment="1">
      <alignment horizontal="center" vertical="top"/>
    </xf>
    <xf numFmtId="164" fontId="3" fillId="6" borderId="54" xfId="0" applyNumberFormat="1" applyFont="1" applyFill="1" applyBorder="1" applyAlignment="1">
      <alignment horizontal="center" vertical="top"/>
    </xf>
    <xf numFmtId="164" fontId="1" fillId="0" borderId="51" xfId="0" applyNumberFormat="1" applyFont="1" applyBorder="1" applyAlignment="1">
      <alignment horizontal="center" vertical="center" textRotation="90" wrapText="1"/>
    </xf>
    <xf numFmtId="164" fontId="3" fillId="6" borderId="28" xfId="0" applyNumberFormat="1" applyFont="1" applyFill="1" applyBorder="1" applyAlignment="1">
      <alignment horizontal="center" vertical="top"/>
    </xf>
    <xf numFmtId="164" fontId="1" fillId="0" borderId="50" xfId="0" applyNumberFormat="1" applyFont="1" applyBorder="1" applyAlignment="1">
      <alignment horizontal="center" vertical="center" textRotation="90" wrapText="1"/>
    </xf>
    <xf numFmtId="164" fontId="3" fillId="6" borderId="37"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1" fillId="3" borderId="18" xfId="0" applyNumberFormat="1" applyFont="1" applyFill="1" applyBorder="1" applyAlignment="1">
      <alignment horizontal="center" vertical="top"/>
    </xf>
    <xf numFmtId="164" fontId="1" fillId="3" borderId="61" xfId="0" applyNumberFormat="1" applyFont="1" applyFill="1" applyBorder="1" applyAlignment="1">
      <alignment horizontal="center" vertical="top"/>
    </xf>
    <xf numFmtId="164" fontId="1" fillId="0" borderId="45" xfId="0" applyNumberFormat="1" applyFont="1" applyFill="1" applyBorder="1" applyAlignment="1">
      <alignment horizontal="center" vertical="top"/>
    </xf>
    <xf numFmtId="165" fontId="1" fillId="0" borderId="17" xfId="0" applyNumberFormat="1" applyFont="1" applyBorder="1" applyAlignment="1">
      <alignment horizontal="center" vertical="top"/>
    </xf>
    <xf numFmtId="164" fontId="1" fillId="0" borderId="7" xfId="0" applyNumberFormat="1" applyFont="1" applyFill="1" applyBorder="1" applyAlignment="1">
      <alignment horizontal="center" vertical="top"/>
    </xf>
    <xf numFmtId="164" fontId="1" fillId="3" borderId="38" xfId="0" applyNumberFormat="1" applyFont="1" applyFill="1" applyBorder="1" applyAlignment="1">
      <alignment horizontal="center" vertical="top"/>
    </xf>
    <xf numFmtId="164" fontId="1" fillId="3" borderId="36" xfId="0" applyNumberFormat="1" applyFont="1" applyFill="1" applyBorder="1" applyAlignment="1">
      <alignment horizontal="center" vertical="top"/>
    </xf>
    <xf numFmtId="164" fontId="1" fillId="0" borderId="31" xfId="0" applyNumberFormat="1" applyFont="1" applyFill="1" applyBorder="1" applyAlignment="1">
      <alignment horizontal="center" vertical="top"/>
    </xf>
    <xf numFmtId="3" fontId="1" fillId="0" borderId="6" xfId="0" applyNumberFormat="1" applyFont="1" applyBorder="1" applyAlignment="1">
      <alignment horizontal="center" vertical="top"/>
    </xf>
    <xf numFmtId="3" fontId="1" fillId="0" borderId="39" xfId="0" applyNumberFormat="1" applyFont="1" applyBorder="1" applyAlignment="1">
      <alignment horizontal="center" vertical="top"/>
    </xf>
    <xf numFmtId="3" fontId="1" fillId="0" borderId="25" xfId="0" applyNumberFormat="1" applyFont="1" applyBorder="1" applyAlignment="1">
      <alignment horizontal="center" vertical="top"/>
    </xf>
    <xf numFmtId="3" fontId="1" fillId="0" borderId="54" xfId="0" applyNumberFormat="1" applyFont="1" applyBorder="1" applyAlignment="1">
      <alignment horizontal="center" vertical="top"/>
    </xf>
    <xf numFmtId="3" fontId="1" fillId="0" borderId="21" xfId="0" applyNumberFormat="1" applyFont="1" applyBorder="1" applyAlignment="1">
      <alignment horizontal="center" vertical="center" textRotation="90" wrapText="1"/>
    </xf>
    <xf numFmtId="3" fontId="1" fillId="0" borderId="23" xfId="0" applyNumberFormat="1" applyFont="1" applyBorder="1" applyAlignment="1">
      <alignment horizontal="center" vertical="center" textRotation="90" wrapText="1"/>
    </xf>
    <xf numFmtId="3" fontId="1" fillId="0" borderId="25" xfId="0" applyNumberFormat="1" applyFont="1" applyBorder="1" applyAlignment="1">
      <alignment horizontal="center" vertical="center" textRotation="90" wrapText="1"/>
    </xf>
    <xf numFmtId="3" fontId="1" fillId="0" borderId="44" xfId="0" applyNumberFormat="1" applyFont="1" applyBorder="1" applyAlignment="1">
      <alignment horizontal="center" vertical="top"/>
    </xf>
    <xf numFmtId="164" fontId="1" fillId="0" borderId="0" xfId="0" applyNumberFormat="1" applyFont="1" applyFill="1" applyBorder="1" applyAlignment="1">
      <alignment horizontal="center" vertical="top"/>
    </xf>
    <xf numFmtId="3" fontId="1" fillId="0" borderId="29" xfId="0" applyNumberFormat="1" applyFont="1" applyBorder="1" applyAlignment="1">
      <alignment horizontal="center" vertical="top"/>
    </xf>
    <xf numFmtId="164" fontId="1" fillId="0" borderId="44" xfId="0" applyNumberFormat="1" applyFont="1" applyFill="1" applyBorder="1" applyAlignment="1">
      <alignment horizontal="center" vertical="top"/>
    </xf>
    <xf numFmtId="3" fontId="1" fillId="0" borderId="15" xfId="0" applyNumberFormat="1" applyFont="1" applyBorder="1" applyAlignment="1">
      <alignment horizontal="center" vertical="top"/>
    </xf>
    <xf numFmtId="3" fontId="1" fillId="0" borderId="31" xfId="0" applyNumberFormat="1" applyFont="1" applyBorder="1" applyAlignment="1">
      <alignment vertical="top" wrapText="1"/>
    </xf>
    <xf numFmtId="3" fontId="2" fillId="0" borderId="53" xfId="0" applyNumberFormat="1" applyFont="1" applyFill="1" applyBorder="1" applyAlignment="1">
      <alignment horizontal="center" vertical="center" textRotation="90" wrapText="1"/>
    </xf>
    <xf numFmtId="3" fontId="1" fillId="3" borderId="38" xfId="0" applyNumberFormat="1" applyFont="1" applyFill="1" applyBorder="1" applyAlignment="1">
      <alignment horizontal="left" vertical="top" wrapText="1"/>
    </xf>
    <xf numFmtId="164" fontId="1" fillId="0" borderId="5" xfId="0" applyNumberFormat="1" applyFont="1" applyFill="1" applyBorder="1" applyAlignment="1">
      <alignment horizontal="center" vertical="top"/>
    </xf>
    <xf numFmtId="164" fontId="3" fillId="6" borderId="34" xfId="0" applyNumberFormat="1" applyFont="1" applyFill="1" applyBorder="1" applyAlignment="1">
      <alignment horizontal="center" vertical="top"/>
    </xf>
    <xf numFmtId="164" fontId="3" fillId="6" borderId="33" xfId="0" applyNumberFormat="1" applyFont="1" applyFill="1" applyBorder="1" applyAlignment="1">
      <alignment horizontal="center" vertical="top"/>
    </xf>
    <xf numFmtId="164" fontId="3" fillId="6" borderId="61" xfId="0" applyNumberFormat="1" applyFont="1" applyFill="1" applyBorder="1" applyAlignment="1">
      <alignment horizontal="center" vertical="top"/>
    </xf>
    <xf numFmtId="3" fontId="6" fillId="0" borderId="0" xfId="0" applyNumberFormat="1" applyFont="1" applyAlignment="1">
      <alignment horizontal="center"/>
    </xf>
    <xf numFmtId="3" fontId="1" fillId="0" borderId="14" xfId="0" applyNumberFormat="1" applyFont="1" applyFill="1" applyBorder="1" applyAlignment="1">
      <alignment horizontal="center" vertical="top" wrapText="1"/>
    </xf>
    <xf numFmtId="164" fontId="3" fillId="4" borderId="31" xfId="0" applyNumberFormat="1" applyFont="1" applyFill="1" applyBorder="1" applyAlignment="1">
      <alignment horizontal="center" vertical="top" wrapText="1"/>
    </xf>
    <xf numFmtId="3" fontId="3" fillId="3" borderId="0" xfId="0" applyNumberFormat="1" applyFont="1" applyFill="1" applyBorder="1" applyAlignment="1">
      <alignment horizontal="left" vertical="top" wrapText="1"/>
    </xf>
    <xf numFmtId="11" fontId="7" fillId="2" borderId="39" xfId="0" applyNumberFormat="1" applyFont="1" applyFill="1" applyBorder="1" applyAlignment="1">
      <alignment horizontal="center" vertical="top"/>
    </xf>
    <xf numFmtId="11" fontId="3" fillId="2" borderId="20" xfId="0" applyNumberFormat="1" applyFont="1" applyFill="1" applyBorder="1" applyAlignment="1">
      <alignment horizontal="center" vertical="top"/>
    </xf>
    <xf numFmtId="49" fontId="3" fillId="0" borderId="20" xfId="0" applyNumberFormat="1" applyFont="1" applyBorder="1" applyAlignment="1">
      <alignment vertical="top"/>
    </xf>
    <xf numFmtId="3" fontId="3" fillId="3" borderId="1" xfId="0" applyNumberFormat="1" applyFont="1" applyFill="1" applyBorder="1" applyAlignment="1">
      <alignment horizontal="left" vertical="top" wrapText="1"/>
    </xf>
    <xf numFmtId="49" fontId="3" fillId="0" borderId="3" xfId="0" applyNumberFormat="1" applyFont="1" applyBorder="1" applyAlignment="1">
      <alignment vertical="top"/>
    </xf>
    <xf numFmtId="164" fontId="1" fillId="0" borderId="2" xfId="0" applyNumberFormat="1" applyFont="1" applyFill="1" applyBorder="1" applyAlignment="1">
      <alignment horizontal="center" vertical="top"/>
    </xf>
    <xf numFmtId="164" fontId="1" fillId="3" borderId="2" xfId="0" applyNumberFormat="1" applyFont="1" applyFill="1" applyBorder="1" applyAlignment="1">
      <alignment horizontal="center" vertical="top"/>
    </xf>
    <xf numFmtId="164" fontId="1" fillId="3" borderId="3" xfId="0" applyNumberFormat="1" applyFont="1" applyFill="1" applyBorder="1" applyAlignment="1">
      <alignment horizontal="center" vertical="top"/>
    </xf>
    <xf numFmtId="164" fontId="1" fillId="3" borderId="43" xfId="0" applyNumberFormat="1" applyFont="1" applyFill="1" applyBorder="1" applyAlignment="1">
      <alignment horizontal="center" vertical="top"/>
    </xf>
    <xf numFmtId="3" fontId="1" fillId="0" borderId="7" xfId="0" applyNumberFormat="1" applyFont="1" applyFill="1" applyBorder="1" applyAlignment="1">
      <alignment vertical="top" wrapText="1"/>
    </xf>
    <xf numFmtId="164" fontId="1" fillId="0" borderId="8" xfId="0" applyNumberFormat="1" applyFont="1" applyFill="1" applyBorder="1" applyAlignment="1">
      <alignment horizontal="center" vertical="top"/>
    </xf>
    <xf numFmtId="164" fontId="1" fillId="0" borderId="56" xfId="0" applyNumberFormat="1" applyFont="1" applyFill="1" applyBorder="1" applyAlignment="1">
      <alignment horizontal="center" vertical="top"/>
    </xf>
    <xf numFmtId="164" fontId="1" fillId="0" borderId="43" xfId="0" applyNumberFormat="1" applyFont="1" applyFill="1" applyBorder="1" applyAlignment="1">
      <alignment horizontal="center" vertical="top"/>
    </xf>
    <xf numFmtId="3" fontId="1" fillId="3" borderId="0" xfId="0" applyNumberFormat="1" applyFont="1" applyFill="1" applyBorder="1" applyAlignment="1">
      <alignment horizontal="center" vertical="top" wrapText="1"/>
    </xf>
    <xf numFmtId="3" fontId="3" fillId="6" borderId="36" xfId="0" applyNumberFormat="1" applyFont="1" applyFill="1" applyBorder="1" applyAlignment="1">
      <alignment horizontal="right" vertical="top" wrapText="1"/>
    </xf>
    <xf numFmtId="164" fontId="3" fillId="6" borderId="15" xfId="0" applyNumberFormat="1" applyFont="1" applyFill="1" applyBorder="1" applyAlignment="1">
      <alignment horizontal="center" vertical="top"/>
    </xf>
    <xf numFmtId="164" fontId="1" fillId="3" borderId="62" xfId="0" applyNumberFormat="1" applyFont="1" applyFill="1" applyBorder="1" applyAlignment="1">
      <alignment horizontal="center" vertical="top"/>
    </xf>
    <xf numFmtId="3" fontId="1" fillId="0" borderId="19" xfId="0" applyNumberFormat="1" applyFont="1" applyBorder="1" applyAlignment="1">
      <alignment horizontal="center" vertical="top"/>
    </xf>
    <xf numFmtId="3" fontId="1" fillId="0" borderId="13" xfId="0" applyNumberFormat="1" applyFont="1" applyBorder="1" applyAlignment="1">
      <alignment horizontal="center" vertical="top"/>
    </xf>
    <xf numFmtId="3" fontId="1" fillId="0" borderId="10" xfId="0" applyNumberFormat="1" applyFont="1" applyBorder="1" applyAlignment="1">
      <alignment horizontal="center" vertical="top"/>
    </xf>
    <xf numFmtId="3" fontId="1" fillId="0" borderId="26" xfId="0" applyNumberFormat="1" applyFont="1" applyBorder="1" applyAlignment="1">
      <alignment horizontal="center" vertical="top"/>
    </xf>
    <xf numFmtId="3" fontId="1" fillId="0" borderId="68" xfId="0" applyNumberFormat="1" applyFont="1" applyBorder="1" applyAlignment="1">
      <alignment horizontal="center" vertical="top"/>
    </xf>
    <xf numFmtId="3" fontId="1" fillId="0" borderId="8" xfId="0" applyNumberFormat="1" applyFont="1" applyBorder="1" applyAlignment="1">
      <alignment horizontal="center" vertical="top"/>
    </xf>
    <xf numFmtId="3" fontId="1" fillId="0" borderId="28" xfId="0" applyNumberFormat="1" applyFont="1" applyBorder="1" applyAlignment="1">
      <alignment horizontal="center" vertical="top"/>
    </xf>
    <xf numFmtId="3" fontId="1" fillId="0" borderId="65" xfId="0" applyNumberFormat="1" applyFont="1" applyBorder="1" applyAlignment="1">
      <alignment horizontal="center" vertical="top"/>
    </xf>
    <xf numFmtId="3" fontId="1" fillId="0" borderId="22" xfId="0" applyNumberFormat="1" applyFont="1" applyBorder="1" applyAlignment="1">
      <alignment vertical="top"/>
    </xf>
    <xf numFmtId="164" fontId="1" fillId="3" borderId="35" xfId="0" applyNumberFormat="1" applyFont="1" applyFill="1" applyBorder="1" applyAlignment="1">
      <alignment horizontal="center" vertical="top"/>
    </xf>
    <xf numFmtId="164" fontId="3" fillId="6" borderId="58" xfId="0" applyNumberFormat="1" applyFont="1" applyFill="1" applyBorder="1" applyAlignment="1">
      <alignment horizontal="center" vertical="top"/>
    </xf>
    <xf numFmtId="164" fontId="3" fillId="6" borderId="63" xfId="0" applyNumberFormat="1" applyFont="1" applyFill="1" applyBorder="1" applyAlignment="1">
      <alignment horizontal="center" vertical="top"/>
    </xf>
    <xf numFmtId="164" fontId="1" fillId="3" borderId="14" xfId="0" applyNumberFormat="1" applyFont="1" applyFill="1" applyBorder="1" applyAlignment="1">
      <alignment horizontal="center" vertical="top"/>
    </xf>
    <xf numFmtId="164" fontId="3" fillId="4" borderId="65" xfId="0" applyNumberFormat="1" applyFont="1" applyFill="1" applyBorder="1" applyAlignment="1">
      <alignment horizontal="center" vertical="top" wrapText="1"/>
    </xf>
    <xf numFmtId="164" fontId="3" fillId="4" borderId="45" xfId="0" applyNumberFormat="1" applyFont="1" applyFill="1" applyBorder="1" applyAlignment="1">
      <alignment horizontal="center" vertical="top" wrapText="1"/>
    </xf>
    <xf numFmtId="3" fontId="3" fillId="6" borderId="46" xfId="0" applyNumberFormat="1" applyFont="1" applyFill="1" applyBorder="1" applyAlignment="1">
      <alignment horizontal="right" vertical="top" wrapText="1"/>
    </xf>
    <xf numFmtId="164" fontId="1" fillId="3" borderId="5" xfId="0" applyNumberFormat="1" applyFont="1" applyFill="1" applyBorder="1" applyAlignment="1">
      <alignment horizontal="center" vertical="top"/>
    </xf>
    <xf numFmtId="164" fontId="1" fillId="3" borderId="65" xfId="0" applyNumberFormat="1" applyFont="1" applyFill="1" applyBorder="1" applyAlignment="1">
      <alignment horizontal="center" vertical="top"/>
    </xf>
    <xf numFmtId="164" fontId="3" fillId="6" borderId="35" xfId="0" applyNumberFormat="1" applyFont="1" applyFill="1" applyBorder="1" applyAlignment="1">
      <alignment horizontal="center" vertical="top"/>
    </xf>
    <xf numFmtId="164" fontId="3" fillId="6" borderId="67" xfId="0" applyNumberFormat="1" applyFont="1" applyFill="1" applyBorder="1" applyAlignment="1">
      <alignment horizontal="center" vertical="top"/>
    </xf>
    <xf numFmtId="164" fontId="3" fillId="4" borderId="50" xfId="0" applyNumberFormat="1" applyFont="1" applyFill="1" applyBorder="1" applyAlignment="1">
      <alignment horizontal="center" vertical="top" wrapText="1"/>
    </xf>
    <xf numFmtId="164" fontId="1" fillId="3" borderId="0" xfId="0" applyNumberFormat="1" applyFont="1" applyFill="1" applyBorder="1" applyAlignment="1">
      <alignment horizontal="center" vertical="top"/>
    </xf>
    <xf numFmtId="3" fontId="1" fillId="3" borderId="24" xfId="0" applyNumberFormat="1" applyFont="1" applyFill="1" applyBorder="1" applyAlignment="1">
      <alignment vertical="top" wrapText="1"/>
    </xf>
    <xf numFmtId="3" fontId="1" fillId="3" borderId="37" xfId="0" applyNumberFormat="1" applyFont="1" applyFill="1" applyBorder="1" applyAlignment="1">
      <alignment horizontal="left" vertical="top" wrapText="1"/>
    </xf>
    <xf numFmtId="3" fontId="1" fillId="0" borderId="35" xfId="0" applyNumberFormat="1" applyFont="1" applyBorder="1" applyAlignment="1">
      <alignment horizontal="center" vertical="top"/>
    </xf>
    <xf numFmtId="164" fontId="1" fillId="3" borderId="37" xfId="0" applyNumberFormat="1" applyFont="1" applyFill="1" applyBorder="1" applyAlignment="1">
      <alignment horizontal="center" vertical="top"/>
    </xf>
    <xf numFmtId="164" fontId="1" fillId="3" borderId="55" xfId="0" applyNumberFormat="1" applyFont="1" applyFill="1" applyBorder="1" applyAlignment="1">
      <alignment horizontal="center" vertical="top"/>
    </xf>
    <xf numFmtId="3" fontId="1" fillId="0" borderId="36" xfId="0" applyNumberFormat="1" applyFont="1" applyBorder="1" applyAlignment="1">
      <alignment horizontal="left" vertical="top" wrapText="1"/>
    </xf>
    <xf numFmtId="164" fontId="1" fillId="3" borderId="29" xfId="0" applyNumberFormat="1" applyFont="1" applyFill="1" applyBorder="1" applyAlignment="1">
      <alignment horizontal="center" vertical="top"/>
    </xf>
    <xf numFmtId="164" fontId="1" fillId="3" borderId="7"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164" fontId="1" fillId="0" borderId="34" xfId="0" applyNumberFormat="1" applyFont="1" applyFill="1" applyBorder="1" applyAlignment="1">
      <alignment horizontal="center" vertical="top"/>
    </xf>
    <xf numFmtId="164" fontId="1" fillId="0" borderId="33" xfId="0" applyNumberFormat="1" applyFont="1" applyFill="1" applyBorder="1" applyAlignment="1">
      <alignment horizontal="center" vertical="top"/>
    </xf>
    <xf numFmtId="164" fontId="1" fillId="0" borderId="61" xfId="0" applyNumberFormat="1" applyFont="1" applyFill="1" applyBorder="1" applyAlignment="1">
      <alignment horizontal="center" vertical="top"/>
    </xf>
    <xf numFmtId="164" fontId="1" fillId="3" borderId="9" xfId="0" applyNumberFormat="1" applyFont="1" applyFill="1" applyBorder="1" applyAlignment="1">
      <alignment horizontal="center" vertical="top"/>
    </xf>
    <xf numFmtId="3" fontId="1" fillId="0" borderId="46" xfId="0" applyNumberFormat="1" applyFont="1" applyBorder="1" applyAlignment="1">
      <alignment vertical="top" wrapText="1"/>
    </xf>
    <xf numFmtId="3" fontId="1" fillId="0" borderId="47" xfId="0" applyNumberFormat="1" applyFont="1" applyBorder="1" applyAlignment="1">
      <alignment horizontal="center" vertical="top"/>
    </xf>
    <xf numFmtId="3" fontId="1" fillId="0" borderId="58" xfId="0" applyNumberFormat="1" applyFont="1" applyBorder="1" applyAlignment="1">
      <alignment horizontal="center" vertical="top"/>
    </xf>
    <xf numFmtId="3" fontId="1" fillId="0" borderId="63" xfId="0" applyNumberFormat="1" applyFont="1" applyBorder="1" applyAlignment="1">
      <alignment horizontal="center" vertical="top"/>
    </xf>
    <xf numFmtId="3" fontId="6" fillId="3" borderId="0" xfId="0" applyNumberFormat="1" applyFont="1" applyFill="1"/>
    <xf numFmtId="0" fontId="1" fillId="3" borderId="36" xfId="0" applyFont="1" applyFill="1" applyBorder="1" applyAlignment="1">
      <alignment vertical="top" wrapText="1"/>
    </xf>
    <xf numFmtId="3" fontId="1" fillId="3" borderId="67" xfId="0" applyNumberFormat="1" applyFont="1" applyFill="1" applyBorder="1" applyAlignment="1">
      <alignment horizontal="center" vertical="top"/>
    </xf>
    <xf numFmtId="3" fontId="1" fillId="3" borderId="20" xfId="0" applyNumberFormat="1" applyFont="1" applyFill="1" applyBorder="1" applyAlignment="1">
      <alignment horizontal="center" vertical="top"/>
    </xf>
    <xf numFmtId="3" fontId="1" fillId="3" borderId="26" xfId="0" applyNumberFormat="1" applyFont="1" applyFill="1" applyBorder="1" applyAlignment="1">
      <alignment horizontal="center" vertical="top"/>
    </xf>
    <xf numFmtId="3" fontId="1" fillId="3" borderId="36" xfId="0" applyNumberFormat="1" applyFont="1" applyFill="1" applyBorder="1" applyAlignment="1">
      <alignment vertical="top" wrapText="1"/>
    </xf>
    <xf numFmtId="3" fontId="1" fillId="3" borderId="28" xfId="0" applyNumberFormat="1" applyFont="1" applyFill="1" applyBorder="1" applyAlignment="1">
      <alignment horizontal="center" vertical="top"/>
    </xf>
    <xf numFmtId="3" fontId="1" fillId="3" borderId="28" xfId="0" applyNumberFormat="1" applyFont="1" applyFill="1" applyBorder="1" applyAlignment="1">
      <alignment vertical="top" wrapText="1"/>
    </xf>
    <xf numFmtId="3" fontId="1" fillId="3" borderId="37"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164" fontId="1" fillId="3" borderId="27" xfId="0" applyNumberFormat="1" applyFont="1" applyFill="1" applyBorder="1" applyAlignment="1">
      <alignment horizontal="center" vertical="top"/>
    </xf>
    <xf numFmtId="3" fontId="1" fillId="3" borderId="42" xfId="0" applyNumberFormat="1" applyFont="1" applyFill="1" applyBorder="1" applyAlignment="1">
      <alignment horizontal="left" vertical="top" wrapText="1"/>
    </xf>
    <xf numFmtId="3" fontId="1" fillId="3" borderId="8" xfId="0" applyNumberFormat="1" applyFont="1" applyFill="1" applyBorder="1" applyAlignment="1">
      <alignment horizontal="center" vertical="top"/>
    </xf>
    <xf numFmtId="3" fontId="1" fillId="3" borderId="45" xfId="0" applyNumberFormat="1" applyFont="1" applyFill="1" applyBorder="1" applyAlignment="1">
      <alignment horizontal="center" vertical="top"/>
    </xf>
    <xf numFmtId="3" fontId="1" fillId="0" borderId="42" xfId="0" applyNumberFormat="1" applyFont="1" applyBorder="1" applyAlignment="1">
      <alignment horizontal="left" vertical="top" wrapText="1"/>
    </xf>
    <xf numFmtId="3" fontId="1" fillId="0" borderId="42" xfId="0" applyNumberFormat="1" applyFont="1" applyBorder="1" applyAlignment="1">
      <alignment horizontal="center" vertical="top"/>
    </xf>
    <xf numFmtId="3" fontId="1" fillId="0" borderId="60" xfId="0" applyNumberFormat="1" applyFont="1" applyBorder="1" applyAlignment="1">
      <alignment horizontal="center" vertical="top"/>
    </xf>
    <xf numFmtId="3" fontId="1" fillId="0" borderId="24" xfId="0" applyNumberFormat="1" applyFont="1" applyBorder="1" applyAlignment="1">
      <alignment vertical="top"/>
    </xf>
    <xf numFmtId="3" fontId="1" fillId="0" borderId="1" xfId="0" applyNumberFormat="1" applyFont="1" applyBorder="1" applyAlignment="1">
      <alignment horizontal="center" vertical="top"/>
    </xf>
    <xf numFmtId="3" fontId="1" fillId="3" borderId="6" xfId="0" applyNumberFormat="1" applyFont="1" applyFill="1" applyBorder="1" applyAlignment="1">
      <alignment horizontal="center" vertical="top" wrapText="1"/>
    </xf>
    <xf numFmtId="164" fontId="1" fillId="0" borderId="62"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164" fontId="1" fillId="0" borderId="13" xfId="0" applyNumberFormat="1" applyFont="1" applyFill="1" applyBorder="1" applyAlignment="1">
      <alignment horizontal="center" vertical="top"/>
    </xf>
    <xf numFmtId="164" fontId="1" fillId="0" borderId="28" xfId="0" applyNumberFormat="1" applyFont="1" applyFill="1" applyBorder="1" applyAlignment="1">
      <alignment horizontal="center" vertical="top"/>
    </xf>
    <xf numFmtId="49" fontId="1" fillId="0" borderId="11" xfId="0" applyNumberFormat="1" applyFont="1" applyBorder="1" applyAlignment="1">
      <alignment horizontal="center" vertical="top"/>
    </xf>
    <xf numFmtId="49" fontId="1" fillId="0" borderId="20" xfId="0" applyNumberFormat="1" applyFont="1" applyBorder="1" applyAlignment="1">
      <alignment horizontal="center" vertical="top"/>
    </xf>
    <xf numFmtId="3" fontId="1" fillId="0" borderId="24" xfId="0" applyNumberFormat="1" applyFont="1" applyBorder="1" applyAlignment="1">
      <alignment horizontal="left" vertical="top" wrapText="1"/>
    </xf>
    <xf numFmtId="3" fontId="1" fillId="3" borderId="35" xfId="0" applyNumberFormat="1" applyFont="1" applyFill="1" applyBorder="1" applyAlignment="1">
      <alignment horizontal="center" vertical="top"/>
    </xf>
    <xf numFmtId="3" fontId="1" fillId="3" borderId="22" xfId="0" applyNumberFormat="1" applyFont="1" applyFill="1" applyBorder="1" applyAlignment="1">
      <alignment horizontal="center" vertical="top"/>
    </xf>
    <xf numFmtId="3" fontId="1" fillId="0" borderId="5" xfId="0" applyNumberFormat="1" applyFont="1" applyBorder="1" applyAlignment="1">
      <alignment horizontal="center" vertical="top"/>
    </xf>
    <xf numFmtId="3" fontId="1" fillId="0" borderId="22" xfId="0" applyNumberFormat="1" applyFont="1" applyBorder="1" applyAlignment="1">
      <alignment horizontal="center" vertical="top"/>
    </xf>
    <xf numFmtId="3" fontId="1" fillId="0" borderId="20" xfId="0" applyNumberFormat="1" applyFont="1" applyBorder="1" applyAlignment="1">
      <alignment horizontal="center" vertical="top"/>
    </xf>
    <xf numFmtId="164" fontId="1" fillId="3" borderId="33" xfId="0" applyNumberFormat="1" applyFont="1" applyFill="1" applyBorder="1" applyAlignment="1">
      <alignment horizontal="center" vertical="top"/>
    </xf>
    <xf numFmtId="164" fontId="1" fillId="3" borderId="11" xfId="0" applyNumberFormat="1" applyFont="1" applyFill="1" applyBorder="1" applyAlignment="1">
      <alignment horizontal="center" vertical="top"/>
    </xf>
    <xf numFmtId="164" fontId="1" fillId="3" borderId="39" xfId="0" applyNumberFormat="1" applyFont="1" applyFill="1" applyBorder="1" applyAlignment="1">
      <alignment horizontal="center" vertical="top"/>
    </xf>
    <xf numFmtId="164" fontId="1" fillId="3" borderId="67" xfId="0" applyNumberFormat="1" applyFont="1" applyFill="1" applyBorder="1" applyAlignment="1">
      <alignment horizontal="center" vertical="top"/>
    </xf>
    <xf numFmtId="164" fontId="1" fillId="3" borderId="68" xfId="0" applyNumberFormat="1" applyFont="1" applyFill="1" applyBorder="1" applyAlignment="1">
      <alignment horizontal="center" vertical="top"/>
    </xf>
    <xf numFmtId="3" fontId="1" fillId="3" borderId="33" xfId="0" applyNumberFormat="1" applyFont="1" applyFill="1" applyBorder="1" applyAlignment="1">
      <alignment horizontal="left" vertical="top" wrapText="1"/>
    </xf>
    <xf numFmtId="3" fontId="1" fillId="3" borderId="36" xfId="0" applyNumberFormat="1" applyFont="1" applyFill="1" applyBorder="1" applyAlignment="1">
      <alignment horizontal="left" vertical="top" wrapText="1"/>
    </xf>
    <xf numFmtId="3" fontId="1" fillId="0" borderId="13" xfId="0" applyNumberFormat="1" applyFont="1" applyBorder="1" applyAlignment="1">
      <alignment horizontal="center" vertical="top" wrapText="1"/>
    </xf>
    <xf numFmtId="49" fontId="1" fillId="0" borderId="33" xfId="0" applyNumberFormat="1" applyFont="1" applyBorder="1" applyAlignment="1">
      <alignment horizontal="center" vertical="top"/>
    </xf>
    <xf numFmtId="164" fontId="1" fillId="3" borderId="28" xfId="0" applyNumberFormat="1" applyFont="1" applyFill="1" applyBorder="1" applyAlignment="1">
      <alignment horizontal="center" vertical="top"/>
    </xf>
    <xf numFmtId="164" fontId="1" fillId="3" borderId="15" xfId="0" applyNumberFormat="1" applyFont="1" applyFill="1" applyBorder="1" applyAlignment="1">
      <alignment horizontal="center" vertical="top"/>
    </xf>
    <xf numFmtId="164" fontId="1" fillId="3" borderId="66" xfId="0" applyNumberFormat="1" applyFont="1" applyFill="1" applyBorder="1" applyAlignment="1">
      <alignment horizontal="center" vertical="top"/>
    </xf>
    <xf numFmtId="3" fontId="1" fillId="0" borderId="56" xfId="0" applyNumberFormat="1" applyFont="1" applyBorder="1" applyAlignment="1">
      <alignment horizontal="center" vertical="top"/>
    </xf>
    <xf numFmtId="3" fontId="1" fillId="0" borderId="67" xfId="0" applyNumberFormat="1" applyFont="1" applyBorder="1" applyAlignment="1">
      <alignment horizontal="center" vertical="top"/>
    </xf>
    <xf numFmtId="3" fontId="1" fillId="3" borderId="13" xfId="0" applyNumberFormat="1" applyFont="1" applyFill="1" applyBorder="1" applyAlignment="1">
      <alignment horizontal="center" vertical="top"/>
    </xf>
    <xf numFmtId="3" fontId="1" fillId="0" borderId="30" xfId="0" applyNumberFormat="1" applyFont="1" applyBorder="1" applyAlignment="1">
      <alignment horizontal="center" vertical="top"/>
    </xf>
    <xf numFmtId="164" fontId="1" fillId="3" borderId="10" xfId="0" applyNumberFormat="1" applyFont="1" applyFill="1" applyBorder="1" applyAlignment="1">
      <alignment horizontal="center" vertical="top"/>
    </xf>
    <xf numFmtId="3" fontId="1" fillId="3" borderId="7" xfId="0" applyNumberFormat="1" applyFont="1" applyFill="1" applyBorder="1" applyAlignment="1">
      <alignment horizontal="center" vertical="top" wrapText="1"/>
    </xf>
    <xf numFmtId="3" fontId="1" fillId="3" borderId="14" xfId="0" applyNumberFormat="1" applyFont="1" applyFill="1" applyBorder="1" applyAlignment="1">
      <alignment horizontal="center" vertical="top" wrapText="1"/>
    </xf>
    <xf numFmtId="3" fontId="1" fillId="0" borderId="3" xfId="0" applyNumberFormat="1" applyFont="1" applyBorder="1" applyAlignment="1">
      <alignment horizontal="center" vertical="top"/>
    </xf>
    <xf numFmtId="3" fontId="1" fillId="0" borderId="20" xfId="0" applyNumberFormat="1" applyFont="1" applyBorder="1" applyAlignment="1">
      <alignment horizontal="center" vertical="top"/>
    </xf>
    <xf numFmtId="164" fontId="1" fillId="3" borderId="11" xfId="0" applyNumberFormat="1" applyFont="1" applyFill="1" applyBorder="1" applyAlignment="1">
      <alignment horizontal="center" vertical="top"/>
    </xf>
    <xf numFmtId="164" fontId="1" fillId="3" borderId="30" xfId="0" applyNumberFormat="1" applyFont="1" applyFill="1" applyBorder="1" applyAlignment="1">
      <alignment horizontal="center" vertical="top"/>
    </xf>
    <xf numFmtId="0" fontId="1" fillId="0" borderId="37" xfId="0" applyNumberFormat="1" applyFont="1" applyBorder="1" applyAlignment="1">
      <alignment vertical="top"/>
    </xf>
    <xf numFmtId="3" fontId="1" fillId="3" borderId="8" xfId="0" applyNumberFormat="1" applyFont="1" applyFill="1" applyBorder="1" applyAlignment="1">
      <alignment vertical="top" wrapText="1"/>
    </xf>
    <xf numFmtId="3" fontId="1" fillId="3" borderId="8" xfId="0" applyNumberFormat="1" applyFont="1" applyFill="1" applyBorder="1" applyAlignment="1">
      <alignment vertical="top"/>
    </xf>
    <xf numFmtId="3" fontId="1" fillId="3" borderId="56" xfId="0" applyNumberFormat="1" applyFont="1" applyFill="1" applyBorder="1" applyAlignment="1">
      <alignment horizontal="center" vertical="top"/>
    </xf>
    <xf numFmtId="3" fontId="1" fillId="3" borderId="18" xfId="0" applyNumberFormat="1" applyFont="1" applyFill="1" applyBorder="1" applyAlignment="1">
      <alignment horizontal="center" vertical="top"/>
    </xf>
    <xf numFmtId="3" fontId="1" fillId="0" borderId="18" xfId="0" applyNumberFormat="1" applyFont="1" applyBorder="1" applyAlignment="1">
      <alignment horizontal="center" vertical="top"/>
    </xf>
    <xf numFmtId="164" fontId="1" fillId="3" borderId="64"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164" fontId="1" fillId="3" borderId="27" xfId="0" applyNumberFormat="1" applyFont="1" applyFill="1" applyBorder="1" applyAlignment="1">
      <alignment horizontal="center" vertical="top" wrapText="1"/>
    </xf>
    <xf numFmtId="164" fontId="1" fillId="3" borderId="69" xfId="0" applyNumberFormat="1" applyFont="1" applyFill="1" applyBorder="1" applyAlignment="1">
      <alignment horizontal="center" vertical="top" wrapText="1"/>
    </xf>
    <xf numFmtId="3" fontId="3" fillId="3" borderId="3" xfId="0" applyNumberFormat="1" applyFont="1" applyFill="1" applyBorder="1" applyAlignment="1">
      <alignment vertical="top" wrapText="1"/>
    </xf>
    <xf numFmtId="3" fontId="1" fillId="3" borderId="65" xfId="0" applyNumberFormat="1" applyFont="1" applyFill="1" applyBorder="1" applyAlignment="1">
      <alignment horizontal="center" vertical="top"/>
    </xf>
    <xf numFmtId="164" fontId="1" fillId="3" borderId="13" xfId="0" applyNumberFormat="1" applyFont="1" applyFill="1" applyBorder="1" applyAlignment="1">
      <alignment horizontal="center" vertical="top"/>
    </xf>
    <xf numFmtId="3" fontId="3" fillId="3" borderId="6" xfId="0" applyNumberFormat="1" applyFont="1" applyFill="1" applyBorder="1" applyAlignment="1">
      <alignment horizontal="left" vertical="top" wrapText="1"/>
    </xf>
    <xf numFmtId="3" fontId="1" fillId="3" borderId="35"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3" borderId="11" xfId="0" applyNumberFormat="1" applyFont="1" applyFill="1" applyBorder="1" applyAlignment="1">
      <alignment horizontal="center" vertical="top"/>
    </xf>
    <xf numFmtId="3" fontId="3" fillId="3" borderId="62" xfId="0" applyNumberFormat="1" applyFont="1" applyFill="1" applyBorder="1" applyAlignment="1">
      <alignment horizontal="left" vertical="top" wrapText="1"/>
    </xf>
    <xf numFmtId="3" fontId="3" fillId="3" borderId="23" xfId="0" applyNumberFormat="1" applyFont="1" applyFill="1" applyBorder="1" applyAlignment="1">
      <alignment horizontal="left" vertical="top" wrapText="1"/>
    </xf>
    <xf numFmtId="49" fontId="7" fillId="2" borderId="4" xfId="0" applyNumberFormat="1" applyFont="1" applyFill="1" applyBorder="1" applyAlignment="1">
      <alignment horizontal="center" vertical="top"/>
    </xf>
    <xf numFmtId="164" fontId="1" fillId="3" borderId="11" xfId="0" applyNumberFormat="1" applyFont="1" applyFill="1" applyBorder="1" applyAlignment="1">
      <alignment horizontal="center" vertical="top"/>
    </xf>
    <xf numFmtId="164" fontId="1" fillId="3" borderId="10" xfId="0" applyNumberFormat="1" applyFont="1" applyFill="1" applyBorder="1" applyAlignment="1">
      <alignment horizontal="center" vertical="top"/>
    </xf>
    <xf numFmtId="0" fontId="1" fillId="0" borderId="0" xfId="0" applyFont="1" applyBorder="1" applyAlignment="1">
      <alignment vertical="top"/>
    </xf>
    <xf numFmtId="49" fontId="3" fillId="3" borderId="11" xfId="0" applyNumberFormat="1" applyFont="1" applyFill="1" applyBorder="1" applyAlignment="1">
      <alignment vertical="top"/>
    </xf>
    <xf numFmtId="49" fontId="3" fillId="3" borderId="3" xfId="0" applyNumberFormat="1" applyFont="1" applyFill="1" applyBorder="1" applyAlignment="1">
      <alignment vertical="top"/>
    </xf>
    <xf numFmtId="0" fontId="1" fillId="7" borderId="3" xfId="0" applyFont="1" applyFill="1" applyBorder="1" applyAlignment="1">
      <alignment horizontal="center" vertical="top"/>
    </xf>
    <xf numFmtId="0" fontId="1" fillId="7" borderId="6" xfId="0" applyFont="1" applyFill="1" applyBorder="1" applyAlignment="1">
      <alignment horizontal="center" vertical="top"/>
    </xf>
    <xf numFmtId="49" fontId="3" fillId="3" borderId="20" xfId="0" applyNumberFormat="1" applyFont="1" applyFill="1" applyBorder="1" applyAlignment="1">
      <alignment vertical="top"/>
    </xf>
    <xf numFmtId="164" fontId="1" fillId="3" borderId="20" xfId="0" applyNumberFormat="1" applyFont="1" applyFill="1" applyBorder="1" applyAlignment="1">
      <alignment horizontal="center" vertical="top"/>
    </xf>
    <xf numFmtId="0" fontId="1" fillId="7" borderId="71" xfId="0" applyFont="1" applyFill="1" applyBorder="1" applyAlignment="1">
      <alignment horizontal="center" vertical="top"/>
    </xf>
    <xf numFmtId="0" fontId="1" fillId="7" borderId="26" xfId="0" applyFont="1" applyFill="1" applyBorder="1" applyAlignment="1">
      <alignment horizontal="center" vertical="top"/>
    </xf>
    <xf numFmtId="164" fontId="1" fillId="3" borderId="6" xfId="0" applyNumberFormat="1" applyFont="1" applyFill="1" applyBorder="1" applyAlignment="1">
      <alignment horizontal="center" vertical="top"/>
    </xf>
    <xf numFmtId="164" fontId="1" fillId="3" borderId="19" xfId="0" applyNumberFormat="1" applyFont="1" applyFill="1" applyBorder="1" applyAlignment="1">
      <alignment horizontal="center" vertical="top"/>
    </xf>
    <xf numFmtId="164" fontId="1" fillId="3" borderId="23" xfId="0" applyNumberFormat="1" applyFont="1" applyFill="1" applyBorder="1" applyAlignment="1">
      <alignment horizontal="center" vertical="top"/>
    </xf>
    <xf numFmtId="164" fontId="3" fillId="4" borderId="64" xfId="0" applyNumberFormat="1" applyFont="1" applyFill="1" applyBorder="1" applyAlignment="1">
      <alignment horizontal="center" vertical="top" wrapText="1"/>
    </xf>
    <xf numFmtId="0" fontId="1" fillId="7" borderId="5" xfId="0" applyFont="1" applyFill="1" applyBorder="1" applyAlignment="1">
      <alignment vertical="top" wrapText="1"/>
    </xf>
    <xf numFmtId="0" fontId="1" fillId="7" borderId="22" xfId="0" applyFont="1" applyFill="1" applyBorder="1" applyAlignment="1">
      <alignment vertical="top" wrapText="1"/>
    </xf>
    <xf numFmtId="0" fontId="1" fillId="7" borderId="72" xfId="0" applyFont="1" applyFill="1" applyBorder="1" applyAlignment="1">
      <alignment horizontal="center" vertical="top"/>
    </xf>
    <xf numFmtId="0" fontId="1" fillId="7" borderId="7" xfId="0" applyFont="1" applyFill="1" applyBorder="1" applyAlignment="1">
      <alignment horizontal="center" vertical="top"/>
    </xf>
    <xf numFmtId="0" fontId="1" fillId="7" borderId="24" xfId="0"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7" xfId="0" applyNumberFormat="1" applyFont="1" applyFill="1" applyBorder="1" applyAlignment="1">
      <alignment horizontal="left" vertical="top" wrapText="1"/>
    </xf>
    <xf numFmtId="3" fontId="1" fillId="3" borderId="6" xfId="0" applyNumberFormat="1" applyFont="1" applyFill="1" applyBorder="1" applyAlignment="1">
      <alignment horizontal="center" vertical="top"/>
    </xf>
    <xf numFmtId="11" fontId="7" fillId="10" borderId="19" xfId="0" applyNumberFormat="1" applyFont="1" applyFill="1" applyBorder="1" applyAlignment="1">
      <alignment horizontal="center" vertical="top"/>
    </xf>
    <xf numFmtId="11" fontId="7" fillId="10" borderId="2" xfId="0" applyNumberFormat="1" applyFont="1" applyFill="1" applyBorder="1" applyAlignment="1">
      <alignment vertical="top"/>
    </xf>
    <xf numFmtId="11" fontId="7" fillId="10" borderId="10" xfId="0" applyNumberFormat="1" applyFont="1" applyFill="1" applyBorder="1" applyAlignment="1">
      <alignment vertical="top"/>
    </xf>
    <xf numFmtId="49" fontId="7" fillId="10" borderId="2" xfId="0" applyNumberFormat="1" applyFont="1" applyFill="1" applyBorder="1" applyAlignment="1">
      <alignment vertical="top"/>
    </xf>
    <xf numFmtId="49" fontId="7" fillId="10" borderId="19" xfId="0" applyNumberFormat="1" applyFont="1" applyFill="1" applyBorder="1" applyAlignment="1">
      <alignment vertical="top"/>
    </xf>
    <xf numFmtId="49" fontId="7" fillId="10" borderId="10" xfId="0" applyNumberFormat="1" applyFont="1" applyFill="1" applyBorder="1" applyAlignment="1">
      <alignment vertical="top"/>
    </xf>
    <xf numFmtId="11" fontId="7" fillId="10" borderId="66" xfId="0" applyNumberFormat="1" applyFont="1" applyFill="1" applyBorder="1" applyAlignment="1">
      <alignment horizontal="center" vertical="top"/>
    </xf>
    <xf numFmtId="11" fontId="7" fillId="10" borderId="10" xfId="0" applyNumberFormat="1" applyFont="1" applyFill="1" applyBorder="1" applyAlignment="1">
      <alignment horizontal="center" vertical="top"/>
    </xf>
    <xf numFmtId="11" fontId="7" fillId="10" borderId="19" xfId="0" applyNumberFormat="1" applyFont="1" applyFill="1" applyBorder="1" applyAlignment="1">
      <alignment vertical="top"/>
    </xf>
    <xf numFmtId="11" fontId="7" fillId="10" borderId="29" xfId="0" applyNumberFormat="1" applyFont="1" applyFill="1" applyBorder="1" applyAlignment="1">
      <alignment horizontal="center" vertical="top"/>
    </xf>
    <xf numFmtId="164" fontId="7" fillId="10" borderId="28" xfId="0" applyNumberFormat="1" applyFont="1" applyFill="1" applyBorder="1" applyAlignment="1">
      <alignment horizontal="center" vertical="top" wrapText="1"/>
    </xf>
    <xf numFmtId="164" fontId="7" fillId="10" borderId="37" xfId="0" applyNumberFormat="1" applyFont="1" applyFill="1" applyBorder="1" applyAlignment="1">
      <alignment horizontal="center" vertical="top" wrapText="1"/>
    </xf>
    <xf numFmtId="164" fontId="7" fillId="10" borderId="18" xfId="0" applyNumberFormat="1" applyFont="1" applyFill="1" applyBorder="1" applyAlignment="1">
      <alignment horizontal="center" vertical="top" wrapText="1"/>
    </xf>
    <xf numFmtId="11" fontId="7" fillId="8" borderId="19" xfId="0" applyNumberFormat="1" applyFont="1" applyFill="1" applyBorder="1" applyAlignment="1">
      <alignment vertical="top"/>
    </xf>
    <xf numFmtId="164" fontId="7" fillId="8" borderId="22" xfId="0" applyNumberFormat="1" applyFont="1" applyFill="1" applyBorder="1" applyAlignment="1">
      <alignment horizontal="center" vertical="top"/>
    </xf>
    <xf numFmtId="164" fontId="7" fillId="8" borderId="20" xfId="0" applyNumberFormat="1" applyFont="1" applyFill="1" applyBorder="1" applyAlignment="1">
      <alignment horizontal="center" vertical="top"/>
    </xf>
    <xf numFmtId="164" fontId="7" fillId="8" borderId="23" xfId="0" applyNumberFormat="1" applyFont="1" applyFill="1" applyBorder="1" applyAlignment="1">
      <alignment horizontal="center" vertical="top"/>
    </xf>
    <xf numFmtId="164" fontId="3" fillId="8" borderId="7" xfId="0" applyNumberFormat="1" applyFont="1" applyFill="1" applyBorder="1" applyAlignment="1">
      <alignment horizontal="center" vertical="top"/>
    </xf>
    <xf numFmtId="164" fontId="3" fillId="8" borderId="5" xfId="0" applyNumberFormat="1" applyFont="1" applyFill="1" applyBorder="1" applyAlignment="1">
      <alignment horizontal="center" vertical="top"/>
    </xf>
    <xf numFmtId="164" fontId="3" fillId="8" borderId="3" xfId="0" applyNumberFormat="1" applyFont="1" applyFill="1" applyBorder="1" applyAlignment="1">
      <alignment horizontal="center" vertical="top"/>
    </xf>
    <xf numFmtId="164" fontId="3" fillId="8" borderId="6" xfId="0" applyNumberFormat="1" applyFont="1" applyFill="1" applyBorder="1" applyAlignment="1">
      <alignment horizontal="center" vertical="top"/>
    </xf>
    <xf numFmtId="164" fontId="3" fillId="8" borderId="24" xfId="0" applyNumberFormat="1" applyFont="1" applyFill="1" applyBorder="1" applyAlignment="1">
      <alignment horizontal="center" vertical="top"/>
    </xf>
    <xf numFmtId="164" fontId="3" fillId="8" borderId="22" xfId="0" applyNumberFormat="1" applyFont="1" applyFill="1" applyBorder="1" applyAlignment="1">
      <alignment horizontal="center" vertical="top"/>
    </xf>
    <xf numFmtId="164" fontId="3" fillId="8" borderId="20" xfId="0" applyNumberFormat="1" applyFont="1" applyFill="1" applyBorder="1" applyAlignment="1">
      <alignment horizontal="center" vertical="top"/>
    </xf>
    <xf numFmtId="164" fontId="3" fillId="8" borderId="23" xfId="0" applyNumberFormat="1" applyFont="1" applyFill="1" applyBorder="1" applyAlignment="1">
      <alignment horizontal="center" vertical="top"/>
    </xf>
    <xf numFmtId="0" fontId="1" fillId="3" borderId="35" xfId="0" applyFont="1" applyFill="1" applyBorder="1" applyAlignment="1">
      <alignment vertical="top" wrapText="1"/>
    </xf>
    <xf numFmtId="0" fontId="1" fillId="3" borderId="36" xfId="0" applyFont="1" applyFill="1" applyBorder="1" applyAlignment="1">
      <alignment horizontal="center" vertical="top"/>
    </xf>
    <xf numFmtId="0" fontId="1" fillId="3" borderId="73" xfId="0" applyFont="1" applyFill="1" applyBorder="1" applyAlignment="1">
      <alignment horizontal="center" vertical="top"/>
    </xf>
    <xf numFmtId="0" fontId="1" fillId="3" borderId="61" xfId="0" applyFont="1" applyFill="1" applyBorder="1" applyAlignment="1">
      <alignment horizontal="center" vertical="top"/>
    </xf>
    <xf numFmtId="164" fontId="17" fillId="0" borderId="0" xfId="0" applyNumberFormat="1" applyFont="1"/>
    <xf numFmtId="3" fontId="1" fillId="0" borderId="24" xfId="0" applyNumberFormat="1" applyFont="1" applyBorder="1" applyAlignment="1">
      <alignment horizontal="left" vertical="top" wrapText="1"/>
    </xf>
    <xf numFmtId="3" fontId="1" fillId="0" borderId="5" xfId="0" applyNumberFormat="1" applyFont="1" applyBorder="1" applyAlignment="1">
      <alignment horizontal="center" vertical="top"/>
    </xf>
    <xf numFmtId="3" fontId="1" fillId="0" borderId="22" xfId="0" applyNumberFormat="1" applyFont="1" applyBorder="1" applyAlignment="1">
      <alignment horizontal="center" vertical="top"/>
    </xf>
    <xf numFmtId="3" fontId="1" fillId="0" borderId="3" xfId="0" applyNumberFormat="1" applyFont="1" applyBorder="1" applyAlignment="1">
      <alignment horizontal="center" vertical="top"/>
    </xf>
    <xf numFmtId="3" fontId="1" fillId="0" borderId="20" xfId="0" applyNumberFormat="1" applyFont="1" applyBorder="1" applyAlignment="1">
      <alignment horizontal="center" vertical="top"/>
    </xf>
    <xf numFmtId="3" fontId="1" fillId="3" borderId="3"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0" borderId="56" xfId="0" applyNumberFormat="1" applyFont="1" applyBorder="1" applyAlignment="1">
      <alignment horizontal="center" vertical="top"/>
    </xf>
    <xf numFmtId="3" fontId="1" fillId="0" borderId="67" xfId="0" applyNumberFormat="1" applyFont="1" applyBorder="1" applyAlignment="1">
      <alignment horizontal="center" vertical="top"/>
    </xf>
    <xf numFmtId="3" fontId="1" fillId="3" borderId="33" xfId="0" applyNumberFormat="1" applyFont="1" applyFill="1" applyBorder="1" applyAlignment="1">
      <alignment horizontal="left" vertical="top" wrapText="1"/>
    </xf>
    <xf numFmtId="3" fontId="3" fillId="3" borderId="30" xfId="0" applyNumberFormat="1" applyFont="1" applyFill="1" applyBorder="1" applyAlignment="1">
      <alignment horizontal="center" vertical="top"/>
    </xf>
    <xf numFmtId="3" fontId="1" fillId="3" borderId="35" xfId="0" applyNumberFormat="1" applyFont="1" applyFill="1" applyBorder="1" applyAlignment="1">
      <alignment horizontal="center" vertical="top"/>
    </xf>
    <xf numFmtId="3" fontId="1" fillId="3" borderId="22" xfId="0" applyNumberFormat="1" applyFont="1" applyFill="1" applyBorder="1" applyAlignment="1">
      <alignment horizontal="center" vertical="top"/>
    </xf>
    <xf numFmtId="3" fontId="1" fillId="3" borderId="36" xfId="0" applyNumberFormat="1" applyFont="1" applyFill="1" applyBorder="1" applyAlignment="1">
      <alignment horizontal="left" vertical="top" wrapText="1"/>
    </xf>
    <xf numFmtId="3" fontId="7" fillId="6" borderId="23" xfId="0" applyNumberFormat="1" applyFont="1" applyFill="1" applyBorder="1" applyAlignment="1">
      <alignment horizontal="right" vertical="top" wrapText="1"/>
    </xf>
    <xf numFmtId="3" fontId="3" fillId="3" borderId="6" xfId="0" applyNumberFormat="1" applyFont="1" applyFill="1" applyBorder="1" applyAlignment="1">
      <alignment horizontal="left" vertical="top" wrapText="1"/>
    </xf>
    <xf numFmtId="3" fontId="1" fillId="3" borderId="7" xfId="0" applyNumberFormat="1" applyFont="1" applyFill="1" applyBorder="1" applyAlignment="1">
      <alignment horizontal="center" vertical="top" wrapText="1"/>
    </xf>
    <xf numFmtId="164" fontId="1" fillId="3" borderId="11" xfId="0" applyNumberFormat="1" applyFont="1" applyFill="1" applyBorder="1" applyAlignment="1">
      <alignment horizontal="center" vertical="top"/>
    </xf>
    <xf numFmtId="164" fontId="1" fillId="3" borderId="30" xfId="0" applyNumberFormat="1" applyFont="1" applyFill="1" applyBorder="1" applyAlignment="1">
      <alignment horizontal="center" vertical="top"/>
    </xf>
    <xf numFmtId="164" fontId="1" fillId="3" borderId="10" xfId="0" applyNumberFormat="1" applyFont="1" applyFill="1" applyBorder="1" applyAlignment="1">
      <alignment horizontal="center" vertical="top"/>
    </xf>
    <xf numFmtId="3" fontId="1" fillId="3" borderId="14" xfId="0" applyNumberFormat="1" applyFont="1" applyFill="1" applyBorder="1" applyAlignment="1">
      <alignment horizontal="center" vertical="top" wrapText="1"/>
    </xf>
    <xf numFmtId="3" fontId="1" fillId="0" borderId="22" xfId="0" applyNumberFormat="1" applyFont="1" applyBorder="1" applyAlignment="1">
      <alignment horizontal="center" vertical="center" textRotation="90" wrapText="1"/>
    </xf>
    <xf numFmtId="3" fontId="18" fillId="0" borderId="14" xfId="0" applyNumberFormat="1" applyFont="1" applyFill="1" applyBorder="1" applyAlignment="1">
      <alignment horizontal="center" vertical="top" wrapText="1"/>
    </xf>
    <xf numFmtId="3" fontId="18" fillId="0" borderId="31" xfId="0" applyNumberFormat="1" applyFont="1" applyFill="1" applyBorder="1" applyAlignment="1">
      <alignment horizontal="center" vertical="top" wrapText="1"/>
    </xf>
    <xf numFmtId="164" fontId="18" fillId="3" borderId="10" xfId="0" applyNumberFormat="1" applyFont="1" applyFill="1" applyBorder="1" applyAlignment="1">
      <alignment horizontal="center" vertical="top"/>
    </xf>
    <xf numFmtId="164" fontId="18" fillId="3" borderId="11" xfId="0" applyNumberFormat="1" applyFont="1" applyFill="1" applyBorder="1" applyAlignment="1">
      <alignment horizontal="center" vertical="top"/>
    </xf>
    <xf numFmtId="164" fontId="18" fillId="3" borderId="30" xfId="0" applyNumberFormat="1" applyFont="1" applyFill="1" applyBorder="1" applyAlignment="1">
      <alignment horizontal="center" vertical="top"/>
    </xf>
    <xf numFmtId="164" fontId="18" fillId="0" borderId="41" xfId="0" applyNumberFormat="1" applyFont="1" applyFill="1" applyBorder="1" applyAlignment="1">
      <alignment horizontal="center" vertical="top"/>
    </xf>
    <xf numFmtId="164" fontId="18" fillId="0" borderId="39"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164" fontId="18" fillId="0" borderId="0" xfId="0" applyNumberFormat="1" applyFont="1" applyFill="1" applyBorder="1" applyAlignment="1">
      <alignment horizontal="center" vertical="top"/>
    </xf>
    <xf numFmtId="164" fontId="18" fillId="0" borderId="11" xfId="0" applyNumberFormat="1" applyFont="1" applyFill="1" applyBorder="1" applyAlignment="1">
      <alignment horizontal="center" vertical="top"/>
    </xf>
    <xf numFmtId="164" fontId="18" fillId="0" borderId="62" xfId="0" applyNumberFormat="1" applyFont="1" applyFill="1" applyBorder="1" applyAlignment="1">
      <alignment horizontal="center" vertical="top"/>
    </xf>
    <xf numFmtId="3" fontId="1" fillId="0" borderId="62"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0" fontId="1" fillId="7" borderId="2" xfId="0" applyFont="1" applyFill="1" applyBorder="1" applyAlignment="1">
      <alignment horizontal="center" vertical="top"/>
    </xf>
    <xf numFmtId="0" fontId="1" fillId="3" borderId="15" xfId="0" applyFont="1" applyFill="1" applyBorder="1" applyAlignment="1">
      <alignment horizontal="center" vertical="top"/>
    </xf>
    <xf numFmtId="164" fontId="3" fillId="4" borderId="41" xfId="0" applyNumberFormat="1" applyFont="1" applyFill="1" applyBorder="1" applyAlignment="1">
      <alignment horizontal="center" vertical="top" wrapText="1"/>
    </xf>
    <xf numFmtId="3" fontId="11" fillId="0" borderId="0" xfId="0" applyNumberFormat="1" applyFont="1" applyAlignment="1">
      <alignment vertical="top" wrapText="1"/>
    </xf>
    <xf numFmtId="3" fontId="1" fillId="3" borderId="5" xfId="0" applyNumberFormat="1" applyFont="1" applyFill="1" applyBorder="1" applyAlignment="1">
      <alignment horizontal="left" vertical="top" wrapText="1"/>
    </xf>
    <xf numFmtId="3" fontId="1" fillId="0" borderId="43" xfId="0" applyNumberFormat="1" applyFont="1" applyBorder="1" applyAlignment="1">
      <alignment horizontal="center" vertical="top"/>
    </xf>
    <xf numFmtId="3" fontId="1" fillId="3" borderId="3" xfId="0" applyNumberFormat="1" applyFont="1" applyFill="1" applyBorder="1" applyAlignment="1">
      <alignment horizontal="center" vertical="top"/>
    </xf>
    <xf numFmtId="3" fontId="1" fillId="3" borderId="2" xfId="0" applyNumberFormat="1" applyFont="1" applyFill="1" applyBorder="1" applyAlignment="1">
      <alignment horizontal="center" vertical="top"/>
    </xf>
    <xf numFmtId="49" fontId="7" fillId="2" borderId="37" xfId="0" applyNumberFormat="1" applyFont="1" applyFill="1" applyBorder="1" applyAlignment="1">
      <alignment horizontal="center" vertical="top"/>
    </xf>
    <xf numFmtId="164" fontId="3" fillId="4" borderId="28" xfId="0" applyNumberFormat="1" applyFont="1" applyFill="1" applyBorder="1" applyAlignment="1">
      <alignment horizontal="center" vertical="top" wrapText="1"/>
    </xf>
    <xf numFmtId="164" fontId="3" fillId="4" borderId="37" xfId="0" applyNumberFormat="1" applyFont="1" applyFill="1" applyBorder="1" applyAlignment="1">
      <alignment horizontal="center" vertical="top" wrapText="1"/>
    </xf>
    <xf numFmtId="164" fontId="3" fillId="4" borderId="18" xfId="0" applyNumberFormat="1" applyFont="1" applyFill="1" applyBorder="1" applyAlignment="1">
      <alignment horizontal="center" vertical="top" wrapText="1"/>
    </xf>
    <xf numFmtId="3" fontId="17" fillId="0" borderId="0" xfId="0" applyNumberFormat="1" applyFont="1"/>
    <xf numFmtId="164" fontId="3" fillId="8" borderId="47" xfId="0" applyNumberFormat="1" applyFont="1" applyFill="1" applyBorder="1" applyAlignment="1">
      <alignment horizontal="center" vertical="top"/>
    </xf>
    <xf numFmtId="164" fontId="3" fillId="8" borderId="25" xfId="0" applyNumberFormat="1" applyFont="1" applyFill="1" applyBorder="1" applyAlignment="1">
      <alignment horizontal="center" vertical="top"/>
    </xf>
    <xf numFmtId="164" fontId="3" fillId="8" borderId="54" xfId="0" applyNumberFormat="1" applyFont="1" applyFill="1" applyBorder="1" applyAlignment="1">
      <alignment horizontal="center" vertical="top"/>
    </xf>
    <xf numFmtId="3" fontId="1" fillId="0" borderId="24" xfId="0" applyNumberFormat="1" applyFont="1" applyBorder="1" applyAlignment="1">
      <alignment horizontal="left" vertical="top" wrapText="1"/>
    </xf>
    <xf numFmtId="3" fontId="1" fillId="0" borderId="5" xfId="0" applyNumberFormat="1" applyFont="1" applyBorder="1" applyAlignment="1">
      <alignment horizontal="center" vertical="top"/>
    </xf>
    <xf numFmtId="3" fontId="1" fillId="0" borderId="22" xfId="0" applyNumberFormat="1" applyFont="1" applyBorder="1" applyAlignment="1">
      <alignment horizontal="center" vertical="top"/>
    </xf>
    <xf numFmtId="3" fontId="1" fillId="0" borderId="43" xfId="0" applyNumberFormat="1" applyFont="1" applyBorder="1" applyAlignment="1">
      <alignment horizontal="center" vertical="top"/>
    </xf>
    <xf numFmtId="3" fontId="1" fillId="0" borderId="30" xfId="0" applyNumberFormat="1" applyFont="1" applyBorder="1" applyAlignment="1">
      <alignment horizontal="center" vertical="top"/>
    </xf>
    <xf numFmtId="3" fontId="1" fillId="3" borderId="5"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3" borderId="2" xfId="0" applyNumberFormat="1" applyFont="1" applyFill="1" applyBorder="1" applyAlignment="1">
      <alignment horizontal="center" vertical="top"/>
    </xf>
    <xf numFmtId="3" fontId="1" fillId="0" borderId="56" xfId="0" applyNumberFormat="1" applyFont="1" applyBorder="1" applyAlignment="1">
      <alignment horizontal="center" vertical="top"/>
    </xf>
    <xf numFmtId="3" fontId="1" fillId="0" borderId="67" xfId="0" applyNumberFormat="1" applyFont="1" applyBorder="1" applyAlignment="1">
      <alignment horizontal="center" vertical="top"/>
    </xf>
    <xf numFmtId="3" fontId="1" fillId="3" borderId="33" xfId="0" applyNumberFormat="1" applyFont="1" applyFill="1" applyBorder="1" applyAlignment="1">
      <alignment horizontal="left" vertical="top" wrapText="1"/>
    </xf>
    <xf numFmtId="3" fontId="3" fillId="3" borderId="30" xfId="0" applyNumberFormat="1" applyFont="1" applyFill="1" applyBorder="1" applyAlignment="1">
      <alignment horizontal="center" vertical="top"/>
    </xf>
    <xf numFmtId="3" fontId="1" fillId="3" borderId="35" xfId="0" applyNumberFormat="1" applyFont="1" applyFill="1" applyBorder="1" applyAlignment="1">
      <alignment horizontal="center" vertical="top"/>
    </xf>
    <xf numFmtId="3" fontId="1" fillId="3" borderId="22" xfId="0" applyNumberFormat="1" applyFont="1" applyFill="1" applyBorder="1" applyAlignment="1">
      <alignment horizontal="center" vertical="top"/>
    </xf>
    <xf numFmtId="3" fontId="1" fillId="3" borderId="36" xfId="0" applyNumberFormat="1" applyFont="1" applyFill="1" applyBorder="1" applyAlignment="1">
      <alignment horizontal="left" vertical="top" wrapText="1"/>
    </xf>
    <xf numFmtId="164" fontId="1" fillId="0" borderId="5" xfId="0" applyNumberFormat="1" applyFont="1" applyBorder="1" applyAlignment="1">
      <alignment horizontal="center" vertical="center" textRotation="90" wrapText="1"/>
    </xf>
    <xf numFmtId="3" fontId="1" fillId="5" borderId="0" xfId="0" applyNumberFormat="1" applyFont="1" applyFill="1" applyBorder="1" applyAlignment="1">
      <alignment horizontal="left" vertical="top" wrapText="1"/>
    </xf>
    <xf numFmtId="3" fontId="7" fillId="6" borderId="23" xfId="0" applyNumberFormat="1" applyFont="1" applyFill="1" applyBorder="1" applyAlignment="1">
      <alignment horizontal="right" vertical="top" wrapText="1"/>
    </xf>
    <xf numFmtId="3" fontId="1" fillId="3" borderId="13" xfId="0" applyNumberFormat="1" applyFont="1" applyFill="1" applyBorder="1" applyAlignment="1">
      <alignment horizontal="left" vertical="top" wrapText="1"/>
    </xf>
    <xf numFmtId="3" fontId="13" fillId="0" borderId="0" xfId="0" applyNumberFormat="1" applyFont="1" applyAlignment="1">
      <alignment horizontal="center" vertical="top"/>
    </xf>
    <xf numFmtId="3" fontId="14" fillId="0" borderId="0" xfId="0" applyNumberFormat="1" applyFont="1" applyAlignment="1">
      <alignment horizontal="center" vertical="top" wrapText="1"/>
    </xf>
    <xf numFmtId="3" fontId="13" fillId="0" borderId="0" xfId="0" applyNumberFormat="1" applyFont="1" applyAlignment="1">
      <alignment horizontal="center" vertical="top" wrapText="1"/>
    </xf>
    <xf numFmtId="3" fontId="1" fillId="3" borderId="7" xfId="0" applyNumberFormat="1" applyFont="1" applyFill="1" applyBorder="1" applyAlignment="1">
      <alignment horizontal="center" vertical="top" wrapText="1"/>
    </xf>
    <xf numFmtId="164" fontId="1" fillId="3" borderId="11" xfId="0" applyNumberFormat="1" applyFont="1" applyFill="1" applyBorder="1" applyAlignment="1">
      <alignment horizontal="center" vertical="top"/>
    </xf>
    <xf numFmtId="164" fontId="1" fillId="3" borderId="30" xfId="0" applyNumberFormat="1" applyFont="1" applyFill="1" applyBorder="1" applyAlignment="1">
      <alignment horizontal="center" vertical="top"/>
    </xf>
    <xf numFmtId="164" fontId="1" fillId="3" borderId="68" xfId="0" applyNumberFormat="1" applyFont="1" applyFill="1" applyBorder="1" applyAlignment="1">
      <alignment horizontal="center" vertical="top"/>
    </xf>
    <xf numFmtId="3" fontId="1" fillId="3" borderId="14" xfId="0" applyNumberFormat="1" applyFont="1" applyFill="1" applyBorder="1" applyAlignment="1">
      <alignment horizontal="center" vertical="top" wrapText="1"/>
    </xf>
    <xf numFmtId="3" fontId="1" fillId="3" borderId="12" xfId="0" applyNumberFormat="1" applyFont="1" applyFill="1" applyBorder="1" applyAlignment="1">
      <alignment horizontal="left" vertical="top" wrapText="1"/>
    </xf>
    <xf numFmtId="3" fontId="1" fillId="0" borderId="36" xfId="0" applyNumberFormat="1" applyFont="1" applyBorder="1" applyAlignment="1">
      <alignment horizontal="left" vertical="top" wrapText="1"/>
    </xf>
    <xf numFmtId="164" fontId="18" fillId="3" borderId="11" xfId="0" applyNumberFormat="1" applyFont="1" applyFill="1" applyBorder="1" applyAlignment="1">
      <alignment horizontal="center" vertical="top"/>
    </xf>
    <xf numFmtId="164" fontId="18" fillId="3" borderId="30" xfId="0" applyNumberFormat="1" applyFont="1" applyFill="1" applyBorder="1" applyAlignment="1">
      <alignment horizontal="center" vertical="top"/>
    </xf>
    <xf numFmtId="164" fontId="1" fillId="0" borderId="3" xfId="0" applyNumberFormat="1" applyFont="1" applyBorder="1" applyAlignment="1">
      <alignment horizontal="center" vertical="center" textRotation="90" wrapText="1"/>
    </xf>
    <xf numFmtId="3" fontId="11" fillId="0" borderId="0" xfId="0" applyNumberFormat="1" applyFont="1" applyAlignment="1">
      <alignment horizontal="left" vertical="top" wrapText="1"/>
    </xf>
    <xf numFmtId="3" fontId="1" fillId="3" borderId="35" xfId="0" applyNumberFormat="1" applyFont="1" applyFill="1" applyBorder="1" applyAlignment="1">
      <alignment horizontal="center" vertical="top"/>
    </xf>
    <xf numFmtId="3" fontId="1" fillId="3" borderId="11" xfId="0" applyNumberFormat="1" applyFont="1" applyFill="1" applyBorder="1" applyAlignment="1">
      <alignment horizontal="center" vertical="top"/>
    </xf>
    <xf numFmtId="164" fontId="1" fillId="0" borderId="72" xfId="0" applyNumberFormat="1" applyFont="1" applyFill="1" applyBorder="1" applyAlignment="1">
      <alignment horizontal="center" vertical="top"/>
    </xf>
    <xf numFmtId="164" fontId="18" fillId="3" borderId="74" xfId="0" applyNumberFormat="1" applyFont="1" applyFill="1" applyBorder="1" applyAlignment="1">
      <alignment horizontal="center" vertical="top"/>
    </xf>
    <xf numFmtId="164" fontId="1" fillId="3" borderId="72" xfId="0" applyNumberFormat="1" applyFont="1" applyFill="1" applyBorder="1" applyAlignment="1">
      <alignment horizontal="center" vertical="top"/>
    </xf>
    <xf numFmtId="164" fontId="3" fillId="6" borderId="73" xfId="0" applyNumberFormat="1" applyFont="1" applyFill="1" applyBorder="1" applyAlignment="1">
      <alignment horizontal="center" vertical="top"/>
    </xf>
    <xf numFmtId="164" fontId="1" fillId="3" borderId="74" xfId="0" applyNumberFormat="1" applyFont="1" applyFill="1" applyBorder="1" applyAlignment="1">
      <alignment horizontal="center" vertical="top"/>
    </xf>
    <xf numFmtId="164" fontId="3" fillId="6" borderId="75" xfId="0" applyNumberFormat="1" applyFont="1" applyFill="1" applyBorder="1" applyAlignment="1">
      <alignment horizontal="center" vertical="top"/>
    </xf>
    <xf numFmtId="164" fontId="3" fillId="4" borderId="17" xfId="0" applyNumberFormat="1" applyFont="1" applyFill="1" applyBorder="1" applyAlignment="1">
      <alignment horizontal="center" vertical="top" wrapText="1"/>
    </xf>
    <xf numFmtId="164" fontId="7" fillId="10" borderId="17" xfId="0" applyNumberFormat="1" applyFont="1" applyFill="1" applyBorder="1" applyAlignment="1">
      <alignment horizontal="center" vertical="top" wrapText="1"/>
    </xf>
    <xf numFmtId="164" fontId="7" fillId="8" borderId="1" xfId="0" applyNumberFormat="1" applyFont="1" applyFill="1" applyBorder="1" applyAlignment="1">
      <alignment horizontal="center" vertical="top"/>
    </xf>
    <xf numFmtId="164" fontId="1" fillId="0" borderId="48" xfId="0" applyNumberFormat="1" applyFont="1" applyBorder="1" applyAlignment="1">
      <alignment horizontal="center" vertical="center" textRotation="90" wrapText="1"/>
    </xf>
    <xf numFmtId="164" fontId="1" fillId="0" borderId="4" xfId="0" applyNumberFormat="1" applyFont="1" applyFill="1" applyBorder="1" applyAlignment="1">
      <alignment horizontal="center" vertical="top"/>
    </xf>
    <xf numFmtId="164" fontId="18" fillId="3" borderId="12" xfId="0" applyNumberFormat="1" applyFont="1" applyFill="1" applyBorder="1" applyAlignment="1">
      <alignment horizontal="center" vertical="top"/>
    </xf>
    <xf numFmtId="164" fontId="1" fillId="3" borderId="4" xfId="0" applyNumberFormat="1" applyFont="1" applyFill="1" applyBorder="1" applyAlignment="1">
      <alignment horizontal="center" vertical="top"/>
    </xf>
    <xf numFmtId="164" fontId="3" fillId="6" borderId="32" xfId="0" applyNumberFormat="1" applyFont="1" applyFill="1" applyBorder="1" applyAlignment="1">
      <alignment horizontal="center" vertical="top"/>
    </xf>
    <xf numFmtId="164" fontId="1" fillId="3" borderId="12" xfId="0" applyNumberFormat="1" applyFont="1" applyFill="1" applyBorder="1" applyAlignment="1">
      <alignment horizontal="center" vertical="top"/>
    </xf>
    <xf numFmtId="164" fontId="3" fillId="6" borderId="59" xfId="0" applyNumberFormat="1" applyFont="1" applyFill="1" applyBorder="1" applyAlignment="1">
      <alignment horizontal="center" vertical="top"/>
    </xf>
    <xf numFmtId="3" fontId="7" fillId="0" borderId="0" xfId="0" applyNumberFormat="1" applyFont="1" applyFill="1" applyBorder="1" applyAlignment="1">
      <alignment horizontal="center" wrapText="1"/>
    </xf>
    <xf numFmtId="164" fontId="3" fillId="6" borderId="22" xfId="0" applyNumberFormat="1" applyFont="1" applyFill="1" applyBorder="1" applyAlignment="1">
      <alignment horizontal="center" vertical="top"/>
    </xf>
    <xf numFmtId="3" fontId="1" fillId="0" borderId="76" xfId="0" applyNumberFormat="1" applyFont="1" applyBorder="1" applyAlignment="1">
      <alignment horizontal="center" vertical="top"/>
    </xf>
    <xf numFmtId="3" fontId="1" fillId="0" borderId="69" xfId="0" applyNumberFormat="1" applyFont="1" applyBorder="1" applyAlignment="1">
      <alignment horizontal="center" vertical="top"/>
    </xf>
    <xf numFmtId="3" fontId="1" fillId="0" borderId="73" xfId="0" applyNumberFormat="1" applyFont="1" applyBorder="1" applyAlignment="1">
      <alignment horizontal="center" vertical="top"/>
    </xf>
    <xf numFmtId="3" fontId="1" fillId="0" borderId="75" xfId="0" applyNumberFormat="1" applyFont="1" applyBorder="1" applyAlignment="1">
      <alignment horizontal="center" vertical="top"/>
    </xf>
    <xf numFmtId="3" fontId="1" fillId="3" borderId="27" xfId="0" applyNumberFormat="1" applyFont="1" applyFill="1" applyBorder="1" applyAlignment="1">
      <alignment horizontal="center" vertical="top"/>
    </xf>
    <xf numFmtId="3" fontId="1" fillId="0" borderId="27" xfId="0" applyNumberFormat="1" applyFont="1" applyBorder="1" applyAlignment="1">
      <alignment horizontal="center" vertical="top"/>
    </xf>
    <xf numFmtId="3" fontId="1" fillId="3" borderId="72" xfId="0" applyNumberFormat="1" applyFont="1" applyFill="1" applyBorder="1" applyAlignment="1">
      <alignment horizontal="center" vertical="top"/>
    </xf>
    <xf numFmtId="3" fontId="1" fillId="0" borderId="74" xfId="0" applyNumberFormat="1" applyFont="1" applyBorder="1" applyAlignment="1">
      <alignment horizontal="center" vertical="top"/>
    </xf>
    <xf numFmtId="3" fontId="1" fillId="0" borderId="71" xfId="0" applyNumberFormat="1" applyFont="1" applyBorder="1" applyAlignment="1">
      <alignment horizontal="center" vertical="top"/>
    </xf>
    <xf numFmtId="3" fontId="1" fillId="0" borderId="16" xfId="0" applyNumberFormat="1" applyFont="1" applyBorder="1" applyAlignment="1">
      <alignment horizontal="center" vertical="top"/>
    </xf>
    <xf numFmtId="3" fontId="1" fillId="0" borderId="32" xfId="0" applyNumberFormat="1" applyFont="1" applyBorder="1" applyAlignment="1">
      <alignment horizontal="center" vertical="top"/>
    </xf>
    <xf numFmtId="3" fontId="1" fillId="0" borderId="59" xfId="0" applyNumberFormat="1" applyFont="1" applyBorder="1" applyAlignment="1">
      <alignment horizontal="center" vertical="top"/>
    </xf>
    <xf numFmtId="3" fontId="1" fillId="0" borderId="40" xfId="0" applyNumberFormat="1" applyFont="1" applyBorder="1" applyAlignment="1">
      <alignment horizontal="center" vertical="top"/>
    </xf>
    <xf numFmtId="3" fontId="1" fillId="3" borderId="32" xfId="0" applyNumberFormat="1" applyFont="1" applyFill="1" applyBorder="1" applyAlignment="1">
      <alignment horizontal="center" vertical="top"/>
    </xf>
    <xf numFmtId="3" fontId="1" fillId="3" borderId="21" xfId="0" applyNumberFormat="1" applyFont="1" applyFill="1" applyBorder="1" applyAlignment="1">
      <alignment horizontal="center" vertical="top"/>
    </xf>
    <xf numFmtId="3" fontId="1" fillId="3" borderId="12" xfId="0" applyNumberFormat="1" applyFont="1" applyFill="1" applyBorder="1" applyAlignment="1">
      <alignment horizontal="center" vertical="top"/>
    </xf>
    <xf numFmtId="3" fontId="1" fillId="0" borderId="12" xfId="0" applyNumberFormat="1" applyFont="1" applyBorder="1" applyAlignment="1">
      <alignment horizontal="center" vertical="top"/>
    </xf>
    <xf numFmtId="0" fontId="1" fillId="3" borderId="4" xfId="0" applyFont="1" applyFill="1" applyBorder="1" applyAlignment="1">
      <alignment horizontal="center" vertical="top" wrapText="1"/>
    </xf>
    <xf numFmtId="0" fontId="1" fillId="3" borderId="12" xfId="0" applyFont="1" applyFill="1" applyBorder="1" applyAlignment="1">
      <alignment horizontal="center" vertical="top" wrapText="1"/>
    </xf>
    <xf numFmtId="3" fontId="1" fillId="0" borderId="21" xfId="0" applyNumberFormat="1" applyFont="1" applyBorder="1" applyAlignment="1">
      <alignment horizontal="center" vertical="top"/>
    </xf>
    <xf numFmtId="0" fontId="1" fillId="7" borderId="27" xfId="0" applyFont="1" applyFill="1" applyBorder="1" applyAlignment="1">
      <alignment horizontal="center" vertical="top"/>
    </xf>
    <xf numFmtId="3" fontId="5" fillId="0" borderId="0" xfId="0" applyNumberFormat="1" applyFont="1" applyBorder="1" applyAlignment="1">
      <alignment horizontal="right"/>
    </xf>
    <xf numFmtId="3" fontId="1" fillId="0" borderId="14" xfId="0" applyNumberFormat="1" applyFont="1" applyBorder="1" applyAlignment="1">
      <alignment horizontal="center" vertical="top"/>
    </xf>
    <xf numFmtId="3" fontId="1" fillId="3" borderId="14" xfId="0" applyNumberFormat="1" applyFont="1" applyFill="1" applyBorder="1" applyAlignment="1">
      <alignment horizontal="center" vertical="top"/>
    </xf>
    <xf numFmtId="0" fontId="1" fillId="7" borderId="14" xfId="0" applyFont="1" applyFill="1" applyBorder="1" applyAlignment="1">
      <alignment horizontal="center" vertical="top"/>
    </xf>
    <xf numFmtId="3" fontId="19" fillId="0" borderId="0" xfId="0" applyNumberFormat="1" applyFont="1" applyAlignment="1">
      <alignment horizontal="center" vertical="top" wrapText="1"/>
    </xf>
    <xf numFmtId="3" fontId="1" fillId="3" borderId="74" xfId="0" applyNumberFormat="1" applyFont="1" applyFill="1" applyBorder="1" applyAlignment="1">
      <alignment horizontal="center" vertical="top"/>
    </xf>
    <xf numFmtId="0" fontId="1" fillId="3" borderId="28" xfId="0" applyFont="1" applyFill="1" applyBorder="1" applyAlignment="1">
      <alignment vertical="top" wrapText="1"/>
    </xf>
    <xf numFmtId="0" fontId="1" fillId="3" borderId="29" xfId="0" applyFont="1" applyFill="1" applyBorder="1" applyAlignment="1">
      <alignment horizontal="center" vertical="top"/>
    </xf>
    <xf numFmtId="0" fontId="1" fillId="3" borderId="69" xfId="0" applyFont="1" applyFill="1" applyBorder="1" applyAlignment="1">
      <alignment horizontal="center" vertical="top"/>
    </xf>
    <xf numFmtId="0" fontId="1" fillId="3" borderId="17" xfId="0" applyFont="1" applyFill="1" applyBorder="1" applyAlignment="1">
      <alignment horizontal="center" vertical="top"/>
    </xf>
    <xf numFmtId="0" fontId="1" fillId="3" borderId="18" xfId="0" applyFont="1" applyFill="1" applyBorder="1" applyAlignment="1">
      <alignment horizontal="center" vertical="top"/>
    </xf>
    <xf numFmtId="0" fontId="1" fillId="3" borderId="31" xfId="0" applyFont="1" applyFill="1" applyBorder="1" applyAlignment="1">
      <alignment horizontal="center" vertical="top"/>
    </xf>
    <xf numFmtId="164" fontId="18" fillId="3" borderId="13" xfId="0" applyNumberFormat="1" applyFont="1" applyFill="1" applyBorder="1" applyAlignment="1">
      <alignment horizontal="center" vertical="top"/>
    </xf>
    <xf numFmtId="164" fontId="18" fillId="0" borderId="12" xfId="0" applyNumberFormat="1" applyFont="1" applyFill="1" applyBorder="1" applyAlignment="1">
      <alignment horizontal="center" vertical="top"/>
    </xf>
    <xf numFmtId="164" fontId="18" fillId="0" borderId="40" xfId="0" applyNumberFormat="1" applyFont="1" applyFill="1" applyBorder="1" applyAlignment="1">
      <alignment horizontal="center" vertical="top"/>
    </xf>
    <xf numFmtId="164" fontId="1" fillId="3" borderId="4" xfId="0" applyNumberFormat="1" applyFont="1" applyFill="1" applyBorder="1" applyAlignment="1">
      <alignment horizontal="center" vertical="top" wrapText="1"/>
    </xf>
    <xf numFmtId="164" fontId="1" fillId="3" borderId="32"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3" fillId="4" borderId="21" xfId="0" applyNumberFormat="1" applyFont="1" applyFill="1" applyBorder="1" applyAlignment="1">
      <alignment horizontal="center" vertical="top" wrapText="1"/>
    </xf>
    <xf numFmtId="164" fontId="18" fillId="0" borderId="74" xfId="0" applyNumberFormat="1" applyFont="1" applyFill="1" applyBorder="1" applyAlignment="1">
      <alignment horizontal="center" vertical="top"/>
    </xf>
    <xf numFmtId="164" fontId="18" fillId="0" borderId="78" xfId="0" applyNumberFormat="1" applyFont="1" applyFill="1" applyBorder="1" applyAlignment="1">
      <alignment horizontal="center" vertical="top"/>
    </xf>
    <xf numFmtId="164" fontId="1" fillId="0" borderId="74" xfId="0" applyNumberFormat="1" applyFont="1" applyFill="1" applyBorder="1" applyAlignment="1">
      <alignment horizontal="center" vertical="top"/>
    </xf>
    <xf numFmtId="164" fontId="18" fillId="0" borderId="13" xfId="0" applyNumberFormat="1" applyFont="1" applyFill="1" applyBorder="1" applyAlignment="1">
      <alignment horizontal="center" vertical="top"/>
    </xf>
    <xf numFmtId="164" fontId="18" fillId="0" borderId="30" xfId="0" applyNumberFormat="1" applyFont="1" applyFill="1" applyBorder="1" applyAlignment="1">
      <alignment horizontal="center" vertical="top"/>
    </xf>
    <xf numFmtId="164" fontId="18" fillId="0" borderId="65" xfId="0" applyNumberFormat="1" applyFont="1" applyFill="1" applyBorder="1" applyAlignment="1">
      <alignment horizontal="center" vertical="top"/>
    </xf>
    <xf numFmtId="164" fontId="18" fillId="0" borderId="68"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164" fontId="3" fillId="4" borderId="16" xfId="0" applyNumberFormat="1" applyFont="1" applyFill="1" applyBorder="1" applyAlignment="1">
      <alignment horizontal="center" vertical="top" wrapText="1"/>
    </xf>
    <xf numFmtId="164" fontId="7" fillId="10" borderId="16" xfId="0" applyNumberFormat="1" applyFont="1" applyFill="1" applyBorder="1" applyAlignment="1">
      <alignment horizontal="center" vertical="top" wrapText="1"/>
    </xf>
    <xf numFmtId="164" fontId="7" fillId="8" borderId="21" xfId="0" applyNumberFormat="1" applyFont="1" applyFill="1" applyBorder="1" applyAlignment="1">
      <alignment horizontal="center" vertical="top"/>
    </xf>
    <xf numFmtId="164" fontId="3" fillId="4" borderId="69" xfId="0" applyNumberFormat="1" applyFont="1" applyFill="1" applyBorder="1" applyAlignment="1">
      <alignment horizontal="center" vertical="top" wrapText="1"/>
    </xf>
    <xf numFmtId="164" fontId="7" fillId="10" borderId="69" xfId="0" applyNumberFormat="1" applyFont="1" applyFill="1" applyBorder="1" applyAlignment="1">
      <alignment horizontal="center" vertical="top" wrapText="1"/>
    </xf>
    <xf numFmtId="164" fontId="7" fillId="8" borderId="71" xfId="0" applyNumberFormat="1" applyFont="1" applyFill="1" applyBorder="1" applyAlignment="1">
      <alignment horizontal="center" vertical="top"/>
    </xf>
    <xf numFmtId="164" fontId="3" fillId="4" borderId="55" xfId="0" applyNumberFormat="1" applyFont="1" applyFill="1" applyBorder="1" applyAlignment="1">
      <alignment horizontal="center" vertical="top" wrapText="1"/>
    </xf>
    <xf numFmtId="164" fontId="7" fillId="10" borderId="55" xfId="0" applyNumberFormat="1" applyFont="1" applyFill="1" applyBorder="1" applyAlignment="1">
      <alignment horizontal="center" vertical="top" wrapText="1"/>
    </xf>
    <xf numFmtId="164" fontId="7" fillId="8" borderId="26" xfId="0" applyNumberFormat="1" applyFont="1" applyFill="1" applyBorder="1" applyAlignment="1">
      <alignment horizontal="center" vertical="top"/>
    </xf>
    <xf numFmtId="164" fontId="3" fillId="6" borderId="30" xfId="0" applyNumberFormat="1" applyFont="1" applyFill="1" applyBorder="1" applyAlignment="1">
      <alignment horizontal="center" vertical="top"/>
    </xf>
    <xf numFmtId="164" fontId="3" fillId="6" borderId="26" xfId="0" applyNumberFormat="1" applyFont="1" applyFill="1" applyBorder="1" applyAlignment="1">
      <alignment horizontal="center" vertical="top"/>
    </xf>
    <xf numFmtId="164" fontId="1" fillId="3" borderId="56" xfId="0" applyNumberFormat="1" applyFont="1" applyFill="1" applyBorder="1" applyAlignment="1">
      <alignment horizontal="center" vertical="top"/>
    </xf>
    <xf numFmtId="164" fontId="1" fillId="3" borderId="53" xfId="0" applyNumberFormat="1" applyFont="1" applyFill="1" applyBorder="1" applyAlignment="1">
      <alignment horizontal="center" vertical="top"/>
    </xf>
    <xf numFmtId="164" fontId="3" fillId="4" borderId="26" xfId="0" applyNumberFormat="1" applyFont="1" applyFill="1" applyBorder="1" applyAlignment="1">
      <alignment horizontal="center" vertical="top" wrapText="1"/>
    </xf>
    <xf numFmtId="164" fontId="3" fillId="4" borderId="22" xfId="0" applyNumberFormat="1" applyFont="1" applyFill="1" applyBorder="1" applyAlignment="1">
      <alignment horizontal="center" vertical="top" wrapText="1"/>
    </xf>
    <xf numFmtId="164" fontId="1" fillId="0" borderId="68" xfId="0" applyNumberFormat="1" applyFont="1" applyFill="1" applyBorder="1" applyAlignment="1">
      <alignment horizontal="center" vertical="top"/>
    </xf>
    <xf numFmtId="3" fontId="1" fillId="0" borderId="13" xfId="0" applyNumberFormat="1" applyFont="1" applyBorder="1" applyAlignment="1">
      <alignment horizontal="center" vertical="center" textRotation="90" wrapText="1"/>
    </xf>
    <xf numFmtId="3" fontId="3" fillId="0" borderId="67" xfId="0" applyNumberFormat="1" applyFont="1" applyBorder="1" applyAlignment="1">
      <alignment horizontal="center" vertical="center" textRotation="90" wrapText="1"/>
    </xf>
    <xf numFmtId="3" fontId="1" fillId="0" borderId="74" xfId="0" applyNumberFormat="1" applyFont="1" applyBorder="1" applyAlignment="1">
      <alignment horizontal="center" vertical="center" textRotation="90" wrapText="1"/>
    </xf>
    <xf numFmtId="3" fontId="3" fillId="0" borderId="0" xfId="0" applyNumberFormat="1" applyFont="1" applyBorder="1" applyAlignment="1">
      <alignment horizontal="center" vertical="center" textRotation="90" wrapText="1"/>
    </xf>
    <xf numFmtId="3" fontId="3" fillId="0" borderId="12" xfId="0" applyNumberFormat="1" applyFont="1" applyBorder="1" applyAlignment="1">
      <alignment horizontal="center" vertical="center" textRotation="90" wrapText="1"/>
    </xf>
    <xf numFmtId="3" fontId="2" fillId="0" borderId="40" xfId="0" applyNumberFormat="1" applyFont="1" applyFill="1" applyBorder="1" applyAlignment="1">
      <alignment horizontal="center" vertical="center" textRotation="90" wrapText="1"/>
    </xf>
    <xf numFmtId="3" fontId="1" fillId="0" borderId="78" xfId="0" applyNumberFormat="1" applyFont="1" applyBorder="1" applyAlignment="1">
      <alignment horizontal="center" vertical="top"/>
    </xf>
    <xf numFmtId="3" fontId="1" fillId="3" borderId="73" xfId="0" applyNumberFormat="1" applyFont="1" applyFill="1" applyBorder="1" applyAlignment="1">
      <alignment horizontal="center" vertical="top"/>
    </xf>
    <xf numFmtId="3" fontId="1" fillId="3" borderId="71" xfId="0" applyNumberFormat="1" applyFont="1" applyFill="1" applyBorder="1" applyAlignment="1">
      <alignment horizontal="center" vertical="top"/>
    </xf>
    <xf numFmtId="3" fontId="1" fillId="0" borderId="72" xfId="0" applyNumberFormat="1" applyFont="1" applyBorder="1" applyAlignment="1">
      <alignment horizontal="center" vertical="top"/>
    </xf>
    <xf numFmtId="3" fontId="1" fillId="3" borderId="43" xfId="0" applyNumberFormat="1" applyFont="1" applyFill="1" applyBorder="1" applyAlignment="1">
      <alignment horizontal="center" vertical="top"/>
    </xf>
    <xf numFmtId="3" fontId="1" fillId="3" borderId="30" xfId="0" applyNumberFormat="1" applyFont="1" applyFill="1" applyBorder="1" applyAlignment="1">
      <alignment horizontal="center" vertical="top"/>
    </xf>
    <xf numFmtId="3" fontId="1" fillId="3" borderId="55" xfId="0" applyNumberFormat="1" applyFont="1" applyFill="1" applyBorder="1" applyAlignment="1">
      <alignment horizontal="center" vertical="top"/>
    </xf>
    <xf numFmtId="3" fontId="1" fillId="0" borderId="7" xfId="0" applyNumberFormat="1" applyFont="1" applyBorder="1" applyAlignment="1">
      <alignment horizontal="center" vertical="top"/>
    </xf>
    <xf numFmtId="3" fontId="1" fillId="0" borderId="24" xfId="0" applyNumberFormat="1" applyFont="1" applyBorder="1" applyAlignment="1">
      <alignment horizontal="center" vertical="top"/>
    </xf>
    <xf numFmtId="3" fontId="1" fillId="3" borderId="7" xfId="0" applyNumberFormat="1" applyFont="1" applyFill="1" applyBorder="1" applyAlignment="1">
      <alignment horizontal="center" vertical="top"/>
    </xf>
    <xf numFmtId="3" fontId="1" fillId="3" borderId="24" xfId="0" applyNumberFormat="1" applyFont="1" applyFill="1" applyBorder="1" applyAlignment="1">
      <alignment horizontal="center" vertical="top"/>
    </xf>
    <xf numFmtId="3" fontId="1" fillId="3" borderId="16" xfId="0" applyNumberFormat="1" applyFont="1" applyFill="1" applyBorder="1" applyAlignment="1">
      <alignment horizontal="center" vertical="top"/>
    </xf>
    <xf numFmtId="3" fontId="1" fillId="3" borderId="31" xfId="0" applyNumberFormat="1" applyFont="1" applyFill="1" applyBorder="1" applyAlignment="1">
      <alignment horizontal="center" vertical="top"/>
    </xf>
    <xf numFmtId="0" fontId="1" fillId="3" borderId="6" xfId="0" applyFont="1" applyFill="1" applyBorder="1" applyAlignment="1">
      <alignment horizontal="center" vertical="top" wrapText="1"/>
    </xf>
    <xf numFmtId="0" fontId="1" fillId="3" borderId="62" xfId="0" applyFont="1" applyFill="1" applyBorder="1" applyAlignment="1">
      <alignment horizontal="center" vertical="top" wrapText="1"/>
    </xf>
    <xf numFmtId="0" fontId="1" fillId="7" borderId="5" xfId="0" applyFont="1" applyFill="1" applyBorder="1" applyAlignment="1">
      <alignment horizontal="center" vertical="top"/>
    </xf>
    <xf numFmtId="0" fontId="1" fillId="3" borderId="28" xfId="0" applyFont="1" applyFill="1" applyBorder="1" applyAlignment="1">
      <alignment horizontal="center" vertical="top"/>
    </xf>
    <xf numFmtId="0" fontId="1" fillId="3" borderId="68" xfId="0" applyFont="1" applyFill="1" applyBorder="1" applyAlignment="1">
      <alignment horizontal="center" vertical="top"/>
    </xf>
    <xf numFmtId="3" fontId="1" fillId="0" borderId="31" xfId="0" applyNumberFormat="1" applyFont="1" applyBorder="1" applyAlignment="1">
      <alignment horizontal="center" vertical="top"/>
    </xf>
    <xf numFmtId="3" fontId="1" fillId="0" borderId="38" xfId="0" applyNumberFormat="1" applyFont="1" applyBorder="1" applyAlignment="1">
      <alignment horizontal="center" vertical="top"/>
    </xf>
    <xf numFmtId="0" fontId="1" fillId="7" borderId="56" xfId="0" applyFont="1" applyFill="1" applyBorder="1" applyAlignment="1">
      <alignment horizontal="center" vertical="top"/>
    </xf>
    <xf numFmtId="164" fontId="1" fillId="0" borderId="70" xfId="0" applyNumberFormat="1" applyFont="1" applyBorder="1" applyAlignment="1">
      <alignment horizontal="center" vertical="center" textRotation="90" wrapText="1"/>
    </xf>
    <xf numFmtId="164" fontId="3" fillId="8" borderId="4" xfId="0" applyNumberFormat="1" applyFont="1" applyFill="1" applyBorder="1" applyAlignment="1">
      <alignment horizontal="center" vertical="top"/>
    </xf>
    <xf numFmtId="164" fontId="3" fillId="6" borderId="16" xfId="0" applyNumberFormat="1" applyFont="1" applyFill="1" applyBorder="1" applyAlignment="1">
      <alignment horizontal="center" vertical="top"/>
    </xf>
    <xf numFmtId="164" fontId="3" fillId="8" borderId="59" xfId="0" applyNumberFormat="1" applyFont="1" applyFill="1" applyBorder="1" applyAlignment="1">
      <alignment horizontal="center" vertical="top"/>
    </xf>
    <xf numFmtId="164" fontId="1" fillId="0" borderId="16" xfId="0" applyNumberFormat="1" applyFont="1" applyFill="1" applyBorder="1" applyAlignment="1">
      <alignment horizontal="center" vertical="top"/>
    </xf>
    <xf numFmtId="164" fontId="3" fillId="6" borderId="21" xfId="0" applyNumberFormat="1" applyFont="1" applyFill="1" applyBorder="1" applyAlignment="1">
      <alignment horizontal="center" vertical="top"/>
    </xf>
    <xf numFmtId="164" fontId="3" fillId="0" borderId="77" xfId="0" applyNumberFormat="1" applyFont="1" applyBorder="1" applyAlignment="1">
      <alignment horizontal="center" vertical="center" textRotation="90" wrapText="1"/>
    </xf>
    <xf numFmtId="164" fontId="3" fillId="0" borderId="70" xfId="0" applyNumberFormat="1" applyFont="1" applyBorder="1" applyAlignment="1">
      <alignment horizontal="center" vertical="center" textRotation="90" wrapText="1"/>
    </xf>
    <xf numFmtId="164" fontId="1" fillId="0" borderId="79" xfId="0" applyNumberFormat="1" applyFont="1" applyBorder="1" applyAlignment="1">
      <alignment horizontal="center" vertical="center" textRotation="90" wrapText="1"/>
    </xf>
    <xf numFmtId="164" fontId="3" fillId="8" borderId="2" xfId="0" applyNumberFormat="1" applyFont="1" applyFill="1" applyBorder="1" applyAlignment="1">
      <alignment horizontal="center" vertical="top"/>
    </xf>
    <xf numFmtId="164" fontId="3" fillId="8" borderId="43" xfId="0" applyNumberFormat="1" applyFont="1" applyFill="1" applyBorder="1" applyAlignment="1">
      <alignment horizontal="center" vertical="top"/>
    </xf>
    <xf numFmtId="164" fontId="3" fillId="6" borderId="29" xfId="0" applyNumberFormat="1" applyFont="1" applyFill="1" applyBorder="1" applyAlignment="1">
      <alignment horizontal="center" vertical="top"/>
    </xf>
    <xf numFmtId="164" fontId="3" fillId="6" borderId="55"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164" fontId="3" fillId="8" borderId="58" xfId="0" applyNumberFormat="1" applyFont="1" applyFill="1" applyBorder="1" applyAlignment="1">
      <alignment horizontal="center" vertical="top"/>
    </xf>
    <xf numFmtId="164" fontId="3" fillId="8" borderId="63"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1" fillId="0" borderId="29" xfId="0" applyNumberFormat="1" applyFont="1" applyFill="1" applyBorder="1" applyAlignment="1">
      <alignment horizontal="center" vertical="top"/>
    </xf>
    <xf numFmtId="164" fontId="1" fillId="0" borderId="55" xfId="0" applyNumberFormat="1" applyFont="1" applyFill="1" applyBorder="1" applyAlignment="1">
      <alignment horizontal="center" vertical="top"/>
    </xf>
    <xf numFmtId="164" fontId="1" fillId="0" borderId="32" xfId="0" applyNumberFormat="1" applyFont="1" applyFill="1" applyBorder="1" applyAlignment="1">
      <alignment horizontal="center" vertical="top"/>
    </xf>
    <xf numFmtId="164" fontId="3" fillId="0" borderId="43" xfId="0" applyNumberFormat="1" applyFont="1" applyBorder="1" applyAlignment="1">
      <alignment horizontal="center" vertical="center" textRotation="90" wrapText="1"/>
    </xf>
    <xf numFmtId="3" fontId="1" fillId="0" borderId="24" xfId="0" applyNumberFormat="1" applyFont="1" applyBorder="1" applyAlignment="1">
      <alignment horizontal="left" vertical="top" wrapText="1"/>
    </xf>
    <xf numFmtId="3" fontId="1" fillId="0" borderId="22" xfId="0" applyNumberFormat="1" applyFont="1" applyBorder="1" applyAlignment="1">
      <alignment horizontal="center" vertical="top"/>
    </xf>
    <xf numFmtId="3" fontId="1" fillId="3" borderId="5"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3" borderId="2" xfId="0" applyNumberFormat="1" applyFont="1" applyFill="1" applyBorder="1" applyAlignment="1">
      <alignment horizontal="center" vertical="top"/>
    </xf>
    <xf numFmtId="3" fontId="1" fillId="3" borderId="10"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1" fillId="3" borderId="36" xfId="0" applyNumberFormat="1" applyFont="1" applyFill="1" applyBorder="1" applyAlignment="1">
      <alignment horizontal="left" vertical="top" wrapText="1"/>
    </xf>
    <xf numFmtId="3" fontId="20" fillId="3" borderId="14" xfId="0" applyNumberFormat="1" applyFont="1" applyFill="1" applyBorder="1" applyAlignment="1">
      <alignment horizontal="left" vertical="top" wrapText="1"/>
    </xf>
    <xf numFmtId="3" fontId="1" fillId="3" borderId="64" xfId="0" applyNumberFormat="1" applyFont="1" applyFill="1" applyBorder="1" applyAlignment="1">
      <alignment horizontal="center" vertical="top"/>
    </xf>
    <xf numFmtId="164" fontId="1" fillId="3" borderId="32" xfId="0" applyNumberFormat="1" applyFont="1" applyFill="1" applyBorder="1" applyAlignment="1">
      <alignment horizontal="center" vertical="top" wrapText="1"/>
    </xf>
    <xf numFmtId="0" fontId="1" fillId="0" borderId="33" xfId="0" applyNumberFormat="1" applyFont="1" applyBorder="1" applyAlignment="1">
      <alignment vertical="top"/>
    </xf>
    <xf numFmtId="165" fontId="1" fillId="0" borderId="12" xfId="0" applyNumberFormat="1" applyFont="1" applyBorder="1" applyAlignment="1">
      <alignment horizontal="center" vertical="top"/>
    </xf>
    <xf numFmtId="165" fontId="1" fillId="0" borderId="0" xfId="0" applyNumberFormat="1" applyFont="1" applyBorder="1" applyAlignment="1">
      <alignment horizontal="center" vertical="top"/>
    </xf>
    <xf numFmtId="3" fontId="7" fillId="3" borderId="21" xfId="0" applyNumberFormat="1" applyFont="1" applyFill="1" applyBorder="1" applyAlignment="1">
      <alignment horizontal="center" vertical="center" textRotation="90" wrapText="1"/>
    </xf>
    <xf numFmtId="164" fontId="1" fillId="3" borderId="34" xfId="0" applyNumberFormat="1" applyFont="1" applyFill="1" applyBorder="1" applyAlignment="1">
      <alignment horizontal="center" vertical="top" wrapText="1"/>
    </xf>
    <xf numFmtId="3" fontId="7" fillId="6" borderId="46" xfId="0" applyNumberFormat="1" applyFont="1" applyFill="1" applyBorder="1" applyAlignment="1">
      <alignment horizontal="right" vertical="top" wrapText="1"/>
    </xf>
    <xf numFmtId="3" fontId="1" fillId="3" borderId="4" xfId="0" applyNumberFormat="1" applyFont="1" applyFill="1" applyBorder="1" applyAlignment="1">
      <alignment horizontal="center" vertical="top"/>
    </xf>
    <xf numFmtId="3" fontId="1" fillId="3" borderId="0"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3" fillId="3" borderId="4" xfId="0" applyNumberFormat="1" applyFont="1" applyFill="1" applyBorder="1" applyAlignment="1">
      <alignment vertical="top" wrapText="1"/>
    </xf>
    <xf numFmtId="3" fontId="20" fillId="3" borderId="40" xfId="0" applyNumberFormat="1" applyFont="1" applyFill="1" applyBorder="1" applyAlignment="1">
      <alignment horizontal="left" vertical="top" wrapText="1"/>
    </xf>
    <xf numFmtId="3" fontId="1" fillId="3" borderId="16" xfId="0" applyNumberFormat="1" applyFont="1" applyFill="1" applyBorder="1" applyAlignment="1">
      <alignment vertical="top" wrapText="1"/>
    </xf>
    <xf numFmtId="3" fontId="7" fillId="3" borderId="43" xfId="0" applyNumberFormat="1" applyFont="1" applyFill="1" applyBorder="1" applyAlignment="1">
      <alignment vertical="center" textRotation="90" wrapText="1"/>
    </xf>
    <xf numFmtId="164" fontId="1" fillId="3" borderId="12" xfId="0" applyNumberFormat="1" applyFont="1" applyFill="1" applyBorder="1" applyAlignment="1">
      <alignment horizontal="center" vertical="top" wrapText="1"/>
    </xf>
    <xf numFmtId="164" fontId="1" fillId="3" borderId="60" xfId="0" applyNumberFormat="1" applyFont="1" applyFill="1" applyBorder="1" applyAlignment="1">
      <alignment horizontal="center" vertical="top"/>
    </xf>
    <xf numFmtId="0" fontId="1" fillId="0" borderId="44" xfId="0" applyNumberFormat="1" applyFont="1" applyBorder="1" applyAlignment="1">
      <alignment vertical="top"/>
    </xf>
    <xf numFmtId="0" fontId="1" fillId="0" borderId="45" xfId="0" applyNumberFormat="1" applyFont="1" applyBorder="1" applyAlignment="1">
      <alignment vertical="top"/>
    </xf>
    <xf numFmtId="0" fontId="1" fillId="0" borderId="9" xfId="0" applyNumberFormat="1" applyFont="1" applyBorder="1" applyAlignment="1">
      <alignment vertical="top"/>
    </xf>
    <xf numFmtId="0" fontId="1" fillId="0" borderId="15" xfId="0" applyNumberFormat="1" applyFont="1" applyBorder="1" applyAlignment="1">
      <alignment vertical="top"/>
    </xf>
    <xf numFmtId="0" fontId="1" fillId="0" borderId="62" xfId="0" applyNumberFormat="1" applyFont="1" applyBorder="1" applyAlignment="1">
      <alignment vertical="top"/>
    </xf>
    <xf numFmtId="164" fontId="1" fillId="3" borderId="40" xfId="0" applyNumberFormat="1" applyFont="1" applyFill="1" applyBorder="1" applyAlignment="1">
      <alignment horizontal="center" vertical="top"/>
    </xf>
    <xf numFmtId="164" fontId="3" fillId="6" borderId="12" xfId="0" applyNumberFormat="1" applyFont="1" applyFill="1" applyBorder="1" applyAlignment="1">
      <alignment horizontal="center" vertical="top"/>
    </xf>
    <xf numFmtId="3" fontId="20" fillId="3" borderId="0" xfId="0" applyNumberFormat="1" applyFont="1" applyFill="1" applyBorder="1" applyAlignment="1">
      <alignment horizontal="center" vertical="top"/>
    </xf>
    <xf numFmtId="3" fontId="1" fillId="3" borderId="34" xfId="0" applyNumberFormat="1" applyFont="1" applyFill="1" applyBorder="1" applyAlignment="1">
      <alignment horizontal="center" vertical="top"/>
    </xf>
    <xf numFmtId="3" fontId="1" fillId="3" borderId="17" xfId="0" applyNumberFormat="1" applyFont="1" applyFill="1" applyBorder="1" applyAlignment="1">
      <alignment horizontal="center" vertical="top"/>
    </xf>
    <xf numFmtId="3" fontId="1" fillId="0" borderId="17" xfId="0" applyNumberFormat="1" applyFont="1" applyBorder="1" applyAlignment="1">
      <alignment horizontal="center" vertical="top"/>
    </xf>
    <xf numFmtId="3" fontId="1" fillId="3" borderId="7" xfId="0" applyNumberFormat="1" applyFont="1" applyFill="1" applyBorder="1" applyAlignment="1">
      <alignment vertical="top" wrapText="1"/>
    </xf>
    <xf numFmtId="3" fontId="1" fillId="3" borderId="38" xfId="0" applyNumberFormat="1" applyFont="1" applyFill="1" applyBorder="1" applyAlignment="1">
      <alignment vertical="top" wrapText="1"/>
    </xf>
    <xf numFmtId="3" fontId="1" fillId="0" borderId="14" xfId="0" applyNumberFormat="1" applyFont="1" applyBorder="1" applyAlignment="1">
      <alignment vertical="top" wrapText="1"/>
    </xf>
    <xf numFmtId="3" fontId="1" fillId="0" borderId="38" xfId="0" applyNumberFormat="1" applyFont="1" applyBorder="1" applyAlignment="1">
      <alignment vertical="top" wrapText="1"/>
    </xf>
    <xf numFmtId="3" fontId="1" fillId="3" borderId="81" xfId="0" applyNumberFormat="1" applyFont="1" applyFill="1" applyBorder="1" applyAlignment="1">
      <alignment horizontal="center" vertical="top"/>
    </xf>
    <xf numFmtId="3" fontId="20" fillId="3" borderId="12" xfId="0" applyNumberFormat="1" applyFont="1" applyFill="1" applyBorder="1" applyAlignment="1">
      <alignment horizontal="center" vertical="top"/>
    </xf>
    <xf numFmtId="3" fontId="1" fillId="3" borderId="83" xfId="0" applyNumberFormat="1" applyFont="1" applyFill="1" applyBorder="1" applyAlignment="1">
      <alignment horizontal="center" vertical="top"/>
    </xf>
    <xf numFmtId="3" fontId="1" fillId="3" borderId="84" xfId="0" applyNumberFormat="1" applyFont="1" applyFill="1" applyBorder="1" applyAlignment="1">
      <alignment horizontal="center" vertical="top"/>
    </xf>
    <xf numFmtId="3" fontId="1" fillId="3" borderId="15" xfId="0" applyNumberFormat="1" applyFont="1" applyFill="1" applyBorder="1" applyAlignment="1">
      <alignment horizontal="center" vertical="top"/>
    </xf>
    <xf numFmtId="3" fontId="1" fillId="3" borderId="29" xfId="0" applyNumberFormat="1" applyFont="1" applyFill="1" applyBorder="1" applyAlignment="1">
      <alignment horizontal="center" vertical="top"/>
    </xf>
    <xf numFmtId="3" fontId="1" fillId="3" borderId="82" xfId="0" applyNumberFormat="1" applyFont="1" applyFill="1" applyBorder="1" applyAlignment="1">
      <alignment horizontal="center" vertical="top"/>
    </xf>
    <xf numFmtId="164" fontId="1" fillId="3" borderId="33" xfId="0" applyNumberFormat="1" applyFont="1" applyFill="1" applyBorder="1" applyAlignment="1">
      <alignment horizontal="center" vertical="top"/>
    </xf>
    <xf numFmtId="164" fontId="1" fillId="3" borderId="11" xfId="0" applyNumberFormat="1" applyFont="1" applyFill="1" applyBorder="1" applyAlignment="1">
      <alignment horizontal="center" vertical="top"/>
    </xf>
    <xf numFmtId="164" fontId="1" fillId="3" borderId="67" xfId="0" applyNumberFormat="1" applyFont="1" applyFill="1" applyBorder="1" applyAlignment="1">
      <alignment horizontal="center" vertical="top"/>
    </xf>
    <xf numFmtId="164" fontId="1" fillId="3" borderId="30" xfId="0" applyNumberFormat="1" applyFont="1" applyFill="1" applyBorder="1" applyAlignment="1">
      <alignment horizontal="center" vertical="top"/>
    </xf>
    <xf numFmtId="164" fontId="1" fillId="3" borderId="68" xfId="0" applyNumberFormat="1" applyFont="1" applyFill="1" applyBorder="1" applyAlignment="1">
      <alignment horizontal="center" vertical="top"/>
    </xf>
    <xf numFmtId="3" fontId="20" fillId="3" borderId="83" xfId="0" applyNumberFormat="1" applyFont="1" applyFill="1" applyBorder="1" applyAlignment="1">
      <alignment horizontal="center" vertical="top"/>
    </xf>
    <xf numFmtId="3" fontId="20" fillId="3" borderId="85" xfId="0" applyNumberFormat="1" applyFont="1" applyFill="1" applyBorder="1" applyAlignment="1">
      <alignment horizontal="center" vertical="top"/>
    </xf>
    <xf numFmtId="3" fontId="7" fillId="3" borderId="4" xfId="0" applyNumberFormat="1" applyFont="1" applyFill="1" applyBorder="1" applyAlignment="1">
      <alignment vertical="center" textRotation="90" wrapText="1"/>
    </xf>
    <xf numFmtId="3" fontId="1" fillId="3" borderId="60" xfId="0" applyNumberFormat="1" applyFont="1" applyFill="1" applyBorder="1" applyAlignment="1">
      <alignment vertical="top" wrapText="1"/>
    </xf>
    <xf numFmtId="3" fontId="1" fillId="3" borderId="61" xfId="0" applyNumberFormat="1" applyFont="1" applyFill="1" applyBorder="1" applyAlignment="1">
      <alignment horizontal="left" vertical="top" wrapText="1"/>
    </xf>
    <xf numFmtId="3" fontId="1" fillId="3" borderId="17" xfId="0" applyNumberFormat="1" applyFont="1" applyFill="1" applyBorder="1" applyAlignment="1">
      <alignment vertical="top" wrapText="1"/>
    </xf>
    <xf numFmtId="3" fontId="1" fillId="0" borderId="0" xfId="0" applyNumberFormat="1" applyFont="1" applyBorder="1" applyAlignment="1">
      <alignment vertical="top" wrapText="1"/>
    </xf>
    <xf numFmtId="3" fontId="1" fillId="0" borderId="17" xfId="0" applyNumberFormat="1" applyFont="1" applyBorder="1" applyAlignment="1">
      <alignment vertical="top" wrapText="1"/>
    </xf>
    <xf numFmtId="3" fontId="1" fillId="0" borderId="23" xfId="0" applyNumberFormat="1" applyFont="1" applyBorder="1" applyAlignment="1">
      <alignment horizontal="left" vertical="top" wrapText="1"/>
    </xf>
    <xf numFmtId="164" fontId="1" fillId="3" borderId="5" xfId="0" applyNumberFormat="1" applyFont="1" applyFill="1" applyBorder="1" applyAlignment="1">
      <alignment horizontal="center" vertical="top" wrapText="1"/>
    </xf>
    <xf numFmtId="165" fontId="1" fillId="0" borderId="13" xfId="0" applyNumberFormat="1" applyFont="1" applyBorder="1" applyAlignment="1">
      <alignment horizontal="center" vertical="top"/>
    </xf>
    <xf numFmtId="164" fontId="1" fillId="3" borderId="35" xfId="0" applyNumberFormat="1" applyFont="1" applyFill="1" applyBorder="1" applyAlignment="1">
      <alignment horizontal="center" vertical="top" wrapText="1"/>
    </xf>
    <xf numFmtId="164" fontId="1" fillId="0" borderId="40" xfId="0" applyNumberFormat="1" applyFont="1" applyFill="1" applyBorder="1" applyAlignment="1">
      <alignment horizontal="center" vertical="top"/>
    </xf>
    <xf numFmtId="0" fontId="1" fillId="0" borderId="32" xfId="0" applyNumberFormat="1" applyFont="1" applyBorder="1" applyAlignment="1">
      <alignment horizontal="center" vertical="top"/>
    </xf>
    <xf numFmtId="3" fontId="1" fillId="3" borderId="31" xfId="0" applyNumberFormat="1" applyFont="1" applyFill="1" applyBorder="1" applyAlignment="1">
      <alignment horizontal="left" vertical="top" wrapText="1"/>
    </xf>
    <xf numFmtId="164" fontId="1" fillId="3" borderId="33" xfId="0" applyNumberFormat="1" applyFont="1" applyFill="1" applyBorder="1" applyAlignment="1">
      <alignment horizontal="center" vertical="top"/>
    </xf>
    <xf numFmtId="164" fontId="1" fillId="3" borderId="11" xfId="0" applyNumberFormat="1" applyFont="1" applyFill="1" applyBorder="1" applyAlignment="1">
      <alignment horizontal="center" vertical="top"/>
    </xf>
    <xf numFmtId="164" fontId="1" fillId="3" borderId="15" xfId="0" applyNumberFormat="1" applyFont="1" applyFill="1" applyBorder="1" applyAlignment="1">
      <alignment horizontal="center" vertical="top"/>
    </xf>
    <xf numFmtId="164" fontId="1" fillId="3" borderId="10" xfId="0" applyNumberFormat="1" applyFont="1" applyFill="1" applyBorder="1" applyAlignment="1">
      <alignment horizontal="center" vertical="top"/>
    </xf>
    <xf numFmtId="3" fontId="1" fillId="3" borderId="39" xfId="0" applyNumberFormat="1" applyFont="1" applyFill="1" applyBorder="1" applyAlignment="1">
      <alignment horizontal="left" vertical="top" wrapText="1"/>
    </xf>
    <xf numFmtId="3" fontId="1" fillId="3" borderId="13" xfId="0" applyNumberFormat="1" applyFont="1" applyFill="1" applyBorder="1" applyAlignment="1">
      <alignment horizontal="center" vertical="top"/>
    </xf>
    <xf numFmtId="164" fontId="3" fillId="4" borderId="79" xfId="0" applyNumberFormat="1" applyFont="1" applyFill="1" applyBorder="1" applyAlignment="1">
      <alignment horizontal="center" vertical="top" wrapText="1"/>
    </xf>
    <xf numFmtId="164" fontId="3" fillId="4" borderId="23" xfId="0" applyNumberFormat="1" applyFont="1" applyFill="1" applyBorder="1" applyAlignment="1">
      <alignment horizontal="center" vertical="top" wrapText="1"/>
    </xf>
    <xf numFmtId="3" fontId="1" fillId="3" borderId="62" xfId="0" applyNumberFormat="1" applyFont="1" applyFill="1" applyBorder="1" applyAlignment="1">
      <alignment horizontal="left" vertical="top" wrapText="1"/>
    </xf>
    <xf numFmtId="3" fontId="1" fillId="0" borderId="7" xfId="0" applyNumberFormat="1" applyFont="1" applyBorder="1" applyAlignment="1">
      <alignment horizontal="left" vertical="top" wrapText="1"/>
    </xf>
    <xf numFmtId="3" fontId="1" fillId="0" borderId="24" xfId="0" applyNumberFormat="1" applyFont="1" applyBorder="1" applyAlignment="1">
      <alignment horizontal="left" vertical="top" wrapText="1"/>
    </xf>
    <xf numFmtId="3" fontId="1" fillId="0" borderId="5" xfId="0" applyNumberFormat="1" applyFont="1" applyBorder="1" applyAlignment="1">
      <alignment horizontal="center" vertical="top"/>
    </xf>
    <xf numFmtId="3" fontId="1" fillId="0" borderId="22" xfId="0" applyNumberFormat="1" applyFont="1" applyBorder="1" applyAlignment="1">
      <alignment horizontal="center" vertical="top"/>
    </xf>
    <xf numFmtId="3" fontId="1" fillId="0" borderId="3" xfId="0" applyNumberFormat="1" applyFont="1" applyBorder="1" applyAlignment="1">
      <alignment horizontal="center" vertical="top"/>
    </xf>
    <xf numFmtId="3" fontId="1" fillId="0" borderId="20" xfId="0" applyNumberFormat="1" applyFont="1" applyBorder="1" applyAlignment="1">
      <alignment horizontal="center" vertical="top"/>
    </xf>
    <xf numFmtId="3" fontId="1" fillId="0" borderId="43" xfId="0" applyNumberFormat="1" applyFont="1" applyBorder="1" applyAlignment="1">
      <alignment horizontal="center" vertical="top"/>
    </xf>
    <xf numFmtId="3" fontId="1" fillId="0" borderId="30" xfId="0" applyNumberFormat="1" applyFont="1" applyBorder="1" applyAlignment="1">
      <alignment horizontal="center" vertical="top"/>
    </xf>
    <xf numFmtId="3" fontId="1" fillId="3" borderId="3" xfId="0" applyNumberFormat="1" applyFont="1" applyFill="1" applyBorder="1" applyAlignment="1">
      <alignment horizontal="center" vertical="top"/>
    </xf>
    <xf numFmtId="3" fontId="1" fillId="3" borderId="11" xfId="0" applyNumberFormat="1" applyFont="1" applyFill="1" applyBorder="1" applyAlignment="1">
      <alignment horizontal="center" vertical="top"/>
    </xf>
    <xf numFmtId="0" fontId="1" fillId="3" borderId="5"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11" xfId="0" applyFont="1" applyFill="1" applyBorder="1" applyAlignment="1">
      <alignment horizontal="center" vertical="top" wrapText="1"/>
    </xf>
    <xf numFmtId="3" fontId="1" fillId="3" borderId="5" xfId="0" applyNumberFormat="1" applyFont="1" applyFill="1" applyBorder="1" applyAlignment="1">
      <alignment horizontal="center" vertical="top"/>
    </xf>
    <xf numFmtId="3" fontId="1" fillId="3" borderId="13" xfId="0" applyNumberFormat="1" applyFont="1" applyFill="1" applyBorder="1" applyAlignment="1">
      <alignment horizontal="center" vertical="top"/>
    </xf>
    <xf numFmtId="3" fontId="1" fillId="3" borderId="2" xfId="0" applyNumberFormat="1" applyFont="1" applyFill="1" applyBorder="1" applyAlignment="1">
      <alignment horizontal="center" vertical="top"/>
    </xf>
    <xf numFmtId="3" fontId="1" fillId="3" borderId="10" xfId="0" applyNumberFormat="1" applyFont="1" applyFill="1" applyBorder="1" applyAlignment="1">
      <alignment horizontal="center" vertical="top"/>
    </xf>
    <xf numFmtId="3" fontId="3" fillId="2" borderId="70" xfId="0" applyNumberFormat="1" applyFont="1" applyFill="1" applyBorder="1" applyAlignment="1">
      <alignment horizontal="left" vertical="top" wrapText="1"/>
    </xf>
    <xf numFmtId="3" fontId="3" fillId="2" borderId="48" xfId="0" applyNumberFormat="1" applyFont="1" applyFill="1" applyBorder="1" applyAlignment="1">
      <alignment horizontal="left" vertical="top" wrapText="1"/>
    </xf>
    <xf numFmtId="3" fontId="3" fillId="2" borderId="49" xfId="0" applyNumberFormat="1" applyFont="1" applyFill="1" applyBorder="1" applyAlignment="1">
      <alignment horizontal="left" vertical="top" wrapText="1"/>
    </xf>
    <xf numFmtId="3" fontId="1" fillId="0" borderId="56" xfId="0" applyNumberFormat="1" applyFont="1" applyBorder="1" applyAlignment="1">
      <alignment horizontal="center" vertical="top"/>
    </xf>
    <xf numFmtId="3" fontId="1" fillId="0" borderId="67" xfId="0" applyNumberFormat="1" applyFont="1" applyBorder="1" applyAlignment="1">
      <alignment horizontal="center" vertical="top"/>
    </xf>
    <xf numFmtId="0" fontId="1" fillId="3" borderId="45" xfId="0" applyFont="1" applyFill="1" applyBorder="1" applyAlignment="1">
      <alignment horizontal="left" vertical="top" wrapText="1"/>
    </xf>
    <xf numFmtId="0" fontId="1" fillId="3" borderId="37" xfId="0" applyFont="1" applyFill="1" applyBorder="1" applyAlignment="1">
      <alignment horizontal="left" vertical="top" wrapText="1"/>
    </xf>
    <xf numFmtId="0" fontId="1" fillId="3" borderId="25" xfId="0" applyFont="1" applyFill="1" applyBorder="1" applyAlignment="1">
      <alignment horizontal="left" vertical="top" wrapText="1"/>
    </xf>
    <xf numFmtId="49" fontId="16" fillId="3" borderId="45" xfId="0" applyNumberFormat="1" applyFont="1" applyFill="1" applyBorder="1" applyAlignment="1">
      <alignment horizontal="center" vertical="top" wrapText="1"/>
    </xf>
    <xf numFmtId="49" fontId="16" fillId="3" borderId="37" xfId="0" applyNumberFormat="1" applyFont="1" applyFill="1" applyBorder="1" applyAlignment="1">
      <alignment horizontal="center" vertical="top" wrapText="1"/>
    </xf>
    <xf numFmtId="49" fontId="16" fillId="3" borderId="25" xfId="0" applyNumberFormat="1" applyFont="1" applyFill="1" applyBorder="1" applyAlignment="1">
      <alignment horizontal="center" vertical="top" wrapText="1"/>
    </xf>
    <xf numFmtId="49" fontId="1" fillId="3" borderId="7" xfId="0" applyNumberFormat="1" applyFont="1" applyFill="1" applyBorder="1" applyAlignment="1">
      <alignment horizontal="center" vertical="top" wrapText="1"/>
    </xf>
    <xf numFmtId="49" fontId="1" fillId="3" borderId="14" xfId="0" applyNumberFormat="1" applyFont="1" applyFill="1" applyBorder="1" applyAlignment="1">
      <alignment horizontal="center" vertical="top" wrapText="1"/>
    </xf>
    <xf numFmtId="49" fontId="1" fillId="3" borderId="24" xfId="0" applyNumberFormat="1" applyFont="1" applyFill="1" applyBorder="1" applyAlignment="1">
      <alignment horizontal="center" vertical="top" wrapText="1"/>
    </xf>
    <xf numFmtId="0" fontId="1" fillId="3" borderId="42" xfId="0" applyFont="1" applyFill="1" applyBorder="1" applyAlignment="1">
      <alignment horizontal="center" vertical="top"/>
    </xf>
    <xf numFmtId="0" fontId="1" fillId="3" borderId="38" xfId="0" applyFont="1" applyFill="1" applyBorder="1" applyAlignment="1">
      <alignment horizontal="center" vertical="top"/>
    </xf>
    <xf numFmtId="0" fontId="1" fillId="3" borderId="46" xfId="0" applyFont="1" applyFill="1" applyBorder="1" applyAlignment="1">
      <alignment horizontal="center" vertical="top"/>
    </xf>
    <xf numFmtId="164" fontId="1" fillId="3" borderId="8" xfId="0" applyNumberFormat="1" applyFont="1" applyFill="1" applyBorder="1" applyAlignment="1">
      <alignment horizontal="center" vertical="top"/>
    </xf>
    <xf numFmtId="164" fontId="1" fillId="3" borderId="28" xfId="0" applyNumberFormat="1" applyFont="1" applyFill="1" applyBorder="1" applyAlignment="1">
      <alignment horizontal="center" vertical="top"/>
    </xf>
    <xf numFmtId="164" fontId="1" fillId="3" borderId="47" xfId="0" applyNumberFormat="1" applyFont="1" applyFill="1" applyBorder="1" applyAlignment="1">
      <alignment horizontal="center" vertical="top"/>
    </xf>
    <xf numFmtId="3" fontId="1" fillId="0" borderId="7"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3" fontId="1" fillId="3" borderId="33" xfId="0" applyNumberFormat="1" applyFont="1" applyFill="1" applyBorder="1" applyAlignment="1">
      <alignment horizontal="left" vertical="top" wrapText="1"/>
    </xf>
    <xf numFmtId="3" fontId="1" fillId="3" borderId="11" xfId="0" applyNumberFormat="1" applyFont="1" applyFill="1" applyBorder="1" applyAlignment="1">
      <alignment horizontal="left" vertical="top" wrapText="1"/>
    </xf>
    <xf numFmtId="3" fontId="1" fillId="3" borderId="39" xfId="0" applyNumberFormat="1" applyFont="1" applyFill="1" applyBorder="1" applyAlignment="1">
      <alignment horizontal="left" vertical="top" wrapText="1"/>
    </xf>
    <xf numFmtId="49" fontId="1" fillId="0" borderId="33"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39" xfId="0" applyNumberFormat="1" applyFont="1" applyBorder="1" applyAlignment="1">
      <alignment horizontal="center" vertical="top"/>
    </xf>
    <xf numFmtId="3" fontId="3" fillId="3" borderId="30" xfId="0" applyNumberFormat="1" applyFont="1" applyFill="1" applyBorder="1" applyAlignment="1">
      <alignment horizontal="center" vertical="top"/>
    </xf>
    <xf numFmtId="3" fontId="1" fillId="3" borderId="4" xfId="0" applyNumberFormat="1" applyFont="1" applyFill="1" applyBorder="1" applyAlignment="1">
      <alignment horizontal="left" vertical="top" wrapText="1"/>
    </xf>
    <xf numFmtId="3" fontId="1" fillId="3" borderId="21" xfId="0" applyNumberFormat="1" applyFont="1" applyFill="1" applyBorder="1" applyAlignment="1">
      <alignment horizontal="left" vertical="top" wrapText="1"/>
    </xf>
    <xf numFmtId="3" fontId="1" fillId="0" borderId="24" xfId="0" applyNumberFormat="1" applyFont="1" applyBorder="1" applyAlignment="1">
      <alignment horizontal="center" vertical="top" wrapText="1"/>
    </xf>
    <xf numFmtId="3" fontId="5" fillId="0" borderId="7" xfId="0" applyNumberFormat="1" applyFont="1" applyBorder="1" applyAlignment="1">
      <alignment horizontal="center" vertical="center" textRotation="90" wrapText="1"/>
    </xf>
    <xf numFmtId="3" fontId="5" fillId="0" borderId="14" xfId="0" applyNumberFormat="1" applyFont="1" applyBorder="1" applyAlignment="1">
      <alignment horizontal="center" vertical="center" textRotation="90" wrapText="1"/>
    </xf>
    <xf numFmtId="3" fontId="5" fillId="0" borderId="24" xfId="0" applyNumberFormat="1" applyFont="1" applyBorder="1" applyAlignment="1">
      <alignment horizontal="center" vertical="center" textRotation="90" wrapText="1"/>
    </xf>
    <xf numFmtId="3" fontId="5" fillId="0" borderId="9" xfId="0" applyNumberFormat="1" applyFont="1" applyBorder="1" applyAlignment="1">
      <alignment horizontal="center" vertical="center" textRotation="90" wrapText="1"/>
    </xf>
    <xf numFmtId="3" fontId="5" fillId="0" borderId="18" xfId="0" applyNumberFormat="1" applyFont="1" applyBorder="1" applyAlignment="1">
      <alignment horizontal="center" vertical="center" textRotation="90" wrapText="1"/>
    </xf>
    <xf numFmtId="3" fontId="5" fillId="0" borderId="54" xfId="0" applyNumberFormat="1" applyFont="1" applyBorder="1" applyAlignment="1">
      <alignment horizontal="center" vertical="center" textRotation="90" wrapText="1"/>
    </xf>
    <xf numFmtId="3" fontId="5" fillId="0" borderId="8" xfId="0" applyNumberFormat="1" applyFont="1" applyBorder="1" applyAlignment="1">
      <alignment horizontal="center" vertical="center" wrapText="1"/>
    </xf>
    <xf numFmtId="3" fontId="5" fillId="0" borderId="60"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1" fillId="3" borderId="35" xfId="0" applyNumberFormat="1" applyFont="1" applyFill="1" applyBorder="1" applyAlignment="1">
      <alignment horizontal="center" vertical="top"/>
    </xf>
    <xf numFmtId="3" fontId="1" fillId="3" borderId="22" xfId="0" applyNumberFormat="1" applyFont="1" applyFill="1" applyBorder="1" applyAlignment="1">
      <alignment horizontal="center" vertical="top"/>
    </xf>
    <xf numFmtId="3" fontId="5" fillId="0" borderId="16" xfId="0" applyNumberFormat="1" applyFont="1" applyBorder="1" applyAlignment="1">
      <alignment horizontal="center" vertical="top"/>
    </xf>
    <xf numFmtId="3" fontId="5" fillId="0" borderId="17" xfId="0" applyNumberFormat="1" applyFont="1" applyBorder="1" applyAlignment="1">
      <alignment horizontal="center" vertical="top"/>
    </xf>
    <xf numFmtId="3" fontId="5" fillId="0" borderId="18" xfId="0" applyNumberFormat="1" applyFont="1" applyBorder="1" applyAlignment="1">
      <alignment horizontal="center" vertical="top"/>
    </xf>
    <xf numFmtId="3" fontId="1" fillId="3" borderId="36" xfId="0" applyNumberFormat="1" applyFont="1" applyFill="1" applyBorder="1" applyAlignment="1">
      <alignment horizontal="left" vertical="top" wrapText="1"/>
    </xf>
    <xf numFmtId="3" fontId="1" fillId="3" borderId="31" xfId="0" applyNumberFormat="1" applyFont="1" applyFill="1" applyBorder="1" applyAlignment="1">
      <alignment horizontal="left" vertical="top" wrapText="1"/>
    </xf>
    <xf numFmtId="49" fontId="5" fillId="0" borderId="45" xfId="0" applyNumberFormat="1" applyFont="1" applyBorder="1" applyAlignment="1">
      <alignment horizontal="center" vertical="center" textRotation="90" wrapText="1"/>
    </xf>
    <xf numFmtId="49" fontId="5" fillId="0" borderId="37" xfId="0" applyNumberFormat="1" applyFont="1" applyBorder="1" applyAlignment="1">
      <alignment horizontal="center" vertical="center" textRotation="90" wrapText="1"/>
    </xf>
    <xf numFmtId="49" fontId="5" fillId="0" borderId="33" xfId="0" applyNumberFormat="1" applyFont="1" applyBorder="1" applyAlignment="1">
      <alignment horizontal="center" vertical="center" textRotation="90" wrapText="1"/>
    </xf>
    <xf numFmtId="49" fontId="5" fillId="0" borderId="3" xfId="0" applyNumberFormat="1" applyFont="1" applyBorder="1" applyAlignment="1">
      <alignment horizontal="center" vertical="center" textRotation="90" wrapText="1"/>
    </xf>
    <xf numFmtId="49" fontId="5" fillId="0" borderId="11" xfId="0" applyNumberFormat="1" applyFont="1" applyBorder="1" applyAlignment="1">
      <alignment horizontal="center" vertical="center" textRotation="90" wrapText="1"/>
    </xf>
    <xf numFmtId="49" fontId="5" fillId="0" borderId="20" xfId="0" applyNumberFormat="1" applyFont="1" applyBorder="1" applyAlignment="1">
      <alignment horizontal="center" vertical="center" textRotation="90" wrapText="1"/>
    </xf>
    <xf numFmtId="3" fontId="5" fillId="0" borderId="45" xfId="0" applyNumberFormat="1" applyFont="1" applyBorder="1" applyAlignment="1">
      <alignment horizontal="center" vertical="center" wrapText="1"/>
    </xf>
    <xf numFmtId="3" fontId="5" fillId="0" borderId="37" xfId="0" applyNumberFormat="1" applyFont="1" applyBorder="1" applyAlignment="1">
      <alignment horizontal="center" vertical="center" wrapText="1"/>
    </xf>
    <xf numFmtId="3" fontId="5" fillId="0" borderId="33" xfId="0" applyNumberFormat="1" applyFont="1" applyBorder="1" applyAlignment="1">
      <alignment horizontal="center" vertical="center" wrapText="1"/>
    </xf>
    <xf numFmtId="3" fontId="5" fillId="0" borderId="53" xfId="0" applyNumberFormat="1" applyFont="1" applyBorder="1" applyAlignment="1">
      <alignment horizontal="center" vertical="center" textRotation="90" wrapText="1"/>
    </xf>
    <xf numFmtId="3" fontId="5" fillId="0" borderId="16" xfId="0" applyNumberFormat="1" applyFont="1" applyBorder="1" applyAlignment="1">
      <alignment horizontal="center" vertical="center" textRotation="90" wrapText="1"/>
    </xf>
    <xf numFmtId="3" fontId="5" fillId="0" borderId="32" xfId="0" applyNumberFormat="1" applyFont="1" applyBorder="1" applyAlignment="1">
      <alignment horizontal="center" vertical="center" textRotation="90" wrapText="1"/>
    </xf>
    <xf numFmtId="164" fontId="1" fillId="0" borderId="5" xfId="0" applyNumberFormat="1" applyFont="1" applyBorder="1" applyAlignment="1">
      <alignment horizontal="center" vertical="center" textRotation="90" wrapText="1"/>
    </xf>
    <xf numFmtId="164" fontId="1" fillId="0" borderId="13" xfId="0" applyNumberFormat="1" applyFont="1" applyBorder="1" applyAlignment="1">
      <alignment horizontal="center" vertical="center" textRotation="90" wrapText="1"/>
    </xf>
    <xf numFmtId="164" fontId="1" fillId="0" borderId="22" xfId="0" applyNumberFormat="1" applyFont="1" applyBorder="1" applyAlignment="1">
      <alignment horizontal="center" vertical="center" textRotation="90" wrapText="1"/>
    </xf>
    <xf numFmtId="3" fontId="6" fillId="0" borderId="27" xfId="0" applyNumberFormat="1" applyFont="1" applyBorder="1" applyAlignment="1">
      <alignment horizontal="center"/>
    </xf>
    <xf numFmtId="3" fontId="1" fillId="5" borderId="0" xfId="0" applyNumberFormat="1" applyFont="1" applyFill="1" applyBorder="1" applyAlignment="1">
      <alignment horizontal="left" vertical="top" wrapText="1"/>
    </xf>
    <xf numFmtId="3" fontId="1" fillId="0" borderId="51" xfId="0" applyNumberFormat="1" applyFont="1" applyBorder="1" applyAlignment="1">
      <alignment horizontal="center" vertical="center" wrapText="1"/>
    </xf>
    <xf numFmtId="3" fontId="1" fillId="0" borderId="48"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3" fontId="1" fillId="3" borderId="24" xfId="0" applyNumberFormat="1" applyFont="1" applyFill="1" applyBorder="1" applyAlignment="1">
      <alignment horizontal="left" vertical="top" wrapText="1"/>
    </xf>
    <xf numFmtId="3" fontId="1" fillId="3" borderId="20" xfId="0" applyNumberFormat="1" applyFont="1" applyFill="1" applyBorder="1" applyAlignment="1">
      <alignment horizontal="left" vertical="top" wrapText="1"/>
    </xf>
    <xf numFmtId="3" fontId="7" fillId="6" borderId="47" xfId="0" applyNumberFormat="1" applyFont="1" applyFill="1" applyBorder="1" applyAlignment="1">
      <alignment horizontal="right" vertical="top" wrapText="1"/>
    </xf>
    <xf numFmtId="3" fontId="7" fillId="6" borderId="57" xfId="0" applyNumberFormat="1" applyFont="1" applyFill="1" applyBorder="1" applyAlignment="1">
      <alignment horizontal="right" vertical="top" wrapText="1"/>
    </xf>
    <xf numFmtId="3" fontId="7" fillId="6" borderId="54" xfId="0" applyNumberFormat="1" applyFont="1" applyFill="1" applyBorder="1" applyAlignment="1">
      <alignment horizontal="right" vertical="top" wrapText="1"/>
    </xf>
    <xf numFmtId="3" fontId="7" fillId="6" borderId="23" xfId="0" applyNumberFormat="1" applyFont="1" applyFill="1" applyBorder="1" applyAlignment="1">
      <alignment horizontal="right" vertical="top" wrapText="1"/>
    </xf>
    <xf numFmtId="3" fontId="1" fillId="0" borderId="6" xfId="0" applyNumberFormat="1" applyFont="1" applyBorder="1" applyAlignment="1">
      <alignment horizontal="left" vertical="top" wrapText="1"/>
    </xf>
    <xf numFmtId="3" fontId="5" fillId="8" borderId="47" xfId="0" applyNumberFormat="1" applyFont="1" applyFill="1" applyBorder="1" applyAlignment="1">
      <alignment horizontal="center" vertical="top"/>
    </xf>
    <xf numFmtId="3" fontId="5" fillId="8" borderId="57" xfId="0" applyNumberFormat="1" applyFont="1" applyFill="1" applyBorder="1" applyAlignment="1">
      <alignment horizontal="center" vertical="top"/>
    </xf>
    <xf numFmtId="3" fontId="5" fillId="8" borderId="54" xfId="0" applyNumberFormat="1" applyFont="1" applyFill="1" applyBorder="1" applyAlignment="1">
      <alignment horizontal="center" vertical="top"/>
    </xf>
    <xf numFmtId="3" fontId="7" fillId="8" borderId="59" xfId="0" applyNumberFormat="1" applyFont="1" applyFill="1" applyBorder="1" applyAlignment="1">
      <alignment horizontal="right" vertical="top"/>
    </xf>
    <xf numFmtId="3" fontId="7" fillId="8" borderId="57" xfId="0" applyNumberFormat="1" applyFont="1" applyFill="1" applyBorder="1" applyAlignment="1">
      <alignment horizontal="right" vertical="top"/>
    </xf>
    <xf numFmtId="3" fontId="7" fillId="8" borderId="54" xfId="0" applyNumberFormat="1" applyFont="1" applyFill="1" applyBorder="1" applyAlignment="1">
      <alignment horizontal="right" vertical="top"/>
    </xf>
    <xf numFmtId="3" fontId="1" fillId="3" borderId="5" xfId="0" applyNumberFormat="1" applyFont="1" applyFill="1" applyBorder="1" applyAlignment="1">
      <alignment horizontal="left" vertical="top" wrapText="1"/>
    </xf>
    <xf numFmtId="3" fontId="3" fillId="3" borderId="27"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1" fillId="3" borderId="13" xfId="0" applyNumberFormat="1" applyFont="1" applyFill="1" applyBorder="1" applyAlignment="1">
      <alignment horizontal="left" vertical="top" wrapText="1"/>
    </xf>
    <xf numFmtId="164" fontId="1" fillId="3" borderId="7" xfId="0" applyNumberFormat="1" applyFont="1" applyFill="1" applyBorder="1" applyAlignment="1">
      <alignment horizontal="left" vertical="top"/>
    </xf>
    <xf numFmtId="164" fontId="1" fillId="3" borderId="14" xfId="0" applyNumberFormat="1" applyFont="1" applyFill="1" applyBorder="1" applyAlignment="1">
      <alignment horizontal="left" vertical="top"/>
    </xf>
    <xf numFmtId="3" fontId="7" fillId="2" borderId="40" xfId="0" applyNumberFormat="1" applyFont="1" applyFill="1" applyBorder="1" applyAlignment="1">
      <alignment horizontal="right" vertical="top" wrapText="1"/>
    </xf>
    <xf numFmtId="3" fontId="7" fillId="2" borderId="41" xfId="0" applyNumberFormat="1" applyFont="1" applyFill="1" applyBorder="1" applyAlignment="1">
      <alignment horizontal="right" vertical="top" wrapText="1"/>
    </xf>
    <xf numFmtId="3" fontId="7" fillId="2" borderId="64" xfId="0" applyNumberFormat="1" applyFont="1" applyFill="1" applyBorder="1" applyAlignment="1">
      <alignment horizontal="right" vertical="top" wrapText="1"/>
    </xf>
    <xf numFmtId="3" fontId="11" fillId="0" borderId="0" xfId="0" applyNumberFormat="1" applyFont="1" applyAlignment="1">
      <alignment horizontal="right" vertical="top" wrapText="1"/>
    </xf>
    <xf numFmtId="3" fontId="5" fillId="0" borderId="28" xfId="0" applyNumberFormat="1" applyFont="1" applyBorder="1" applyAlignment="1">
      <alignment horizontal="left" vertical="top" wrapText="1"/>
    </xf>
    <xf numFmtId="3" fontId="5" fillId="0" borderId="17" xfId="0" applyNumberFormat="1" applyFont="1" applyBorder="1" applyAlignment="1">
      <alignment horizontal="left" vertical="top" wrapText="1"/>
    </xf>
    <xf numFmtId="3" fontId="5" fillId="0" borderId="18" xfId="0" applyNumberFormat="1" applyFont="1" applyBorder="1" applyAlignment="1">
      <alignment horizontal="left" vertical="top" wrapText="1"/>
    </xf>
    <xf numFmtId="3" fontId="7" fillId="6" borderId="28" xfId="0" applyNumberFormat="1" applyFont="1" applyFill="1" applyBorder="1" applyAlignment="1">
      <alignment horizontal="center" vertical="top" wrapText="1"/>
    </xf>
    <xf numFmtId="3" fontId="7" fillId="6" borderId="17" xfId="0" applyNumberFormat="1" applyFont="1" applyFill="1" applyBorder="1" applyAlignment="1">
      <alignment horizontal="center" vertical="top" wrapText="1"/>
    </xf>
    <xf numFmtId="3" fontId="7" fillId="6" borderId="18" xfId="0" applyNumberFormat="1" applyFont="1" applyFill="1" applyBorder="1" applyAlignment="1">
      <alignment horizontal="center" vertical="top" wrapText="1"/>
    </xf>
    <xf numFmtId="3" fontId="3" fillId="8" borderId="47" xfId="0" applyNumberFormat="1" applyFont="1" applyFill="1" applyBorder="1" applyAlignment="1">
      <alignment horizontal="right" vertical="top" wrapText="1"/>
    </xf>
    <xf numFmtId="3" fontId="3" fillId="8" borderId="57" xfId="0" applyNumberFormat="1" applyFont="1" applyFill="1" applyBorder="1" applyAlignment="1">
      <alignment horizontal="right" vertical="top" wrapText="1"/>
    </xf>
    <xf numFmtId="3" fontId="3" fillId="8" borderId="54" xfId="0" applyNumberFormat="1" applyFont="1" applyFill="1" applyBorder="1" applyAlignment="1">
      <alignment horizontal="right" vertical="top" wrapText="1"/>
    </xf>
    <xf numFmtId="3" fontId="7" fillId="8" borderId="8" xfId="0" applyNumberFormat="1" applyFont="1" applyFill="1" applyBorder="1" applyAlignment="1">
      <alignment horizontal="right" vertical="top" wrapText="1"/>
    </xf>
    <xf numFmtId="3" fontId="7" fillId="8" borderId="60" xfId="0" applyNumberFormat="1" applyFont="1" applyFill="1" applyBorder="1" applyAlignment="1">
      <alignment horizontal="right" vertical="top" wrapText="1"/>
    </xf>
    <xf numFmtId="3" fontId="7" fillId="8" borderId="9" xfId="0" applyNumberFormat="1" applyFont="1" applyFill="1" applyBorder="1" applyAlignment="1">
      <alignment horizontal="right" vertical="top" wrapText="1"/>
    </xf>
    <xf numFmtId="3" fontId="1" fillId="4" borderId="65" xfId="0" applyNumberFormat="1" applyFont="1" applyFill="1" applyBorder="1" applyAlignment="1">
      <alignment horizontal="center" vertical="top"/>
    </xf>
    <xf numFmtId="3" fontId="1" fillId="4" borderId="41" xfId="0" applyNumberFormat="1" applyFont="1" applyFill="1" applyBorder="1" applyAlignment="1">
      <alignment horizontal="center" vertical="top"/>
    </xf>
    <xf numFmtId="3" fontId="1" fillId="4" borderId="64" xfId="0" applyNumberFormat="1" applyFont="1" applyFill="1" applyBorder="1" applyAlignment="1">
      <alignment horizontal="center" vertical="top"/>
    </xf>
    <xf numFmtId="3" fontId="7" fillId="10" borderId="16" xfId="0" applyNumberFormat="1" applyFont="1" applyFill="1" applyBorder="1" applyAlignment="1">
      <alignment horizontal="right" vertical="top" wrapText="1"/>
    </xf>
    <xf numFmtId="3" fontId="7" fillId="10" borderId="17" xfId="0" applyNumberFormat="1" applyFont="1" applyFill="1" applyBorder="1" applyAlignment="1">
      <alignment horizontal="right" vertical="top" wrapText="1"/>
    </xf>
    <xf numFmtId="3" fontId="7" fillId="10" borderId="18" xfId="0" applyNumberFormat="1" applyFont="1" applyFill="1" applyBorder="1" applyAlignment="1">
      <alignment horizontal="right" vertical="top" wrapText="1"/>
    </xf>
    <xf numFmtId="3" fontId="5" fillId="10" borderId="28" xfId="0" applyNumberFormat="1" applyFont="1" applyFill="1" applyBorder="1" applyAlignment="1">
      <alignment horizontal="center" vertical="top"/>
    </xf>
    <xf numFmtId="3" fontId="5" fillId="10" borderId="17" xfId="0" applyNumberFormat="1" applyFont="1" applyFill="1" applyBorder="1" applyAlignment="1">
      <alignment horizontal="center" vertical="top"/>
    </xf>
    <xf numFmtId="3" fontId="5" fillId="10" borderId="18" xfId="0" applyNumberFormat="1" applyFont="1" applyFill="1" applyBorder="1" applyAlignment="1">
      <alignment horizontal="center" vertical="top"/>
    </xf>
    <xf numFmtId="3" fontId="3" fillId="6" borderId="47" xfId="0" applyNumberFormat="1" applyFont="1" applyFill="1" applyBorder="1" applyAlignment="1">
      <alignment horizontal="right" vertical="top" wrapText="1"/>
    </xf>
    <xf numFmtId="3" fontId="3" fillId="6" borderId="54" xfId="0" applyNumberFormat="1" applyFont="1" applyFill="1" applyBorder="1" applyAlignment="1">
      <alignment horizontal="right" vertical="top" wrapText="1"/>
    </xf>
    <xf numFmtId="3" fontId="7" fillId="0" borderId="1" xfId="0" applyNumberFormat="1" applyFont="1" applyFill="1" applyBorder="1" applyAlignment="1">
      <alignment horizontal="center" wrapText="1"/>
    </xf>
    <xf numFmtId="3" fontId="13" fillId="0" borderId="0" xfId="0" applyNumberFormat="1" applyFont="1" applyAlignment="1">
      <alignment horizontal="center" vertical="top"/>
    </xf>
    <xf numFmtId="3" fontId="14" fillId="0" borderId="0" xfId="0" applyNumberFormat="1" applyFont="1" applyAlignment="1">
      <alignment horizontal="center" vertical="top" wrapText="1"/>
    </xf>
    <xf numFmtId="3" fontId="13" fillId="0" borderId="0" xfId="0" applyNumberFormat="1" applyFont="1" applyAlignment="1">
      <alignment horizontal="center" vertical="top" wrapText="1"/>
    </xf>
    <xf numFmtId="3" fontId="5" fillId="0" borderId="1" xfId="0" applyNumberFormat="1" applyFont="1" applyBorder="1" applyAlignment="1">
      <alignment horizontal="right"/>
    </xf>
    <xf numFmtId="3" fontId="1" fillId="3" borderId="7" xfId="0" applyNumberFormat="1" applyFont="1" applyFill="1" applyBorder="1" applyAlignment="1">
      <alignment horizontal="center" vertical="top" wrapText="1"/>
    </xf>
    <xf numFmtId="3" fontId="1" fillId="3" borderId="24" xfId="0" applyNumberFormat="1" applyFont="1" applyFill="1" applyBorder="1" applyAlignment="1">
      <alignment horizontal="center" vertical="top" wrapText="1"/>
    </xf>
    <xf numFmtId="49" fontId="1" fillId="0" borderId="20" xfId="0" applyNumberFormat="1" applyFont="1" applyBorder="1" applyAlignment="1">
      <alignment horizontal="center" vertical="top"/>
    </xf>
    <xf numFmtId="3" fontId="1" fillId="3" borderId="3" xfId="0" applyNumberFormat="1" applyFont="1" applyFill="1" applyBorder="1" applyAlignment="1">
      <alignment horizontal="left" vertical="top" wrapText="1"/>
    </xf>
    <xf numFmtId="3" fontId="1" fillId="3" borderId="5" xfId="0" applyNumberFormat="1" applyFont="1" applyFill="1" applyBorder="1" applyAlignment="1">
      <alignment horizontal="center" vertical="top" wrapText="1"/>
    </xf>
    <xf numFmtId="3" fontId="1" fillId="3" borderId="13" xfId="0" applyNumberFormat="1" applyFont="1" applyFill="1" applyBorder="1" applyAlignment="1">
      <alignment horizontal="center" vertical="top" wrapText="1"/>
    </xf>
    <xf numFmtId="3" fontId="1" fillId="3" borderId="22" xfId="0" applyNumberFormat="1" applyFont="1" applyFill="1" applyBorder="1" applyAlignment="1">
      <alignment horizontal="center" vertical="top" wrapText="1"/>
    </xf>
    <xf numFmtId="11" fontId="7" fillId="9" borderId="5" xfId="0" applyNumberFormat="1" applyFont="1" applyFill="1" applyBorder="1" applyAlignment="1">
      <alignment horizontal="left" vertical="top" wrapText="1"/>
    </xf>
    <xf numFmtId="11" fontId="7" fillId="9" borderId="27" xfId="0" applyNumberFormat="1" applyFont="1" applyFill="1" applyBorder="1" applyAlignment="1">
      <alignment horizontal="left" vertical="top" wrapText="1"/>
    </xf>
    <xf numFmtId="11" fontId="7" fillId="9" borderId="6" xfId="0" applyNumberFormat="1" applyFont="1" applyFill="1" applyBorder="1" applyAlignment="1">
      <alignment horizontal="left" vertical="top" wrapText="1"/>
    </xf>
    <xf numFmtId="3" fontId="15" fillId="8" borderId="28" xfId="0" applyNumberFormat="1" applyFont="1" applyFill="1" applyBorder="1" applyAlignment="1">
      <alignment horizontal="left" vertical="top" wrapText="1"/>
    </xf>
    <xf numFmtId="3" fontId="15" fillId="8" borderId="17" xfId="0" applyNumberFormat="1" applyFont="1" applyFill="1" applyBorder="1" applyAlignment="1">
      <alignment horizontal="left" vertical="top" wrapText="1"/>
    </xf>
    <xf numFmtId="3" fontId="15" fillId="8" borderId="18" xfId="0" applyNumberFormat="1" applyFont="1" applyFill="1" applyBorder="1" applyAlignment="1">
      <alignment horizontal="left" vertical="top" wrapText="1"/>
    </xf>
    <xf numFmtId="3" fontId="3" fillId="10" borderId="1" xfId="0" applyNumberFormat="1" applyFont="1" applyFill="1" applyBorder="1" applyAlignment="1">
      <alignment horizontal="left" vertical="top" wrapText="1"/>
    </xf>
    <xf numFmtId="3" fontId="3" fillId="10" borderId="0" xfId="0" applyNumberFormat="1" applyFont="1" applyFill="1" applyBorder="1" applyAlignment="1">
      <alignment horizontal="left" vertical="top" wrapText="1"/>
    </xf>
    <xf numFmtId="3" fontId="3" fillId="10" borderId="62" xfId="0" applyNumberFormat="1" applyFont="1" applyFill="1" applyBorder="1" applyAlignment="1">
      <alignment horizontal="left" vertical="top" wrapText="1"/>
    </xf>
    <xf numFmtId="3" fontId="3" fillId="2" borderId="59" xfId="0" applyNumberFormat="1" applyFont="1" applyFill="1" applyBorder="1" applyAlignment="1">
      <alignment horizontal="left" vertical="top" wrapText="1"/>
    </xf>
    <xf numFmtId="3" fontId="3" fillId="2" borderId="57" xfId="0" applyNumberFormat="1" applyFont="1" applyFill="1" applyBorder="1" applyAlignment="1">
      <alignment horizontal="left" vertical="top" wrapText="1"/>
    </xf>
    <xf numFmtId="3" fontId="3" fillId="2" borderId="54" xfId="0" applyNumberFormat="1" applyFont="1" applyFill="1" applyBorder="1" applyAlignment="1">
      <alignment horizontal="left" vertical="top" wrapText="1"/>
    </xf>
    <xf numFmtId="164" fontId="1" fillId="3" borderId="33" xfId="0" applyNumberFormat="1" applyFont="1" applyFill="1" applyBorder="1" applyAlignment="1">
      <alignment horizontal="center" vertical="top"/>
    </xf>
    <xf numFmtId="164" fontId="1" fillId="3" borderId="11" xfId="0" applyNumberFormat="1" applyFont="1" applyFill="1" applyBorder="1" applyAlignment="1">
      <alignment horizontal="center" vertical="top"/>
    </xf>
    <xf numFmtId="164" fontId="1" fillId="3" borderId="39" xfId="0" applyNumberFormat="1" applyFont="1" applyFill="1" applyBorder="1" applyAlignment="1">
      <alignment horizontal="center" vertical="top"/>
    </xf>
    <xf numFmtId="164" fontId="1" fillId="3" borderId="67" xfId="0" applyNumberFormat="1" applyFont="1" applyFill="1" applyBorder="1" applyAlignment="1">
      <alignment horizontal="center" vertical="top"/>
    </xf>
    <xf numFmtId="164" fontId="1" fillId="3" borderId="30" xfId="0" applyNumberFormat="1" applyFont="1" applyFill="1" applyBorder="1" applyAlignment="1">
      <alignment horizontal="center" vertical="top"/>
    </xf>
    <xf numFmtId="164" fontId="1" fillId="3" borderId="68" xfId="0" applyNumberFormat="1" applyFont="1" applyFill="1" applyBorder="1" applyAlignment="1">
      <alignment horizontal="center" vertical="top"/>
    </xf>
    <xf numFmtId="164" fontId="1" fillId="3" borderId="15" xfId="0" applyNumberFormat="1" applyFont="1" applyFill="1" applyBorder="1" applyAlignment="1">
      <alignment horizontal="center" vertical="top"/>
    </xf>
    <xf numFmtId="164" fontId="1" fillId="3" borderId="10" xfId="0" applyNumberFormat="1" applyFont="1" applyFill="1" applyBorder="1" applyAlignment="1">
      <alignment horizontal="center" vertical="top"/>
    </xf>
    <xf numFmtId="164" fontId="1" fillId="3" borderId="66" xfId="0" applyNumberFormat="1" applyFont="1" applyFill="1" applyBorder="1" applyAlignment="1">
      <alignment horizontal="center" vertical="top"/>
    </xf>
    <xf numFmtId="3" fontId="4" fillId="0" borderId="16" xfId="0" applyNumberFormat="1" applyFont="1" applyFill="1" applyBorder="1" applyAlignment="1">
      <alignment horizontal="center" vertical="center" textRotation="90" wrapText="1"/>
    </xf>
    <xf numFmtId="49" fontId="1" fillId="0" borderId="3" xfId="0" applyNumberFormat="1" applyFont="1" applyBorder="1" applyAlignment="1">
      <alignment horizontal="center" vertical="top"/>
    </xf>
    <xf numFmtId="3" fontId="1" fillId="3" borderId="14" xfId="0" applyNumberFormat="1" applyFont="1" applyFill="1" applyBorder="1" applyAlignment="1">
      <alignment horizontal="center" vertical="top" wrapText="1"/>
    </xf>
    <xf numFmtId="11" fontId="5" fillId="0" borderId="44" xfId="0" applyNumberFormat="1" applyFont="1" applyBorder="1" applyAlignment="1">
      <alignment horizontal="center" vertical="center" textRotation="90" wrapText="1"/>
    </xf>
    <xf numFmtId="11" fontId="5" fillId="0" borderId="29" xfId="0" applyNumberFormat="1" applyFont="1" applyBorder="1" applyAlignment="1">
      <alignment horizontal="center" vertical="center" textRotation="90" wrapText="1"/>
    </xf>
    <xf numFmtId="11" fontId="5" fillId="0" borderId="15" xfId="0" applyNumberFormat="1" applyFont="1" applyBorder="1" applyAlignment="1">
      <alignment horizontal="center" vertical="center" textRotation="90" wrapText="1"/>
    </xf>
    <xf numFmtId="11" fontId="5" fillId="0" borderId="45" xfId="0" applyNumberFormat="1" applyFont="1" applyBorder="1" applyAlignment="1">
      <alignment horizontal="center" vertical="center" textRotation="90" wrapText="1"/>
    </xf>
    <xf numFmtId="11" fontId="5" fillId="0" borderId="37" xfId="0" applyNumberFormat="1" applyFont="1" applyBorder="1" applyAlignment="1">
      <alignment horizontal="center" vertical="center" textRotation="90" wrapText="1"/>
    </xf>
    <xf numFmtId="11" fontId="5" fillId="0" borderId="33" xfId="0" applyNumberFormat="1" applyFont="1" applyBorder="1" applyAlignment="1">
      <alignment horizontal="center" vertical="center" textRotation="90" wrapText="1"/>
    </xf>
    <xf numFmtId="3" fontId="5" fillId="0" borderId="35" xfId="0" applyNumberFormat="1" applyFont="1" applyBorder="1" applyAlignment="1">
      <alignment horizontal="left" vertical="top" wrapText="1"/>
    </xf>
    <xf numFmtId="3" fontId="5" fillId="0" borderId="34" xfId="0" applyNumberFormat="1" applyFont="1" applyBorder="1" applyAlignment="1">
      <alignment horizontal="left" vertical="top" wrapText="1"/>
    </xf>
    <xf numFmtId="3" fontId="5" fillId="0" borderId="61" xfId="0" applyNumberFormat="1" applyFont="1" applyBorder="1" applyAlignment="1">
      <alignment horizontal="left" vertical="top" wrapText="1"/>
    </xf>
    <xf numFmtId="0" fontId="1" fillId="3" borderId="33" xfId="0" applyFont="1" applyFill="1" applyBorder="1" applyAlignment="1">
      <alignment horizontal="left" vertical="top" wrapText="1"/>
    </xf>
    <xf numFmtId="49" fontId="16" fillId="3" borderId="33" xfId="0" applyNumberFormat="1" applyFont="1" applyFill="1" applyBorder="1" applyAlignment="1">
      <alignment horizontal="center" vertical="top" wrapText="1"/>
    </xf>
    <xf numFmtId="0" fontId="1" fillId="3" borderId="36" xfId="0" applyFont="1" applyFill="1" applyBorder="1" applyAlignment="1">
      <alignment horizontal="center" vertical="top"/>
    </xf>
    <xf numFmtId="3" fontId="7" fillId="2" borderId="16" xfId="0" applyNumberFormat="1" applyFont="1" applyFill="1" applyBorder="1" applyAlignment="1">
      <alignment horizontal="right" vertical="top" wrapText="1"/>
    </xf>
    <xf numFmtId="3" fontId="7" fillId="2" borderId="17" xfId="0" applyNumberFormat="1" applyFont="1" applyFill="1" applyBorder="1" applyAlignment="1">
      <alignment horizontal="right" vertical="top" wrapText="1"/>
    </xf>
    <xf numFmtId="3" fontId="7" fillId="2" borderId="18" xfId="0" applyNumberFormat="1" applyFont="1" applyFill="1" applyBorder="1" applyAlignment="1">
      <alignment horizontal="right" vertical="top" wrapText="1"/>
    </xf>
    <xf numFmtId="3" fontId="1" fillId="4" borderId="28" xfId="0" applyNumberFormat="1" applyFont="1" applyFill="1" applyBorder="1" applyAlignment="1">
      <alignment horizontal="center" vertical="top"/>
    </xf>
    <xf numFmtId="3" fontId="1" fillId="4" borderId="17" xfId="0" applyNumberFormat="1" applyFont="1" applyFill="1" applyBorder="1" applyAlignment="1">
      <alignment horizontal="center" vertical="top"/>
    </xf>
    <xf numFmtId="3" fontId="1" fillId="4" borderId="18" xfId="0" applyNumberFormat="1" applyFont="1" applyFill="1" applyBorder="1" applyAlignment="1">
      <alignment horizontal="center" vertical="top"/>
    </xf>
    <xf numFmtId="3" fontId="1" fillId="3" borderId="12" xfId="0" applyNumberFormat="1" applyFont="1" applyFill="1" applyBorder="1" applyAlignment="1">
      <alignment horizontal="left" vertical="top" wrapText="1"/>
    </xf>
    <xf numFmtId="3" fontId="1" fillId="0" borderId="36" xfId="0" applyNumberFormat="1" applyFont="1" applyBorder="1" applyAlignment="1">
      <alignment horizontal="left" vertical="top" wrapText="1"/>
    </xf>
    <xf numFmtId="3" fontId="1" fillId="3" borderId="85" xfId="0" applyNumberFormat="1" applyFont="1" applyFill="1" applyBorder="1" applyAlignment="1">
      <alignment horizontal="left" vertical="top" wrapText="1"/>
    </xf>
    <xf numFmtId="3" fontId="3" fillId="3" borderId="12" xfId="0" applyNumberFormat="1" applyFont="1" applyFill="1" applyBorder="1" applyAlignment="1">
      <alignment horizontal="center" vertical="top"/>
    </xf>
    <xf numFmtId="3" fontId="1" fillId="3" borderId="61" xfId="0" applyNumberFormat="1" applyFont="1" applyFill="1" applyBorder="1" applyAlignment="1">
      <alignment horizontal="left" vertical="top" wrapText="1"/>
    </xf>
    <xf numFmtId="3" fontId="1" fillId="3" borderId="86" xfId="0" applyNumberFormat="1" applyFont="1" applyFill="1" applyBorder="1" applyAlignment="1">
      <alignment horizontal="left" vertical="top" wrapText="1"/>
    </xf>
    <xf numFmtId="3" fontId="1" fillId="3" borderId="7" xfId="0" applyNumberFormat="1" applyFont="1" applyFill="1" applyBorder="1" applyAlignment="1">
      <alignment horizontal="left" vertical="top" wrapText="1"/>
    </xf>
    <xf numFmtId="3" fontId="3" fillId="10" borderId="17" xfId="0" applyNumberFormat="1" applyFont="1" applyFill="1" applyBorder="1" applyAlignment="1">
      <alignment horizontal="left" vertical="top" wrapText="1"/>
    </xf>
    <xf numFmtId="3" fontId="3" fillId="10" borderId="18" xfId="0" applyNumberFormat="1" applyFont="1" applyFill="1" applyBorder="1" applyAlignment="1">
      <alignment horizontal="left" vertical="top" wrapText="1"/>
    </xf>
    <xf numFmtId="3" fontId="3" fillId="2" borderId="21" xfId="0" applyNumberFormat="1" applyFont="1" applyFill="1" applyBorder="1" applyAlignment="1">
      <alignment horizontal="left" vertical="top" wrapText="1"/>
    </xf>
    <xf numFmtId="3" fontId="3" fillId="2" borderId="1" xfId="0" applyNumberFormat="1" applyFont="1" applyFill="1" applyBorder="1" applyAlignment="1">
      <alignment horizontal="left" vertical="top" wrapText="1"/>
    </xf>
    <xf numFmtId="3" fontId="3" fillId="2" borderId="23" xfId="0" applyNumberFormat="1" applyFont="1" applyFill="1" applyBorder="1" applyAlignment="1">
      <alignment horizontal="left" vertical="top" wrapText="1"/>
    </xf>
    <xf numFmtId="164" fontId="18" fillId="3" borderId="10" xfId="0" applyNumberFormat="1" applyFont="1" applyFill="1" applyBorder="1" applyAlignment="1">
      <alignment horizontal="center" vertical="top"/>
    </xf>
    <xf numFmtId="164" fontId="18" fillId="3" borderId="11" xfId="0" applyNumberFormat="1" applyFont="1" applyFill="1" applyBorder="1" applyAlignment="1">
      <alignment horizontal="center" vertical="top"/>
    </xf>
    <xf numFmtId="164" fontId="18" fillId="3" borderId="30" xfId="0" applyNumberFormat="1" applyFont="1" applyFill="1" applyBorder="1" applyAlignment="1">
      <alignment horizontal="center" vertical="top"/>
    </xf>
    <xf numFmtId="3" fontId="5" fillId="0" borderId="42" xfId="0" applyNumberFormat="1" applyFont="1" applyBorder="1" applyAlignment="1">
      <alignment horizontal="center" vertical="center" textRotation="90" wrapText="1"/>
    </xf>
    <xf numFmtId="3" fontId="5" fillId="0" borderId="38" xfId="0" applyNumberFormat="1" applyFont="1" applyBorder="1" applyAlignment="1">
      <alignment horizontal="center" vertical="center" textRotation="90" wrapText="1"/>
    </xf>
    <xf numFmtId="3" fontId="5" fillId="0" borderId="46" xfId="0" applyNumberFormat="1" applyFont="1" applyBorder="1" applyAlignment="1">
      <alignment horizontal="center" vertical="center" textRotation="90" wrapText="1"/>
    </xf>
    <xf numFmtId="164" fontId="1" fillId="0" borderId="3" xfId="0" applyNumberFormat="1" applyFont="1" applyBorder="1" applyAlignment="1">
      <alignment horizontal="center" vertical="center" textRotation="90" wrapText="1"/>
    </xf>
    <xf numFmtId="164" fontId="1" fillId="0" borderId="11" xfId="0" applyNumberFormat="1" applyFont="1" applyBorder="1" applyAlignment="1">
      <alignment horizontal="center" vertical="center" textRotation="90" wrapText="1"/>
    </xf>
    <xf numFmtId="164" fontId="1" fillId="0" borderId="20" xfId="0" applyNumberFormat="1" applyFont="1" applyBorder="1" applyAlignment="1">
      <alignment horizontal="center" vertical="center" textRotation="90" wrapText="1"/>
    </xf>
    <xf numFmtId="164" fontId="1" fillId="0" borderId="27" xfId="0" applyNumberFormat="1" applyFont="1" applyBorder="1" applyAlignment="1">
      <alignment horizontal="center" vertical="center" textRotation="90" wrapText="1"/>
    </xf>
    <xf numFmtId="164" fontId="1" fillId="0" borderId="0" xfId="0" applyNumberFormat="1" applyFont="1" applyBorder="1" applyAlignment="1">
      <alignment horizontal="center" vertical="center" textRotation="90" wrapText="1"/>
    </xf>
    <xf numFmtId="164" fontId="1" fillId="0" borderId="1" xfId="0" applyNumberFormat="1" applyFont="1" applyBorder="1" applyAlignment="1">
      <alignment horizontal="center" vertical="center" textRotation="90" wrapText="1"/>
    </xf>
    <xf numFmtId="3" fontId="5" fillId="0" borderId="51" xfId="0" applyNumberFormat="1" applyFont="1" applyBorder="1" applyAlignment="1">
      <alignment horizontal="center" vertical="center" wrapText="1"/>
    </xf>
    <xf numFmtId="3" fontId="5" fillId="0" borderId="48" xfId="0" applyNumberFormat="1" applyFont="1" applyBorder="1" applyAlignment="1">
      <alignment horizontal="center" vertical="center" wrapText="1"/>
    </xf>
    <xf numFmtId="3" fontId="5" fillId="0" borderId="49"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65" xfId="0" applyNumberFormat="1" applyFont="1" applyBorder="1" applyAlignment="1">
      <alignment horizontal="center" vertical="top"/>
    </xf>
    <xf numFmtId="3" fontId="5" fillId="0" borderId="41" xfId="0" applyNumberFormat="1" applyFont="1" applyBorder="1" applyAlignment="1">
      <alignment horizontal="center" vertical="top"/>
    </xf>
    <xf numFmtId="3" fontId="5" fillId="0" borderId="64" xfId="0" applyNumberFormat="1" applyFont="1" applyBorder="1" applyAlignment="1">
      <alignment horizontal="center" vertical="top"/>
    </xf>
    <xf numFmtId="3" fontId="11" fillId="0" borderId="0" xfId="0" applyNumberFormat="1" applyFont="1" applyAlignment="1">
      <alignment horizontal="left" vertical="top" wrapText="1"/>
    </xf>
    <xf numFmtId="164" fontId="3" fillId="0" borderId="43" xfId="0" applyNumberFormat="1" applyFont="1" applyBorder="1" applyAlignment="1">
      <alignment horizontal="center" vertical="center" textRotation="90" wrapText="1"/>
    </xf>
    <xf numFmtId="164" fontId="3" fillId="0" borderId="30" xfId="0" applyNumberFormat="1" applyFont="1" applyBorder="1" applyAlignment="1">
      <alignment horizontal="center" vertical="center" textRotation="90" wrapText="1"/>
    </xf>
    <xf numFmtId="164" fontId="3" fillId="0" borderId="26" xfId="0" applyNumberFormat="1" applyFont="1" applyBorder="1" applyAlignment="1">
      <alignment horizontal="center" vertical="center" textRotation="90" wrapText="1"/>
    </xf>
    <xf numFmtId="164" fontId="18" fillId="3" borderId="12" xfId="0" applyNumberFormat="1" applyFont="1" applyFill="1" applyBorder="1" applyAlignment="1">
      <alignment horizontal="center" vertical="top"/>
    </xf>
    <xf numFmtId="3" fontId="1" fillId="4" borderId="51" xfId="0" applyNumberFormat="1" applyFont="1" applyFill="1" applyBorder="1" applyAlignment="1">
      <alignment horizontal="center" vertical="top"/>
    </xf>
    <xf numFmtId="3" fontId="1" fillId="4" borderId="48" xfId="0" applyNumberFormat="1" applyFont="1" applyFill="1" applyBorder="1" applyAlignment="1">
      <alignment horizontal="center" vertical="top"/>
    </xf>
    <xf numFmtId="3" fontId="1" fillId="4" borderId="49" xfId="0" applyNumberFormat="1" applyFont="1" applyFill="1" applyBorder="1" applyAlignment="1">
      <alignment horizontal="center" vertical="top"/>
    </xf>
    <xf numFmtId="3" fontId="5" fillId="0" borderId="28" xfId="0" applyNumberFormat="1" applyFont="1" applyBorder="1" applyAlignment="1">
      <alignment horizontal="center" vertical="top"/>
    </xf>
    <xf numFmtId="3" fontId="5" fillId="0" borderId="7"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164" fontId="1" fillId="0" borderId="4" xfId="0" applyNumberFormat="1" applyFont="1" applyBorder="1" applyAlignment="1">
      <alignment horizontal="center" vertical="center" textRotation="90" wrapText="1"/>
    </xf>
    <xf numFmtId="164" fontId="1" fillId="0" borderId="12" xfId="0" applyNumberFormat="1" applyFont="1" applyBorder="1" applyAlignment="1">
      <alignment horizontal="center" vertical="center" textRotation="90" wrapText="1"/>
    </xf>
    <xf numFmtId="11" fontId="7" fillId="9" borderId="8" xfId="0" applyNumberFormat="1" applyFont="1" applyFill="1" applyBorder="1" applyAlignment="1">
      <alignment horizontal="left" vertical="top" wrapText="1"/>
    </xf>
    <xf numFmtId="11" fontId="7" fillId="9" borderId="60" xfId="0" applyNumberFormat="1" applyFont="1" applyFill="1" applyBorder="1" applyAlignment="1">
      <alignment horizontal="left" vertical="top" wrapText="1"/>
    </xf>
    <xf numFmtId="11" fontId="7" fillId="9" borderId="9" xfId="0" applyNumberFormat="1" applyFont="1" applyFill="1" applyBorder="1" applyAlignment="1">
      <alignment horizontal="left" vertical="top" wrapText="1"/>
    </xf>
    <xf numFmtId="3" fontId="3" fillId="10" borderId="16" xfId="0" applyNumberFormat="1" applyFont="1" applyFill="1" applyBorder="1" applyAlignment="1">
      <alignment horizontal="left" vertical="top" wrapText="1"/>
    </xf>
    <xf numFmtId="0" fontId="1" fillId="3" borderId="72" xfId="0" applyFont="1" applyFill="1" applyBorder="1" applyAlignment="1">
      <alignment horizontal="center" vertical="top" wrapText="1"/>
    </xf>
    <xf numFmtId="0" fontId="1" fillId="3" borderId="74" xfId="0" applyFont="1" applyFill="1" applyBorder="1" applyAlignment="1">
      <alignment horizontal="center" vertical="top" wrapText="1"/>
    </xf>
    <xf numFmtId="3" fontId="1" fillId="0" borderId="13" xfId="0" applyNumberFormat="1" applyFont="1" applyBorder="1" applyAlignment="1">
      <alignment horizontal="center" vertical="top"/>
    </xf>
    <xf numFmtId="3" fontId="1" fillId="0" borderId="72" xfId="0" applyNumberFormat="1" applyFont="1" applyBorder="1" applyAlignment="1">
      <alignment horizontal="center" vertical="top"/>
    </xf>
    <xf numFmtId="3" fontId="1" fillId="0" borderId="71" xfId="0" applyNumberFormat="1" applyFont="1" applyBorder="1" applyAlignment="1">
      <alignment horizontal="center" vertical="top"/>
    </xf>
    <xf numFmtId="3" fontId="1" fillId="0" borderId="14" xfId="0" applyNumberFormat="1" applyFont="1" applyBorder="1" applyAlignment="1">
      <alignment horizontal="left" vertical="top" wrapText="1"/>
    </xf>
    <xf numFmtId="3" fontId="1" fillId="0" borderId="74" xfId="0" applyNumberFormat="1" applyFont="1" applyBorder="1" applyAlignment="1">
      <alignment horizontal="center" vertical="top"/>
    </xf>
    <xf numFmtId="3" fontId="3" fillId="2" borderId="51" xfId="0" applyNumberFormat="1" applyFont="1" applyFill="1" applyBorder="1" applyAlignment="1">
      <alignment horizontal="left" vertical="top" wrapText="1"/>
    </xf>
    <xf numFmtId="3" fontId="1" fillId="3" borderId="81" xfId="0" applyNumberFormat="1" applyFont="1" applyFill="1" applyBorder="1" applyAlignment="1">
      <alignment horizontal="left" vertical="top" wrapText="1"/>
    </xf>
    <xf numFmtId="3" fontId="1" fillId="3" borderId="14" xfId="0" applyNumberFormat="1" applyFont="1" applyFill="1" applyBorder="1" applyAlignment="1">
      <alignment horizontal="left" vertical="top" wrapText="1"/>
    </xf>
    <xf numFmtId="3" fontId="1" fillId="3" borderId="82" xfId="0" applyNumberFormat="1" applyFont="1" applyFill="1" applyBorder="1" applyAlignment="1">
      <alignment horizontal="left" vertical="top" wrapText="1"/>
    </xf>
    <xf numFmtId="164" fontId="18" fillId="3" borderId="13" xfId="0" applyNumberFormat="1" applyFont="1" applyFill="1" applyBorder="1" applyAlignment="1">
      <alignment horizontal="center" vertical="top"/>
    </xf>
    <xf numFmtId="164" fontId="18" fillId="3" borderId="74" xfId="0" applyNumberFormat="1" applyFont="1" applyFill="1" applyBorder="1" applyAlignment="1">
      <alignment horizontal="center" vertical="top"/>
    </xf>
    <xf numFmtId="3" fontId="5" fillId="0" borderId="36" xfId="0" applyNumberFormat="1" applyFont="1" applyBorder="1" applyAlignment="1">
      <alignment horizontal="center" vertical="center" textRotation="90" wrapText="1"/>
    </xf>
    <xf numFmtId="164" fontId="1" fillId="0" borderId="72" xfId="0" applyNumberFormat="1" applyFont="1" applyBorder="1" applyAlignment="1">
      <alignment horizontal="center" vertical="center" textRotation="90" wrapText="1"/>
    </xf>
    <xf numFmtId="164" fontId="1" fillId="0" borderId="74" xfId="0" applyNumberFormat="1" applyFont="1" applyBorder="1" applyAlignment="1">
      <alignment horizontal="center" vertical="center" textRotation="90" wrapText="1"/>
    </xf>
  </cellXfs>
  <cellStyles count="4">
    <cellStyle name="Įprastas" xfId="0" builtinId="0"/>
    <cellStyle name="Įprastas 2" xfId="2"/>
    <cellStyle name="Įprastas 5" xfId="1"/>
    <cellStyle name="Normal" xfId="3"/>
  </cellStyles>
  <dxfs count="0"/>
  <tableStyles count="0" defaultTableStyle="TableStyleMedium2" defaultPivotStyle="PivotStyleLight16"/>
  <colors>
    <mruColors>
      <color rgb="FFFFFF99"/>
      <color rgb="FFFFCCFF"/>
      <color rgb="FFCCFFCC"/>
      <color rgb="FFCCFFFF"/>
      <color rgb="FF99FF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T72"/>
  <sheetViews>
    <sheetView zoomScaleNormal="100" zoomScaleSheetLayoutView="80" workbookViewId="0">
      <selection activeCell="F14" sqref="F14:F19"/>
    </sheetView>
  </sheetViews>
  <sheetFormatPr defaultColWidth="9.140625" defaultRowHeight="12.75" x14ac:dyDescent="0.2"/>
  <cols>
    <col min="1" max="1" width="2.7109375" style="5" customWidth="1"/>
    <col min="2" max="2" width="2.85546875" style="6" customWidth="1"/>
    <col min="3" max="3" width="2.7109375" style="7" customWidth="1"/>
    <col min="4" max="4" width="2.7109375" style="8" customWidth="1"/>
    <col min="5" max="5" width="30.85546875" style="9" customWidth="1"/>
    <col min="6" max="6" width="3.7109375" style="120" customWidth="1"/>
    <col min="7" max="7" width="12.85546875" style="120" customWidth="1"/>
    <col min="8" max="8" width="7.7109375" style="9" customWidth="1"/>
    <col min="9" max="9" width="7.85546875" style="40" customWidth="1"/>
    <col min="10" max="10" width="9.85546875" style="40" customWidth="1"/>
    <col min="11" max="12" width="7.85546875" style="40" customWidth="1"/>
    <col min="13" max="13" width="23.28515625" style="9" customWidth="1"/>
    <col min="14" max="17" width="5.7109375" style="120" customWidth="1"/>
    <col min="18" max="16384" width="9.140625" style="9"/>
  </cols>
  <sheetData>
    <row r="1" spans="1:17" ht="27.75" customHeight="1" x14ac:dyDescent="0.2">
      <c r="G1" s="714" t="s">
        <v>123</v>
      </c>
      <c r="H1" s="714"/>
      <c r="I1" s="714"/>
      <c r="J1" s="714"/>
      <c r="K1" s="714"/>
      <c r="L1" s="714"/>
      <c r="M1" s="714"/>
      <c r="N1" s="714"/>
      <c r="O1" s="714"/>
      <c r="P1" s="714"/>
      <c r="Q1" s="714"/>
    </row>
    <row r="2" spans="1:17" s="10" customFormat="1" ht="15.75" x14ac:dyDescent="0.2">
      <c r="A2" s="739" t="s">
        <v>91</v>
      </c>
      <c r="B2" s="739"/>
      <c r="C2" s="739"/>
      <c r="D2" s="739"/>
      <c r="E2" s="739"/>
      <c r="F2" s="739"/>
      <c r="G2" s="739"/>
      <c r="H2" s="739"/>
      <c r="I2" s="739"/>
      <c r="J2" s="739"/>
      <c r="K2" s="739"/>
      <c r="L2" s="739"/>
      <c r="M2" s="739"/>
      <c r="N2" s="739"/>
      <c r="O2" s="739"/>
      <c r="P2" s="739"/>
      <c r="Q2" s="739"/>
    </row>
    <row r="3" spans="1:17" s="10" customFormat="1" ht="15.75" x14ac:dyDescent="0.2">
      <c r="A3" s="740" t="s">
        <v>88</v>
      </c>
      <c r="B3" s="740"/>
      <c r="C3" s="740"/>
      <c r="D3" s="740"/>
      <c r="E3" s="740"/>
      <c r="F3" s="740"/>
      <c r="G3" s="740"/>
      <c r="H3" s="740"/>
      <c r="I3" s="740"/>
      <c r="J3" s="740"/>
      <c r="K3" s="740"/>
      <c r="L3" s="740"/>
      <c r="M3" s="740"/>
      <c r="N3" s="740"/>
      <c r="O3" s="740"/>
      <c r="P3" s="740"/>
      <c r="Q3" s="740"/>
    </row>
    <row r="4" spans="1:17" s="10" customFormat="1" ht="15.75" x14ac:dyDescent="0.2">
      <c r="A4" s="741" t="s">
        <v>19</v>
      </c>
      <c r="B4" s="741"/>
      <c r="C4" s="741"/>
      <c r="D4" s="741"/>
      <c r="E4" s="741"/>
      <c r="F4" s="741"/>
      <c r="G4" s="741"/>
      <c r="H4" s="741"/>
      <c r="I4" s="741"/>
      <c r="J4" s="741"/>
      <c r="K4" s="741"/>
      <c r="L4" s="741"/>
      <c r="M4" s="741"/>
      <c r="N4" s="741"/>
      <c r="O4" s="741"/>
      <c r="P4" s="741"/>
      <c r="Q4" s="741"/>
    </row>
    <row r="5" spans="1:17" ht="20.25" customHeight="1" thickBot="1" x14ac:dyDescent="0.25">
      <c r="A5" s="11"/>
      <c r="B5" s="11"/>
      <c r="C5" s="12"/>
      <c r="D5" s="12"/>
      <c r="E5" s="13"/>
      <c r="F5" s="13"/>
      <c r="G5" s="13"/>
      <c r="H5" s="13"/>
      <c r="I5" s="14"/>
      <c r="J5" s="14"/>
      <c r="K5" s="14"/>
      <c r="L5" s="14"/>
      <c r="M5" s="742" t="s">
        <v>20</v>
      </c>
      <c r="N5" s="742"/>
      <c r="O5" s="742"/>
      <c r="P5" s="742"/>
      <c r="Q5" s="742"/>
    </row>
    <row r="6" spans="1:17" ht="19.5" customHeight="1" x14ac:dyDescent="0.2">
      <c r="A6" s="774" t="s">
        <v>23</v>
      </c>
      <c r="B6" s="777" t="s">
        <v>0</v>
      </c>
      <c r="C6" s="672" t="s">
        <v>1</v>
      </c>
      <c r="D6" s="675"/>
      <c r="E6" s="678" t="s">
        <v>24</v>
      </c>
      <c r="F6" s="681" t="s">
        <v>3</v>
      </c>
      <c r="G6" s="654" t="s">
        <v>53</v>
      </c>
      <c r="H6" s="657" t="s">
        <v>4</v>
      </c>
      <c r="I6" s="684" t="s">
        <v>58</v>
      </c>
      <c r="J6" s="684" t="s">
        <v>55</v>
      </c>
      <c r="K6" s="684" t="s">
        <v>56</v>
      </c>
      <c r="L6" s="684" t="s">
        <v>57</v>
      </c>
      <c r="M6" s="660" t="s">
        <v>25</v>
      </c>
      <c r="N6" s="661"/>
      <c r="O6" s="661"/>
      <c r="P6" s="661"/>
      <c r="Q6" s="662"/>
    </row>
    <row r="7" spans="1:17" ht="15" customHeight="1" x14ac:dyDescent="0.2">
      <c r="A7" s="775"/>
      <c r="B7" s="778"/>
      <c r="C7" s="673"/>
      <c r="D7" s="676"/>
      <c r="E7" s="679"/>
      <c r="F7" s="682"/>
      <c r="G7" s="655"/>
      <c r="H7" s="658"/>
      <c r="I7" s="685"/>
      <c r="J7" s="685"/>
      <c r="K7" s="685"/>
      <c r="L7" s="685"/>
      <c r="M7" s="663" t="s">
        <v>2</v>
      </c>
      <c r="N7" s="667" t="s">
        <v>5</v>
      </c>
      <c r="O7" s="668"/>
      <c r="P7" s="668"/>
      <c r="Q7" s="669"/>
    </row>
    <row r="8" spans="1:17" ht="74.25" customHeight="1" thickBot="1" x14ac:dyDescent="0.25">
      <c r="A8" s="776"/>
      <c r="B8" s="779"/>
      <c r="C8" s="674"/>
      <c r="D8" s="677"/>
      <c r="E8" s="680"/>
      <c r="F8" s="683"/>
      <c r="G8" s="656"/>
      <c r="H8" s="659"/>
      <c r="I8" s="686"/>
      <c r="J8" s="686"/>
      <c r="K8" s="686"/>
      <c r="L8" s="686"/>
      <c r="M8" s="664"/>
      <c r="N8" s="15" t="s">
        <v>60</v>
      </c>
      <c r="O8" s="105" t="s">
        <v>59</v>
      </c>
      <c r="P8" s="107" t="s">
        <v>61</v>
      </c>
      <c r="Q8" s="106" t="s">
        <v>76</v>
      </c>
    </row>
    <row r="9" spans="1:17" x14ac:dyDescent="0.2">
      <c r="A9" s="750" t="s">
        <v>26</v>
      </c>
      <c r="B9" s="751"/>
      <c r="C9" s="751"/>
      <c r="D9" s="751"/>
      <c r="E9" s="751"/>
      <c r="F9" s="751"/>
      <c r="G9" s="751"/>
      <c r="H9" s="751"/>
      <c r="I9" s="751"/>
      <c r="J9" s="751"/>
      <c r="K9" s="751"/>
      <c r="L9" s="751"/>
      <c r="M9" s="751"/>
      <c r="N9" s="751"/>
      <c r="O9" s="751"/>
      <c r="P9" s="751"/>
      <c r="Q9" s="752"/>
    </row>
    <row r="10" spans="1:17" x14ac:dyDescent="0.2">
      <c r="A10" s="753" t="s">
        <v>27</v>
      </c>
      <c r="B10" s="754"/>
      <c r="C10" s="754"/>
      <c r="D10" s="754"/>
      <c r="E10" s="754"/>
      <c r="F10" s="754"/>
      <c r="G10" s="754"/>
      <c r="H10" s="754"/>
      <c r="I10" s="754"/>
      <c r="J10" s="754"/>
      <c r="K10" s="754"/>
      <c r="L10" s="754"/>
      <c r="M10" s="754"/>
      <c r="N10" s="754"/>
      <c r="O10" s="754"/>
      <c r="P10" s="754"/>
      <c r="Q10" s="755"/>
    </row>
    <row r="11" spans="1:17" ht="14.45" customHeight="1" thickBot="1" x14ac:dyDescent="0.25">
      <c r="A11" s="279" t="s">
        <v>6</v>
      </c>
      <c r="B11" s="756" t="s">
        <v>90</v>
      </c>
      <c r="C11" s="757"/>
      <c r="D11" s="757"/>
      <c r="E11" s="757"/>
      <c r="F11" s="757"/>
      <c r="G11" s="757"/>
      <c r="H11" s="757"/>
      <c r="I11" s="757"/>
      <c r="J11" s="757"/>
      <c r="K11" s="757"/>
      <c r="L11" s="757"/>
      <c r="M11" s="757"/>
      <c r="N11" s="757"/>
      <c r="O11" s="757"/>
      <c r="P11" s="757"/>
      <c r="Q11" s="758"/>
    </row>
    <row r="12" spans="1:17" ht="13.5" thickBot="1" x14ac:dyDescent="0.25">
      <c r="A12" s="279" t="s">
        <v>6</v>
      </c>
      <c r="B12" s="16" t="s">
        <v>6</v>
      </c>
      <c r="C12" s="759" t="s">
        <v>28</v>
      </c>
      <c r="D12" s="760"/>
      <c r="E12" s="760"/>
      <c r="F12" s="760"/>
      <c r="G12" s="760"/>
      <c r="H12" s="760"/>
      <c r="I12" s="760"/>
      <c r="J12" s="760"/>
      <c r="K12" s="760"/>
      <c r="L12" s="760"/>
      <c r="M12" s="760"/>
      <c r="N12" s="760"/>
      <c r="O12" s="760"/>
      <c r="P12" s="760"/>
      <c r="Q12" s="761"/>
    </row>
    <row r="13" spans="1:17" ht="42" customHeight="1" x14ac:dyDescent="0.2">
      <c r="A13" s="280" t="s">
        <v>6</v>
      </c>
      <c r="B13" s="18" t="s">
        <v>6</v>
      </c>
      <c r="C13" s="19" t="s">
        <v>6</v>
      </c>
      <c r="D13" s="20"/>
      <c r="E13" s="21" t="s">
        <v>29</v>
      </c>
      <c r="F13" s="114"/>
      <c r="G13" s="642" t="s">
        <v>52</v>
      </c>
      <c r="H13" s="133"/>
      <c r="I13" s="134"/>
      <c r="J13" s="111"/>
      <c r="K13" s="95"/>
      <c r="L13" s="135"/>
      <c r="M13" s="22"/>
      <c r="N13" s="146"/>
      <c r="O13" s="108"/>
      <c r="P13" s="62"/>
      <c r="Q13" s="224"/>
    </row>
    <row r="14" spans="1:17" ht="16.899999999999999" customHeight="1" x14ac:dyDescent="0.2">
      <c r="A14" s="281"/>
      <c r="B14" s="23"/>
      <c r="C14" s="19"/>
      <c r="D14" s="647" t="s">
        <v>6</v>
      </c>
      <c r="E14" s="644" t="s">
        <v>75</v>
      </c>
      <c r="F14" s="771"/>
      <c r="G14" s="643"/>
      <c r="H14" s="49" t="s">
        <v>7</v>
      </c>
      <c r="I14" s="640">
        <f>36</f>
        <v>36</v>
      </c>
      <c r="J14" s="768">
        <v>74</v>
      </c>
      <c r="K14" s="762">
        <v>54</v>
      </c>
      <c r="L14" s="765">
        <v>64</v>
      </c>
      <c r="M14" s="168" t="s">
        <v>77</v>
      </c>
      <c r="N14" s="147"/>
      <c r="O14" s="110">
        <v>5</v>
      </c>
      <c r="P14" s="73">
        <v>5</v>
      </c>
      <c r="Q14" s="3">
        <v>5</v>
      </c>
    </row>
    <row r="15" spans="1:17" ht="27.6" customHeight="1" x14ac:dyDescent="0.2">
      <c r="A15" s="281"/>
      <c r="B15" s="23"/>
      <c r="C15" s="19"/>
      <c r="D15" s="648"/>
      <c r="E15" s="645"/>
      <c r="F15" s="771"/>
      <c r="G15" s="643"/>
      <c r="H15" s="121"/>
      <c r="I15" s="640"/>
      <c r="J15" s="769"/>
      <c r="K15" s="763"/>
      <c r="L15" s="766"/>
      <c r="M15" s="168" t="s">
        <v>30</v>
      </c>
      <c r="N15" s="147">
        <v>16</v>
      </c>
      <c r="O15" s="110">
        <v>16</v>
      </c>
      <c r="P15" s="73">
        <v>16</v>
      </c>
      <c r="Q15" s="3">
        <v>16</v>
      </c>
    </row>
    <row r="16" spans="1:17" ht="19.149999999999999" customHeight="1" x14ac:dyDescent="0.2">
      <c r="A16" s="281"/>
      <c r="B16" s="23"/>
      <c r="C16" s="19"/>
      <c r="D16" s="649"/>
      <c r="E16" s="646"/>
      <c r="F16" s="771"/>
      <c r="G16" s="643"/>
      <c r="H16" s="71"/>
      <c r="I16" s="640"/>
      <c r="J16" s="770"/>
      <c r="K16" s="764"/>
      <c r="L16" s="767"/>
      <c r="M16" s="31" t="s">
        <v>79</v>
      </c>
      <c r="N16" s="147"/>
      <c r="O16" s="110">
        <v>30</v>
      </c>
      <c r="P16" s="73">
        <v>30</v>
      </c>
      <c r="Q16" s="3">
        <v>30</v>
      </c>
    </row>
    <row r="17" spans="1:20" ht="43.5" customHeight="1" x14ac:dyDescent="0.2">
      <c r="A17" s="281"/>
      <c r="B17" s="23"/>
      <c r="C17" s="19"/>
      <c r="D17" s="68" t="s">
        <v>8</v>
      </c>
      <c r="E17" s="164" t="s">
        <v>78</v>
      </c>
      <c r="F17" s="771"/>
      <c r="G17" s="643"/>
      <c r="H17" s="121" t="s">
        <v>7</v>
      </c>
      <c r="I17" s="221"/>
      <c r="J17" s="169">
        <v>10</v>
      </c>
      <c r="K17" s="166">
        <v>10</v>
      </c>
      <c r="L17" s="167">
        <v>10</v>
      </c>
      <c r="M17" s="218" t="s">
        <v>80</v>
      </c>
      <c r="N17" s="165">
        <v>1</v>
      </c>
      <c r="O17" s="112">
        <v>1</v>
      </c>
      <c r="P17" s="61">
        <v>1</v>
      </c>
      <c r="Q17" s="225">
        <v>1</v>
      </c>
    </row>
    <row r="18" spans="1:20" ht="31.9" customHeight="1" x14ac:dyDescent="0.2">
      <c r="A18" s="281"/>
      <c r="B18" s="23"/>
      <c r="C18" s="19"/>
      <c r="D18" s="220" t="s">
        <v>9</v>
      </c>
      <c r="E18" s="644" t="s">
        <v>81</v>
      </c>
      <c r="F18" s="771"/>
      <c r="G18" s="643"/>
      <c r="H18" s="49" t="s">
        <v>7</v>
      </c>
      <c r="I18" s="150"/>
      <c r="J18" s="222">
        <v>2.5</v>
      </c>
      <c r="K18" s="212">
        <v>2.5</v>
      </c>
      <c r="L18" s="215">
        <v>2.5</v>
      </c>
      <c r="M18" s="115" t="s">
        <v>80</v>
      </c>
      <c r="N18" s="147"/>
      <c r="O18" s="110">
        <v>1</v>
      </c>
      <c r="P18" s="73">
        <v>1</v>
      </c>
      <c r="Q18" s="3">
        <v>1</v>
      </c>
    </row>
    <row r="19" spans="1:20" ht="15.75" customHeight="1" thickBot="1" x14ac:dyDescent="0.25">
      <c r="A19" s="279"/>
      <c r="B19" s="25"/>
      <c r="C19" s="60"/>
      <c r="D19" s="67"/>
      <c r="E19" s="693"/>
      <c r="F19" s="771"/>
      <c r="G19" s="736" t="s">
        <v>31</v>
      </c>
      <c r="H19" s="737"/>
      <c r="I19" s="1">
        <f>SUM(I14:I18)</f>
        <v>36</v>
      </c>
      <c r="J19" s="151">
        <f>SUM(J14:J18)</f>
        <v>86.5</v>
      </c>
      <c r="K19" s="82">
        <f>SUM(K14:K18)</f>
        <v>66.5</v>
      </c>
      <c r="L19" s="152">
        <f>SUM(L14:L18)</f>
        <v>76.5</v>
      </c>
      <c r="M19" s="176" t="s">
        <v>41</v>
      </c>
      <c r="N19" s="177">
        <v>15</v>
      </c>
      <c r="O19" s="178">
        <v>8</v>
      </c>
      <c r="P19" s="103">
        <v>8</v>
      </c>
      <c r="Q19" s="179">
        <v>8</v>
      </c>
      <c r="T19" s="17"/>
    </row>
    <row r="20" spans="1:20" ht="53.45" customHeight="1" x14ac:dyDescent="0.2">
      <c r="A20" s="282" t="s">
        <v>6</v>
      </c>
      <c r="B20" s="41" t="s">
        <v>6</v>
      </c>
      <c r="C20" s="34" t="s">
        <v>8</v>
      </c>
      <c r="D20" s="27"/>
      <c r="E20" s="651" t="s">
        <v>73</v>
      </c>
      <c r="F20" s="58" t="s">
        <v>42</v>
      </c>
      <c r="G20" s="642" t="s">
        <v>52</v>
      </c>
      <c r="H20" s="28" t="s">
        <v>7</v>
      </c>
      <c r="I20" s="97"/>
      <c r="J20" s="190">
        <v>25</v>
      </c>
      <c r="K20" s="131"/>
      <c r="L20" s="190">
        <v>10</v>
      </c>
      <c r="M20" s="277" t="s">
        <v>105</v>
      </c>
      <c r="N20" s="276"/>
      <c r="O20" s="276">
        <v>1</v>
      </c>
      <c r="P20" s="275"/>
      <c r="Q20" s="278">
        <v>1</v>
      </c>
    </row>
    <row r="21" spans="1:20" ht="18.600000000000001" customHeight="1" thickBot="1" x14ac:dyDescent="0.25">
      <c r="A21" s="283"/>
      <c r="B21" s="42"/>
      <c r="C21" s="33"/>
      <c r="D21" s="26"/>
      <c r="E21" s="652"/>
      <c r="F21" s="59"/>
      <c r="G21" s="653"/>
      <c r="H21" s="35" t="s">
        <v>13</v>
      </c>
      <c r="I21" s="2"/>
      <c r="J21" s="79">
        <f>J20</f>
        <v>25</v>
      </c>
      <c r="K21" s="82"/>
      <c r="L21" s="79">
        <f>L20</f>
        <v>10</v>
      </c>
      <c r="M21" s="69"/>
      <c r="N21" s="149"/>
      <c r="O21" s="210"/>
      <c r="P21" s="211"/>
      <c r="Q21" s="65"/>
    </row>
    <row r="22" spans="1:20" ht="28.5" customHeight="1" x14ac:dyDescent="0.2">
      <c r="A22" s="284" t="s">
        <v>6</v>
      </c>
      <c r="B22" s="43" t="s">
        <v>6</v>
      </c>
      <c r="C22" s="19" t="s">
        <v>9</v>
      </c>
      <c r="D22" s="20"/>
      <c r="E22" s="29" t="s">
        <v>33</v>
      </c>
      <c r="F22" s="52"/>
      <c r="G22" s="642" t="s">
        <v>52</v>
      </c>
      <c r="H22" s="48"/>
      <c r="I22" s="97"/>
      <c r="J22" s="109"/>
      <c r="K22" s="92"/>
      <c r="L22" s="109"/>
      <c r="M22" s="113"/>
      <c r="N22" s="148"/>
      <c r="O22" s="148"/>
      <c r="P22" s="102"/>
      <c r="Q22" s="145"/>
    </row>
    <row r="23" spans="1:20" ht="42" customHeight="1" x14ac:dyDescent="0.2">
      <c r="A23" s="284"/>
      <c r="B23" s="43"/>
      <c r="C23" s="19"/>
      <c r="D23" s="24" t="s">
        <v>6</v>
      </c>
      <c r="E23" s="53" t="s">
        <v>34</v>
      </c>
      <c r="F23" s="52"/>
      <c r="G23" s="643"/>
      <c r="H23" s="30" t="s">
        <v>7</v>
      </c>
      <c r="I23" s="4">
        <v>40</v>
      </c>
      <c r="J23" s="171">
        <v>35.200000000000003</v>
      </c>
      <c r="K23" s="83">
        <v>52</v>
      </c>
      <c r="L23" s="171">
        <v>74</v>
      </c>
      <c r="M23" s="115" t="s">
        <v>35</v>
      </c>
      <c r="N23" s="207">
        <v>40</v>
      </c>
      <c r="O23" s="207">
        <v>40</v>
      </c>
      <c r="P23" s="64">
        <v>70</v>
      </c>
      <c r="Q23" s="182">
        <v>80</v>
      </c>
    </row>
    <row r="24" spans="1:20" ht="42" customHeight="1" x14ac:dyDescent="0.2">
      <c r="A24" s="284"/>
      <c r="B24" s="43"/>
      <c r="C24" s="32"/>
      <c r="D24" s="47" t="s">
        <v>8</v>
      </c>
      <c r="E24" s="217" t="s">
        <v>62</v>
      </c>
      <c r="F24" s="52"/>
      <c r="G24" s="219"/>
      <c r="H24" s="49" t="s">
        <v>7</v>
      </c>
      <c r="I24" s="50"/>
      <c r="J24" s="172">
        <v>28</v>
      </c>
      <c r="K24" s="173">
        <v>0.8</v>
      </c>
      <c r="L24" s="174">
        <v>0.8</v>
      </c>
      <c r="M24" s="185" t="s">
        <v>63</v>
      </c>
      <c r="N24" s="207"/>
      <c r="O24" s="207">
        <v>312</v>
      </c>
      <c r="P24" s="64">
        <v>12</v>
      </c>
      <c r="Q24" s="182">
        <v>12</v>
      </c>
    </row>
    <row r="25" spans="1:20" ht="30.75" customHeight="1" x14ac:dyDescent="0.2">
      <c r="A25" s="284"/>
      <c r="B25" s="43"/>
      <c r="C25" s="32"/>
      <c r="D25" s="20"/>
      <c r="E25" s="70"/>
      <c r="F25" s="52"/>
      <c r="G25" s="219"/>
      <c r="H25" s="71"/>
      <c r="I25" s="100"/>
      <c r="J25" s="80"/>
      <c r="K25" s="84"/>
      <c r="L25" s="80"/>
      <c r="M25" s="181" t="s">
        <v>64</v>
      </c>
      <c r="N25" s="207"/>
      <c r="O25" s="207">
        <v>1</v>
      </c>
      <c r="P25" s="64"/>
      <c r="Q25" s="182"/>
    </row>
    <row r="26" spans="1:20" ht="17.45" customHeight="1" x14ac:dyDescent="0.2">
      <c r="A26" s="284"/>
      <c r="B26" s="43"/>
      <c r="C26" s="32"/>
      <c r="D26" s="47" t="s">
        <v>9</v>
      </c>
      <c r="E26" s="644" t="s">
        <v>89</v>
      </c>
      <c r="F26" s="52"/>
      <c r="G26" s="44"/>
      <c r="H26" s="30" t="s">
        <v>7</v>
      </c>
      <c r="I26" s="4">
        <f>28.1-5</f>
        <v>23.1</v>
      </c>
      <c r="J26" s="171">
        <v>21.1</v>
      </c>
      <c r="K26" s="83">
        <v>28.1</v>
      </c>
      <c r="L26" s="171">
        <v>30</v>
      </c>
      <c r="M26" s="670" t="s">
        <v>32</v>
      </c>
      <c r="N26" s="665">
        <v>4</v>
      </c>
      <c r="O26" s="207">
        <v>4</v>
      </c>
      <c r="P26" s="64">
        <v>5</v>
      </c>
      <c r="Q26" s="182">
        <v>5</v>
      </c>
    </row>
    <row r="27" spans="1:20" ht="17.45" customHeight="1" thickBot="1" x14ac:dyDescent="0.25">
      <c r="A27" s="283"/>
      <c r="B27" s="42"/>
      <c r="C27" s="33"/>
      <c r="D27" s="26"/>
      <c r="E27" s="693"/>
      <c r="F27" s="54"/>
      <c r="G27" s="694" t="s">
        <v>31</v>
      </c>
      <c r="H27" s="697"/>
      <c r="I27" s="2">
        <f>SUM(I23:I26)</f>
        <v>63.1</v>
      </c>
      <c r="J27" s="79">
        <f>SUM(J23:J26)</f>
        <v>84.300000000000011</v>
      </c>
      <c r="K27" s="82">
        <f>SUM(K23:K26)</f>
        <v>80.900000000000006</v>
      </c>
      <c r="L27" s="79">
        <f>SUM(L23:L26)</f>
        <v>104.8</v>
      </c>
      <c r="M27" s="692"/>
      <c r="N27" s="666"/>
      <c r="O27" s="208"/>
      <c r="P27" s="183"/>
      <c r="Q27" s="184"/>
    </row>
    <row r="28" spans="1:20" ht="30.6" customHeight="1" x14ac:dyDescent="0.2">
      <c r="A28" s="282" t="s">
        <v>6</v>
      </c>
      <c r="B28" s="41" t="s">
        <v>6</v>
      </c>
      <c r="C28" s="34" t="s">
        <v>10</v>
      </c>
      <c r="D28" s="27"/>
      <c r="E28" s="245" t="s">
        <v>36</v>
      </c>
      <c r="F28" s="55"/>
      <c r="G28" s="642" t="s">
        <v>52</v>
      </c>
      <c r="H28" s="48"/>
      <c r="I28" s="170"/>
      <c r="J28" s="243"/>
      <c r="K28" s="235"/>
      <c r="L28" s="175"/>
      <c r="M28" s="236"/>
      <c r="N28" s="237"/>
      <c r="O28" s="192"/>
      <c r="P28" s="193"/>
      <c r="Q28" s="238"/>
      <c r="R28" s="180"/>
    </row>
    <row r="29" spans="1:20" ht="19.899999999999999" customHeight="1" x14ac:dyDescent="0.2">
      <c r="A29" s="284"/>
      <c r="B29" s="43"/>
      <c r="C29" s="32"/>
      <c r="D29" s="648" t="s">
        <v>6</v>
      </c>
      <c r="E29" s="645" t="s">
        <v>43</v>
      </c>
      <c r="F29" s="650" t="s">
        <v>42</v>
      </c>
      <c r="G29" s="643"/>
      <c r="H29" s="30" t="s">
        <v>7</v>
      </c>
      <c r="I29" s="98"/>
      <c r="J29" s="244">
        <v>850</v>
      </c>
      <c r="K29" s="235">
        <v>156.86000000000001</v>
      </c>
      <c r="L29" s="241"/>
      <c r="M29" s="670" t="s">
        <v>44</v>
      </c>
      <c r="N29" s="249">
        <v>40</v>
      </c>
      <c r="O29" s="249">
        <v>90</v>
      </c>
      <c r="P29" s="64">
        <v>100</v>
      </c>
      <c r="Q29" s="182"/>
      <c r="R29" s="180"/>
    </row>
    <row r="30" spans="1:20" ht="19.899999999999999" customHeight="1" x14ac:dyDescent="0.2">
      <c r="A30" s="284"/>
      <c r="B30" s="43"/>
      <c r="C30" s="32"/>
      <c r="D30" s="649"/>
      <c r="E30" s="646"/>
      <c r="F30" s="650"/>
      <c r="G30" s="643"/>
      <c r="H30" s="30" t="s">
        <v>21</v>
      </c>
      <c r="I30" s="98">
        <f>100+3.5+669.5-52.5-10</f>
        <v>710.5</v>
      </c>
      <c r="J30" s="96"/>
      <c r="K30" s="83"/>
      <c r="L30" s="93"/>
      <c r="M30" s="671"/>
      <c r="N30" s="246"/>
      <c r="O30" s="250"/>
      <c r="P30" s="251"/>
      <c r="Q30" s="242"/>
      <c r="R30" s="180"/>
    </row>
    <row r="31" spans="1:20" ht="40.9" customHeight="1" x14ac:dyDescent="0.2">
      <c r="A31" s="284"/>
      <c r="B31" s="43"/>
      <c r="C31" s="32"/>
      <c r="D31" s="24" t="s">
        <v>8</v>
      </c>
      <c r="E31" s="66" t="s">
        <v>51</v>
      </c>
      <c r="F31" s="45"/>
      <c r="G31" s="219" t="s">
        <v>54</v>
      </c>
      <c r="H31" s="49" t="s">
        <v>45</v>
      </c>
      <c r="I31" s="99">
        <v>20.2</v>
      </c>
      <c r="J31" s="78">
        <v>20.2</v>
      </c>
      <c r="K31" s="212"/>
      <c r="L31" s="94"/>
      <c r="M31" s="218" t="s">
        <v>46</v>
      </c>
      <c r="N31" s="207">
        <v>4</v>
      </c>
      <c r="O31" s="207">
        <v>4</v>
      </c>
      <c r="P31" s="64"/>
      <c r="Q31" s="239"/>
      <c r="R31" s="180"/>
    </row>
    <row r="32" spans="1:20" ht="30.6" customHeight="1" x14ac:dyDescent="0.2">
      <c r="A32" s="284"/>
      <c r="B32" s="43"/>
      <c r="C32" s="32"/>
      <c r="D32" s="204" t="s">
        <v>9</v>
      </c>
      <c r="E32" s="644" t="s">
        <v>65</v>
      </c>
      <c r="F32" s="45"/>
      <c r="G32" s="219"/>
      <c r="H32" s="49" t="s">
        <v>7</v>
      </c>
      <c r="I32" s="99"/>
      <c r="J32" s="78"/>
      <c r="K32" s="212">
        <v>2.5</v>
      </c>
      <c r="L32" s="94">
        <v>5</v>
      </c>
      <c r="M32" s="187" t="s">
        <v>66</v>
      </c>
      <c r="N32" s="186"/>
      <c r="O32" s="186"/>
      <c r="P32" s="188">
        <v>4</v>
      </c>
      <c r="Q32" s="189">
        <v>6</v>
      </c>
      <c r="R32" s="180"/>
    </row>
    <row r="33" spans="1:20" ht="39.75" customHeight="1" x14ac:dyDescent="0.2">
      <c r="A33" s="284"/>
      <c r="B33" s="43"/>
      <c r="C33" s="32"/>
      <c r="D33" s="204"/>
      <c r="E33" s="645"/>
      <c r="F33" s="45"/>
      <c r="G33" s="219"/>
      <c r="H33" s="121"/>
      <c r="I33" s="153"/>
      <c r="J33" s="162"/>
      <c r="K33" s="213"/>
      <c r="L33" s="140"/>
      <c r="M33" s="74" t="s">
        <v>67</v>
      </c>
      <c r="N33" s="226"/>
      <c r="O33" s="142"/>
      <c r="P33" s="75">
        <v>6</v>
      </c>
      <c r="Q33" s="240">
        <v>10</v>
      </c>
    </row>
    <row r="34" spans="1:20" ht="31.15" customHeight="1" x14ac:dyDescent="0.2">
      <c r="A34" s="284"/>
      <c r="B34" s="43"/>
      <c r="C34" s="32"/>
      <c r="D34" s="204"/>
      <c r="E34" s="645"/>
      <c r="F34" s="45"/>
      <c r="G34" s="219"/>
      <c r="H34" s="121"/>
      <c r="I34" s="153"/>
      <c r="J34" s="162"/>
      <c r="K34" s="213"/>
      <c r="L34" s="140"/>
      <c r="M34" s="72" t="s">
        <v>68</v>
      </c>
      <c r="N34" s="147"/>
      <c r="O34" s="147"/>
      <c r="P34" s="73">
        <v>2</v>
      </c>
      <c r="Q34" s="76">
        <v>2</v>
      </c>
    </row>
    <row r="35" spans="1:20" ht="16.5" customHeight="1" thickBot="1" x14ac:dyDescent="0.25">
      <c r="A35" s="283"/>
      <c r="B35" s="42"/>
      <c r="C35" s="33"/>
      <c r="D35" s="205"/>
      <c r="E35" s="693"/>
      <c r="F35" s="56"/>
      <c r="G35" s="694" t="s">
        <v>31</v>
      </c>
      <c r="H35" s="696"/>
      <c r="I35" s="2">
        <f>SUM(I30:I31)</f>
        <v>730.7</v>
      </c>
      <c r="J35" s="117">
        <f>SUM(J28:J32)</f>
        <v>870.2</v>
      </c>
      <c r="K35" s="118">
        <f>SUM(K28:K32)</f>
        <v>159.36000000000001</v>
      </c>
      <c r="L35" s="119">
        <f>SUM(L30:L33)</f>
        <v>5</v>
      </c>
      <c r="M35" s="206" t="s">
        <v>69</v>
      </c>
      <c r="N35" s="210"/>
      <c r="O35" s="210"/>
      <c r="P35" s="232">
        <v>8</v>
      </c>
      <c r="Q35" s="104">
        <v>8</v>
      </c>
    </row>
    <row r="36" spans="1:20" ht="52.15" customHeight="1" x14ac:dyDescent="0.2">
      <c r="A36" s="282" t="s">
        <v>6</v>
      </c>
      <c r="B36" s="41" t="s">
        <v>6</v>
      </c>
      <c r="C36" s="34" t="s">
        <v>11</v>
      </c>
      <c r="D36" s="27"/>
      <c r="E36" s="651" t="s">
        <v>37</v>
      </c>
      <c r="F36" s="58" t="s">
        <v>42</v>
      </c>
      <c r="G36" s="642" t="s">
        <v>52</v>
      </c>
      <c r="H36" s="28" t="s">
        <v>7</v>
      </c>
      <c r="I36" s="116">
        <v>7.9</v>
      </c>
      <c r="J36" s="129">
        <v>8</v>
      </c>
      <c r="K36" s="81">
        <v>8</v>
      </c>
      <c r="L36" s="136">
        <v>8</v>
      </c>
      <c r="M36" s="698" t="s">
        <v>38</v>
      </c>
      <c r="N36" s="604">
        <v>15</v>
      </c>
      <c r="O36" s="209">
        <v>15</v>
      </c>
      <c r="P36" s="231">
        <v>15</v>
      </c>
      <c r="Q36" s="101">
        <v>15</v>
      </c>
    </row>
    <row r="37" spans="1:20" ht="18.600000000000001" customHeight="1" thickBot="1" x14ac:dyDescent="0.25">
      <c r="A37" s="283"/>
      <c r="B37" s="42"/>
      <c r="C37" s="33"/>
      <c r="D37" s="26"/>
      <c r="E37" s="652"/>
      <c r="F37" s="59"/>
      <c r="G37" s="653"/>
      <c r="H37" s="35" t="s">
        <v>13</v>
      </c>
      <c r="I37" s="2">
        <f>I36</f>
        <v>7.9</v>
      </c>
      <c r="J37" s="1">
        <f t="shared" ref="J37:K37" si="0">J36</f>
        <v>8</v>
      </c>
      <c r="K37" s="82">
        <f t="shared" si="0"/>
        <v>8</v>
      </c>
      <c r="L37" s="87">
        <f>L36</f>
        <v>8</v>
      </c>
      <c r="M37" s="603"/>
      <c r="N37" s="605"/>
      <c r="O37" s="210"/>
      <c r="P37" s="211"/>
      <c r="Q37" s="65"/>
    </row>
    <row r="38" spans="1:20" ht="38.450000000000003" customHeight="1" x14ac:dyDescent="0.2">
      <c r="A38" s="282" t="s">
        <v>6</v>
      </c>
      <c r="B38" s="41" t="s">
        <v>6</v>
      </c>
      <c r="C38" s="34" t="s">
        <v>72</v>
      </c>
      <c r="D38" s="27"/>
      <c r="E38" s="651" t="s">
        <v>95</v>
      </c>
      <c r="F38" s="58" t="s">
        <v>42</v>
      </c>
      <c r="G38" s="642" t="s">
        <v>52</v>
      </c>
      <c r="H38" s="28" t="s">
        <v>7</v>
      </c>
      <c r="I38" s="97"/>
      <c r="J38" s="77"/>
      <c r="K38" s="81">
        <v>25</v>
      </c>
      <c r="L38" s="77">
        <v>25</v>
      </c>
      <c r="M38" s="194" t="s">
        <v>96</v>
      </c>
      <c r="N38" s="195"/>
      <c r="O38" s="196"/>
      <c r="P38" s="62">
        <v>7</v>
      </c>
      <c r="Q38" s="63">
        <v>7</v>
      </c>
    </row>
    <row r="39" spans="1:20" ht="32.25" customHeight="1" thickBot="1" x14ac:dyDescent="0.25">
      <c r="A39" s="283"/>
      <c r="B39" s="42"/>
      <c r="C39" s="33"/>
      <c r="D39" s="26"/>
      <c r="E39" s="652"/>
      <c r="F39" s="59"/>
      <c r="G39" s="653"/>
      <c r="H39" s="35" t="s">
        <v>13</v>
      </c>
      <c r="I39" s="2">
        <f>I38</f>
        <v>0</v>
      </c>
      <c r="J39" s="79">
        <f t="shared" ref="J39:L39" si="1">J38</f>
        <v>0</v>
      </c>
      <c r="K39" s="82">
        <f t="shared" si="1"/>
        <v>25</v>
      </c>
      <c r="L39" s="79">
        <f t="shared" si="1"/>
        <v>25</v>
      </c>
      <c r="M39" s="69" t="s">
        <v>104</v>
      </c>
      <c r="N39" s="197"/>
      <c r="O39" s="198"/>
      <c r="P39" s="211">
        <v>14</v>
      </c>
      <c r="Q39" s="65">
        <v>14</v>
      </c>
    </row>
    <row r="40" spans="1:20" ht="52.15" customHeight="1" x14ac:dyDescent="0.2">
      <c r="A40" s="282" t="s">
        <v>6</v>
      </c>
      <c r="B40" s="41" t="s">
        <v>6</v>
      </c>
      <c r="C40" s="34" t="s">
        <v>92</v>
      </c>
      <c r="D40" s="27"/>
      <c r="E40" s="651" t="s">
        <v>70</v>
      </c>
      <c r="F40" s="58" t="s">
        <v>42</v>
      </c>
      <c r="G40" s="642" t="s">
        <v>52</v>
      </c>
      <c r="H40" s="28" t="s">
        <v>7</v>
      </c>
      <c r="I40" s="97"/>
      <c r="J40" s="77"/>
      <c r="K40" s="81"/>
      <c r="L40" s="77">
        <v>4</v>
      </c>
      <c r="M40" s="602" t="s">
        <v>71</v>
      </c>
      <c r="N40" s="604"/>
      <c r="O40" s="604"/>
      <c r="P40" s="606"/>
      <c r="Q40" s="101">
        <v>1</v>
      </c>
    </row>
    <row r="41" spans="1:20" ht="16.5" customHeight="1" thickBot="1" x14ac:dyDescent="0.25">
      <c r="A41" s="283"/>
      <c r="B41" s="42"/>
      <c r="C41" s="33"/>
      <c r="D41" s="26"/>
      <c r="E41" s="652"/>
      <c r="F41" s="59"/>
      <c r="G41" s="653"/>
      <c r="H41" s="35" t="s">
        <v>13</v>
      </c>
      <c r="I41" s="2">
        <f>I40</f>
        <v>0</v>
      </c>
      <c r="J41" s="79">
        <f t="shared" ref="J41:J43" si="2">J40</f>
        <v>0</v>
      </c>
      <c r="K41" s="82">
        <f t="shared" ref="K41:K43" si="3">K40</f>
        <v>0</v>
      </c>
      <c r="L41" s="79">
        <f t="shared" ref="L41:L43" si="4">L40</f>
        <v>4</v>
      </c>
      <c r="M41" s="603"/>
      <c r="N41" s="605"/>
      <c r="O41" s="605"/>
      <c r="P41" s="607"/>
      <c r="Q41" s="65"/>
    </row>
    <row r="42" spans="1:20" ht="18.600000000000001" customHeight="1" x14ac:dyDescent="0.2">
      <c r="A42" s="282" t="s">
        <v>6</v>
      </c>
      <c r="B42" s="41" t="s">
        <v>6</v>
      </c>
      <c r="C42" s="34" t="s">
        <v>98</v>
      </c>
      <c r="D42" s="27"/>
      <c r="E42" s="651" t="s">
        <v>106</v>
      </c>
      <c r="F42" s="58" t="s">
        <v>42</v>
      </c>
      <c r="G42" s="642" t="s">
        <v>122</v>
      </c>
      <c r="H42" s="28" t="s">
        <v>7</v>
      </c>
      <c r="I42" s="97"/>
      <c r="J42" s="77"/>
      <c r="K42" s="81"/>
      <c r="L42" s="77"/>
      <c r="M42" s="602" t="s">
        <v>107</v>
      </c>
      <c r="N42" s="604"/>
      <c r="O42" s="604"/>
      <c r="P42" s="606">
        <v>1</v>
      </c>
      <c r="Q42" s="101"/>
    </row>
    <row r="43" spans="1:20" ht="16.5" customHeight="1" thickBot="1" x14ac:dyDescent="0.25">
      <c r="A43" s="283"/>
      <c r="B43" s="42"/>
      <c r="C43" s="33"/>
      <c r="D43" s="26"/>
      <c r="E43" s="652"/>
      <c r="F43" s="59"/>
      <c r="G43" s="653"/>
      <c r="H43" s="35" t="s">
        <v>13</v>
      </c>
      <c r="I43" s="2">
        <f>I42</f>
        <v>0</v>
      </c>
      <c r="J43" s="79">
        <f t="shared" si="2"/>
        <v>0</v>
      </c>
      <c r="K43" s="82">
        <f t="shared" si="3"/>
        <v>0</v>
      </c>
      <c r="L43" s="79">
        <f t="shared" si="4"/>
        <v>0</v>
      </c>
      <c r="M43" s="603"/>
      <c r="N43" s="605"/>
      <c r="O43" s="605"/>
      <c r="P43" s="607"/>
      <c r="Q43" s="65"/>
    </row>
    <row r="44" spans="1:20" ht="38.450000000000003" customHeight="1" x14ac:dyDescent="0.2">
      <c r="A44" s="282"/>
      <c r="B44" s="41"/>
      <c r="C44" s="34"/>
      <c r="D44" s="27"/>
      <c r="E44" s="651" t="s">
        <v>93</v>
      </c>
      <c r="F44" s="58" t="s">
        <v>42</v>
      </c>
      <c r="G44" s="743" t="s">
        <v>52</v>
      </c>
      <c r="H44" s="199" t="s">
        <v>7</v>
      </c>
      <c r="I44" s="170">
        <v>2.5</v>
      </c>
      <c r="J44" s="190"/>
      <c r="K44" s="131"/>
      <c r="L44" s="190"/>
      <c r="M44" s="191"/>
      <c r="N44" s="192"/>
      <c r="O44" s="192"/>
      <c r="P44" s="62"/>
      <c r="Q44" s="63"/>
    </row>
    <row r="45" spans="1:20" ht="32.25" customHeight="1" thickBot="1" x14ac:dyDescent="0.25">
      <c r="A45" s="283"/>
      <c r="B45" s="42"/>
      <c r="C45" s="33"/>
      <c r="D45" s="26"/>
      <c r="E45" s="652"/>
      <c r="F45" s="59"/>
      <c r="G45" s="744"/>
      <c r="H45" s="35" t="s">
        <v>13</v>
      </c>
      <c r="I45" s="2">
        <f>I44</f>
        <v>2.5</v>
      </c>
      <c r="J45" s="79">
        <f t="shared" ref="J45" si="5">J44</f>
        <v>0</v>
      </c>
      <c r="K45" s="82">
        <f t="shared" ref="K45" si="6">K44</f>
        <v>0</v>
      </c>
      <c r="L45" s="79">
        <f t="shared" ref="L45" si="7">L44</f>
        <v>0</v>
      </c>
      <c r="M45" s="163" t="s">
        <v>74</v>
      </c>
      <c r="N45" s="149"/>
      <c r="O45" s="210"/>
      <c r="P45" s="211"/>
      <c r="Q45" s="65"/>
    </row>
    <row r="46" spans="1:20" ht="14.25" customHeight="1" thickBot="1" x14ac:dyDescent="0.25">
      <c r="A46" s="285" t="s">
        <v>6</v>
      </c>
      <c r="B46" s="124" t="s">
        <v>6</v>
      </c>
      <c r="C46" s="711" t="s">
        <v>14</v>
      </c>
      <c r="D46" s="712"/>
      <c r="E46" s="712"/>
      <c r="F46" s="712"/>
      <c r="G46" s="712"/>
      <c r="H46" s="713"/>
      <c r="I46" s="122">
        <f>+I21+I41+I37+I35+I27+I19+I45</f>
        <v>840.2</v>
      </c>
      <c r="J46" s="154">
        <f>+J21+J41+J37+J35+J27+J19</f>
        <v>1074</v>
      </c>
      <c r="K46" s="161">
        <f>+K21+K41+K37+K35+K27+K19+K39+K45</f>
        <v>339.76</v>
      </c>
      <c r="L46" s="161">
        <f>+L21+L41+L37+L35+L27+L19+L39+L45</f>
        <v>233.3</v>
      </c>
      <c r="M46" s="727"/>
      <c r="N46" s="728"/>
      <c r="O46" s="728"/>
      <c r="P46" s="728"/>
      <c r="Q46" s="729"/>
    </row>
    <row r="47" spans="1:20" ht="13.5" customHeight="1" thickBot="1" x14ac:dyDescent="0.25">
      <c r="A47" s="286" t="s">
        <v>6</v>
      </c>
      <c r="B47" s="254" t="s">
        <v>8</v>
      </c>
      <c r="C47" s="622" t="s">
        <v>99</v>
      </c>
      <c r="D47" s="623"/>
      <c r="E47" s="623"/>
      <c r="F47" s="623"/>
      <c r="G47" s="623"/>
      <c r="H47" s="623"/>
      <c r="I47" s="623"/>
      <c r="J47" s="623"/>
      <c r="K47" s="623"/>
      <c r="L47" s="623"/>
      <c r="M47" s="623"/>
      <c r="N47" s="623"/>
      <c r="O47" s="623"/>
      <c r="P47" s="623"/>
      <c r="Q47" s="624"/>
    </row>
    <row r="48" spans="1:20" ht="27.6" customHeight="1" x14ac:dyDescent="0.2">
      <c r="A48" s="280" t="s">
        <v>6</v>
      </c>
      <c r="B48" s="41" t="s">
        <v>8</v>
      </c>
      <c r="C48" s="128" t="s">
        <v>6</v>
      </c>
      <c r="D48" s="772"/>
      <c r="E48" s="746" t="s">
        <v>82</v>
      </c>
      <c r="F48" s="248"/>
      <c r="G48" s="743" t="s">
        <v>52</v>
      </c>
      <c r="H48" s="137" t="s">
        <v>83</v>
      </c>
      <c r="I48" s="157"/>
      <c r="J48" s="130">
        <v>157.4</v>
      </c>
      <c r="K48" s="131">
        <v>157.4</v>
      </c>
      <c r="L48" s="132">
        <v>157.4</v>
      </c>
      <c r="M48" s="705" t="s">
        <v>85</v>
      </c>
      <c r="N48" s="618"/>
      <c r="O48" s="620">
        <v>30</v>
      </c>
      <c r="P48" s="610">
        <v>30</v>
      </c>
      <c r="Q48" s="625">
        <v>30</v>
      </c>
      <c r="T48" s="17"/>
    </row>
    <row r="49" spans="1:20" ht="27.6" customHeight="1" x14ac:dyDescent="0.2">
      <c r="A49" s="281"/>
      <c r="B49" s="23"/>
      <c r="C49" s="19"/>
      <c r="D49" s="648"/>
      <c r="E49" s="645"/>
      <c r="F49" s="252"/>
      <c r="G49" s="773"/>
      <c r="H49" s="123"/>
      <c r="I49" s="158"/>
      <c r="J49" s="223"/>
      <c r="K49" s="214"/>
      <c r="L49" s="216"/>
      <c r="M49" s="708"/>
      <c r="N49" s="619"/>
      <c r="O49" s="621"/>
      <c r="P49" s="611"/>
      <c r="Q49" s="626"/>
    </row>
    <row r="50" spans="1:20" ht="16.149999999999999" customHeight="1" thickBot="1" x14ac:dyDescent="0.25">
      <c r="A50" s="287"/>
      <c r="B50" s="125"/>
      <c r="C50" s="126"/>
      <c r="D50" s="745"/>
      <c r="E50" s="693"/>
      <c r="F50" s="253"/>
      <c r="G50" s="744"/>
      <c r="H50" s="138" t="s">
        <v>13</v>
      </c>
      <c r="I50" s="159">
        <f>SUM(I48:I49)</f>
        <v>0</v>
      </c>
      <c r="J50" s="139">
        <f>SUM(J48:J49)</f>
        <v>157.4</v>
      </c>
      <c r="K50" s="118">
        <f t="shared" ref="K50:L50" si="8">SUM(K48:K49)</f>
        <v>157.4</v>
      </c>
      <c r="L50" s="160">
        <f t="shared" si="8"/>
        <v>157.4</v>
      </c>
      <c r="M50" s="206"/>
      <c r="N50" s="142"/>
      <c r="O50" s="143"/>
      <c r="P50" s="75"/>
      <c r="Q50" s="227"/>
    </row>
    <row r="51" spans="1:20" ht="25.9" customHeight="1" x14ac:dyDescent="0.2">
      <c r="A51" s="281" t="s">
        <v>6</v>
      </c>
      <c r="B51" s="43" t="s">
        <v>8</v>
      </c>
      <c r="C51" s="19" t="s">
        <v>8</v>
      </c>
      <c r="D51" s="648"/>
      <c r="E51" s="746" t="s">
        <v>86</v>
      </c>
      <c r="F51" s="123" t="s">
        <v>42</v>
      </c>
      <c r="G51" s="747" t="s">
        <v>52</v>
      </c>
      <c r="H51" s="229" t="s">
        <v>7</v>
      </c>
      <c r="I51" s="157"/>
      <c r="J51" s="130">
        <v>111.3</v>
      </c>
      <c r="K51" s="131">
        <v>55.21</v>
      </c>
      <c r="L51" s="132">
        <v>0.68</v>
      </c>
      <c r="M51" s="709" t="s">
        <v>87</v>
      </c>
      <c r="N51" s="612"/>
      <c r="O51" s="614">
        <v>18</v>
      </c>
      <c r="P51" s="616">
        <v>18</v>
      </c>
      <c r="Q51" s="608">
        <v>18</v>
      </c>
    </row>
    <row r="52" spans="1:20" ht="25.9" customHeight="1" x14ac:dyDescent="0.2">
      <c r="A52" s="281"/>
      <c r="B52" s="23"/>
      <c r="C52" s="19"/>
      <c r="D52" s="648"/>
      <c r="E52" s="645"/>
      <c r="F52" s="123" t="s">
        <v>84</v>
      </c>
      <c r="G52" s="748"/>
      <c r="H52" s="230"/>
      <c r="I52" s="247"/>
      <c r="J52" s="228"/>
      <c r="K52" s="233"/>
      <c r="L52" s="234"/>
      <c r="M52" s="710"/>
      <c r="N52" s="613"/>
      <c r="O52" s="615"/>
      <c r="P52" s="617"/>
      <c r="Q52" s="609"/>
    </row>
    <row r="53" spans="1:20" ht="18" customHeight="1" thickBot="1" x14ac:dyDescent="0.25">
      <c r="A53" s="287"/>
      <c r="B53" s="125"/>
      <c r="C53" s="126"/>
      <c r="D53" s="745"/>
      <c r="E53" s="693"/>
      <c r="F53" s="127"/>
      <c r="G53" s="749"/>
      <c r="H53" s="156" t="s">
        <v>13</v>
      </c>
      <c r="I53" s="1">
        <f>SUM(I51:I52)</f>
        <v>0</v>
      </c>
      <c r="J53" s="151">
        <f>SUM(J51:J52)</f>
        <v>111.3</v>
      </c>
      <c r="K53" s="82">
        <f t="shared" ref="K53:L53" si="9">SUM(K51:K52)</f>
        <v>55.21</v>
      </c>
      <c r="L53" s="152">
        <f t="shared" si="9"/>
        <v>0.68</v>
      </c>
      <c r="M53" s="206"/>
      <c r="N53" s="142"/>
      <c r="O53" s="141"/>
      <c r="P53" s="211"/>
      <c r="Q53" s="144"/>
      <c r="T53" s="17"/>
    </row>
    <row r="54" spans="1:20" s="257" customFormat="1" ht="31.9" customHeight="1" x14ac:dyDescent="0.25">
      <c r="A54" s="280" t="s">
        <v>6</v>
      </c>
      <c r="B54" s="41" t="s">
        <v>8</v>
      </c>
      <c r="C54" s="128" t="s">
        <v>9</v>
      </c>
      <c r="D54" s="259"/>
      <c r="E54" s="627" t="s">
        <v>100</v>
      </c>
      <c r="F54" s="630" t="s">
        <v>42</v>
      </c>
      <c r="G54" s="633" t="s">
        <v>103</v>
      </c>
      <c r="H54" s="636"/>
      <c r="I54" s="639"/>
      <c r="J54" s="130"/>
      <c r="K54" s="131"/>
      <c r="L54" s="266"/>
      <c r="M54" s="270" t="s">
        <v>101</v>
      </c>
      <c r="N54" s="273">
        <v>1</v>
      </c>
      <c r="O54" s="272"/>
      <c r="P54" s="260"/>
      <c r="Q54" s="261"/>
    </row>
    <row r="55" spans="1:20" s="257" customFormat="1" ht="34.15" customHeight="1" x14ac:dyDescent="0.25">
      <c r="A55" s="281"/>
      <c r="B55" s="43"/>
      <c r="C55" s="19"/>
      <c r="D55" s="258"/>
      <c r="E55" s="628"/>
      <c r="F55" s="631"/>
      <c r="G55" s="634"/>
      <c r="H55" s="637"/>
      <c r="I55" s="640"/>
      <c r="J55" s="256"/>
      <c r="K55" s="255"/>
      <c r="L55" s="140"/>
      <c r="M55" s="304" t="s">
        <v>102</v>
      </c>
      <c r="N55" s="305"/>
      <c r="O55" s="306">
        <v>1</v>
      </c>
      <c r="P55" s="306">
        <v>1</v>
      </c>
      <c r="Q55" s="307">
        <v>1</v>
      </c>
    </row>
    <row r="56" spans="1:20" s="257" customFormat="1" ht="33" customHeight="1" thickBot="1" x14ac:dyDescent="0.3">
      <c r="A56" s="287"/>
      <c r="B56" s="125"/>
      <c r="C56" s="126"/>
      <c r="D56" s="262"/>
      <c r="E56" s="629"/>
      <c r="F56" s="632"/>
      <c r="G56" s="635"/>
      <c r="H56" s="638"/>
      <c r="I56" s="641"/>
      <c r="J56" s="267"/>
      <c r="K56" s="263"/>
      <c r="L56" s="268"/>
      <c r="M56" s="271"/>
      <c r="N56" s="274"/>
      <c r="O56" s="264"/>
      <c r="P56" s="264"/>
      <c r="Q56" s="265"/>
    </row>
    <row r="57" spans="1:20" ht="14.25" customHeight="1" x14ac:dyDescent="0.2">
      <c r="A57" s="285" t="s">
        <v>6</v>
      </c>
      <c r="B57" s="43" t="s">
        <v>8</v>
      </c>
      <c r="C57" s="711" t="s">
        <v>14</v>
      </c>
      <c r="D57" s="712"/>
      <c r="E57" s="712"/>
      <c r="F57" s="712"/>
      <c r="G57" s="712"/>
      <c r="H57" s="713"/>
      <c r="I57" s="154">
        <f>+I50+I53</f>
        <v>0</v>
      </c>
      <c r="J57" s="154">
        <f t="shared" ref="J57:L57" si="10">+J50+J53</f>
        <v>268.7</v>
      </c>
      <c r="K57" s="155">
        <f t="shared" si="10"/>
        <v>212.61</v>
      </c>
      <c r="L57" s="269">
        <f t="shared" si="10"/>
        <v>158.08000000000001</v>
      </c>
      <c r="M57" s="727"/>
      <c r="N57" s="728"/>
      <c r="O57" s="728"/>
      <c r="P57" s="728"/>
      <c r="Q57" s="729"/>
    </row>
    <row r="58" spans="1:20" ht="14.25" customHeight="1" x14ac:dyDescent="0.2">
      <c r="A58" s="288" t="s">
        <v>6</v>
      </c>
      <c r="B58" s="730" t="s">
        <v>15</v>
      </c>
      <c r="C58" s="731"/>
      <c r="D58" s="731"/>
      <c r="E58" s="731"/>
      <c r="F58" s="731"/>
      <c r="G58" s="731"/>
      <c r="H58" s="732"/>
      <c r="I58" s="289">
        <f>I57+I46</f>
        <v>840.2</v>
      </c>
      <c r="J58" s="289">
        <f>J57+J46</f>
        <v>1342.7</v>
      </c>
      <c r="K58" s="290">
        <f>K57+K46</f>
        <v>552.37</v>
      </c>
      <c r="L58" s="291">
        <f>L57+L46</f>
        <v>391.38</v>
      </c>
      <c r="M58" s="733"/>
      <c r="N58" s="734"/>
      <c r="O58" s="734"/>
      <c r="P58" s="734"/>
      <c r="Q58" s="735"/>
    </row>
    <row r="59" spans="1:20" ht="14.25" customHeight="1" thickBot="1" x14ac:dyDescent="0.25">
      <c r="A59" s="292" t="s">
        <v>12</v>
      </c>
      <c r="B59" s="702" t="s">
        <v>22</v>
      </c>
      <c r="C59" s="703"/>
      <c r="D59" s="703"/>
      <c r="E59" s="703"/>
      <c r="F59" s="703"/>
      <c r="G59" s="703"/>
      <c r="H59" s="704"/>
      <c r="I59" s="293">
        <f>I58</f>
        <v>840.2</v>
      </c>
      <c r="J59" s="293">
        <f>J58</f>
        <v>1342.7</v>
      </c>
      <c r="K59" s="294">
        <f t="shared" ref="K59:L59" si="11">K58</f>
        <v>552.37</v>
      </c>
      <c r="L59" s="295">
        <f t="shared" si="11"/>
        <v>391.38</v>
      </c>
      <c r="M59" s="699"/>
      <c r="N59" s="700"/>
      <c r="O59" s="700"/>
      <c r="P59" s="700"/>
      <c r="Q59" s="701"/>
    </row>
    <row r="60" spans="1:20" ht="19.5" customHeight="1" x14ac:dyDescent="0.2">
      <c r="A60" s="688" t="s">
        <v>97</v>
      </c>
      <c r="B60" s="688"/>
      <c r="C60" s="688"/>
      <c r="D60" s="688"/>
      <c r="E60" s="688"/>
      <c r="F60" s="688"/>
      <c r="G60" s="688"/>
      <c r="H60" s="688"/>
      <c r="I60" s="688"/>
      <c r="J60" s="688"/>
      <c r="K60" s="688"/>
      <c r="L60" s="688"/>
      <c r="M60" s="688"/>
      <c r="N60" s="688"/>
      <c r="O60" s="688"/>
      <c r="P60" s="688"/>
      <c r="Q60" s="688"/>
    </row>
    <row r="61" spans="1:20" ht="14.25" customHeight="1" thickBot="1" x14ac:dyDescent="0.25">
      <c r="A61" s="738" t="s">
        <v>16</v>
      </c>
      <c r="B61" s="738"/>
      <c r="C61" s="738"/>
      <c r="D61" s="738"/>
      <c r="E61" s="738"/>
      <c r="F61" s="738"/>
      <c r="G61" s="738"/>
      <c r="H61" s="738"/>
      <c r="I61" s="738"/>
      <c r="J61" s="738"/>
      <c r="K61" s="738"/>
      <c r="L61" s="738"/>
      <c r="M61" s="17"/>
      <c r="N61" s="36"/>
      <c r="O61" s="36"/>
      <c r="P61" s="36"/>
      <c r="Q61" s="36"/>
    </row>
    <row r="62" spans="1:20" ht="59.25" customHeight="1" thickBot="1" x14ac:dyDescent="0.25">
      <c r="A62" s="689" t="s">
        <v>17</v>
      </c>
      <c r="B62" s="690"/>
      <c r="C62" s="690"/>
      <c r="D62" s="690"/>
      <c r="E62" s="690"/>
      <c r="F62" s="690"/>
      <c r="G62" s="690"/>
      <c r="H62" s="691"/>
      <c r="I62" s="57" t="s">
        <v>58</v>
      </c>
      <c r="J62" s="88" t="s">
        <v>55</v>
      </c>
      <c r="K62" s="90" t="s">
        <v>56</v>
      </c>
      <c r="L62" s="85" t="s">
        <v>57</v>
      </c>
      <c r="M62" s="37"/>
      <c r="N62" s="38"/>
      <c r="O62" s="38"/>
      <c r="P62" s="38"/>
      <c r="Q62" s="38"/>
    </row>
    <row r="63" spans="1:20" ht="16.5" customHeight="1" x14ac:dyDescent="0.2">
      <c r="A63" s="724" t="s">
        <v>49</v>
      </c>
      <c r="B63" s="725"/>
      <c r="C63" s="725"/>
      <c r="D63" s="725"/>
      <c r="E63" s="725"/>
      <c r="F63" s="725"/>
      <c r="G63" s="725"/>
      <c r="H63" s="726"/>
      <c r="I63" s="296">
        <f>SUM(I65:I66)</f>
        <v>820</v>
      </c>
      <c r="J63" s="297">
        <f>SUM(J65:J66)</f>
        <v>1165.0999999999999</v>
      </c>
      <c r="K63" s="298">
        <f t="shared" ref="K63:L63" si="12">SUM(K65:K66)</f>
        <v>394.96999999999997</v>
      </c>
      <c r="L63" s="299">
        <f t="shared" si="12"/>
        <v>233.98000000000002</v>
      </c>
      <c r="M63" s="37"/>
      <c r="N63" s="38"/>
      <c r="O63" s="38"/>
      <c r="P63" s="38"/>
      <c r="Q63" s="38"/>
    </row>
    <row r="64" spans="1:20" ht="16.5" customHeight="1" x14ac:dyDescent="0.2">
      <c r="A64" s="718" t="s">
        <v>50</v>
      </c>
      <c r="B64" s="719"/>
      <c r="C64" s="719"/>
      <c r="D64" s="719"/>
      <c r="E64" s="719"/>
      <c r="F64" s="719"/>
      <c r="G64" s="719"/>
      <c r="H64" s="720"/>
      <c r="I64" s="46">
        <f>SUM(I65:I66)</f>
        <v>820</v>
      </c>
      <c r="J64" s="89">
        <f>SUM(J65:J66)</f>
        <v>1165.0999999999999</v>
      </c>
      <c r="K64" s="91">
        <f t="shared" ref="K64:L64" si="13">SUM(K65:K66)</f>
        <v>394.96999999999997</v>
      </c>
      <c r="L64" s="86">
        <f t="shared" si="13"/>
        <v>233.98000000000002</v>
      </c>
      <c r="M64" s="37"/>
      <c r="N64" s="38"/>
      <c r="O64" s="38"/>
      <c r="P64" s="38"/>
      <c r="Q64" s="38"/>
    </row>
    <row r="65" spans="1:17" ht="14.25" customHeight="1" x14ac:dyDescent="0.2">
      <c r="A65" s="715" t="s">
        <v>18</v>
      </c>
      <c r="B65" s="716"/>
      <c r="C65" s="716"/>
      <c r="D65" s="716"/>
      <c r="E65" s="716"/>
      <c r="F65" s="716"/>
      <c r="G65" s="716"/>
      <c r="H65" s="717"/>
      <c r="I65" s="51">
        <f>SUMIF(H14:H52,"sb",I14:I52)</f>
        <v>109.5</v>
      </c>
      <c r="J65" s="202">
        <f>SUMIF(H14:H56,"sb",J14:J56)</f>
        <v>1165.0999999999999</v>
      </c>
      <c r="K65" s="92">
        <f>SUMIF(H14:H56,"sb",K14:K56)</f>
        <v>394.96999999999997</v>
      </c>
      <c r="L65" s="200">
        <f>SUMIF(H14:H56,"sb",L14:L56)</f>
        <v>233.98000000000002</v>
      </c>
      <c r="M65" s="39"/>
      <c r="N65" s="38"/>
      <c r="O65" s="38"/>
      <c r="P65" s="38"/>
      <c r="Q65" s="38"/>
    </row>
    <row r="66" spans="1:17" ht="14.25" customHeight="1" x14ac:dyDescent="0.2">
      <c r="A66" s="715" t="s">
        <v>39</v>
      </c>
      <c r="B66" s="716"/>
      <c r="C66" s="716"/>
      <c r="D66" s="716"/>
      <c r="E66" s="716"/>
      <c r="F66" s="716"/>
      <c r="G66" s="716"/>
      <c r="H66" s="717"/>
      <c r="I66" s="4">
        <f>SUMIF(H15:H53,"sb(l)",I15:I53)</f>
        <v>710.5</v>
      </c>
      <c r="J66" s="203">
        <f>SUMIF(H15:H53,"sb(l)",J15:J53)</f>
        <v>0</v>
      </c>
      <c r="K66" s="83">
        <f>SUMIF(H15:H53,"sb(l)",K15:K53)</f>
        <v>0</v>
      </c>
      <c r="L66" s="201">
        <f>SUMIF(H15:H53,"sb(l)",L15:L53)</f>
        <v>0</v>
      </c>
      <c r="M66" s="37"/>
      <c r="N66" s="38"/>
      <c r="O66" s="38"/>
      <c r="P66" s="38"/>
      <c r="Q66" s="38"/>
    </row>
    <row r="67" spans="1:17" ht="14.25" customHeight="1" thickBot="1" x14ac:dyDescent="0.25">
      <c r="A67" s="721" t="s">
        <v>48</v>
      </c>
      <c r="B67" s="722"/>
      <c r="C67" s="722"/>
      <c r="D67" s="722"/>
      <c r="E67" s="722"/>
      <c r="F67" s="722"/>
      <c r="G67" s="722"/>
      <c r="H67" s="723"/>
      <c r="I67" s="300">
        <f>SUM(I68:I69)</f>
        <v>20.2</v>
      </c>
      <c r="J67" s="301">
        <f t="shared" ref="J67:L67" si="14">SUM(J68:J69)</f>
        <v>177.6</v>
      </c>
      <c r="K67" s="302">
        <f t="shared" si="14"/>
        <v>157.4</v>
      </c>
      <c r="L67" s="303">
        <f t="shared" si="14"/>
        <v>157.4</v>
      </c>
      <c r="M67" s="37"/>
      <c r="N67" s="38"/>
      <c r="O67" s="38"/>
      <c r="P67" s="38"/>
      <c r="Q67" s="38"/>
    </row>
    <row r="68" spans="1:17" ht="14.25" customHeight="1" x14ac:dyDescent="0.2">
      <c r="A68" s="705" t="s">
        <v>94</v>
      </c>
      <c r="B68" s="706"/>
      <c r="C68" s="706"/>
      <c r="D68" s="706"/>
      <c r="E68" s="706"/>
      <c r="F68" s="706"/>
      <c r="G68" s="706"/>
      <c r="H68" s="707"/>
      <c r="I68" s="51">
        <f>SUMIF(H17:H52,"lrvb",I17:I52)</f>
        <v>0</v>
      </c>
      <c r="J68" s="202">
        <f>SUMIF(H17:H52,"lrvb",J17:J52)</f>
        <v>157.4</v>
      </c>
      <c r="K68" s="92">
        <f>SUMIF(H17:H52,"lrvb",K17:K52)</f>
        <v>157.4</v>
      </c>
      <c r="L68" s="200">
        <f>SUMIF(H17:H52,"lrvb",L17:L52)</f>
        <v>157.4</v>
      </c>
      <c r="M68" s="37"/>
      <c r="N68" s="38"/>
      <c r="O68" s="38"/>
      <c r="P68" s="38"/>
      <c r="Q68" s="38"/>
    </row>
    <row r="69" spans="1:17" ht="14.25" customHeight="1" x14ac:dyDescent="0.2">
      <c r="A69" s="715" t="s">
        <v>47</v>
      </c>
      <c r="B69" s="716"/>
      <c r="C69" s="716"/>
      <c r="D69" s="716"/>
      <c r="E69" s="716"/>
      <c r="F69" s="716"/>
      <c r="G69" s="716"/>
      <c r="H69" s="717"/>
      <c r="I69" s="4">
        <f>SUMIF(H18:H52,"es",I18:I52)</f>
        <v>20.2</v>
      </c>
      <c r="J69" s="203">
        <f>SUMIF(H18:H52,"es",J18:J52)</f>
        <v>20.2</v>
      </c>
      <c r="K69" s="83">
        <f>SUMIF(H18:H52,"es",K18:K52)</f>
        <v>0</v>
      </c>
      <c r="L69" s="201">
        <f>SUMIF(H18:H52,"es",L18:L52)</f>
        <v>0</v>
      </c>
      <c r="M69" s="37"/>
      <c r="N69" s="38"/>
      <c r="O69" s="38"/>
      <c r="P69" s="38"/>
      <c r="Q69" s="38"/>
    </row>
    <row r="70" spans="1:17" ht="18" customHeight="1" thickBot="1" x14ac:dyDescent="0.25">
      <c r="A70" s="694" t="s">
        <v>13</v>
      </c>
      <c r="B70" s="695"/>
      <c r="C70" s="695"/>
      <c r="D70" s="695"/>
      <c r="E70" s="695"/>
      <c r="F70" s="695"/>
      <c r="G70" s="695"/>
      <c r="H70" s="696"/>
      <c r="I70" s="2">
        <f>+I67+I63</f>
        <v>840.2</v>
      </c>
      <c r="J70" s="1">
        <f>+J67+J63</f>
        <v>1342.6999999999998</v>
      </c>
      <c r="K70" s="82">
        <f t="shared" ref="K70:L70" si="15">+K67+K63</f>
        <v>552.37</v>
      </c>
      <c r="L70" s="87">
        <f t="shared" si="15"/>
        <v>391.38</v>
      </c>
      <c r="M70" s="37"/>
      <c r="N70" s="38"/>
      <c r="O70" s="38"/>
      <c r="P70" s="38"/>
      <c r="Q70" s="38"/>
    </row>
    <row r="71" spans="1:17" x14ac:dyDescent="0.2">
      <c r="F71" s="687" t="s">
        <v>40</v>
      </c>
      <c r="G71" s="687"/>
      <c r="H71" s="687"/>
      <c r="I71" s="120"/>
      <c r="J71" s="120"/>
      <c r="K71" s="120"/>
      <c r="L71" s="120"/>
    </row>
    <row r="72" spans="1:17" x14ac:dyDescent="0.2">
      <c r="I72" s="308">
        <f>+I70-I59</f>
        <v>0</v>
      </c>
      <c r="J72" s="308">
        <f t="shared" ref="J72:L72" si="16">+J70-J59</f>
        <v>0</v>
      </c>
      <c r="K72" s="308">
        <f t="shared" si="16"/>
        <v>0</v>
      </c>
      <c r="L72" s="308">
        <f t="shared" si="16"/>
        <v>0</v>
      </c>
    </row>
  </sheetData>
  <mergeCells count="110">
    <mergeCell ref="A3:Q3"/>
    <mergeCell ref="A4:Q4"/>
    <mergeCell ref="M5:Q5"/>
    <mergeCell ref="E44:E45"/>
    <mergeCell ref="G44:G45"/>
    <mergeCell ref="D51:D53"/>
    <mergeCell ref="E51:E53"/>
    <mergeCell ref="G51:G53"/>
    <mergeCell ref="A9:Q9"/>
    <mergeCell ref="A10:Q10"/>
    <mergeCell ref="B11:Q11"/>
    <mergeCell ref="C12:Q12"/>
    <mergeCell ref="K14:K16"/>
    <mergeCell ref="L14:L16"/>
    <mergeCell ref="E32:E35"/>
    <mergeCell ref="J14:J16"/>
    <mergeCell ref="E18:E19"/>
    <mergeCell ref="F14:F19"/>
    <mergeCell ref="M46:Q46"/>
    <mergeCell ref="D48:D50"/>
    <mergeCell ref="E48:E50"/>
    <mergeCell ref="G48:G50"/>
    <mergeCell ref="A6:A8"/>
    <mergeCell ref="B6:B8"/>
    <mergeCell ref="A68:H68"/>
    <mergeCell ref="M48:M49"/>
    <mergeCell ref="M51:M52"/>
    <mergeCell ref="C46:H46"/>
    <mergeCell ref="G1:Q1"/>
    <mergeCell ref="A69:H69"/>
    <mergeCell ref="A64:H64"/>
    <mergeCell ref="A67:H67"/>
    <mergeCell ref="A65:H65"/>
    <mergeCell ref="A66:H66"/>
    <mergeCell ref="A63:H63"/>
    <mergeCell ref="C57:H57"/>
    <mergeCell ref="M57:Q57"/>
    <mergeCell ref="B58:H58"/>
    <mergeCell ref="M58:Q58"/>
    <mergeCell ref="G19:H19"/>
    <mergeCell ref="A61:L61"/>
    <mergeCell ref="G35:H35"/>
    <mergeCell ref="E40:E41"/>
    <mergeCell ref="G40:G41"/>
    <mergeCell ref="E38:E39"/>
    <mergeCell ref="A2:Q2"/>
    <mergeCell ref="K6:K8"/>
    <mergeCell ref="L6:L8"/>
    <mergeCell ref="C6:C8"/>
    <mergeCell ref="D6:D8"/>
    <mergeCell ref="E6:E8"/>
    <mergeCell ref="F6:F8"/>
    <mergeCell ref="I6:I8"/>
    <mergeCell ref="J6:J8"/>
    <mergeCell ref="F71:H71"/>
    <mergeCell ref="A60:Q60"/>
    <mergeCell ref="A62:H62"/>
    <mergeCell ref="M26:M27"/>
    <mergeCell ref="E26:E27"/>
    <mergeCell ref="A70:H70"/>
    <mergeCell ref="G27:H27"/>
    <mergeCell ref="M36:M37"/>
    <mergeCell ref="E36:E37"/>
    <mergeCell ref="G36:G37"/>
    <mergeCell ref="M59:Q59"/>
    <mergeCell ref="B59:H59"/>
    <mergeCell ref="G28:G30"/>
    <mergeCell ref="E20:E21"/>
    <mergeCell ref="G20:G21"/>
    <mergeCell ref="M40:M41"/>
    <mergeCell ref="P40:P41"/>
    <mergeCell ref="G38:G39"/>
    <mergeCell ref="G6:G8"/>
    <mergeCell ref="H6:H8"/>
    <mergeCell ref="M6:Q6"/>
    <mergeCell ref="M7:M8"/>
    <mergeCell ref="N26:N27"/>
    <mergeCell ref="N36:N37"/>
    <mergeCell ref="N40:N41"/>
    <mergeCell ref="O40:O41"/>
    <mergeCell ref="N7:Q7"/>
    <mergeCell ref="M29:M30"/>
    <mergeCell ref="E54:E56"/>
    <mergeCell ref="F54:F56"/>
    <mergeCell ref="G54:G56"/>
    <mergeCell ref="H54:H56"/>
    <mergeCell ref="I54:I56"/>
    <mergeCell ref="G13:G18"/>
    <mergeCell ref="G22:G23"/>
    <mergeCell ref="E14:E16"/>
    <mergeCell ref="D14:D16"/>
    <mergeCell ref="I14:I16"/>
    <mergeCell ref="F29:F30"/>
    <mergeCell ref="D29:D30"/>
    <mergeCell ref="E29:E30"/>
    <mergeCell ref="E42:E43"/>
    <mergeCell ref="G42:G43"/>
    <mergeCell ref="M42:M43"/>
    <mergeCell ref="N42:N43"/>
    <mergeCell ref="O42:O43"/>
    <mergeCell ref="P42:P43"/>
    <mergeCell ref="Q51:Q52"/>
    <mergeCell ref="P48:P49"/>
    <mergeCell ref="N51:N52"/>
    <mergeCell ref="O51:O52"/>
    <mergeCell ref="P51:P52"/>
    <mergeCell ref="N48:N49"/>
    <mergeCell ref="O48:O49"/>
    <mergeCell ref="C47:Q47"/>
    <mergeCell ref="Q48:Q49"/>
  </mergeCells>
  <printOptions horizontalCentered="1"/>
  <pageMargins left="0.59055118110236227" right="0" top="0.59055118110236227" bottom="0.39370078740157483" header="0.31496062992125984" footer="0.31496062992125984"/>
  <pageSetup paperSize="9" scale="6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1"/>
  <sheetViews>
    <sheetView tabSelected="1" zoomScaleNormal="100" zoomScaleSheetLayoutView="100" workbookViewId="0">
      <selection activeCell="A5" sqref="A5:M5"/>
    </sheetView>
  </sheetViews>
  <sheetFormatPr defaultColWidth="9.140625" defaultRowHeight="12.75" x14ac:dyDescent="0.2"/>
  <cols>
    <col min="1" max="1" width="2.7109375" style="5" customWidth="1"/>
    <col min="2" max="2" width="2.85546875" style="6" customWidth="1"/>
    <col min="3" max="3" width="2.7109375" style="7" customWidth="1"/>
    <col min="4" max="4" width="30.85546875" style="9" customWidth="1"/>
    <col min="5" max="5" width="3.7109375" style="120" customWidth="1"/>
    <col min="6" max="6" width="7.7109375" style="9" customWidth="1"/>
    <col min="7" max="7" width="8.28515625" style="40" customWidth="1"/>
    <col min="8" max="9" width="7.85546875" style="40" customWidth="1"/>
    <col min="10" max="10" width="23.28515625" style="9" customWidth="1"/>
    <col min="11" max="13" width="5.7109375" style="120" customWidth="1"/>
    <col min="14" max="16384" width="9.140625" style="9"/>
  </cols>
  <sheetData>
    <row r="1" spans="1:13" ht="33.6" customHeight="1" x14ac:dyDescent="0.2">
      <c r="G1" s="347"/>
      <c r="H1" s="347"/>
      <c r="I1" s="824" t="s">
        <v>111</v>
      </c>
      <c r="J1" s="824"/>
      <c r="K1" s="824"/>
      <c r="L1" s="824"/>
      <c r="M1" s="824"/>
    </row>
    <row r="2" spans="1:13" ht="30" customHeight="1" x14ac:dyDescent="0.2">
      <c r="G2" s="347"/>
      <c r="H2" s="347"/>
      <c r="I2" s="824" t="s">
        <v>110</v>
      </c>
      <c r="J2" s="824"/>
      <c r="K2" s="824"/>
      <c r="L2" s="824"/>
      <c r="M2" s="824"/>
    </row>
    <row r="3" spans="1:13" s="10" customFormat="1" ht="15.75" x14ac:dyDescent="0.2">
      <c r="A3" s="739" t="s">
        <v>108</v>
      </c>
      <c r="B3" s="739"/>
      <c r="C3" s="739"/>
      <c r="D3" s="739"/>
      <c r="E3" s="739"/>
      <c r="F3" s="739"/>
      <c r="G3" s="739"/>
      <c r="H3" s="739"/>
      <c r="I3" s="739"/>
      <c r="J3" s="739"/>
      <c r="K3" s="739"/>
      <c r="L3" s="739"/>
      <c r="M3" s="739"/>
    </row>
    <row r="4" spans="1:13" s="10" customFormat="1" ht="15.75" x14ac:dyDescent="0.2">
      <c r="A4" s="740" t="s">
        <v>88</v>
      </c>
      <c r="B4" s="740"/>
      <c r="C4" s="740"/>
      <c r="D4" s="740"/>
      <c r="E4" s="740"/>
      <c r="F4" s="740"/>
      <c r="G4" s="740"/>
      <c r="H4" s="740"/>
      <c r="I4" s="740"/>
      <c r="J4" s="740"/>
      <c r="K4" s="740"/>
      <c r="L4" s="740"/>
      <c r="M4" s="740"/>
    </row>
    <row r="5" spans="1:13" s="10" customFormat="1" ht="15.75" x14ac:dyDescent="0.2">
      <c r="A5" s="741" t="s">
        <v>19</v>
      </c>
      <c r="B5" s="741"/>
      <c r="C5" s="741"/>
      <c r="D5" s="741"/>
      <c r="E5" s="741"/>
      <c r="F5" s="741"/>
      <c r="G5" s="741"/>
      <c r="H5" s="741"/>
      <c r="I5" s="741"/>
      <c r="J5" s="741"/>
      <c r="K5" s="741"/>
      <c r="L5" s="741"/>
      <c r="M5" s="741"/>
    </row>
    <row r="6" spans="1:13" ht="20.25" customHeight="1" thickBot="1" x14ac:dyDescent="0.25">
      <c r="A6" s="11"/>
      <c r="B6" s="11"/>
      <c r="C6" s="12"/>
      <c r="D6" s="13"/>
      <c r="E6" s="13"/>
      <c r="F6" s="13"/>
      <c r="G6" s="14"/>
      <c r="H6" s="14"/>
      <c r="I6" s="14"/>
      <c r="J6" s="742" t="s">
        <v>20</v>
      </c>
      <c r="K6" s="742"/>
      <c r="L6" s="742"/>
      <c r="M6" s="742"/>
    </row>
    <row r="7" spans="1:13" ht="19.5" customHeight="1" thickBot="1" x14ac:dyDescent="0.25">
      <c r="A7" s="774" t="s">
        <v>23</v>
      </c>
      <c r="B7" s="777" t="s">
        <v>0</v>
      </c>
      <c r="C7" s="672" t="s">
        <v>1</v>
      </c>
      <c r="D7" s="678" t="s">
        <v>24</v>
      </c>
      <c r="E7" s="681" t="s">
        <v>3</v>
      </c>
      <c r="F7" s="807" t="s">
        <v>4</v>
      </c>
      <c r="G7" s="684" t="s">
        <v>124</v>
      </c>
      <c r="H7" s="810" t="s">
        <v>125</v>
      </c>
      <c r="I7" s="813" t="s">
        <v>126</v>
      </c>
      <c r="J7" s="816" t="s">
        <v>25</v>
      </c>
      <c r="K7" s="817"/>
      <c r="L7" s="817"/>
      <c r="M7" s="818"/>
    </row>
    <row r="8" spans="1:13" ht="15" customHeight="1" x14ac:dyDescent="0.2">
      <c r="A8" s="775"/>
      <c r="B8" s="778"/>
      <c r="C8" s="673"/>
      <c r="D8" s="679"/>
      <c r="E8" s="682"/>
      <c r="F8" s="808"/>
      <c r="G8" s="685"/>
      <c r="H8" s="811"/>
      <c r="I8" s="814"/>
      <c r="J8" s="819" t="s">
        <v>2</v>
      </c>
      <c r="K8" s="821"/>
      <c r="L8" s="822"/>
      <c r="M8" s="823"/>
    </row>
    <row r="9" spans="1:13" ht="85.5" customHeight="1" thickBot="1" x14ac:dyDescent="0.25">
      <c r="A9" s="776"/>
      <c r="B9" s="779"/>
      <c r="C9" s="674"/>
      <c r="D9" s="680"/>
      <c r="E9" s="683"/>
      <c r="F9" s="809"/>
      <c r="G9" s="686"/>
      <c r="H9" s="812"/>
      <c r="I9" s="815"/>
      <c r="J9" s="820"/>
      <c r="K9" s="330" t="s">
        <v>59</v>
      </c>
      <c r="L9" s="107" t="s">
        <v>61</v>
      </c>
      <c r="M9" s="106" t="s">
        <v>76</v>
      </c>
    </row>
    <row r="10" spans="1:13" ht="28.9" customHeight="1" x14ac:dyDescent="0.2">
      <c r="A10" s="750" t="s">
        <v>26</v>
      </c>
      <c r="B10" s="751"/>
      <c r="C10" s="751"/>
      <c r="D10" s="751"/>
      <c r="E10" s="751"/>
      <c r="F10" s="751"/>
      <c r="G10" s="751"/>
      <c r="H10" s="751"/>
      <c r="I10" s="751"/>
      <c r="J10" s="751"/>
      <c r="K10" s="751"/>
      <c r="L10" s="751"/>
      <c r="M10" s="752"/>
    </row>
    <row r="11" spans="1:13" ht="16.149999999999999" customHeight="1" x14ac:dyDescent="0.2">
      <c r="A11" s="753" t="s">
        <v>112</v>
      </c>
      <c r="B11" s="754"/>
      <c r="C11" s="754"/>
      <c r="D11" s="754"/>
      <c r="E11" s="754"/>
      <c r="F11" s="754"/>
      <c r="G11" s="754"/>
      <c r="H11" s="754"/>
      <c r="I11" s="754"/>
      <c r="J11" s="754"/>
      <c r="K11" s="754"/>
      <c r="L11" s="754"/>
      <c r="M11" s="755"/>
    </row>
    <row r="12" spans="1:13" ht="31.9" customHeight="1" x14ac:dyDescent="0.2">
      <c r="A12" s="288" t="s">
        <v>6</v>
      </c>
      <c r="B12" s="799" t="s">
        <v>90</v>
      </c>
      <c r="C12" s="799"/>
      <c r="D12" s="799"/>
      <c r="E12" s="799"/>
      <c r="F12" s="799"/>
      <c r="G12" s="799"/>
      <c r="H12" s="799"/>
      <c r="I12" s="799"/>
      <c r="J12" s="799"/>
      <c r="K12" s="799"/>
      <c r="L12" s="799"/>
      <c r="M12" s="800"/>
    </row>
    <row r="13" spans="1:13" ht="13.5" thickBot="1" x14ac:dyDescent="0.25">
      <c r="A13" s="279" t="s">
        <v>6</v>
      </c>
      <c r="B13" s="125" t="s">
        <v>6</v>
      </c>
      <c r="C13" s="801" t="s">
        <v>28</v>
      </c>
      <c r="D13" s="802"/>
      <c r="E13" s="802"/>
      <c r="F13" s="802"/>
      <c r="G13" s="802"/>
      <c r="H13" s="802"/>
      <c r="I13" s="802"/>
      <c r="J13" s="802"/>
      <c r="K13" s="802"/>
      <c r="L13" s="802"/>
      <c r="M13" s="803"/>
    </row>
    <row r="14" spans="1:13" ht="42" customHeight="1" x14ac:dyDescent="0.2">
      <c r="A14" s="280" t="s">
        <v>6</v>
      </c>
      <c r="B14" s="18" t="s">
        <v>6</v>
      </c>
      <c r="C14" s="19" t="s">
        <v>6</v>
      </c>
      <c r="D14" s="21" t="s">
        <v>29</v>
      </c>
      <c r="E14" s="114"/>
      <c r="F14" s="48" t="s">
        <v>7</v>
      </c>
      <c r="G14" s="129">
        <v>86.5</v>
      </c>
      <c r="H14" s="81">
        <v>66.5</v>
      </c>
      <c r="I14" s="136">
        <v>76.5</v>
      </c>
      <c r="J14" s="22"/>
      <c r="K14" s="108"/>
      <c r="L14" s="62"/>
      <c r="M14" s="316"/>
    </row>
    <row r="15" spans="1:13" ht="16.899999999999999" customHeight="1" x14ac:dyDescent="0.2">
      <c r="A15" s="281"/>
      <c r="B15" s="23"/>
      <c r="C15" s="19"/>
      <c r="D15" s="644" t="s">
        <v>75</v>
      </c>
      <c r="E15" s="771"/>
      <c r="F15" s="331" t="s">
        <v>109</v>
      </c>
      <c r="G15" s="804">
        <v>74</v>
      </c>
      <c r="H15" s="805">
        <v>54</v>
      </c>
      <c r="I15" s="806">
        <v>64</v>
      </c>
      <c r="J15" s="168" t="s">
        <v>121</v>
      </c>
      <c r="K15" s="110">
        <v>5</v>
      </c>
      <c r="L15" s="73">
        <v>5</v>
      </c>
      <c r="M15" s="3">
        <v>5</v>
      </c>
    </row>
    <row r="16" spans="1:13" ht="27.6" customHeight="1" x14ac:dyDescent="0.2">
      <c r="A16" s="281"/>
      <c r="B16" s="23"/>
      <c r="C16" s="19"/>
      <c r="D16" s="645"/>
      <c r="E16" s="771"/>
      <c r="F16" s="331"/>
      <c r="G16" s="804"/>
      <c r="H16" s="805"/>
      <c r="I16" s="806"/>
      <c r="J16" s="168" t="s">
        <v>30</v>
      </c>
      <c r="K16" s="110">
        <v>16</v>
      </c>
      <c r="L16" s="73">
        <v>16</v>
      </c>
      <c r="M16" s="3">
        <v>16</v>
      </c>
    </row>
    <row r="17" spans="1:18" ht="16.899999999999999" customHeight="1" x14ac:dyDescent="0.2">
      <c r="A17" s="281"/>
      <c r="B17" s="23"/>
      <c r="C17" s="19"/>
      <c r="D17" s="646"/>
      <c r="E17" s="771"/>
      <c r="F17" s="331"/>
      <c r="G17" s="804"/>
      <c r="H17" s="805"/>
      <c r="I17" s="806"/>
      <c r="J17" s="31" t="s">
        <v>113</v>
      </c>
      <c r="K17" s="110">
        <v>30</v>
      </c>
      <c r="L17" s="73">
        <v>30</v>
      </c>
      <c r="M17" s="3">
        <v>30</v>
      </c>
    </row>
    <row r="18" spans="1:18" ht="43.5" customHeight="1" x14ac:dyDescent="0.2">
      <c r="A18" s="281"/>
      <c r="B18" s="23"/>
      <c r="C18" s="19"/>
      <c r="D18" s="164" t="s">
        <v>78</v>
      </c>
      <c r="E18" s="771"/>
      <c r="F18" s="331" t="s">
        <v>109</v>
      </c>
      <c r="G18" s="333">
        <v>10</v>
      </c>
      <c r="H18" s="334">
        <v>10</v>
      </c>
      <c r="I18" s="335">
        <v>10</v>
      </c>
      <c r="J18" s="322" t="s">
        <v>114</v>
      </c>
      <c r="K18" s="112">
        <v>1</v>
      </c>
      <c r="L18" s="61">
        <v>1</v>
      </c>
      <c r="M18" s="317">
        <v>1</v>
      </c>
      <c r="O18" s="17"/>
    </row>
    <row r="19" spans="1:18" ht="30" customHeight="1" x14ac:dyDescent="0.2">
      <c r="A19" s="281"/>
      <c r="B19" s="23"/>
      <c r="C19" s="19"/>
      <c r="D19" s="644" t="s">
        <v>81</v>
      </c>
      <c r="E19" s="771"/>
      <c r="F19" s="331" t="s">
        <v>109</v>
      </c>
      <c r="G19" s="333">
        <v>2.5</v>
      </c>
      <c r="H19" s="334">
        <v>2.5</v>
      </c>
      <c r="I19" s="335">
        <v>2.5</v>
      </c>
      <c r="J19" s="115" t="s">
        <v>114</v>
      </c>
      <c r="K19" s="110">
        <v>1</v>
      </c>
      <c r="L19" s="73">
        <v>1</v>
      </c>
      <c r="M19" s="3">
        <v>1</v>
      </c>
    </row>
    <row r="20" spans="1:18" ht="15.75" customHeight="1" thickBot="1" x14ac:dyDescent="0.25">
      <c r="A20" s="279"/>
      <c r="B20" s="25"/>
      <c r="C20" s="60"/>
      <c r="D20" s="693"/>
      <c r="E20" s="771"/>
      <c r="F20" s="156" t="s">
        <v>13</v>
      </c>
      <c r="G20" s="1">
        <f>SUM(G14)</f>
        <v>86.5</v>
      </c>
      <c r="H20" s="82">
        <f t="shared" ref="H20:I20" si="0">SUM(H14)</f>
        <v>66.5</v>
      </c>
      <c r="I20" s="87">
        <f t="shared" si="0"/>
        <v>76.5</v>
      </c>
      <c r="J20" s="176" t="s">
        <v>41</v>
      </c>
      <c r="K20" s="178">
        <v>8</v>
      </c>
      <c r="L20" s="103">
        <v>8</v>
      </c>
      <c r="M20" s="179">
        <v>8</v>
      </c>
      <c r="P20" s="17"/>
    </row>
    <row r="21" spans="1:18" ht="17.45" customHeight="1" x14ac:dyDescent="0.2">
      <c r="A21" s="282" t="s">
        <v>6</v>
      </c>
      <c r="B21" s="41" t="s">
        <v>6</v>
      </c>
      <c r="C21" s="34" t="s">
        <v>8</v>
      </c>
      <c r="D21" s="651" t="s">
        <v>73</v>
      </c>
      <c r="E21" s="58" t="s">
        <v>42</v>
      </c>
      <c r="F21" s="28" t="s">
        <v>7</v>
      </c>
      <c r="G21" s="190">
        <v>25</v>
      </c>
      <c r="H21" s="131"/>
      <c r="I21" s="190">
        <v>10</v>
      </c>
      <c r="J21" s="798" t="s">
        <v>115</v>
      </c>
      <c r="K21" s="315">
        <v>1</v>
      </c>
      <c r="L21" s="314"/>
      <c r="M21" s="278">
        <v>1</v>
      </c>
    </row>
    <row r="22" spans="1:18" ht="17.45" customHeight="1" thickBot="1" x14ac:dyDescent="0.25">
      <c r="A22" s="283"/>
      <c r="B22" s="42"/>
      <c r="C22" s="33"/>
      <c r="D22" s="652"/>
      <c r="E22" s="59"/>
      <c r="F22" s="35" t="s">
        <v>13</v>
      </c>
      <c r="G22" s="79">
        <f>G21</f>
        <v>25</v>
      </c>
      <c r="H22" s="82"/>
      <c r="I22" s="79">
        <f>I21</f>
        <v>10</v>
      </c>
      <c r="J22" s="692"/>
      <c r="K22" s="311"/>
      <c r="L22" s="313"/>
      <c r="M22" s="65"/>
    </row>
    <row r="23" spans="1:18" ht="28.5" customHeight="1" x14ac:dyDescent="0.2">
      <c r="A23" s="284" t="s">
        <v>6</v>
      </c>
      <c r="B23" s="43" t="s">
        <v>6</v>
      </c>
      <c r="C23" s="19" t="s">
        <v>9</v>
      </c>
      <c r="D23" s="29" t="s">
        <v>33</v>
      </c>
      <c r="E23" s="52"/>
      <c r="F23" s="48" t="s">
        <v>7</v>
      </c>
      <c r="G23" s="77">
        <v>84.3</v>
      </c>
      <c r="H23" s="81">
        <v>80.900000000000006</v>
      </c>
      <c r="I23" s="338">
        <v>104.8</v>
      </c>
      <c r="J23" s="113"/>
      <c r="K23" s="148"/>
      <c r="L23" s="102"/>
      <c r="M23" s="145"/>
    </row>
    <row r="24" spans="1:18" ht="42" customHeight="1" x14ac:dyDescent="0.2">
      <c r="A24" s="284"/>
      <c r="B24" s="43"/>
      <c r="C24" s="19"/>
      <c r="D24" s="53" t="s">
        <v>34</v>
      </c>
      <c r="E24" s="52"/>
      <c r="F24" s="331" t="s">
        <v>109</v>
      </c>
      <c r="G24" s="339">
        <v>35.200000000000003</v>
      </c>
      <c r="H24" s="340">
        <v>52</v>
      </c>
      <c r="I24" s="341">
        <v>74</v>
      </c>
      <c r="J24" s="115" t="s">
        <v>35</v>
      </c>
      <c r="K24" s="320">
        <v>40</v>
      </c>
      <c r="L24" s="64">
        <v>70</v>
      </c>
      <c r="M24" s="182">
        <v>80</v>
      </c>
    </row>
    <row r="25" spans="1:18" ht="42" customHeight="1" x14ac:dyDescent="0.2">
      <c r="A25" s="284"/>
      <c r="B25" s="43"/>
      <c r="C25" s="32"/>
      <c r="D25" s="318" t="s">
        <v>62</v>
      </c>
      <c r="E25" s="52"/>
      <c r="F25" s="331" t="s">
        <v>109</v>
      </c>
      <c r="G25" s="339">
        <v>28</v>
      </c>
      <c r="H25" s="340">
        <v>0.8</v>
      </c>
      <c r="I25" s="341">
        <v>0.8</v>
      </c>
      <c r="J25" s="185" t="s">
        <v>63</v>
      </c>
      <c r="K25" s="320">
        <v>312</v>
      </c>
      <c r="L25" s="64">
        <v>12</v>
      </c>
      <c r="M25" s="182">
        <v>12</v>
      </c>
    </row>
    <row r="26" spans="1:18" ht="30.75" customHeight="1" x14ac:dyDescent="0.2">
      <c r="A26" s="284"/>
      <c r="B26" s="43"/>
      <c r="C26" s="32"/>
      <c r="D26" s="70"/>
      <c r="E26" s="52"/>
      <c r="F26" s="331"/>
      <c r="G26" s="339"/>
      <c r="H26" s="340"/>
      <c r="I26" s="341"/>
      <c r="J26" s="181" t="s">
        <v>64</v>
      </c>
      <c r="K26" s="320">
        <v>1</v>
      </c>
      <c r="L26" s="64"/>
      <c r="M26" s="182"/>
      <c r="R26" s="17"/>
    </row>
    <row r="27" spans="1:18" ht="17.45" customHeight="1" x14ac:dyDescent="0.2">
      <c r="A27" s="284"/>
      <c r="B27" s="43"/>
      <c r="C27" s="32"/>
      <c r="D27" s="644" t="s">
        <v>89</v>
      </c>
      <c r="E27" s="52"/>
      <c r="F27" s="332" t="s">
        <v>109</v>
      </c>
      <c r="G27" s="336">
        <v>21.1</v>
      </c>
      <c r="H27" s="337">
        <v>28.1</v>
      </c>
      <c r="I27" s="336">
        <v>30</v>
      </c>
      <c r="J27" s="670" t="s">
        <v>116</v>
      </c>
      <c r="K27" s="320">
        <v>4</v>
      </c>
      <c r="L27" s="64">
        <v>5</v>
      </c>
      <c r="M27" s="182">
        <v>5</v>
      </c>
    </row>
    <row r="28" spans="1:18" ht="17.45" customHeight="1" thickBot="1" x14ac:dyDescent="0.25">
      <c r="A28" s="283"/>
      <c r="B28" s="42"/>
      <c r="C28" s="33"/>
      <c r="D28" s="693"/>
      <c r="E28" s="54"/>
      <c r="F28" s="323" t="s">
        <v>13</v>
      </c>
      <c r="G28" s="79">
        <f>SUM(G23)</f>
        <v>84.3</v>
      </c>
      <c r="H28" s="82">
        <f t="shared" ref="H28:I28" si="1">SUM(H23)</f>
        <v>80.900000000000006</v>
      </c>
      <c r="I28" s="79">
        <f t="shared" si="1"/>
        <v>104.8</v>
      </c>
      <c r="J28" s="692"/>
      <c r="K28" s="321"/>
      <c r="L28" s="183"/>
      <c r="M28" s="184"/>
    </row>
    <row r="29" spans="1:18" ht="30.6" customHeight="1" x14ac:dyDescent="0.2">
      <c r="A29" s="282" t="s">
        <v>6</v>
      </c>
      <c r="B29" s="41" t="s">
        <v>6</v>
      </c>
      <c r="C29" s="34" t="s">
        <v>10</v>
      </c>
      <c r="D29" s="245" t="s">
        <v>36</v>
      </c>
      <c r="E29" s="580"/>
      <c r="F29" s="48"/>
      <c r="G29" s="587"/>
      <c r="H29" s="552"/>
      <c r="I29" s="175"/>
      <c r="J29" s="581"/>
      <c r="K29" s="192"/>
      <c r="L29" s="193"/>
      <c r="M29" s="238"/>
      <c r="N29" s="180"/>
    </row>
    <row r="30" spans="1:18" ht="19.899999999999999" customHeight="1" x14ac:dyDescent="0.2">
      <c r="A30" s="284"/>
      <c r="B30" s="43"/>
      <c r="C30" s="32"/>
      <c r="D30" s="645" t="s">
        <v>43</v>
      </c>
      <c r="E30" s="795" t="s">
        <v>42</v>
      </c>
      <c r="F30" s="49" t="s">
        <v>7</v>
      </c>
      <c r="G30" s="589">
        <v>850</v>
      </c>
      <c r="H30" s="591">
        <v>156.86000000000001</v>
      </c>
      <c r="I30" s="575"/>
      <c r="J30" s="796" t="s">
        <v>44</v>
      </c>
      <c r="K30" s="393">
        <v>90</v>
      </c>
      <c r="L30" s="64">
        <v>100</v>
      </c>
      <c r="M30" s="182"/>
      <c r="N30" s="180"/>
    </row>
    <row r="31" spans="1:18" ht="19.899999999999999" customHeight="1" x14ac:dyDescent="0.2">
      <c r="A31" s="284"/>
      <c r="B31" s="43"/>
      <c r="C31" s="32"/>
      <c r="D31" s="794"/>
      <c r="E31" s="795"/>
      <c r="F31" s="121" t="s">
        <v>21</v>
      </c>
      <c r="G31" s="588"/>
      <c r="H31" s="451"/>
      <c r="I31" s="576"/>
      <c r="J31" s="797"/>
      <c r="K31" s="578"/>
      <c r="L31" s="579"/>
      <c r="M31" s="569"/>
      <c r="N31" s="180"/>
    </row>
    <row r="32" spans="1:18" ht="41.25" customHeight="1" x14ac:dyDescent="0.2">
      <c r="A32" s="284"/>
      <c r="B32" s="43"/>
      <c r="C32" s="32"/>
      <c r="D32" s="597" t="s">
        <v>134</v>
      </c>
      <c r="E32" s="45"/>
      <c r="F32" s="121"/>
      <c r="G32" s="588"/>
      <c r="H32" s="590"/>
      <c r="I32" s="577"/>
      <c r="J32" s="601" t="s">
        <v>135</v>
      </c>
      <c r="K32" s="598">
        <v>1</v>
      </c>
      <c r="L32" s="394"/>
      <c r="M32" s="534"/>
      <c r="N32" s="180"/>
    </row>
    <row r="33" spans="1:14" ht="40.9" customHeight="1" x14ac:dyDescent="0.2">
      <c r="A33" s="284"/>
      <c r="B33" s="43"/>
      <c r="C33" s="32"/>
      <c r="D33" s="66" t="s">
        <v>51</v>
      </c>
      <c r="E33" s="45"/>
      <c r="F33" s="49" t="s">
        <v>45</v>
      </c>
      <c r="G33" s="150">
        <v>20.2</v>
      </c>
      <c r="H33" s="573"/>
      <c r="I33" s="94"/>
      <c r="J33" s="582" t="s">
        <v>46</v>
      </c>
      <c r="K33" s="320">
        <v>4</v>
      </c>
      <c r="L33" s="64"/>
      <c r="M33" s="239"/>
      <c r="N33" s="180"/>
    </row>
    <row r="34" spans="1:14" ht="39" customHeight="1" x14ac:dyDescent="0.2">
      <c r="A34" s="284"/>
      <c r="B34" s="43"/>
      <c r="C34" s="32"/>
      <c r="D34" s="644" t="s">
        <v>117</v>
      </c>
      <c r="E34" s="45"/>
      <c r="F34" s="49" t="s">
        <v>7</v>
      </c>
      <c r="G34" s="150"/>
      <c r="H34" s="573">
        <v>2.5</v>
      </c>
      <c r="I34" s="94">
        <v>5</v>
      </c>
      <c r="J34" s="583" t="s">
        <v>66</v>
      </c>
      <c r="K34" s="186"/>
      <c r="L34" s="188">
        <v>4</v>
      </c>
      <c r="M34" s="189">
        <v>6</v>
      </c>
      <c r="N34" s="180"/>
    </row>
    <row r="35" spans="1:14" ht="39.75" customHeight="1" x14ac:dyDescent="0.2">
      <c r="A35" s="284"/>
      <c r="B35" s="43"/>
      <c r="C35" s="32"/>
      <c r="D35" s="645"/>
      <c r="E35" s="45"/>
      <c r="F35" s="121"/>
      <c r="G35" s="247"/>
      <c r="H35" s="574"/>
      <c r="I35" s="140"/>
      <c r="J35" s="584" t="s">
        <v>67</v>
      </c>
      <c r="K35" s="142"/>
      <c r="L35" s="75">
        <v>6</v>
      </c>
      <c r="M35" s="240">
        <v>10</v>
      </c>
    </row>
    <row r="36" spans="1:14" ht="39.75" customHeight="1" x14ac:dyDescent="0.2">
      <c r="A36" s="284"/>
      <c r="B36" s="43"/>
      <c r="C36" s="32"/>
      <c r="D36" s="645"/>
      <c r="E36" s="45"/>
      <c r="F36" s="121"/>
      <c r="G36" s="247"/>
      <c r="H36" s="574"/>
      <c r="I36" s="140"/>
      <c r="J36" s="585" t="s">
        <v>68</v>
      </c>
      <c r="K36" s="147"/>
      <c r="L36" s="73">
        <v>2</v>
      </c>
      <c r="M36" s="76">
        <v>2</v>
      </c>
    </row>
    <row r="37" spans="1:14" ht="16.5" customHeight="1" thickBot="1" x14ac:dyDescent="0.25">
      <c r="A37" s="283"/>
      <c r="B37" s="42"/>
      <c r="C37" s="33"/>
      <c r="D37" s="693"/>
      <c r="E37" s="539"/>
      <c r="F37" s="541"/>
      <c r="G37" s="1">
        <f>SUM(G29:G34)</f>
        <v>870.2</v>
      </c>
      <c r="H37" s="82">
        <f>SUM(H29:H34)</f>
        <v>159.36000000000001</v>
      </c>
      <c r="I37" s="87">
        <f>SUM(I31:I35)</f>
        <v>5</v>
      </c>
      <c r="J37" s="586" t="s">
        <v>69</v>
      </c>
      <c r="K37" s="311"/>
      <c r="L37" s="313">
        <v>8</v>
      </c>
      <c r="M37" s="104">
        <v>8</v>
      </c>
    </row>
    <row r="38" spans="1:14" ht="40.9" customHeight="1" x14ac:dyDescent="0.2">
      <c r="A38" s="282" t="s">
        <v>6</v>
      </c>
      <c r="B38" s="41" t="s">
        <v>6</v>
      </c>
      <c r="C38" s="34" t="s">
        <v>11</v>
      </c>
      <c r="D38" s="651" t="s">
        <v>37</v>
      </c>
      <c r="E38" s="58" t="s">
        <v>42</v>
      </c>
      <c r="F38" s="28" t="s">
        <v>7</v>
      </c>
      <c r="G38" s="129">
        <v>8</v>
      </c>
      <c r="H38" s="81">
        <v>8</v>
      </c>
      <c r="I38" s="136">
        <v>8</v>
      </c>
      <c r="J38" s="698" t="s">
        <v>38</v>
      </c>
      <c r="K38" s="310">
        <v>15</v>
      </c>
      <c r="L38" s="312">
        <v>15</v>
      </c>
      <c r="M38" s="101">
        <v>15</v>
      </c>
    </row>
    <row r="39" spans="1:14" ht="15" customHeight="1" thickBot="1" x14ac:dyDescent="0.25">
      <c r="A39" s="283"/>
      <c r="B39" s="42"/>
      <c r="C39" s="33"/>
      <c r="D39" s="652"/>
      <c r="E39" s="59"/>
      <c r="F39" s="35" t="s">
        <v>13</v>
      </c>
      <c r="G39" s="1">
        <f t="shared" ref="G39:H39" si="2">G38</f>
        <v>8</v>
      </c>
      <c r="H39" s="82">
        <f t="shared" si="2"/>
        <v>8</v>
      </c>
      <c r="I39" s="87">
        <f>I38</f>
        <v>8</v>
      </c>
      <c r="J39" s="603"/>
      <c r="K39" s="311"/>
      <c r="L39" s="313"/>
      <c r="M39" s="65"/>
    </row>
    <row r="40" spans="1:14" ht="18" customHeight="1" x14ac:dyDescent="0.2">
      <c r="A40" s="282" t="s">
        <v>6</v>
      </c>
      <c r="B40" s="41" t="s">
        <v>6</v>
      </c>
      <c r="C40" s="34" t="s">
        <v>72</v>
      </c>
      <c r="D40" s="651" t="s">
        <v>95</v>
      </c>
      <c r="E40" s="58" t="s">
        <v>42</v>
      </c>
      <c r="F40" s="28" t="s">
        <v>7</v>
      </c>
      <c r="G40" s="77"/>
      <c r="H40" s="81">
        <v>25</v>
      </c>
      <c r="I40" s="77">
        <v>25</v>
      </c>
      <c r="J40" s="194" t="s">
        <v>96</v>
      </c>
      <c r="K40" s="196"/>
      <c r="L40" s="62">
        <v>7</v>
      </c>
      <c r="M40" s="63">
        <v>7</v>
      </c>
    </row>
    <row r="41" spans="1:14" ht="18" customHeight="1" x14ac:dyDescent="0.2">
      <c r="A41" s="284"/>
      <c r="B41" s="43"/>
      <c r="C41" s="32"/>
      <c r="D41" s="792"/>
      <c r="E41" s="319"/>
      <c r="F41" s="342"/>
      <c r="G41" s="109"/>
      <c r="H41" s="92"/>
      <c r="I41" s="109"/>
      <c r="J41" s="793" t="s">
        <v>118</v>
      </c>
      <c r="K41" s="343"/>
      <c r="L41" s="75">
        <v>14</v>
      </c>
      <c r="M41" s="76">
        <v>14</v>
      </c>
    </row>
    <row r="42" spans="1:14" ht="18" customHeight="1" thickBot="1" x14ac:dyDescent="0.25">
      <c r="A42" s="283"/>
      <c r="B42" s="42"/>
      <c r="C42" s="33"/>
      <c r="D42" s="652"/>
      <c r="E42" s="59"/>
      <c r="F42" s="35" t="s">
        <v>13</v>
      </c>
      <c r="G42" s="79">
        <f t="shared" ref="G42:I42" si="3">G40</f>
        <v>0</v>
      </c>
      <c r="H42" s="82">
        <f t="shared" si="3"/>
        <v>25</v>
      </c>
      <c r="I42" s="79">
        <f t="shared" si="3"/>
        <v>25</v>
      </c>
      <c r="J42" s="603"/>
      <c r="K42" s="198"/>
      <c r="L42" s="313"/>
      <c r="M42" s="65"/>
    </row>
    <row r="43" spans="1:14" ht="32.450000000000003" customHeight="1" x14ac:dyDescent="0.2">
      <c r="A43" s="282" t="s">
        <v>6</v>
      </c>
      <c r="B43" s="41" t="s">
        <v>6</v>
      </c>
      <c r="C43" s="34" t="s">
        <v>92</v>
      </c>
      <c r="D43" s="651" t="s">
        <v>70</v>
      </c>
      <c r="E43" s="58" t="s">
        <v>42</v>
      </c>
      <c r="F43" s="28" t="s">
        <v>7</v>
      </c>
      <c r="G43" s="77"/>
      <c r="H43" s="81"/>
      <c r="I43" s="77">
        <v>4</v>
      </c>
      <c r="J43" s="602" t="s">
        <v>71</v>
      </c>
      <c r="K43" s="604"/>
      <c r="L43" s="606"/>
      <c r="M43" s="101">
        <v>1</v>
      </c>
    </row>
    <row r="44" spans="1:14" ht="16.5" customHeight="1" thickBot="1" x14ac:dyDescent="0.25">
      <c r="A44" s="283"/>
      <c r="B44" s="42"/>
      <c r="C44" s="33"/>
      <c r="D44" s="652"/>
      <c r="E44" s="59"/>
      <c r="F44" s="35" t="s">
        <v>13</v>
      </c>
      <c r="G44" s="79">
        <f t="shared" ref="G44:I46" si="4">G43</f>
        <v>0</v>
      </c>
      <c r="H44" s="82">
        <f t="shared" si="4"/>
        <v>0</v>
      </c>
      <c r="I44" s="79">
        <f t="shared" si="4"/>
        <v>4</v>
      </c>
      <c r="J44" s="603"/>
      <c r="K44" s="605"/>
      <c r="L44" s="607"/>
      <c r="M44" s="65"/>
    </row>
    <row r="45" spans="1:14" ht="18.600000000000001" customHeight="1" x14ac:dyDescent="0.2">
      <c r="A45" s="282" t="s">
        <v>6</v>
      </c>
      <c r="B45" s="41" t="s">
        <v>6</v>
      </c>
      <c r="C45" s="34" t="s">
        <v>98</v>
      </c>
      <c r="D45" s="651" t="s">
        <v>106</v>
      </c>
      <c r="E45" s="58" t="s">
        <v>42</v>
      </c>
      <c r="F45" s="28" t="s">
        <v>7</v>
      </c>
      <c r="G45" s="77"/>
      <c r="H45" s="81"/>
      <c r="I45" s="77"/>
      <c r="J45" s="602" t="s">
        <v>119</v>
      </c>
      <c r="K45" s="604"/>
      <c r="L45" s="606">
        <v>1</v>
      </c>
      <c r="M45" s="101"/>
    </row>
    <row r="46" spans="1:14" ht="16.5" customHeight="1" thickBot="1" x14ac:dyDescent="0.25">
      <c r="A46" s="283"/>
      <c r="B46" s="42"/>
      <c r="C46" s="33"/>
      <c r="D46" s="652"/>
      <c r="E46" s="59"/>
      <c r="F46" s="35" t="s">
        <v>13</v>
      </c>
      <c r="G46" s="79">
        <f t="shared" si="4"/>
        <v>0</v>
      </c>
      <c r="H46" s="82">
        <f t="shared" si="4"/>
        <v>0</v>
      </c>
      <c r="I46" s="79">
        <f t="shared" si="4"/>
        <v>0</v>
      </c>
      <c r="J46" s="603"/>
      <c r="K46" s="605"/>
      <c r="L46" s="607"/>
      <c r="M46" s="65"/>
    </row>
    <row r="47" spans="1:14" ht="14.25" customHeight="1" thickBot="1" x14ac:dyDescent="0.25">
      <c r="A47" s="285" t="s">
        <v>6</v>
      </c>
      <c r="B47" s="124" t="s">
        <v>6</v>
      </c>
      <c r="C47" s="711" t="s">
        <v>14</v>
      </c>
      <c r="D47" s="712"/>
      <c r="E47" s="712"/>
      <c r="F47" s="713"/>
      <c r="G47" s="154">
        <f>+G22+G44+G39+G37+G28+G20</f>
        <v>1074</v>
      </c>
      <c r="H47" s="161">
        <f>+H22+H44+H39+H37+H28+H20+H42</f>
        <v>339.76</v>
      </c>
      <c r="I47" s="346">
        <f>+I22+I44+I39+I37+I28+I20+I42</f>
        <v>233.3</v>
      </c>
      <c r="J47" s="727"/>
      <c r="K47" s="728"/>
      <c r="L47" s="728"/>
      <c r="M47" s="729"/>
    </row>
    <row r="48" spans="1:14" ht="13.5" customHeight="1" thickBot="1" x14ac:dyDescent="0.25">
      <c r="A48" s="286" t="s">
        <v>6</v>
      </c>
      <c r="B48" s="254" t="s">
        <v>8</v>
      </c>
      <c r="C48" s="622" t="s">
        <v>99</v>
      </c>
      <c r="D48" s="623"/>
      <c r="E48" s="623"/>
      <c r="F48" s="623"/>
      <c r="G48" s="623"/>
      <c r="H48" s="623"/>
      <c r="I48" s="623"/>
      <c r="J48" s="623"/>
      <c r="K48" s="623"/>
      <c r="L48" s="623"/>
      <c r="M48" s="624"/>
    </row>
    <row r="49" spans="1:16" ht="22.15" customHeight="1" x14ac:dyDescent="0.2">
      <c r="A49" s="280" t="s">
        <v>6</v>
      </c>
      <c r="B49" s="41" t="s">
        <v>8</v>
      </c>
      <c r="C49" s="128" t="s">
        <v>6</v>
      </c>
      <c r="D49" s="746" t="s">
        <v>82</v>
      </c>
      <c r="E49" s="324"/>
      <c r="F49" s="137" t="s">
        <v>83</v>
      </c>
      <c r="G49" s="130">
        <v>157.4</v>
      </c>
      <c r="H49" s="131">
        <v>157.4</v>
      </c>
      <c r="I49" s="132">
        <v>157.4</v>
      </c>
      <c r="J49" s="348" t="s">
        <v>85</v>
      </c>
      <c r="K49" s="351">
        <v>30</v>
      </c>
      <c r="L49" s="350">
        <v>30</v>
      </c>
      <c r="M49" s="349">
        <v>30</v>
      </c>
      <c r="P49" s="17"/>
    </row>
    <row r="50" spans="1:16" ht="16.149999999999999" customHeight="1" thickBot="1" x14ac:dyDescent="0.25">
      <c r="A50" s="287"/>
      <c r="B50" s="125"/>
      <c r="C50" s="126"/>
      <c r="D50" s="693"/>
      <c r="E50" s="253"/>
      <c r="F50" s="138" t="s">
        <v>13</v>
      </c>
      <c r="G50" s="139">
        <f>SUM(G49:G49)</f>
        <v>157.4</v>
      </c>
      <c r="H50" s="118">
        <f>SUM(H49:H49)</f>
        <v>157.4</v>
      </c>
      <c r="I50" s="160">
        <f>SUM(I49:I49)</f>
        <v>157.4</v>
      </c>
      <c r="J50" s="309"/>
      <c r="K50" s="143"/>
      <c r="L50" s="75"/>
      <c r="M50" s="144"/>
    </row>
    <row r="51" spans="1:16" ht="25.9" customHeight="1" x14ac:dyDescent="0.2">
      <c r="A51" s="281" t="s">
        <v>6</v>
      </c>
      <c r="B51" s="43" t="s">
        <v>8</v>
      </c>
      <c r="C51" s="19" t="s">
        <v>8</v>
      </c>
      <c r="D51" s="746" t="s">
        <v>86</v>
      </c>
      <c r="E51" s="123" t="s">
        <v>42</v>
      </c>
      <c r="F51" s="325" t="s">
        <v>7</v>
      </c>
      <c r="G51" s="130">
        <v>111.3</v>
      </c>
      <c r="H51" s="131">
        <v>55.21</v>
      </c>
      <c r="I51" s="132">
        <v>0.68</v>
      </c>
      <c r="J51" s="709" t="s">
        <v>87</v>
      </c>
      <c r="K51" s="614">
        <v>18</v>
      </c>
      <c r="L51" s="616">
        <v>18</v>
      </c>
      <c r="M51" s="608">
        <v>18</v>
      </c>
    </row>
    <row r="52" spans="1:16" ht="15.6" customHeight="1" x14ac:dyDescent="0.2">
      <c r="A52" s="281"/>
      <c r="B52" s="23"/>
      <c r="C52" s="19"/>
      <c r="D52" s="645"/>
      <c r="E52" s="123" t="s">
        <v>84</v>
      </c>
      <c r="F52" s="329"/>
      <c r="G52" s="328"/>
      <c r="H52" s="326"/>
      <c r="I52" s="327"/>
      <c r="J52" s="710"/>
      <c r="K52" s="615"/>
      <c r="L52" s="617"/>
      <c r="M52" s="609"/>
    </row>
    <row r="53" spans="1:16" ht="28.5" customHeight="1" thickBot="1" x14ac:dyDescent="0.25">
      <c r="A53" s="287"/>
      <c r="B53" s="125"/>
      <c r="C53" s="126"/>
      <c r="D53" s="693"/>
      <c r="E53" s="127"/>
      <c r="F53" s="156" t="s">
        <v>13</v>
      </c>
      <c r="G53" s="151">
        <f>SUM(G51:G52)</f>
        <v>111.3</v>
      </c>
      <c r="H53" s="82">
        <f t="shared" ref="H53:I53" si="5">SUM(H51:H52)</f>
        <v>55.21</v>
      </c>
      <c r="I53" s="152">
        <f t="shared" si="5"/>
        <v>0.68</v>
      </c>
      <c r="J53" s="309"/>
      <c r="K53" s="141"/>
      <c r="L53" s="313"/>
      <c r="M53" s="144"/>
      <c r="P53" s="17"/>
    </row>
    <row r="54" spans="1:16" s="257" customFormat="1" ht="31.9" customHeight="1" x14ac:dyDescent="0.25">
      <c r="A54" s="280" t="s">
        <v>6</v>
      </c>
      <c r="B54" s="41" t="s">
        <v>8</v>
      </c>
      <c r="C54" s="128" t="s">
        <v>9</v>
      </c>
      <c r="D54" s="627" t="s">
        <v>100</v>
      </c>
      <c r="E54" s="630" t="s">
        <v>42</v>
      </c>
      <c r="F54" s="636"/>
      <c r="G54" s="130"/>
      <c r="H54" s="131"/>
      <c r="I54" s="266"/>
      <c r="J54" s="270" t="s">
        <v>101</v>
      </c>
      <c r="K54" s="344"/>
      <c r="L54" s="260"/>
      <c r="M54" s="261"/>
    </row>
    <row r="55" spans="1:16" s="257" customFormat="1" ht="34.15" customHeight="1" x14ac:dyDescent="0.25">
      <c r="A55" s="281"/>
      <c r="B55" s="43"/>
      <c r="C55" s="19"/>
      <c r="D55" s="783"/>
      <c r="E55" s="784"/>
      <c r="F55" s="785"/>
      <c r="G55" s="328"/>
      <c r="H55" s="326"/>
      <c r="I55" s="140"/>
      <c r="J55" s="304" t="s">
        <v>102</v>
      </c>
      <c r="K55" s="345">
        <v>1</v>
      </c>
      <c r="L55" s="306">
        <v>1</v>
      </c>
      <c r="M55" s="307">
        <v>1</v>
      </c>
    </row>
    <row r="56" spans="1:16" ht="14.25" customHeight="1" x14ac:dyDescent="0.2">
      <c r="A56" s="288" t="s">
        <v>6</v>
      </c>
      <c r="B56" s="352" t="s">
        <v>8</v>
      </c>
      <c r="C56" s="786" t="s">
        <v>14</v>
      </c>
      <c r="D56" s="787"/>
      <c r="E56" s="787"/>
      <c r="F56" s="788"/>
      <c r="G56" s="353">
        <f>+G50+G53</f>
        <v>268.7</v>
      </c>
      <c r="H56" s="354">
        <f>+H50+H53</f>
        <v>212.61</v>
      </c>
      <c r="I56" s="355">
        <f>+I50+I53</f>
        <v>158.08000000000001</v>
      </c>
      <c r="J56" s="789"/>
      <c r="K56" s="790"/>
      <c r="L56" s="790"/>
      <c r="M56" s="791"/>
    </row>
    <row r="57" spans="1:16" ht="14.25" customHeight="1" x14ac:dyDescent="0.2">
      <c r="A57" s="288" t="s">
        <v>6</v>
      </c>
      <c r="B57" s="730" t="s">
        <v>15</v>
      </c>
      <c r="C57" s="731"/>
      <c r="D57" s="731"/>
      <c r="E57" s="731"/>
      <c r="F57" s="732"/>
      <c r="G57" s="289">
        <f>G56+G47</f>
        <v>1342.7</v>
      </c>
      <c r="H57" s="290">
        <f>H56+H47</f>
        <v>552.37</v>
      </c>
      <c r="I57" s="291">
        <f>I56+I47</f>
        <v>391.38</v>
      </c>
      <c r="J57" s="733"/>
      <c r="K57" s="734"/>
      <c r="L57" s="734"/>
      <c r="M57" s="735"/>
    </row>
    <row r="58" spans="1:16" ht="14.25" customHeight="1" thickBot="1" x14ac:dyDescent="0.25">
      <c r="A58" s="292" t="s">
        <v>12</v>
      </c>
      <c r="B58" s="702" t="s">
        <v>22</v>
      </c>
      <c r="C58" s="703"/>
      <c r="D58" s="703"/>
      <c r="E58" s="703"/>
      <c r="F58" s="704"/>
      <c r="G58" s="293">
        <f>G57</f>
        <v>1342.7</v>
      </c>
      <c r="H58" s="294">
        <f t="shared" ref="H58:I58" si="6">H57</f>
        <v>552.37</v>
      </c>
      <c r="I58" s="295">
        <f t="shared" si="6"/>
        <v>391.38</v>
      </c>
      <c r="J58" s="699"/>
      <c r="K58" s="700"/>
      <c r="L58" s="700"/>
      <c r="M58" s="701"/>
    </row>
    <row r="59" spans="1:16" ht="19.5" customHeight="1" x14ac:dyDescent="0.2">
      <c r="A59" s="688"/>
      <c r="B59" s="688"/>
      <c r="C59" s="688"/>
      <c r="D59" s="688"/>
      <c r="E59" s="688"/>
      <c r="F59" s="688"/>
      <c r="G59" s="688"/>
      <c r="H59" s="688"/>
      <c r="I59" s="688"/>
      <c r="J59" s="688"/>
      <c r="K59" s="688"/>
      <c r="L59" s="688"/>
      <c r="M59" s="688"/>
    </row>
    <row r="60" spans="1:16" ht="14.25" customHeight="1" thickBot="1" x14ac:dyDescent="0.25">
      <c r="A60" s="738" t="s">
        <v>16</v>
      </c>
      <c r="B60" s="738"/>
      <c r="C60" s="738"/>
      <c r="D60" s="738"/>
      <c r="E60" s="738"/>
      <c r="F60" s="738"/>
      <c r="G60" s="738"/>
      <c r="H60" s="738"/>
      <c r="I60" s="738"/>
      <c r="J60" s="17"/>
      <c r="K60" s="36"/>
      <c r="L60" s="36"/>
      <c r="M60" s="36"/>
    </row>
    <row r="61" spans="1:16" ht="75" customHeight="1" thickBot="1" x14ac:dyDescent="0.25">
      <c r="A61" s="689" t="s">
        <v>17</v>
      </c>
      <c r="B61" s="690"/>
      <c r="C61" s="690"/>
      <c r="D61" s="690"/>
      <c r="E61" s="690"/>
      <c r="F61" s="691"/>
      <c r="G61" s="88" t="s">
        <v>124</v>
      </c>
      <c r="H61" s="90" t="s">
        <v>125</v>
      </c>
      <c r="I61" s="85" t="s">
        <v>126</v>
      </c>
      <c r="J61" s="37"/>
      <c r="K61" s="38"/>
      <c r="L61" s="38"/>
      <c r="M61" s="38"/>
    </row>
    <row r="62" spans="1:16" ht="16.5" customHeight="1" x14ac:dyDescent="0.2">
      <c r="A62" s="724" t="s">
        <v>49</v>
      </c>
      <c r="B62" s="725"/>
      <c r="C62" s="725"/>
      <c r="D62" s="725"/>
      <c r="E62" s="725"/>
      <c r="F62" s="726"/>
      <c r="G62" s="297">
        <f>SUM(G64:G64)</f>
        <v>1165.0999999999999</v>
      </c>
      <c r="H62" s="298">
        <f>SUM(H64:H64)</f>
        <v>394.96999999999997</v>
      </c>
      <c r="I62" s="299">
        <f>SUM(I64:I64)</f>
        <v>233.98000000000002</v>
      </c>
      <c r="J62" s="37"/>
      <c r="K62" s="38"/>
      <c r="L62" s="38"/>
      <c r="M62" s="38"/>
    </row>
    <row r="63" spans="1:16" ht="16.5" customHeight="1" x14ac:dyDescent="0.2">
      <c r="A63" s="718" t="s">
        <v>50</v>
      </c>
      <c r="B63" s="719"/>
      <c r="C63" s="719"/>
      <c r="D63" s="719"/>
      <c r="E63" s="719"/>
      <c r="F63" s="720"/>
      <c r="G63" s="89">
        <f>SUM(G64:G64)</f>
        <v>1165.0999999999999</v>
      </c>
      <c r="H63" s="91">
        <f>SUM(H64:H64)</f>
        <v>394.96999999999997</v>
      </c>
      <c r="I63" s="86">
        <f>SUM(I64:I64)</f>
        <v>233.98000000000002</v>
      </c>
      <c r="J63" s="37"/>
      <c r="K63" s="38"/>
      <c r="L63" s="38"/>
      <c r="M63" s="38"/>
    </row>
    <row r="64" spans="1:16" ht="14.25" customHeight="1" x14ac:dyDescent="0.2">
      <c r="A64" s="780" t="s">
        <v>18</v>
      </c>
      <c r="B64" s="781"/>
      <c r="C64" s="781"/>
      <c r="D64" s="781"/>
      <c r="E64" s="781"/>
      <c r="F64" s="782"/>
      <c r="G64" s="202">
        <f>SUMIF(F14:F55,"sb",G14:G55)</f>
        <v>1165.0999999999999</v>
      </c>
      <c r="H64" s="173">
        <f>SUMIF(F14:F55,"sb",H14:H55)</f>
        <v>394.96999999999997</v>
      </c>
      <c r="I64" s="200">
        <f>SUMIF(F14:F55,"sb",I14:I55)</f>
        <v>233.98000000000002</v>
      </c>
      <c r="J64" s="39"/>
      <c r="K64" s="38"/>
      <c r="L64" s="38"/>
      <c r="M64" s="38"/>
    </row>
    <row r="65" spans="1:13" ht="14.25" customHeight="1" thickBot="1" x14ac:dyDescent="0.25">
      <c r="A65" s="721" t="s">
        <v>48</v>
      </c>
      <c r="B65" s="722"/>
      <c r="C65" s="722"/>
      <c r="D65" s="722"/>
      <c r="E65" s="722"/>
      <c r="F65" s="723"/>
      <c r="G65" s="357">
        <f t="shared" ref="G65:I65" si="7">SUM(G66:G67)</f>
        <v>177.6</v>
      </c>
      <c r="H65" s="358">
        <f t="shared" si="7"/>
        <v>157.4</v>
      </c>
      <c r="I65" s="359">
        <f t="shared" si="7"/>
        <v>157.4</v>
      </c>
      <c r="J65" s="37"/>
      <c r="K65" s="38"/>
      <c r="L65" s="38"/>
      <c r="M65" s="38"/>
    </row>
    <row r="66" spans="1:13" ht="14.25" customHeight="1" x14ac:dyDescent="0.2">
      <c r="A66" s="705" t="s">
        <v>120</v>
      </c>
      <c r="B66" s="706"/>
      <c r="C66" s="706"/>
      <c r="D66" s="706"/>
      <c r="E66" s="706"/>
      <c r="F66" s="707"/>
      <c r="G66" s="202">
        <f>SUMIF(F18:F52,"lrvb",G18:G52)</f>
        <v>157.4</v>
      </c>
      <c r="H66" s="92">
        <f>SUMIF(F14:F52,"lrvb",H14:H52)</f>
        <v>157.4</v>
      </c>
      <c r="I66" s="200">
        <f>SUMIF(F18:F52,"lrvb",I18:I52)</f>
        <v>157.4</v>
      </c>
      <c r="J66" s="37"/>
      <c r="K66" s="38"/>
      <c r="L66" s="38"/>
      <c r="M66" s="38"/>
    </row>
    <row r="67" spans="1:13" ht="14.25" customHeight="1" x14ac:dyDescent="0.2">
      <c r="A67" s="715" t="s">
        <v>47</v>
      </c>
      <c r="B67" s="716"/>
      <c r="C67" s="716"/>
      <c r="D67" s="716"/>
      <c r="E67" s="716"/>
      <c r="F67" s="717"/>
      <c r="G67" s="203">
        <f>SUMIF(F19:F52,"es",G19:G52)</f>
        <v>20.2</v>
      </c>
      <c r="H67" s="83">
        <f>SUMIF(F19:F52,"es",H19:H52)</f>
        <v>0</v>
      </c>
      <c r="I67" s="201">
        <f>SUMIF(F19:F52,"es",I19:I52)</f>
        <v>0</v>
      </c>
      <c r="J67" s="37"/>
      <c r="K67" s="38"/>
      <c r="L67" s="38"/>
      <c r="M67" s="38"/>
    </row>
    <row r="68" spans="1:13" ht="18" customHeight="1" thickBot="1" x14ac:dyDescent="0.25">
      <c r="A68" s="694" t="s">
        <v>13</v>
      </c>
      <c r="B68" s="695"/>
      <c r="C68" s="695"/>
      <c r="D68" s="695"/>
      <c r="E68" s="695"/>
      <c r="F68" s="696"/>
      <c r="G68" s="1">
        <f>+G65+G62</f>
        <v>1342.6999999999998</v>
      </c>
      <c r="H68" s="82">
        <f>+H65+H62</f>
        <v>552.37</v>
      </c>
      <c r="I68" s="87">
        <f>+I65+I62</f>
        <v>391.38</v>
      </c>
      <c r="J68" s="37"/>
      <c r="K68" s="38"/>
      <c r="L68" s="38"/>
      <c r="M68" s="38"/>
    </row>
    <row r="69" spans="1:13" x14ac:dyDescent="0.2">
      <c r="E69" s="687" t="s">
        <v>40</v>
      </c>
      <c r="F69" s="687"/>
      <c r="G69" s="120"/>
      <c r="H69" s="120"/>
      <c r="I69" s="120"/>
    </row>
    <row r="70" spans="1:13" x14ac:dyDescent="0.2">
      <c r="G70" s="308">
        <f>+G68-G58</f>
        <v>0</v>
      </c>
      <c r="H70" s="308">
        <f>+H68-H58</f>
        <v>0</v>
      </c>
      <c r="I70" s="308">
        <f>+I68-I58</f>
        <v>0</v>
      </c>
      <c r="J70" s="356"/>
    </row>
    <row r="71" spans="1:13" x14ac:dyDescent="0.2">
      <c r="G71" s="308">
        <f>+G68-G58</f>
        <v>0</v>
      </c>
      <c r="H71" s="308">
        <f>+H68-H58</f>
        <v>0</v>
      </c>
      <c r="I71" s="308">
        <f>+I68-I58</f>
        <v>0</v>
      </c>
      <c r="J71" s="356"/>
    </row>
  </sheetData>
  <mergeCells count="77">
    <mergeCell ref="A3:M3"/>
    <mergeCell ref="A4:M4"/>
    <mergeCell ref="A5:M5"/>
    <mergeCell ref="J6:M6"/>
    <mergeCell ref="I1:M1"/>
    <mergeCell ref="I2:M2"/>
    <mergeCell ref="A11:M11"/>
    <mergeCell ref="E7:E9"/>
    <mergeCell ref="F7:F9"/>
    <mergeCell ref="G7:G9"/>
    <mergeCell ref="H7:H9"/>
    <mergeCell ref="A7:A9"/>
    <mergeCell ref="B7:B9"/>
    <mergeCell ref="C7:C9"/>
    <mergeCell ref="D7:D9"/>
    <mergeCell ref="I7:I9"/>
    <mergeCell ref="J7:M7"/>
    <mergeCell ref="J8:J9"/>
    <mergeCell ref="K8:M8"/>
    <mergeCell ref="A10:M10"/>
    <mergeCell ref="B12:M12"/>
    <mergeCell ref="C13:M13"/>
    <mergeCell ref="D15:D17"/>
    <mergeCell ref="E15:E20"/>
    <mergeCell ref="G15:G17"/>
    <mergeCell ref="H15:H17"/>
    <mergeCell ref="I15:I17"/>
    <mergeCell ref="J27:J28"/>
    <mergeCell ref="D30:D31"/>
    <mergeCell ref="E30:E31"/>
    <mergeCell ref="J30:J31"/>
    <mergeCell ref="D19:D20"/>
    <mergeCell ref="D21:D22"/>
    <mergeCell ref="D27:D28"/>
    <mergeCell ref="J21:J22"/>
    <mergeCell ref="D40:D42"/>
    <mergeCell ref="D43:D44"/>
    <mergeCell ref="J43:J44"/>
    <mergeCell ref="D34:D37"/>
    <mergeCell ref="D38:D39"/>
    <mergeCell ref="J38:J39"/>
    <mergeCell ref="J41:J42"/>
    <mergeCell ref="K43:K44"/>
    <mergeCell ref="L43:L44"/>
    <mergeCell ref="D45:D46"/>
    <mergeCell ref="J45:J46"/>
    <mergeCell ref="K45:K46"/>
    <mergeCell ref="L45:L46"/>
    <mergeCell ref="D54:D55"/>
    <mergeCell ref="E54:E55"/>
    <mergeCell ref="F54:F55"/>
    <mergeCell ref="C56:F56"/>
    <mergeCell ref="J56:M56"/>
    <mergeCell ref="C47:F47"/>
    <mergeCell ref="J47:M47"/>
    <mergeCell ref="C48:M48"/>
    <mergeCell ref="D49:D50"/>
    <mergeCell ref="D51:D53"/>
    <mergeCell ref="J51:J52"/>
    <mergeCell ref="K51:K52"/>
    <mergeCell ref="L51:L52"/>
    <mergeCell ref="M51:M52"/>
    <mergeCell ref="J57:M57"/>
    <mergeCell ref="B58:F58"/>
    <mergeCell ref="A68:F68"/>
    <mergeCell ref="E69:F69"/>
    <mergeCell ref="A59:M59"/>
    <mergeCell ref="A60:I60"/>
    <mergeCell ref="A61:F61"/>
    <mergeCell ref="A62:F62"/>
    <mergeCell ref="A63:F63"/>
    <mergeCell ref="A64:F64"/>
    <mergeCell ref="A65:F65"/>
    <mergeCell ref="A66:F66"/>
    <mergeCell ref="A67:F67"/>
    <mergeCell ref="J58:M58"/>
    <mergeCell ref="B57:F57"/>
  </mergeCells>
  <printOptions horizontalCentered="1"/>
  <pageMargins left="0.70866141732283472" right="0.39370078740157483" top="0.39370078740157483" bottom="0.39370078740157483" header="0.31496062992125984" footer="0.31496062992125984"/>
  <pageSetup paperSize="9" scale="77" orientation="portrait" r:id="rId1"/>
  <rowBreaks count="1" manualBreakCount="1">
    <brk id="36" max="12" man="1"/>
  </rowBreaks>
  <colBreaks count="1" manualBreakCount="1">
    <brk id="1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1"/>
  <sheetViews>
    <sheetView zoomScaleNormal="100" zoomScaleSheetLayoutView="100" workbookViewId="0">
      <selection activeCell="A5" sqref="A5:U5"/>
    </sheetView>
  </sheetViews>
  <sheetFormatPr defaultColWidth="9.140625" defaultRowHeight="12.75" x14ac:dyDescent="0.2"/>
  <cols>
    <col min="1" max="1" width="2.7109375" style="5" customWidth="1"/>
    <col min="2" max="2" width="2.85546875" style="6" customWidth="1"/>
    <col min="3" max="3" width="2.7109375" style="7" customWidth="1"/>
    <col min="4" max="4" width="30.85546875" style="9" customWidth="1"/>
    <col min="5" max="5" width="3.7109375" style="120" customWidth="1"/>
    <col min="6" max="6" width="7.7109375" style="9" customWidth="1"/>
    <col min="7" max="9" width="8.28515625" style="40" customWidth="1"/>
    <col min="10" max="15" width="7.85546875" style="40" customWidth="1"/>
    <col min="16" max="16" width="23.28515625" style="9" customWidth="1"/>
    <col min="17" max="22" width="5.7109375" style="120" customWidth="1"/>
    <col min="23" max="23" width="54.7109375" style="120" customWidth="1"/>
    <col min="24" max="24" width="9.140625" style="9" hidden="1" customWidth="1"/>
    <col min="25" max="16384" width="9.140625" style="9"/>
  </cols>
  <sheetData>
    <row r="1" spans="1:23" ht="15.75" x14ac:dyDescent="0.2">
      <c r="G1" s="347"/>
      <c r="H1" s="347"/>
      <c r="I1" s="347"/>
      <c r="J1" s="347"/>
      <c r="K1" s="347"/>
      <c r="L1" s="347"/>
      <c r="M1" s="824"/>
      <c r="N1" s="824"/>
      <c r="O1" s="824"/>
      <c r="P1" s="824"/>
      <c r="Q1" s="824"/>
      <c r="R1" s="824"/>
      <c r="S1" s="824"/>
      <c r="T1" s="824"/>
      <c r="U1" s="824"/>
      <c r="V1" s="392"/>
      <c r="W1" s="438" t="s">
        <v>128</v>
      </c>
    </row>
    <row r="2" spans="1:23" ht="15.75" x14ac:dyDescent="0.2">
      <c r="G2" s="347"/>
      <c r="H2" s="347"/>
      <c r="I2" s="347"/>
      <c r="J2" s="347"/>
      <c r="K2" s="347"/>
      <c r="L2" s="347"/>
      <c r="M2" s="824"/>
      <c r="N2" s="824"/>
      <c r="O2" s="824"/>
      <c r="P2" s="824"/>
      <c r="Q2" s="824"/>
      <c r="R2" s="824"/>
      <c r="S2" s="824"/>
      <c r="T2" s="824"/>
      <c r="U2" s="824"/>
      <c r="V2" s="392"/>
      <c r="W2" s="392"/>
    </row>
    <row r="3" spans="1:23" s="10" customFormat="1" ht="15.75" x14ac:dyDescent="0.2">
      <c r="A3" s="739" t="s">
        <v>108</v>
      </c>
      <c r="B3" s="739"/>
      <c r="C3" s="739"/>
      <c r="D3" s="739"/>
      <c r="E3" s="739"/>
      <c r="F3" s="739"/>
      <c r="G3" s="739"/>
      <c r="H3" s="739"/>
      <c r="I3" s="739"/>
      <c r="J3" s="739"/>
      <c r="K3" s="739"/>
      <c r="L3" s="739"/>
      <c r="M3" s="739"/>
      <c r="N3" s="739"/>
      <c r="O3" s="739"/>
      <c r="P3" s="739"/>
      <c r="Q3" s="739"/>
      <c r="R3" s="739"/>
      <c r="S3" s="739"/>
      <c r="T3" s="739"/>
      <c r="U3" s="739"/>
      <c r="V3" s="379"/>
      <c r="W3" s="379"/>
    </row>
    <row r="4" spans="1:23" s="10" customFormat="1" ht="15.75" x14ac:dyDescent="0.2">
      <c r="A4" s="740" t="s">
        <v>88</v>
      </c>
      <c r="B4" s="740"/>
      <c r="C4" s="740"/>
      <c r="D4" s="740"/>
      <c r="E4" s="740"/>
      <c r="F4" s="740"/>
      <c r="G4" s="740"/>
      <c r="H4" s="740"/>
      <c r="I4" s="740"/>
      <c r="J4" s="740"/>
      <c r="K4" s="740"/>
      <c r="L4" s="740"/>
      <c r="M4" s="740"/>
      <c r="N4" s="740"/>
      <c r="O4" s="740"/>
      <c r="P4" s="740"/>
      <c r="Q4" s="740"/>
      <c r="R4" s="740"/>
      <c r="S4" s="740"/>
      <c r="T4" s="740"/>
      <c r="U4" s="740"/>
      <c r="V4" s="380"/>
      <c r="W4" s="380"/>
    </row>
    <row r="5" spans="1:23" s="10" customFormat="1" ht="15.75" x14ac:dyDescent="0.2">
      <c r="A5" s="741" t="s">
        <v>19</v>
      </c>
      <c r="B5" s="741"/>
      <c r="C5" s="741"/>
      <c r="D5" s="741"/>
      <c r="E5" s="741"/>
      <c r="F5" s="741"/>
      <c r="G5" s="741"/>
      <c r="H5" s="741"/>
      <c r="I5" s="741"/>
      <c r="J5" s="741"/>
      <c r="K5" s="741"/>
      <c r="L5" s="741"/>
      <c r="M5" s="741"/>
      <c r="N5" s="741"/>
      <c r="O5" s="741"/>
      <c r="P5" s="741"/>
      <c r="Q5" s="741"/>
      <c r="R5" s="741"/>
      <c r="S5" s="741"/>
      <c r="T5" s="741"/>
      <c r="U5" s="741"/>
      <c r="V5" s="381"/>
      <c r="W5" s="381"/>
    </row>
    <row r="6" spans="1:23" ht="20.25" customHeight="1" thickBot="1" x14ac:dyDescent="0.25">
      <c r="A6" s="11"/>
      <c r="B6" s="11"/>
      <c r="C6" s="12"/>
      <c r="D6" s="13"/>
      <c r="E6" s="13"/>
      <c r="F6" s="13"/>
      <c r="G6" s="14"/>
      <c r="H6" s="14"/>
      <c r="I6" s="14"/>
      <c r="J6" s="14"/>
      <c r="K6" s="14"/>
      <c r="L6" s="14"/>
      <c r="M6" s="14"/>
      <c r="N6" s="14"/>
      <c r="O6" s="14"/>
      <c r="P6" s="742"/>
      <c r="Q6" s="742"/>
      <c r="R6" s="742"/>
      <c r="S6" s="742"/>
      <c r="T6" s="742"/>
      <c r="U6" s="742"/>
      <c r="V6" s="434"/>
      <c r="W6" s="434" t="s">
        <v>20</v>
      </c>
    </row>
    <row r="7" spans="1:23" ht="19.5" customHeight="1" x14ac:dyDescent="0.2">
      <c r="A7" s="774" t="s">
        <v>23</v>
      </c>
      <c r="B7" s="777" t="s">
        <v>0</v>
      </c>
      <c r="C7" s="672" t="s">
        <v>1</v>
      </c>
      <c r="D7" s="678" t="s">
        <v>24</v>
      </c>
      <c r="E7" s="681" t="s">
        <v>3</v>
      </c>
      <c r="F7" s="807" t="s">
        <v>4</v>
      </c>
      <c r="G7" s="684" t="s">
        <v>124</v>
      </c>
      <c r="H7" s="835" t="s">
        <v>129</v>
      </c>
      <c r="I7" s="825" t="s">
        <v>131</v>
      </c>
      <c r="J7" s="855" t="s">
        <v>125</v>
      </c>
      <c r="K7" s="835" t="s">
        <v>130</v>
      </c>
      <c r="L7" s="825" t="s">
        <v>131</v>
      </c>
      <c r="M7" s="684" t="s">
        <v>126</v>
      </c>
      <c r="N7" s="835" t="s">
        <v>132</v>
      </c>
      <c r="O7" s="825" t="s">
        <v>131</v>
      </c>
      <c r="P7" s="660" t="s">
        <v>25</v>
      </c>
      <c r="Q7" s="661"/>
      <c r="R7" s="661"/>
      <c r="S7" s="661"/>
      <c r="T7" s="661"/>
      <c r="U7" s="661"/>
      <c r="V7" s="661"/>
      <c r="W7" s="833" t="s">
        <v>127</v>
      </c>
    </row>
    <row r="8" spans="1:23" ht="15" customHeight="1" x14ac:dyDescent="0.2">
      <c r="A8" s="775"/>
      <c r="B8" s="778"/>
      <c r="C8" s="673"/>
      <c r="D8" s="679"/>
      <c r="E8" s="682"/>
      <c r="F8" s="808"/>
      <c r="G8" s="685"/>
      <c r="H8" s="836"/>
      <c r="I8" s="826"/>
      <c r="J8" s="856"/>
      <c r="K8" s="836"/>
      <c r="L8" s="826"/>
      <c r="M8" s="685"/>
      <c r="N8" s="836"/>
      <c r="O8" s="826"/>
      <c r="P8" s="819" t="s">
        <v>2</v>
      </c>
      <c r="Q8" s="832" t="s">
        <v>5</v>
      </c>
      <c r="R8" s="668"/>
      <c r="S8" s="668"/>
      <c r="T8" s="668"/>
      <c r="U8" s="668"/>
      <c r="V8" s="668"/>
      <c r="W8" s="834"/>
    </row>
    <row r="9" spans="1:23" ht="85.5" customHeight="1" thickBot="1" x14ac:dyDescent="0.25">
      <c r="A9" s="776"/>
      <c r="B9" s="779"/>
      <c r="C9" s="674"/>
      <c r="D9" s="680"/>
      <c r="E9" s="683"/>
      <c r="F9" s="854"/>
      <c r="G9" s="685"/>
      <c r="H9" s="836"/>
      <c r="I9" s="826"/>
      <c r="J9" s="856"/>
      <c r="K9" s="836"/>
      <c r="L9" s="826"/>
      <c r="M9" s="685"/>
      <c r="N9" s="836"/>
      <c r="O9" s="827"/>
      <c r="P9" s="819"/>
      <c r="Q9" s="477" t="s">
        <v>59</v>
      </c>
      <c r="R9" s="478" t="s">
        <v>133</v>
      </c>
      <c r="S9" s="479" t="s">
        <v>61</v>
      </c>
      <c r="T9" s="480" t="s">
        <v>133</v>
      </c>
      <c r="U9" s="477" t="s">
        <v>76</v>
      </c>
      <c r="V9" s="481" t="s">
        <v>133</v>
      </c>
      <c r="W9" s="834"/>
    </row>
    <row r="10" spans="1:23" ht="28.9" customHeight="1" x14ac:dyDescent="0.2">
      <c r="A10" s="837" t="s">
        <v>26</v>
      </c>
      <c r="B10" s="838"/>
      <c r="C10" s="838"/>
      <c r="D10" s="838"/>
      <c r="E10" s="838"/>
      <c r="F10" s="838"/>
      <c r="G10" s="838"/>
      <c r="H10" s="838"/>
      <c r="I10" s="838"/>
      <c r="J10" s="838"/>
      <c r="K10" s="838"/>
      <c r="L10" s="838"/>
      <c r="M10" s="838"/>
      <c r="N10" s="838"/>
      <c r="O10" s="838"/>
      <c r="P10" s="838"/>
      <c r="Q10" s="838"/>
      <c r="R10" s="838"/>
      <c r="S10" s="838"/>
      <c r="T10" s="838"/>
      <c r="U10" s="838"/>
      <c r="V10" s="838"/>
      <c r="W10" s="839"/>
    </row>
    <row r="11" spans="1:23" ht="16.149999999999999" customHeight="1" x14ac:dyDescent="0.2">
      <c r="A11" s="753" t="s">
        <v>112</v>
      </c>
      <c r="B11" s="754"/>
      <c r="C11" s="754"/>
      <c r="D11" s="754"/>
      <c r="E11" s="754"/>
      <c r="F11" s="754"/>
      <c r="G11" s="754"/>
      <c r="H11" s="754"/>
      <c r="I11" s="754"/>
      <c r="J11" s="754"/>
      <c r="K11" s="754"/>
      <c r="L11" s="754"/>
      <c r="M11" s="754"/>
      <c r="N11" s="754"/>
      <c r="O11" s="754"/>
      <c r="P11" s="754"/>
      <c r="Q11" s="754"/>
      <c r="R11" s="754"/>
      <c r="S11" s="754"/>
      <c r="T11" s="754"/>
      <c r="U11" s="754"/>
      <c r="V11" s="754"/>
      <c r="W11" s="755"/>
    </row>
    <row r="12" spans="1:23" ht="31.9" customHeight="1" x14ac:dyDescent="0.2">
      <c r="A12" s="285" t="s">
        <v>6</v>
      </c>
      <c r="B12" s="840" t="s">
        <v>90</v>
      </c>
      <c r="C12" s="799"/>
      <c r="D12" s="799"/>
      <c r="E12" s="799"/>
      <c r="F12" s="799"/>
      <c r="G12" s="799"/>
      <c r="H12" s="799"/>
      <c r="I12" s="799"/>
      <c r="J12" s="799"/>
      <c r="K12" s="799"/>
      <c r="L12" s="799"/>
      <c r="M12" s="799"/>
      <c r="N12" s="799"/>
      <c r="O12" s="799"/>
      <c r="P12" s="799"/>
      <c r="Q12" s="799"/>
      <c r="R12" s="799"/>
      <c r="S12" s="799"/>
      <c r="T12" s="799"/>
      <c r="U12" s="799"/>
      <c r="V12" s="799"/>
      <c r="W12" s="800"/>
    </row>
    <row r="13" spans="1:23" ht="13.5" customHeight="1" thickBot="1" x14ac:dyDescent="0.25">
      <c r="A13" s="279" t="s">
        <v>6</v>
      </c>
      <c r="B13" s="125" t="s">
        <v>6</v>
      </c>
      <c r="C13" s="801" t="s">
        <v>28</v>
      </c>
      <c r="D13" s="802"/>
      <c r="E13" s="802"/>
      <c r="F13" s="802"/>
      <c r="G13" s="802"/>
      <c r="H13" s="802"/>
      <c r="I13" s="802"/>
      <c r="J13" s="802"/>
      <c r="K13" s="802"/>
      <c r="L13" s="802"/>
      <c r="M13" s="802"/>
      <c r="N13" s="802"/>
      <c r="O13" s="802"/>
      <c r="P13" s="802"/>
      <c r="Q13" s="802"/>
      <c r="R13" s="802"/>
      <c r="S13" s="802"/>
      <c r="T13" s="802"/>
      <c r="U13" s="802"/>
      <c r="V13" s="802"/>
      <c r="W13" s="803"/>
    </row>
    <row r="14" spans="1:23" ht="42" customHeight="1" x14ac:dyDescent="0.2">
      <c r="A14" s="281" t="s">
        <v>6</v>
      </c>
      <c r="B14" s="23" t="s">
        <v>6</v>
      </c>
      <c r="C14" s="19" t="s">
        <v>6</v>
      </c>
      <c r="D14" s="29" t="s">
        <v>29</v>
      </c>
      <c r="E14" s="482"/>
      <c r="F14" s="121" t="s">
        <v>7</v>
      </c>
      <c r="G14" s="202">
        <v>86.5</v>
      </c>
      <c r="H14" s="451">
        <v>86.5</v>
      </c>
      <c r="I14" s="460"/>
      <c r="J14" s="455">
        <v>66.5</v>
      </c>
      <c r="K14" s="92">
        <v>66.5</v>
      </c>
      <c r="L14" s="451"/>
      <c r="M14" s="202">
        <v>76.5</v>
      </c>
      <c r="N14" s="451">
        <v>76.5</v>
      </c>
      <c r="O14" s="460"/>
      <c r="P14" s="113"/>
      <c r="Q14" s="146"/>
      <c r="R14" s="368"/>
      <c r="S14" s="483"/>
      <c r="T14" s="425"/>
      <c r="U14" s="146"/>
      <c r="V14" s="368"/>
      <c r="W14" s="195"/>
    </row>
    <row r="15" spans="1:23" ht="16.899999999999999" customHeight="1" x14ac:dyDescent="0.2">
      <c r="A15" s="281"/>
      <c r="B15" s="23"/>
      <c r="C15" s="19"/>
      <c r="D15" s="644" t="s">
        <v>75</v>
      </c>
      <c r="E15" s="771"/>
      <c r="F15" s="331" t="s">
        <v>109</v>
      </c>
      <c r="G15" s="852">
        <v>74</v>
      </c>
      <c r="H15" s="828">
        <v>74</v>
      </c>
      <c r="I15" s="390"/>
      <c r="J15" s="853">
        <v>54</v>
      </c>
      <c r="K15" s="805">
        <v>54</v>
      </c>
      <c r="L15" s="406"/>
      <c r="M15" s="852">
        <v>64</v>
      </c>
      <c r="N15" s="828">
        <v>64</v>
      </c>
      <c r="O15" s="390"/>
      <c r="P15" s="388" t="s">
        <v>121</v>
      </c>
      <c r="Q15" s="147">
        <v>5</v>
      </c>
      <c r="R15" s="3"/>
      <c r="S15" s="414">
        <v>5</v>
      </c>
      <c r="T15" s="422"/>
      <c r="U15" s="148">
        <v>5</v>
      </c>
      <c r="V15" s="3"/>
      <c r="W15" s="435"/>
    </row>
    <row r="16" spans="1:23" ht="27.6" customHeight="1" x14ac:dyDescent="0.2">
      <c r="A16" s="281"/>
      <c r="B16" s="23"/>
      <c r="C16" s="19"/>
      <c r="D16" s="645"/>
      <c r="E16" s="771"/>
      <c r="F16" s="331"/>
      <c r="G16" s="852"/>
      <c r="H16" s="828"/>
      <c r="I16" s="390"/>
      <c r="J16" s="853"/>
      <c r="K16" s="805"/>
      <c r="L16" s="406"/>
      <c r="M16" s="852"/>
      <c r="N16" s="828"/>
      <c r="O16" s="390"/>
      <c r="P16" s="388" t="s">
        <v>30</v>
      </c>
      <c r="Q16" s="147">
        <v>16</v>
      </c>
      <c r="R16" s="3"/>
      <c r="S16" s="414">
        <v>16</v>
      </c>
      <c r="T16" s="422"/>
      <c r="U16" s="147">
        <v>16</v>
      </c>
      <c r="V16" s="3"/>
      <c r="W16" s="435"/>
    </row>
    <row r="17" spans="1:28" ht="16.899999999999999" customHeight="1" x14ac:dyDescent="0.2">
      <c r="A17" s="281"/>
      <c r="B17" s="23"/>
      <c r="C17" s="19"/>
      <c r="D17" s="646"/>
      <c r="E17" s="771"/>
      <c r="F17" s="331"/>
      <c r="G17" s="852"/>
      <c r="H17" s="828"/>
      <c r="I17" s="390"/>
      <c r="J17" s="853"/>
      <c r="K17" s="805"/>
      <c r="L17" s="406"/>
      <c r="M17" s="852"/>
      <c r="N17" s="828"/>
      <c r="O17" s="390"/>
      <c r="P17" s="31" t="s">
        <v>113</v>
      </c>
      <c r="Q17" s="147">
        <v>30</v>
      </c>
      <c r="R17" s="3"/>
      <c r="S17" s="414">
        <v>30</v>
      </c>
      <c r="T17" s="422"/>
      <c r="U17" s="147">
        <v>30</v>
      </c>
      <c r="V17" s="145"/>
      <c r="W17" s="501"/>
    </row>
    <row r="18" spans="1:28" ht="43.5" customHeight="1" x14ac:dyDescent="0.2">
      <c r="A18" s="281"/>
      <c r="B18" s="23"/>
      <c r="C18" s="19"/>
      <c r="D18" s="164" t="s">
        <v>78</v>
      </c>
      <c r="E18" s="771"/>
      <c r="F18" s="331" t="s">
        <v>109</v>
      </c>
      <c r="G18" s="446">
        <v>10</v>
      </c>
      <c r="H18" s="406">
        <v>10</v>
      </c>
      <c r="I18" s="390"/>
      <c r="J18" s="396">
        <v>10</v>
      </c>
      <c r="K18" s="389">
        <v>10</v>
      </c>
      <c r="L18" s="406"/>
      <c r="M18" s="446">
        <v>10</v>
      </c>
      <c r="N18" s="406">
        <v>10</v>
      </c>
      <c r="O18" s="390"/>
      <c r="P18" s="374" t="s">
        <v>114</v>
      </c>
      <c r="Q18" s="165">
        <v>1</v>
      </c>
      <c r="R18" s="369"/>
      <c r="S18" s="415">
        <v>1</v>
      </c>
      <c r="T18" s="423"/>
      <c r="U18" s="147">
        <v>1</v>
      </c>
      <c r="V18" s="3"/>
      <c r="W18" s="502"/>
      <c r="Y18" s="17"/>
    </row>
    <row r="19" spans="1:28" ht="30" customHeight="1" x14ac:dyDescent="0.2">
      <c r="A19" s="281"/>
      <c r="B19" s="23"/>
      <c r="C19" s="19"/>
      <c r="D19" s="644" t="s">
        <v>81</v>
      </c>
      <c r="E19" s="771"/>
      <c r="F19" s="331" t="s">
        <v>109</v>
      </c>
      <c r="G19" s="446">
        <v>2.5</v>
      </c>
      <c r="H19" s="406">
        <v>2.5</v>
      </c>
      <c r="I19" s="390"/>
      <c r="J19" s="396">
        <v>2.5</v>
      </c>
      <c r="K19" s="389">
        <v>2.5</v>
      </c>
      <c r="L19" s="406"/>
      <c r="M19" s="446">
        <v>2.5</v>
      </c>
      <c r="N19" s="406">
        <v>2.5</v>
      </c>
      <c r="O19" s="390"/>
      <c r="P19" s="115" t="s">
        <v>114</v>
      </c>
      <c r="Q19" s="147">
        <v>1</v>
      </c>
      <c r="R19" s="3"/>
      <c r="S19" s="414">
        <v>1</v>
      </c>
      <c r="T19" s="422"/>
      <c r="U19" s="148">
        <v>1</v>
      </c>
      <c r="V19" s="3"/>
      <c r="W19" s="435"/>
    </row>
    <row r="20" spans="1:28" ht="15.75" customHeight="1" thickBot="1" x14ac:dyDescent="0.25">
      <c r="A20" s="279"/>
      <c r="B20" s="25"/>
      <c r="C20" s="60"/>
      <c r="D20" s="693"/>
      <c r="E20" s="771"/>
      <c r="F20" s="156" t="s">
        <v>13</v>
      </c>
      <c r="G20" s="1">
        <f>SUM(G14)</f>
        <v>86.5</v>
      </c>
      <c r="H20" s="410">
        <f>SUM(H14)</f>
        <v>86.5</v>
      </c>
      <c r="I20" s="152"/>
      <c r="J20" s="400">
        <f t="shared" ref="J20:M20" si="0">SUM(J14)</f>
        <v>66.5</v>
      </c>
      <c r="K20" s="82">
        <f t="shared" ref="K20" si="1">SUM(K14)</f>
        <v>66.5</v>
      </c>
      <c r="L20" s="79"/>
      <c r="M20" s="1">
        <f t="shared" si="0"/>
        <v>76.5</v>
      </c>
      <c r="N20" s="410">
        <f t="shared" ref="N20" si="2">SUM(N14)</f>
        <v>76.5</v>
      </c>
      <c r="O20" s="152"/>
      <c r="P20" s="176" t="s">
        <v>41</v>
      </c>
      <c r="Q20" s="177">
        <v>8</v>
      </c>
      <c r="R20" s="179"/>
      <c r="S20" s="416">
        <v>8</v>
      </c>
      <c r="T20" s="424"/>
      <c r="U20" s="177">
        <v>8</v>
      </c>
      <c r="V20" s="144"/>
      <c r="W20" s="491"/>
      <c r="Z20" s="17"/>
    </row>
    <row r="21" spans="1:28" ht="17.45" customHeight="1" x14ac:dyDescent="0.2">
      <c r="A21" s="282" t="s">
        <v>6</v>
      </c>
      <c r="B21" s="41" t="s">
        <v>6</v>
      </c>
      <c r="C21" s="34" t="s">
        <v>8</v>
      </c>
      <c r="D21" s="651" t="s">
        <v>73</v>
      </c>
      <c r="E21" s="58" t="s">
        <v>42</v>
      </c>
      <c r="F21" s="28" t="s">
        <v>7</v>
      </c>
      <c r="G21" s="157">
        <v>25</v>
      </c>
      <c r="H21" s="407">
        <v>25</v>
      </c>
      <c r="I21" s="132"/>
      <c r="J21" s="397"/>
      <c r="K21" s="131"/>
      <c r="L21" s="190"/>
      <c r="M21" s="157">
        <v>10</v>
      </c>
      <c r="N21" s="407">
        <v>10</v>
      </c>
      <c r="O21" s="472"/>
      <c r="P21" s="798" t="s">
        <v>115</v>
      </c>
      <c r="Q21" s="365">
        <v>1</v>
      </c>
      <c r="R21" s="487"/>
      <c r="S21" s="419"/>
      <c r="T21" s="417"/>
      <c r="U21" s="365">
        <v>1</v>
      </c>
      <c r="V21" s="487"/>
      <c r="W21" s="492"/>
    </row>
    <row r="22" spans="1:28" ht="17.45" customHeight="1" thickBot="1" x14ac:dyDescent="0.25">
      <c r="A22" s="283"/>
      <c r="B22" s="42"/>
      <c r="C22" s="33"/>
      <c r="D22" s="652"/>
      <c r="E22" s="59"/>
      <c r="F22" s="35" t="s">
        <v>13</v>
      </c>
      <c r="G22" s="1">
        <f>G21</f>
        <v>25</v>
      </c>
      <c r="H22" s="410">
        <f>H21</f>
        <v>25</v>
      </c>
      <c r="I22" s="152"/>
      <c r="J22" s="400"/>
      <c r="K22" s="82"/>
      <c r="L22" s="79"/>
      <c r="M22" s="1">
        <f>M21</f>
        <v>10</v>
      </c>
      <c r="N22" s="410">
        <f>N21</f>
        <v>10</v>
      </c>
      <c r="O22" s="471"/>
      <c r="P22" s="692"/>
      <c r="Q22" s="362"/>
      <c r="R22" s="144"/>
      <c r="S22" s="421"/>
      <c r="T22" s="198"/>
      <c r="U22" s="362"/>
      <c r="V22" s="144"/>
      <c r="W22" s="491"/>
    </row>
    <row r="23" spans="1:28" ht="28.5" customHeight="1" x14ac:dyDescent="0.2">
      <c r="A23" s="284" t="s">
        <v>6</v>
      </c>
      <c r="B23" s="43" t="s">
        <v>6</v>
      </c>
      <c r="C23" s="19" t="s">
        <v>9</v>
      </c>
      <c r="D23" s="29" t="s">
        <v>33</v>
      </c>
      <c r="E23" s="52"/>
      <c r="F23" s="48" t="s">
        <v>7</v>
      </c>
      <c r="G23" s="116">
        <v>84.3</v>
      </c>
      <c r="H23" s="405">
        <v>84.3</v>
      </c>
      <c r="I23" s="136"/>
      <c r="J23" s="395">
        <v>80.900000000000006</v>
      </c>
      <c r="K23" s="81">
        <v>80.900000000000006</v>
      </c>
      <c r="L23" s="77"/>
      <c r="M23" s="116">
        <v>104.8</v>
      </c>
      <c r="N23" s="405">
        <v>104.8</v>
      </c>
      <c r="O23" s="460"/>
      <c r="P23" s="113"/>
      <c r="Q23" s="148"/>
      <c r="R23" s="145"/>
      <c r="S23" s="483"/>
      <c r="T23" s="425"/>
      <c r="U23" s="146"/>
      <c r="V23" s="368"/>
      <c r="W23" s="195"/>
    </row>
    <row r="24" spans="1:28" ht="42" customHeight="1" x14ac:dyDescent="0.2">
      <c r="A24" s="284"/>
      <c r="B24" s="43"/>
      <c r="C24" s="19"/>
      <c r="D24" s="53" t="s">
        <v>34</v>
      </c>
      <c r="E24" s="52"/>
      <c r="F24" s="331" t="s">
        <v>109</v>
      </c>
      <c r="G24" s="456">
        <v>35.200000000000003</v>
      </c>
      <c r="H24" s="447">
        <v>35.200000000000003</v>
      </c>
      <c r="I24" s="457"/>
      <c r="J24" s="453">
        <v>52</v>
      </c>
      <c r="K24" s="340">
        <v>52</v>
      </c>
      <c r="L24" s="339"/>
      <c r="M24" s="456">
        <v>74</v>
      </c>
      <c r="N24" s="447">
        <v>74</v>
      </c>
      <c r="O24" s="457"/>
      <c r="P24" s="115" t="s">
        <v>35</v>
      </c>
      <c r="Q24" s="372">
        <v>40</v>
      </c>
      <c r="R24" s="182"/>
      <c r="S24" s="484">
        <v>70</v>
      </c>
      <c r="T24" s="426"/>
      <c r="U24" s="246">
        <v>80</v>
      </c>
      <c r="V24" s="242"/>
      <c r="W24" s="495"/>
    </row>
    <row r="25" spans="1:28" ht="42" customHeight="1" x14ac:dyDescent="0.2">
      <c r="A25" s="284"/>
      <c r="B25" s="43"/>
      <c r="C25" s="32"/>
      <c r="D25" s="370" t="s">
        <v>62</v>
      </c>
      <c r="E25" s="52"/>
      <c r="F25" s="331" t="s">
        <v>109</v>
      </c>
      <c r="G25" s="456">
        <v>28</v>
      </c>
      <c r="H25" s="447">
        <v>28</v>
      </c>
      <c r="I25" s="457"/>
      <c r="J25" s="453">
        <v>0.8</v>
      </c>
      <c r="K25" s="340">
        <v>0.8</v>
      </c>
      <c r="L25" s="339"/>
      <c r="M25" s="456">
        <v>0.8</v>
      </c>
      <c r="N25" s="447">
        <v>0.8</v>
      </c>
      <c r="O25" s="457"/>
      <c r="P25" s="185" t="s">
        <v>63</v>
      </c>
      <c r="Q25" s="372">
        <v>312</v>
      </c>
      <c r="R25" s="182"/>
      <c r="S25" s="484">
        <v>12</v>
      </c>
      <c r="T25" s="426"/>
      <c r="U25" s="366">
        <v>12</v>
      </c>
      <c r="V25" s="489"/>
      <c r="W25" s="436"/>
    </row>
    <row r="26" spans="1:28" ht="30.75" customHeight="1" x14ac:dyDescent="0.2">
      <c r="A26" s="284"/>
      <c r="B26" s="43"/>
      <c r="C26" s="32"/>
      <c r="D26" s="387"/>
      <c r="E26" s="52"/>
      <c r="F26" s="331"/>
      <c r="G26" s="456"/>
      <c r="H26" s="447"/>
      <c r="I26" s="457"/>
      <c r="J26" s="453"/>
      <c r="K26" s="340"/>
      <c r="L26" s="339"/>
      <c r="M26" s="456"/>
      <c r="N26" s="447"/>
      <c r="O26" s="457"/>
      <c r="P26" s="181" t="s">
        <v>64</v>
      </c>
      <c r="Q26" s="372">
        <v>1</v>
      </c>
      <c r="R26" s="182"/>
      <c r="S26" s="484"/>
      <c r="T26" s="426"/>
      <c r="U26" s="186"/>
      <c r="V26" s="242"/>
      <c r="W26" s="495"/>
      <c r="AB26" s="17"/>
    </row>
    <row r="27" spans="1:28" ht="17.45" customHeight="1" x14ac:dyDescent="0.2">
      <c r="A27" s="284"/>
      <c r="B27" s="43"/>
      <c r="C27" s="32"/>
      <c r="D27" s="644" t="s">
        <v>89</v>
      </c>
      <c r="E27" s="52"/>
      <c r="F27" s="332" t="s">
        <v>109</v>
      </c>
      <c r="G27" s="458">
        <v>21.1</v>
      </c>
      <c r="H27" s="448">
        <v>21.1</v>
      </c>
      <c r="I27" s="459"/>
      <c r="J27" s="454">
        <v>28.1</v>
      </c>
      <c r="K27" s="337">
        <v>28.1</v>
      </c>
      <c r="L27" s="336"/>
      <c r="M27" s="458">
        <v>30</v>
      </c>
      <c r="N27" s="448">
        <v>30</v>
      </c>
      <c r="O27" s="459"/>
      <c r="P27" s="670" t="s">
        <v>116</v>
      </c>
      <c r="Q27" s="372">
        <v>4</v>
      </c>
      <c r="R27" s="182"/>
      <c r="S27" s="484">
        <v>5</v>
      </c>
      <c r="T27" s="426"/>
      <c r="U27" s="366">
        <v>5</v>
      </c>
      <c r="V27" s="488"/>
      <c r="W27" s="436"/>
    </row>
    <row r="28" spans="1:28" ht="17.45" customHeight="1" thickBot="1" x14ac:dyDescent="0.25">
      <c r="A28" s="283"/>
      <c r="B28" s="42"/>
      <c r="C28" s="33"/>
      <c r="D28" s="693"/>
      <c r="E28" s="54"/>
      <c r="F28" s="377" t="s">
        <v>13</v>
      </c>
      <c r="G28" s="1">
        <f>SUM(G23)</f>
        <v>84.3</v>
      </c>
      <c r="H28" s="410">
        <f>SUM(H23)</f>
        <v>84.3</v>
      </c>
      <c r="I28" s="152"/>
      <c r="J28" s="400">
        <f t="shared" ref="J28:M28" si="3">SUM(J23)</f>
        <v>80.900000000000006</v>
      </c>
      <c r="K28" s="82">
        <f t="shared" ref="K28" si="4">SUM(K23)</f>
        <v>80.900000000000006</v>
      </c>
      <c r="L28" s="79"/>
      <c r="M28" s="1">
        <f t="shared" si="3"/>
        <v>104.8</v>
      </c>
      <c r="N28" s="410">
        <f t="shared" ref="N28" si="5">SUM(N23)</f>
        <v>104.8</v>
      </c>
      <c r="O28" s="471"/>
      <c r="P28" s="692"/>
      <c r="Q28" s="373"/>
      <c r="R28" s="184"/>
      <c r="S28" s="485"/>
      <c r="T28" s="427"/>
      <c r="U28" s="373"/>
      <c r="V28" s="184"/>
      <c r="W28" s="493"/>
    </row>
    <row r="29" spans="1:28" ht="30.6" customHeight="1" x14ac:dyDescent="0.2">
      <c r="A29" s="282" t="s">
        <v>6</v>
      </c>
      <c r="B29" s="41" t="s">
        <v>6</v>
      </c>
      <c r="C29" s="34" t="s">
        <v>10</v>
      </c>
      <c r="D29" s="545" t="s">
        <v>36</v>
      </c>
      <c r="E29" s="548"/>
      <c r="F29" s="48"/>
      <c r="G29" s="243"/>
      <c r="H29" s="449"/>
      <c r="I29" s="549"/>
      <c r="J29" s="551"/>
      <c r="K29" s="552"/>
      <c r="L29" s="553"/>
      <c r="M29" s="550"/>
      <c r="N29" s="473"/>
      <c r="O29" s="473"/>
      <c r="P29" s="562"/>
      <c r="Q29" s="417"/>
      <c r="R29" s="542"/>
      <c r="S29" s="529"/>
      <c r="T29" s="487"/>
      <c r="U29" s="527"/>
      <c r="V29" s="487"/>
      <c r="W29" s="492"/>
      <c r="X29" s="180"/>
    </row>
    <row r="30" spans="1:28" ht="19.899999999999999" customHeight="1" x14ac:dyDescent="0.2">
      <c r="A30" s="284"/>
      <c r="B30" s="43"/>
      <c r="C30" s="32"/>
      <c r="D30" s="792" t="s">
        <v>43</v>
      </c>
      <c r="E30" s="650" t="s">
        <v>42</v>
      </c>
      <c r="F30" s="49" t="s">
        <v>7</v>
      </c>
      <c r="G30" s="540">
        <v>850</v>
      </c>
      <c r="H30" s="535">
        <v>850</v>
      </c>
      <c r="I30" s="535"/>
      <c r="J30" s="554">
        <v>156.86000000000001</v>
      </c>
      <c r="K30" s="536">
        <v>156.86000000000001</v>
      </c>
      <c r="L30" s="555"/>
      <c r="M30" s="162"/>
      <c r="N30" s="409"/>
      <c r="O30" s="450"/>
      <c r="P30" s="850" t="s">
        <v>44</v>
      </c>
      <c r="Q30" s="543">
        <v>90</v>
      </c>
      <c r="R30" s="428"/>
      <c r="S30" s="528">
        <v>100</v>
      </c>
      <c r="T30" s="488"/>
      <c r="U30" s="528"/>
      <c r="V30" s="488"/>
      <c r="W30" s="436"/>
      <c r="X30" s="180"/>
    </row>
    <row r="31" spans="1:28" ht="19.899999999999999" customHeight="1" x14ac:dyDescent="0.2">
      <c r="A31" s="284"/>
      <c r="B31" s="43"/>
      <c r="C31" s="32"/>
      <c r="D31" s="849"/>
      <c r="E31" s="650"/>
      <c r="F31" s="121" t="s">
        <v>21</v>
      </c>
      <c r="G31" s="538"/>
      <c r="H31" s="537"/>
      <c r="I31" s="537"/>
      <c r="J31" s="202"/>
      <c r="K31" s="451"/>
      <c r="L31" s="460"/>
      <c r="M31" s="162"/>
      <c r="N31" s="409"/>
      <c r="O31" s="409"/>
      <c r="P31" s="851"/>
      <c r="Q31" s="544"/>
      <c r="R31" s="566"/>
      <c r="S31" s="568"/>
      <c r="T31" s="569"/>
      <c r="U31" s="568"/>
      <c r="V31" s="569"/>
      <c r="W31" s="572"/>
      <c r="X31" s="180"/>
    </row>
    <row r="32" spans="1:28" ht="148.5" customHeight="1" x14ac:dyDescent="0.2">
      <c r="A32" s="284"/>
      <c r="B32" s="43"/>
      <c r="C32" s="32"/>
      <c r="D32" s="546" t="s">
        <v>134</v>
      </c>
      <c r="E32" s="531"/>
      <c r="F32" s="121"/>
      <c r="G32" s="538"/>
      <c r="H32" s="537"/>
      <c r="I32" s="537"/>
      <c r="J32" s="520"/>
      <c r="K32" s="92"/>
      <c r="L32" s="200"/>
      <c r="M32" s="162"/>
      <c r="N32" s="409"/>
      <c r="O32" s="409"/>
      <c r="P32" s="533" t="s">
        <v>135</v>
      </c>
      <c r="Q32" s="558">
        <v>0</v>
      </c>
      <c r="R32" s="567">
        <v>1</v>
      </c>
      <c r="S32" s="530"/>
      <c r="T32" s="488"/>
      <c r="U32" s="246"/>
      <c r="V32" s="242"/>
      <c r="W32" s="592" t="s">
        <v>136</v>
      </c>
      <c r="X32" s="180"/>
    </row>
    <row r="33" spans="1:24" ht="40.9" customHeight="1" x14ac:dyDescent="0.2">
      <c r="A33" s="284"/>
      <c r="B33" s="43"/>
      <c r="C33" s="32"/>
      <c r="D33" s="547" t="s">
        <v>51</v>
      </c>
      <c r="E33" s="531"/>
      <c r="F33" s="49" t="s">
        <v>45</v>
      </c>
      <c r="G33" s="78">
        <v>20.2</v>
      </c>
      <c r="H33" s="450">
        <v>20.2</v>
      </c>
      <c r="I33" s="450"/>
      <c r="J33" s="595"/>
      <c r="K33" s="593"/>
      <c r="L33" s="94"/>
      <c r="M33" s="78"/>
      <c r="N33" s="450"/>
      <c r="O33" s="450"/>
      <c r="P33" s="532" t="s">
        <v>46</v>
      </c>
      <c r="Q33" s="559">
        <v>4</v>
      </c>
      <c r="R33" s="426"/>
      <c r="S33" s="570"/>
      <c r="T33" s="489"/>
      <c r="U33" s="246"/>
      <c r="V33" s="242"/>
      <c r="W33" s="495"/>
      <c r="X33" s="180"/>
    </row>
    <row r="34" spans="1:24" ht="39" customHeight="1" x14ac:dyDescent="0.2">
      <c r="A34" s="284"/>
      <c r="B34" s="43"/>
      <c r="C34" s="32"/>
      <c r="D34" s="644" t="s">
        <v>117</v>
      </c>
      <c r="E34" s="45"/>
      <c r="F34" s="49" t="s">
        <v>7</v>
      </c>
      <c r="G34" s="78"/>
      <c r="H34" s="450"/>
      <c r="I34" s="450"/>
      <c r="J34" s="595">
        <v>2.5</v>
      </c>
      <c r="K34" s="593">
        <v>2.5</v>
      </c>
      <c r="L34" s="94"/>
      <c r="M34" s="78">
        <v>5</v>
      </c>
      <c r="N34" s="450">
        <v>5</v>
      </c>
      <c r="O34" s="450"/>
      <c r="P34" s="563" t="s">
        <v>66</v>
      </c>
      <c r="Q34" s="560"/>
      <c r="R34" s="494"/>
      <c r="S34" s="571">
        <v>4</v>
      </c>
      <c r="T34" s="489"/>
      <c r="U34" s="186">
        <v>6</v>
      </c>
      <c r="V34" s="489"/>
      <c r="W34" s="436"/>
      <c r="X34" s="180"/>
    </row>
    <row r="35" spans="1:24" ht="39.75" customHeight="1" x14ac:dyDescent="0.2">
      <c r="A35" s="284"/>
      <c r="B35" s="43"/>
      <c r="C35" s="32"/>
      <c r="D35" s="645"/>
      <c r="E35" s="45"/>
      <c r="F35" s="121"/>
      <c r="G35" s="162"/>
      <c r="H35" s="409"/>
      <c r="I35" s="409"/>
      <c r="J35" s="596"/>
      <c r="K35" s="594"/>
      <c r="L35" s="140"/>
      <c r="M35" s="162"/>
      <c r="N35" s="409"/>
      <c r="O35" s="409"/>
      <c r="P35" s="564" t="s">
        <v>67</v>
      </c>
      <c r="Q35" s="343"/>
      <c r="R35" s="429"/>
      <c r="S35" s="143">
        <v>6</v>
      </c>
      <c r="T35" s="3"/>
      <c r="U35" s="147">
        <v>10</v>
      </c>
      <c r="V35" s="3"/>
      <c r="W35" s="435"/>
    </row>
    <row r="36" spans="1:24" ht="39.75" customHeight="1" x14ac:dyDescent="0.2">
      <c r="A36" s="284"/>
      <c r="B36" s="43"/>
      <c r="C36" s="32"/>
      <c r="D36" s="645"/>
      <c r="E36" s="45"/>
      <c r="F36" s="121"/>
      <c r="G36" s="162"/>
      <c r="H36" s="409"/>
      <c r="I36" s="409"/>
      <c r="J36" s="596"/>
      <c r="K36" s="594"/>
      <c r="L36" s="140"/>
      <c r="M36" s="162"/>
      <c r="N36" s="409"/>
      <c r="O36" s="556"/>
      <c r="P36" s="565" t="s">
        <v>68</v>
      </c>
      <c r="Q36" s="561"/>
      <c r="R36" s="422"/>
      <c r="S36" s="110">
        <v>2</v>
      </c>
      <c r="T36" s="3"/>
      <c r="U36" s="147">
        <v>2</v>
      </c>
      <c r="V36" s="3"/>
      <c r="W36" s="435"/>
    </row>
    <row r="37" spans="1:24" ht="16.5" customHeight="1" thickBot="1" x14ac:dyDescent="0.25">
      <c r="A37" s="283"/>
      <c r="B37" s="42"/>
      <c r="C37" s="33"/>
      <c r="D37" s="693"/>
      <c r="E37" s="539"/>
      <c r="F37" s="541"/>
      <c r="G37" s="117">
        <f>SUM(G29:G34)</f>
        <v>870.2</v>
      </c>
      <c r="H37" s="408">
        <f>SUM(H29:H34)</f>
        <v>870.2</v>
      </c>
      <c r="I37" s="408"/>
      <c r="J37" s="151">
        <f>SUM(J29:J34)</f>
        <v>159.36000000000001</v>
      </c>
      <c r="K37" s="82">
        <f>SUM(K29:K34)</f>
        <v>159.36000000000001</v>
      </c>
      <c r="L37" s="87"/>
      <c r="M37" s="117">
        <f>SUM(M31:M35)</f>
        <v>5</v>
      </c>
      <c r="N37" s="408">
        <f>SUM(N31:N35)</f>
        <v>5</v>
      </c>
      <c r="O37" s="557"/>
      <c r="P37" s="525" t="s">
        <v>69</v>
      </c>
      <c r="Q37" s="198"/>
      <c r="R37" s="432"/>
      <c r="S37" s="141">
        <v>8</v>
      </c>
      <c r="T37" s="65"/>
      <c r="U37" s="526">
        <v>8</v>
      </c>
      <c r="V37" s="144"/>
      <c r="W37" s="491"/>
    </row>
    <row r="38" spans="1:24" ht="40.9" customHeight="1" x14ac:dyDescent="0.2">
      <c r="A38" s="282" t="s">
        <v>6</v>
      </c>
      <c r="B38" s="41" t="s">
        <v>6</v>
      </c>
      <c r="C38" s="34" t="s">
        <v>11</v>
      </c>
      <c r="D38" s="651" t="s">
        <v>37</v>
      </c>
      <c r="E38" s="58" t="s">
        <v>42</v>
      </c>
      <c r="F38" s="28" t="s">
        <v>7</v>
      </c>
      <c r="G38" s="116">
        <v>8</v>
      </c>
      <c r="H38" s="405">
        <v>8</v>
      </c>
      <c r="I38" s="405"/>
      <c r="J38" s="129">
        <v>8</v>
      </c>
      <c r="K38" s="81">
        <v>8</v>
      </c>
      <c r="L38" s="136"/>
      <c r="M38" s="116">
        <v>8</v>
      </c>
      <c r="N38" s="405">
        <v>8</v>
      </c>
      <c r="O38" s="135"/>
      <c r="P38" s="698" t="s">
        <v>38</v>
      </c>
      <c r="Q38" s="361">
        <v>15</v>
      </c>
      <c r="R38" s="363"/>
      <c r="S38" s="486">
        <v>15</v>
      </c>
      <c r="T38" s="418"/>
      <c r="U38" s="361">
        <v>15</v>
      </c>
      <c r="V38" s="363"/>
      <c r="W38" s="490"/>
    </row>
    <row r="39" spans="1:24" ht="15" customHeight="1" thickBot="1" x14ac:dyDescent="0.25">
      <c r="A39" s="283"/>
      <c r="B39" s="42"/>
      <c r="C39" s="33"/>
      <c r="D39" s="652"/>
      <c r="E39" s="59"/>
      <c r="F39" s="35" t="s">
        <v>13</v>
      </c>
      <c r="G39" s="1">
        <f t="shared" ref="G39:J39" si="6">G38</f>
        <v>8</v>
      </c>
      <c r="H39" s="410">
        <f t="shared" ref="H39" si="7">H38</f>
        <v>8</v>
      </c>
      <c r="I39" s="410"/>
      <c r="J39" s="151">
        <f t="shared" si="6"/>
        <v>8</v>
      </c>
      <c r="K39" s="82">
        <f t="shared" ref="K39" si="8">K38</f>
        <v>8</v>
      </c>
      <c r="L39" s="87"/>
      <c r="M39" s="1">
        <f>M38</f>
        <v>8</v>
      </c>
      <c r="N39" s="410">
        <f>N38</f>
        <v>8</v>
      </c>
      <c r="O39" s="471"/>
      <c r="P39" s="603"/>
      <c r="Q39" s="362"/>
      <c r="R39" s="144"/>
      <c r="S39" s="421"/>
      <c r="T39" s="198"/>
      <c r="U39" s="362"/>
      <c r="V39" s="144"/>
      <c r="W39" s="491"/>
    </row>
    <row r="40" spans="1:24" ht="18" customHeight="1" x14ac:dyDescent="0.2">
      <c r="A40" s="282" t="s">
        <v>6</v>
      </c>
      <c r="B40" s="41" t="s">
        <v>6</v>
      </c>
      <c r="C40" s="34" t="s">
        <v>72</v>
      </c>
      <c r="D40" s="651" t="s">
        <v>95</v>
      </c>
      <c r="E40" s="58" t="s">
        <v>42</v>
      </c>
      <c r="F40" s="28" t="s">
        <v>7</v>
      </c>
      <c r="G40" s="116"/>
      <c r="H40" s="405"/>
      <c r="I40" s="405"/>
      <c r="J40" s="129">
        <v>25</v>
      </c>
      <c r="K40" s="81">
        <v>25</v>
      </c>
      <c r="L40" s="338"/>
      <c r="M40" s="116">
        <v>25</v>
      </c>
      <c r="N40" s="405">
        <v>25</v>
      </c>
      <c r="O40" s="136"/>
      <c r="P40" s="194" t="s">
        <v>96</v>
      </c>
      <c r="Q40" s="146"/>
      <c r="R40" s="368"/>
      <c r="S40" s="413">
        <v>7</v>
      </c>
      <c r="T40" s="196"/>
      <c r="U40" s="146">
        <v>7</v>
      </c>
      <c r="V40" s="368"/>
      <c r="W40" s="490"/>
    </row>
    <row r="41" spans="1:24" ht="18" customHeight="1" x14ac:dyDescent="0.2">
      <c r="A41" s="284"/>
      <c r="B41" s="43"/>
      <c r="C41" s="32"/>
      <c r="D41" s="792"/>
      <c r="E41" s="371"/>
      <c r="F41" s="342"/>
      <c r="G41" s="202"/>
      <c r="H41" s="451"/>
      <c r="I41" s="451"/>
      <c r="J41" s="520"/>
      <c r="K41" s="92"/>
      <c r="L41" s="200"/>
      <c r="M41" s="202"/>
      <c r="N41" s="451"/>
      <c r="O41" s="476"/>
      <c r="P41" s="793" t="s">
        <v>118</v>
      </c>
      <c r="Q41" s="142"/>
      <c r="R41" s="364"/>
      <c r="S41" s="420">
        <v>14</v>
      </c>
      <c r="T41" s="343"/>
      <c r="U41" s="142">
        <v>14</v>
      </c>
      <c r="V41" s="364"/>
      <c r="W41" s="435"/>
    </row>
    <row r="42" spans="1:24" ht="18" customHeight="1" thickBot="1" x14ac:dyDescent="0.25">
      <c r="A42" s="283"/>
      <c r="B42" s="42"/>
      <c r="C42" s="33"/>
      <c r="D42" s="652"/>
      <c r="E42" s="59"/>
      <c r="F42" s="35" t="s">
        <v>13</v>
      </c>
      <c r="G42" s="1">
        <f t="shared" ref="G42:M42" si="9">G40</f>
        <v>0</v>
      </c>
      <c r="H42" s="410">
        <f t="shared" ref="H42" si="10">H40</f>
        <v>0</v>
      </c>
      <c r="I42" s="410"/>
      <c r="J42" s="151">
        <f t="shared" si="9"/>
        <v>25</v>
      </c>
      <c r="K42" s="82">
        <f t="shared" ref="K42" si="11">K40</f>
        <v>25</v>
      </c>
      <c r="L42" s="87"/>
      <c r="M42" s="1">
        <f t="shared" si="9"/>
        <v>25</v>
      </c>
      <c r="N42" s="410">
        <f t="shared" ref="N42" si="12">N40</f>
        <v>25</v>
      </c>
      <c r="O42" s="471"/>
      <c r="P42" s="603"/>
      <c r="Q42" s="362"/>
      <c r="R42" s="144"/>
      <c r="S42" s="421"/>
      <c r="T42" s="198"/>
      <c r="U42" s="362"/>
      <c r="V42" s="144"/>
      <c r="W42" s="491"/>
    </row>
    <row r="43" spans="1:24" ht="32.450000000000003" customHeight="1" x14ac:dyDescent="0.2">
      <c r="A43" s="282" t="s">
        <v>6</v>
      </c>
      <c r="B43" s="41" t="s">
        <v>6</v>
      </c>
      <c r="C43" s="34" t="s">
        <v>92</v>
      </c>
      <c r="D43" s="651" t="s">
        <v>70</v>
      </c>
      <c r="E43" s="58" t="s">
        <v>42</v>
      </c>
      <c r="F43" s="28" t="s">
        <v>7</v>
      </c>
      <c r="G43" s="116"/>
      <c r="H43" s="405"/>
      <c r="I43" s="405"/>
      <c r="J43" s="129"/>
      <c r="K43" s="81"/>
      <c r="L43" s="338"/>
      <c r="M43" s="116">
        <v>4</v>
      </c>
      <c r="N43" s="405">
        <v>4</v>
      </c>
      <c r="O43" s="135"/>
      <c r="P43" s="602" t="s">
        <v>71</v>
      </c>
      <c r="Q43" s="604"/>
      <c r="R43" s="363"/>
      <c r="S43" s="844"/>
      <c r="T43" s="418"/>
      <c r="U43" s="361">
        <v>1</v>
      </c>
      <c r="V43" s="363"/>
      <c r="W43" s="490"/>
    </row>
    <row r="44" spans="1:24" ht="16.5" customHeight="1" thickBot="1" x14ac:dyDescent="0.25">
      <c r="A44" s="283"/>
      <c r="B44" s="42"/>
      <c r="C44" s="33"/>
      <c r="D44" s="652"/>
      <c r="E44" s="59"/>
      <c r="F44" s="35" t="s">
        <v>13</v>
      </c>
      <c r="G44" s="1">
        <f t="shared" ref="G44:M46" si="13">G43</f>
        <v>0</v>
      </c>
      <c r="H44" s="410">
        <f t="shared" ref="H44" si="14">H43</f>
        <v>0</v>
      </c>
      <c r="I44" s="410"/>
      <c r="J44" s="151">
        <f t="shared" si="13"/>
        <v>0</v>
      </c>
      <c r="K44" s="82">
        <f t="shared" ref="K44" si="15">K43</f>
        <v>0</v>
      </c>
      <c r="L44" s="87"/>
      <c r="M44" s="1">
        <f t="shared" si="13"/>
        <v>4</v>
      </c>
      <c r="N44" s="410">
        <f t="shared" ref="N44" si="16">N43</f>
        <v>4</v>
      </c>
      <c r="O44" s="471"/>
      <c r="P44" s="603"/>
      <c r="Q44" s="605"/>
      <c r="R44" s="144"/>
      <c r="S44" s="845"/>
      <c r="T44" s="198"/>
      <c r="U44" s="362"/>
      <c r="V44" s="144"/>
      <c r="W44" s="491"/>
    </row>
    <row r="45" spans="1:24" ht="18.600000000000001" customHeight="1" x14ac:dyDescent="0.2">
      <c r="A45" s="282" t="s">
        <v>6</v>
      </c>
      <c r="B45" s="41" t="s">
        <v>6</v>
      </c>
      <c r="C45" s="34" t="s">
        <v>98</v>
      </c>
      <c r="D45" s="651" t="s">
        <v>106</v>
      </c>
      <c r="E45" s="58" t="s">
        <v>42</v>
      </c>
      <c r="F45" s="28" t="s">
        <v>7</v>
      </c>
      <c r="G45" s="116"/>
      <c r="H45" s="405"/>
      <c r="I45" s="405"/>
      <c r="J45" s="129"/>
      <c r="K45" s="81"/>
      <c r="L45" s="338"/>
      <c r="M45" s="116"/>
      <c r="N45" s="405"/>
      <c r="O45" s="135"/>
      <c r="P45" s="602" t="s">
        <v>119</v>
      </c>
      <c r="Q45" s="604"/>
      <c r="R45" s="363"/>
      <c r="S45" s="844">
        <v>1</v>
      </c>
      <c r="T45" s="418"/>
      <c r="U45" s="142"/>
      <c r="V45" s="364"/>
      <c r="W45" s="435"/>
    </row>
    <row r="46" spans="1:24" ht="16.5" customHeight="1" thickBot="1" x14ac:dyDescent="0.25">
      <c r="A46" s="283"/>
      <c r="B46" s="42"/>
      <c r="C46" s="33"/>
      <c r="D46" s="652"/>
      <c r="E46" s="59"/>
      <c r="F46" s="35" t="s">
        <v>13</v>
      </c>
      <c r="G46" s="1">
        <f t="shared" si="13"/>
        <v>0</v>
      </c>
      <c r="H46" s="410">
        <f t="shared" ref="H46" si="17">H45</f>
        <v>0</v>
      </c>
      <c r="I46" s="410"/>
      <c r="J46" s="151">
        <f t="shared" si="13"/>
        <v>0</v>
      </c>
      <c r="K46" s="82">
        <f t="shared" ref="K46" si="18">K45</f>
        <v>0</v>
      </c>
      <c r="L46" s="87"/>
      <c r="M46" s="1">
        <f t="shared" si="13"/>
        <v>0</v>
      </c>
      <c r="N46" s="410">
        <f t="shared" ref="N46" si="19">N45</f>
        <v>0</v>
      </c>
      <c r="O46" s="471"/>
      <c r="P46" s="846"/>
      <c r="Q46" s="605"/>
      <c r="R46" s="144"/>
      <c r="S46" s="847"/>
      <c r="T46" s="343"/>
      <c r="U46" s="362"/>
      <c r="V46" s="144"/>
      <c r="W46" s="435"/>
    </row>
    <row r="47" spans="1:24" ht="14.25" customHeight="1" thickBot="1" x14ac:dyDescent="0.25">
      <c r="A47" s="285" t="s">
        <v>6</v>
      </c>
      <c r="B47" s="124" t="s">
        <v>6</v>
      </c>
      <c r="C47" s="711" t="s">
        <v>14</v>
      </c>
      <c r="D47" s="712"/>
      <c r="E47" s="712"/>
      <c r="F47" s="713"/>
      <c r="G47" s="154">
        <f>+G22+G44+G39+G37+G28+G20</f>
        <v>1074</v>
      </c>
      <c r="H47" s="452">
        <f>+H22+H44+H39+H37+H28+H20</f>
        <v>1074</v>
      </c>
      <c r="I47" s="452"/>
      <c r="J47" s="599">
        <f>+J22+J44+J39+J37+J28+J20+J42</f>
        <v>339.76</v>
      </c>
      <c r="K47" s="161">
        <f>+K22+K44+K39+K37+K28+K20+K42</f>
        <v>339.76</v>
      </c>
      <c r="L47" s="600"/>
      <c r="M47" s="475">
        <f>+M22+M44+M39+M37+M28+M20+M42</f>
        <v>233.3</v>
      </c>
      <c r="N47" s="452">
        <f>+N22+N44+N39+N37+N28+N20+N42</f>
        <v>233.3</v>
      </c>
      <c r="O47" s="474"/>
      <c r="P47" s="829"/>
      <c r="Q47" s="830"/>
      <c r="R47" s="830"/>
      <c r="S47" s="830"/>
      <c r="T47" s="830"/>
      <c r="U47" s="830"/>
      <c r="V47" s="830"/>
      <c r="W47" s="831"/>
    </row>
    <row r="48" spans="1:24" ht="13.5" customHeight="1" thickBot="1" x14ac:dyDescent="0.25">
      <c r="A48" s="286" t="s">
        <v>6</v>
      </c>
      <c r="B48" s="254" t="s">
        <v>8</v>
      </c>
      <c r="C48" s="848" t="s">
        <v>99</v>
      </c>
      <c r="D48" s="623"/>
      <c r="E48" s="623"/>
      <c r="F48" s="623"/>
      <c r="G48" s="623"/>
      <c r="H48" s="623"/>
      <c r="I48" s="623"/>
      <c r="J48" s="623"/>
      <c r="K48" s="623"/>
      <c r="L48" s="623"/>
      <c r="M48" s="623"/>
      <c r="N48" s="623"/>
      <c r="O48" s="623"/>
      <c r="P48" s="623"/>
      <c r="Q48" s="623"/>
      <c r="R48" s="623"/>
      <c r="S48" s="623"/>
      <c r="T48" s="623"/>
      <c r="U48" s="623"/>
      <c r="V48" s="623"/>
      <c r="W48" s="624"/>
    </row>
    <row r="49" spans="1:26" ht="22.15" customHeight="1" x14ac:dyDescent="0.2">
      <c r="A49" s="280" t="s">
        <v>6</v>
      </c>
      <c r="B49" s="41" t="s">
        <v>8</v>
      </c>
      <c r="C49" s="19" t="s">
        <v>6</v>
      </c>
      <c r="D49" s="645" t="s">
        <v>82</v>
      </c>
      <c r="E49" s="252"/>
      <c r="F49" s="137" t="s">
        <v>83</v>
      </c>
      <c r="G49" s="157">
        <v>157.4</v>
      </c>
      <c r="H49" s="131">
        <v>157.4</v>
      </c>
      <c r="I49" s="266"/>
      <c r="J49" s="399">
        <v>157.4</v>
      </c>
      <c r="K49" s="383">
        <v>157.4</v>
      </c>
      <c r="L49" s="409"/>
      <c r="M49" s="157">
        <v>157.4</v>
      </c>
      <c r="N49" s="407">
        <v>157.4</v>
      </c>
      <c r="O49" s="472"/>
      <c r="P49" s="378" t="s">
        <v>85</v>
      </c>
      <c r="Q49" s="367">
        <v>30</v>
      </c>
      <c r="R49" s="278"/>
      <c r="S49" s="439">
        <v>30</v>
      </c>
      <c r="T49" s="428"/>
      <c r="U49" s="361">
        <v>30</v>
      </c>
      <c r="V49" s="363"/>
      <c r="W49" s="490"/>
      <c r="Z49" s="17"/>
    </row>
    <row r="50" spans="1:26" ht="16.149999999999999" customHeight="1" thickBot="1" x14ac:dyDescent="0.25">
      <c r="A50" s="287"/>
      <c r="B50" s="125"/>
      <c r="C50" s="126"/>
      <c r="D50" s="693"/>
      <c r="E50" s="253"/>
      <c r="F50" s="138" t="s">
        <v>13</v>
      </c>
      <c r="G50" s="159">
        <f>SUM(G49:G49)</f>
        <v>157.4</v>
      </c>
      <c r="H50" s="118">
        <f>SUM(H49:H49)</f>
        <v>157.4</v>
      </c>
      <c r="I50" s="119"/>
      <c r="J50" s="398">
        <f>SUM(J49:J49)</f>
        <v>157.4</v>
      </c>
      <c r="K50" s="118">
        <f>SUM(K49:K49)</f>
        <v>157.4</v>
      </c>
      <c r="L50" s="408"/>
      <c r="M50" s="159">
        <f>SUM(M49:M49)</f>
        <v>157.4</v>
      </c>
      <c r="N50" s="408">
        <f>SUM(N49:N49)</f>
        <v>157.4</v>
      </c>
      <c r="O50" s="470"/>
      <c r="P50" s="360"/>
      <c r="Q50" s="143"/>
      <c r="R50" s="76"/>
      <c r="S50" s="420"/>
      <c r="T50" s="429"/>
      <c r="U50" s="362"/>
      <c r="V50" s="144"/>
      <c r="W50" s="491"/>
    </row>
    <row r="51" spans="1:26" ht="25.9" customHeight="1" x14ac:dyDescent="0.2">
      <c r="A51" s="281" t="s">
        <v>6</v>
      </c>
      <c r="B51" s="43" t="s">
        <v>8</v>
      </c>
      <c r="C51" s="19" t="s">
        <v>8</v>
      </c>
      <c r="D51" s="746" t="s">
        <v>86</v>
      </c>
      <c r="E51" s="123" t="s">
        <v>42</v>
      </c>
      <c r="F51" s="382" t="s">
        <v>7</v>
      </c>
      <c r="G51" s="157">
        <v>111.3</v>
      </c>
      <c r="H51" s="407">
        <v>111.3</v>
      </c>
      <c r="I51" s="132"/>
      <c r="J51" s="397">
        <v>55.21</v>
      </c>
      <c r="K51" s="131">
        <v>55.21</v>
      </c>
      <c r="L51" s="407"/>
      <c r="M51" s="157">
        <v>0.68</v>
      </c>
      <c r="N51" s="407">
        <v>0.68</v>
      </c>
      <c r="O51" s="132"/>
      <c r="P51" s="709" t="s">
        <v>87</v>
      </c>
      <c r="Q51" s="614">
        <v>18</v>
      </c>
      <c r="R51" s="496"/>
      <c r="S51" s="841">
        <v>18</v>
      </c>
      <c r="T51" s="430"/>
      <c r="U51" s="604">
        <v>18</v>
      </c>
      <c r="V51" s="363"/>
      <c r="W51" s="490"/>
    </row>
    <row r="52" spans="1:26" ht="15.6" customHeight="1" x14ac:dyDescent="0.2">
      <c r="A52" s="281"/>
      <c r="B52" s="23"/>
      <c r="C52" s="19"/>
      <c r="D52" s="645"/>
      <c r="E52" s="123" t="s">
        <v>84</v>
      </c>
      <c r="F52" s="386"/>
      <c r="G52" s="247"/>
      <c r="H52" s="409"/>
      <c r="I52" s="384"/>
      <c r="J52" s="399"/>
      <c r="K52" s="383"/>
      <c r="L52" s="409"/>
      <c r="M52" s="247"/>
      <c r="N52" s="409"/>
      <c r="O52" s="385"/>
      <c r="P52" s="710"/>
      <c r="Q52" s="615"/>
      <c r="R52" s="497"/>
      <c r="S52" s="842"/>
      <c r="T52" s="431"/>
      <c r="U52" s="843"/>
      <c r="V52" s="364"/>
      <c r="W52" s="435"/>
    </row>
    <row r="53" spans="1:26" ht="28.5" customHeight="1" thickBot="1" x14ac:dyDescent="0.25">
      <c r="A53" s="287"/>
      <c r="B53" s="125"/>
      <c r="C53" s="126"/>
      <c r="D53" s="693"/>
      <c r="E53" s="127"/>
      <c r="F53" s="156" t="s">
        <v>13</v>
      </c>
      <c r="G53" s="1">
        <f>SUM(G51:G52)</f>
        <v>111.3</v>
      </c>
      <c r="H53" s="410">
        <f>SUM(H51:H52)</f>
        <v>111.3</v>
      </c>
      <c r="I53" s="152"/>
      <c r="J53" s="400">
        <f t="shared" ref="J53:M53" si="20">SUM(J51:J52)</f>
        <v>55.21</v>
      </c>
      <c r="K53" s="82">
        <f t="shared" ref="K53" si="21">SUM(K51:K52)</f>
        <v>55.21</v>
      </c>
      <c r="L53" s="410"/>
      <c r="M53" s="1">
        <f t="shared" si="20"/>
        <v>0.68</v>
      </c>
      <c r="N53" s="410">
        <f t="shared" ref="N53" si="22">SUM(N51:N52)</f>
        <v>0.68</v>
      </c>
      <c r="O53" s="471"/>
      <c r="P53" s="360"/>
      <c r="Q53" s="141"/>
      <c r="R53" s="65"/>
      <c r="S53" s="421"/>
      <c r="T53" s="432"/>
      <c r="U53" s="362"/>
      <c r="V53" s="144"/>
      <c r="W53" s="491"/>
      <c r="Z53" s="17"/>
    </row>
    <row r="54" spans="1:26" s="257" customFormat="1" ht="31.9" customHeight="1" x14ac:dyDescent="0.25">
      <c r="A54" s="280" t="s">
        <v>6</v>
      </c>
      <c r="B54" s="41" t="s">
        <v>8</v>
      </c>
      <c r="C54" s="128" t="s">
        <v>9</v>
      </c>
      <c r="D54" s="627" t="s">
        <v>100</v>
      </c>
      <c r="E54" s="630" t="s">
        <v>42</v>
      </c>
      <c r="F54" s="636"/>
      <c r="G54" s="157"/>
      <c r="H54" s="407"/>
      <c r="I54" s="132"/>
      <c r="J54" s="397"/>
      <c r="K54" s="131"/>
      <c r="L54" s="190"/>
      <c r="M54" s="157"/>
      <c r="N54" s="407"/>
      <c r="O54" s="132"/>
      <c r="P54" s="270" t="s">
        <v>101</v>
      </c>
      <c r="Q54" s="344"/>
      <c r="R54" s="261"/>
      <c r="S54" s="272"/>
      <c r="T54" s="433"/>
      <c r="U54" s="498"/>
      <c r="V54" s="503"/>
      <c r="W54" s="437"/>
    </row>
    <row r="55" spans="1:26" s="257" customFormat="1" ht="34.15" customHeight="1" x14ac:dyDescent="0.25">
      <c r="A55" s="281"/>
      <c r="B55" s="43"/>
      <c r="C55" s="19"/>
      <c r="D55" s="783"/>
      <c r="E55" s="784"/>
      <c r="F55" s="785"/>
      <c r="G55" s="247"/>
      <c r="H55" s="409"/>
      <c r="I55" s="384"/>
      <c r="J55" s="399"/>
      <c r="K55" s="383"/>
      <c r="L55" s="162"/>
      <c r="M55" s="247"/>
      <c r="N55" s="409"/>
      <c r="O55" s="384"/>
      <c r="P55" s="440" t="s">
        <v>102</v>
      </c>
      <c r="Q55" s="441">
        <v>1</v>
      </c>
      <c r="R55" s="444"/>
      <c r="S55" s="442">
        <v>1</v>
      </c>
      <c r="T55" s="443"/>
      <c r="U55" s="499">
        <v>1</v>
      </c>
      <c r="V55" s="500"/>
      <c r="W55" s="445"/>
    </row>
    <row r="56" spans="1:26" ht="14.25" customHeight="1" x14ac:dyDescent="0.2">
      <c r="A56" s="288" t="s">
        <v>6</v>
      </c>
      <c r="B56" s="352" t="s">
        <v>8</v>
      </c>
      <c r="C56" s="786" t="s">
        <v>14</v>
      </c>
      <c r="D56" s="787"/>
      <c r="E56" s="787"/>
      <c r="F56" s="788"/>
      <c r="G56" s="353">
        <f>+G50+G53</f>
        <v>268.7</v>
      </c>
      <c r="H56" s="461">
        <f>+H50+H53</f>
        <v>268.7</v>
      </c>
      <c r="I56" s="467"/>
      <c r="J56" s="464">
        <f>+J50+J53</f>
        <v>212.61</v>
      </c>
      <c r="K56" s="354">
        <f>+K50+K53</f>
        <v>212.61</v>
      </c>
      <c r="L56" s="401"/>
      <c r="M56" s="353">
        <f>+M50+M53</f>
        <v>158.08000000000001</v>
      </c>
      <c r="N56" s="461">
        <f>+N50+N53</f>
        <v>158.08000000000001</v>
      </c>
      <c r="O56" s="467"/>
      <c r="P56" s="727"/>
      <c r="Q56" s="728"/>
      <c r="R56" s="728"/>
      <c r="S56" s="728"/>
      <c r="T56" s="728"/>
      <c r="U56" s="728"/>
      <c r="V56" s="728"/>
      <c r="W56" s="729"/>
    </row>
    <row r="57" spans="1:26" ht="14.25" customHeight="1" x14ac:dyDescent="0.2">
      <c r="A57" s="288" t="s">
        <v>6</v>
      </c>
      <c r="B57" s="730" t="s">
        <v>15</v>
      </c>
      <c r="C57" s="731"/>
      <c r="D57" s="731"/>
      <c r="E57" s="731"/>
      <c r="F57" s="732"/>
      <c r="G57" s="289">
        <f>G56+G47</f>
        <v>1342.7</v>
      </c>
      <c r="H57" s="462">
        <f>H56+H47</f>
        <v>1342.7</v>
      </c>
      <c r="I57" s="468"/>
      <c r="J57" s="465">
        <f>J56+J47</f>
        <v>552.37</v>
      </c>
      <c r="K57" s="290">
        <f>K56+K47</f>
        <v>552.37</v>
      </c>
      <c r="L57" s="402"/>
      <c r="M57" s="289">
        <f>M56+M47</f>
        <v>391.38</v>
      </c>
      <c r="N57" s="462">
        <f>N56+N47</f>
        <v>391.38</v>
      </c>
      <c r="O57" s="468"/>
      <c r="P57" s="733"/>
      <c r="Q57" s="734"/>
      <c r="R57" s="734"/>
      <c r="S57" s="734"/>
      <c r="T57" s="734"/>
      <c r="U57" s="734"/>
      <c r="V57" s="734"/>
      <c r="W57" s="735"/>
    </row>
    <row r="58" spans="1:26" ht="14.25" customHeight="1" thickBot="1" x14ac:dyDescent="0.25">
      <c r="A58" s="292" t="s">
        <v>12</v>
      </c>
      <c r="B58" s="702" t="s">
        <v>22</v>
      </c>
      <c r="C58" s="703"/>
      <c r="D58" s="703"/>
      <c r="E58" s="703"/>
      <c r="F58" s="704"/>
      <c r="G58" s="293">
        <f>G57</f>
        <v>1342.7</v>
      </c>
      <c r="H58" s="463">
        <f>H57</f>
        <v>1342.7</v>
      </c>
      <c r="I58" s="469"/>
      <c r="J58" s="466">
        <f t="shared" ref="J58:M58" si="23">J57</f>
        <v>552.37</v>
      </c>
      <c r="K58" s="294">
        <f t="shared" ref="K58" si="24">K57</f>
        <v>552.37</v>
      </c>
      <c r="L58" s="403"/>
      <c r="M58" s="293">
        <f t="shared" si="23"/>
        <v>391.38</v>
      </c>
      <c r="N58" s="463">
        <f t="shared" ref="N58" si="25">N57</f>
        <v>391.38</v>
      </c>
      <c r="O58" s="469"/>
      <c r="P58" s="699"/>
      <c r="Q58" s="700"/>
      <c r="R58" s="700"/>
      <c r="S58" s="700"/>
      <c r="T58" s="700"/>
      <c r="U58" s="700"/>
      <c r="V58" s="700"/>
      <c r="W58" s="701"/>
    </row>
    <row r="59" spans="1:26" ht="19.5" customHeight="1" x14ac:dyDescent="0.2">
      <c r="A59" s="688"/>
      <c r="B59" s="688"/>
      <c r="C59" s="688"/>
      <c r="D59" s="688"/>
      <c r="E59" s="688"/>
      <c r="F59" s="688"/>
      <c r="G59" s="688"/>
      <c r="H59" s="688"/>
      <c r="I59" s="688"/>
      <c r="J59" s="688"/>
      <c r="K59" s="688"/>
      <c r="L59" s="688"/>
      <c r="M59" s="688"/>
      <c r="N59" s="688"/>
      <c r="O59" s="688"/>
      <c r="P59" s="688"/>
      <c r="Q59" s="688"/>
      <c r="R59" s="688"/>
      <c r="S59" s="688"/>
      <c r="T59" s="688"/>
      <c r="U59" s="688"/>
      <c r="V59" s="376"/>
      <c r="W59" s="376"/>
    </row>
    <row r="60" spans="1:26" ht="14.25" customHeight="1" thickBot="1" x14ac:dyDescent="0.25">
      <c r="A60" s="738" t="s">
        <v>16</v>
      </c>
      <c r="B60" s="738"/>
      <c r="C60" s="738"/>
      <c r="D60" s="738"/>
      <c r="E60" s="738"/>
      <c r="F60" s="738"/>
      <c r="G60" s="738"/>
      <c r="H60" s="738"/>
      <c r="I60" s="738"/>
      <c r="J60" s="738"/>
      <c r="K60" s="738"/>
      <c r="L60" s="738"/>
      <c r="M60" s="738"/>
      <c r="N60" s="411"/>
      <c r="O60" s="411"/>
      <c r="P60" s="17"/>
      <c r="Q60" s="36"/>
      <c r="R60" s="36"/>
      <c r="S60" s="36"/>
      <c r="T60" s="36"/>
      <c r="U60" s="36"/>
      <c r="V60" s="36"/>
      <c r="W60" s="36"/>
    </row>
    <row r="61" spans="1:26" ht="117.75" customHeight="1" thickBot="1" x14ac:dyDescent="0.25">
      <c r="A61" s="689" t="s">
        <v>17</v>
      </c>
      <c r="B61" s="690"/>
      <c r="C61" s="690"/>
      <c r="D61" s="690"/>
      <c r="E61" s="690"/>
      <c r="F61" s="691"/>
      <c r="G61" s="88" t="s">
        <v>124</v>
      </c>
      <c r="H61" s="504" t="s">
        <v>129</v>
      </c>
      <c r="I61" s="511" t="s">
        <v>131</v>
      </c>
      <c r="J61" s="512" t="s">
        <v>125</v>
      </c>
      <c r="K61" s="404" t="s">
        <v>130</v>
      </c>
      <c r="L61" s="510" t="s">
        <v>131</v>
      </c>
      <c r="M61" s="375" t="s">
        <v>126</v>
      </c>
      <c r="N61" s="391" t="s">
        <v>132</v>
      </c>
      <c r="O61" s="524" t="s">
        <v>131</v>
      </c>
      <c r="P61" s="37"/>
      <c r="Q61" s="38"/>
      <c r="R61" s="38"/>
      <c r="S61" s="38"/>
      <c r="T61" s="38"/>
      <c r="U61" s="38"/>
      <c r="V61" s="38"/>
      <c r="W61" s="38"/>
    </row>
    <row r="62" spans="1:26" ht="16.5" customHeight="1" x14ac:dyDescent="0.2">
      <c r="A62" s="724" t="s">
        <v>49</v>
      </c>
      <c r="B62" s="725"/>
      <c r="C62" s="725"/>
      <c r="D62" s="725"/>
      <c r="E62" s="725"/>
      <c r="F62" s="726"/>
      <c r="G62" s="297">
        <f t="shared" ref="G62:O62" si="26">SUM(G64:G64)</f>
        <v>1165.0999999999999</v>
      </c>
      <c r="H62" s="505">
        <f t="shared" si="26"/>
        <v>1165.0999999999999</v>
      </c>
      <c r="I62" s="505">
        <f t="shared" si="26"/>
        <v>0</v>
      </c>
      <c r="J62" s="513">
        <f t="shared" si="26"/>
        <v>394.96999999999997</v>
      </c>
      <c r="K62" s="505">
        <f t="shared" si="26"/>
        <v>394.96999999999997</v>
      </c>
      <c r="L62" s="505">
        <f t="shared" si="26"/>
        <v>0</v>
      </c>
      <c r="M62" s="297">
        <f t="shared" si="26"/>
        <v>233.98000000000002</v>
      </c>
      <c r="N62" s="505">
        <f t="shared" si="26"/>
        <v>233.98000000000002</v>
      </c>
      <c r="O62" s="514">
        <f t="shared" si="26"/>
        <v>0</v>
      </c>
      <c r="P62" s="37"/>
      <c r="Q62" s="38"/>
      <c r="R62" s="38"/>
      <c r="S62" s="38"/>
      <c r="T62" s="38"/>
      <c r="U62" s="38"/>
      <c r="V62" s="38"/>
      <c r="W62" s="38"/>
    </row>
    <row r="63" spans="1:26" ht="16.5" customHeight="1" x14ac:dyDescent="0.2">
      <c r="A63" s="718" t="s">
        <v>50</v>
      </c>
      <c r="B63" s="719"/>
      <c r="C63" s="719"/>
      <c r="D63" s="719"/>
      <c r="E63" s="719"/>
      <c r="F63" s="720"/>
      <c r="G63" s="89">
        <f t="shared" ref="G63:O63" si="27">SUM(G64:G64)</f>
        <v>1165.0999999999999</v>
      </c>
      <c r="H63" s="506">
        <f t="shared" si="27"/>
        <v>1165.0999999999999</v>
      </c>
      <c r="I63" s="506">
        <f t="shared" si="27"/>
        <v>0</v>
      </c>
      <c r="J63" s="515">
        <f t="shared" si="27"/>
        <v>394.96999999999997</v>
      </c>
      <c r="K63" s="506">
        <f t="shared" si="27"/>
        <v>394.96999999999997</v>
      </c>
      <c r="L63" s="506">
        <f t="shared" si="27"/>
        <v>0</v>
      </c>
      <c r="M63" s="89">
        <f t="shared" si="27"/>
        <v>233.98000000000002</v>
      </c>
      <c r="N63" s="506">
        <f t="shared" si="27"/>
        <v>233.98000000000002</v>
      </c>
      <c r="O63" s="516">
        <f t="shared" si="27"/>
        <v>0</v>
      </c>
      <c r="P63" s="37"/>
      <c r="Q63" s="38"/>
      <c r="R63" s="38"/>
      <c r="S63" s="38"/>
      <c r="T63" s="38"/>
      <c r="U63" s="38"/>
      <c r="V63" s="38"/>
      <c r="W63" s="38"/>
    </row>
    <row r="64" spans="1:26" ht="14.25" customHeight="1" x14ac:dyDescent="0.2">
      <c r="A64" s="780" t="s">
        <v>18</v>
      </c>
      <c r="B64" s="781"/>
      <c r="C64" s="781"/>
      <c r="D64" s="781"/>
      <c r="E64" s="781"/>
      <c r="F64" s="782"/>
      <c r="G64" s="202">
        <f>SUMIF(F14:F55,"sb",G14:G55)</f>
        <v>1165.0999999999999</v>
      </c>
      <c r="H64" s="451">
        <f>SUMIF(F14:F55,"sb",H14:H55)</f>
        <v>1165.0999999999999</v>
      </c>
      <c r="I64" s="451">
        <f>SUMIF(F14:F55,"sb",I14:I55)</f>
        <v>0</v>
      </c>
      <c r="J64" s="517">
        <f>SUMIF(F14:F55,"sb",J14:J55)</f>
        <v>394.96999999999997</v>
      </c>
      <c r="K64" s="523">
        <f>SUMIF(F14:F55,"sb",K14:K55)</f>
        <v>394.96999999999997</v>
      </c>
      <c r="L64" s="523">
        <f>SUMIF(F14:F55,"sb",L14:L55)</f>
        <v>0</v>
      </c>
      <c r="M64" s="202">
        <f>SUMIF(F14:F55,"sb",M14:M55)</f>
        <v>233.98000000000002</v>
      </c>
      <c r="N64" s="451">
        <f>SUMIF(F14:F55,"sb",N14:N55)</f>
        <v>233.98000000000002</v>
      </c>
      <c r="O64" s="460">
        <f>SUMIF(F14:F55,"sb",O14:O55)</f>
        <v>0</v>
      </c>
      <c r="P64" s="39"/>
      <c r="Q64" s="38"/>
      <c r="R64" s="38"/>
      <c r="S64" s="38"/>
      <c r="T64" s="38"/>
      <c r="U64" s="38"/>
      <c r="V64" s="38"/>
      <c r="W64" s="38"/>
    </row>
    <row r="65" spans="1:23" ht="14.25" customHeight="1" thickBot="1" x14ac:dyDescent="0.25">
      <c r="A65" s="721" t="s">
        <v>48</v>
      </c>
      <c r="B65" s="722"/>
      <c r="C65" s="722"/>
      <c r="D65" s="722"/>
      <c r="E65" s="722"/>
      <c r="F65" s="723"/>
      <c r="G65" s="357">
        <f t="shared" ref="G65:M65" si="28">SUM(G66:G67)</f>
        <v>177.6</v>
      </c>
      <c r="H65" s="507">
        <f t="shared" ref="H65:I65" si="29">SUM(H66:H67)</f>
        <v>177.6</v>
      </c>
      <c r="I65" s="507">
        <f t="shared" si="29"/>
        <v>0</v>
      </c>
      <c r="J65" s="518">
        <f t="shared" si="28"/>
        <v>157.4</v>
      </c>
      <c r="K65" s="507">
        <f t="shared" ref="K65:L65" si="30">SUM(K66:K67)</f>
        <v>157.4</v>
      </c>
      <c r="L65" s="507">
        <f t="shared" si="30"/>
        <v>0</v>
      </c>
      <c r="M65" s="357">
        <f t="shared" si="28"/>
        <v>157.4</v>
      </c>
      <c r="N65" s="507">
        <f t="shared" ref="N65:O65" si="31">SUM(N66:N67)</f>
        <v>157.4</v>
      </c>
      <c r="O65" s="519">
        <f t="shared" si="31"/>
        <v>0</v>
      </c>
      <c r="P65" s="37"/>
      <c r="Q65" s="38"/>
      <c r="R65" s="38"/>
      <c r="S65" s="38"/>
      <c r="T65" s="38"/>
      <c r="U65" s="38"/>
      <c r="V65" s="38"/>
      <c r="W65" s="38"/>
    </row>
    <row r="66" spans="1:23" ht="14.25" customHeight="1" x14ac:dyDescent="0.2">
      <c r="A66" s="705" t="s">
        <v>120</v>
      </c>
      <c r="B66" s="706"/>
      <c r="C66" s="706"/>
      <c r="D66" s="706"/>
      <c r="E66" s="706"/>
      <c r="F66" s="707"/>
      <c r="G66" s="202">
        <f>SUMIF(F18:F52,"lrvb",G18:G52)</f>
        <v>157.4</v>
      </c>
      <c r="H66" s="451">
        <f>SUMIF(F18:F52,"lrvb",H18:H52)</f>
        <v>157.4</v>
      </c>
      <c r="I66" s="451">
        <f>SUMIF(F18:F52,"lrvb",I18:I52)</f>
        <v>0</v>
      </c>
      <c r="J66" s="520">
        <f>SUMIF(F14:F52,"lrvb",J14:J52)</f>
        <v>157.4</v>
      </c>
      <c r="K66" s="451">
        <f>SUMIF(F14:F52,"lrvb",K14:K52)</f>
        <v>157.4</v>
      </c>
      <c r="L66" s="451">
        <f>SUMIF(F14:F52,"lrvb",L14:L52)</f>
        <v>0</v>
      </c>
      <c r="M66" s="202">
        <f>SUMIF(F18:F52,"lrvb",M18:M52)</f>
        <v>157.4</v>
      </c>
      <c r="N66" s="451">
        <f>SUMIF(F18:F52,"lrvb",N18:N52)</f>
        <v>157.4</v>
      </c>
      <c r="O66" s="460">
        <f>SUMIF(F18:F52,"lrvb",O18:O52)</f>
        <v>0</v>
      </c>
      <c r="P66" s="37"/>
      <c r="Q66" s="38"/>
      <c r="R66" s="38"/>
      <c r="S66" s="38"/>
      <c r="T66" s="38"/>
      <c r="U66" s="38"/>
      <c r="V66" s="38"/>
      <c r="W66" s="38"/>
    </row>
    <row r="67" spans="1:23" ht="14.25" customHeight="1" x14ac:dyDescent="0.2">
      <c r="A67" s="715" t="s">
        <v>47</v>
      </c>
      <c r="B67" s="716"/>
      <c r="C67" s="716"/>
      <c r="D67" s="716"/>
      <c r="E67" s="716"/>
      <c r="F67" s="717"/>
      <c r="G67" s="203">
        <f>SUMIF(F19:F52,"es",G19:G52)</f>
        <v>20.2</v>
      </c>
      <c r="H67" s="508">
        <f>SUMIF(F19:F52,"es",H19:H52)</f>
        <v>20.2</v>
      </c>
      <c r="I67" s="508">
        <f>SUMIF(F19:F52,"es",I19:I52)</f>
        <v>0</v>
      </c>
      <c r="J67" s="521">
        <f>SUMIF(F19:F52,"es",J19:J52)</f>
        <v>0</v>
      </c>
      <c r="K67" s="508">
        <f>SUMIF(F19:F52,"es",K19:K52)</f>
        <v>0</v>
      </c>
      <c r="L67" s="508">
        <f>SUMIF(G19:G52,"es",L19:L52)</f>
        <v>0</v>
      </c>
      <c r="M67" s="203">
        <f>SUMIF(F19:F52,"es",M19:M52)</f>
        <v>0</v>
      </c>
      <c r="N67" s="508">
        <f>SUMIF(F19:F52,"es",N19:N52)</f>
        <v>0</v>
      </c>
      <c r="O67" s="522">
        <f>SUMIF(F19:F52,"es",O19:O52)</f>
        <v>0</v>
      </c>
      <c r="P67" s="37"/>
      <c r="Q67" s="38"/>
      <c r="R67" s="38"/>
      <c r="S67" s="38"/>
      <c r="T67" s="38"/>
      <c r="U67" s="38"/>
      <c r="V67" s="38"/>
      <c r="W67" s="38"/>
    </row>
    <row r="68" spans="1:23" ht="18" customHeight="1" thickBot="1" x14ac:dyDescent="0.25">
      <c r="A68" s="694" t="s">
        <v>13</v>
      </c>
      <c r="B68" s="695"/>
      <c r="C68" s="695"/>
      <c r="D68" s="695"/>
      <c r="E68" s="695"/>
      <c r="F68" s="696"/>
      <c r="G68" s="412">
        <f t="shared" ref="G68:O68" si="32">+G65+G62</f>
        <v>1342.6999999999998</v>
      </c>
      <c r="H68" s="509">
        <f t="shared" si="32"/>
        <v>1342.6999999999998</v>
      </c>
      <c r="I68" s="509">
        <f t="shared" si="32"/>
        <v>0</v>
      </c>
      <c r="J68" s="151">
        <f t="shared" si="32"/>
        <v>552.37</v>
      </c>
      <c r="K68" s="410">
        <f t="shared" si="32"/>
        <v>552.37</v>
      </c>
      <c r="L68" s="410">
        <f t="shared" si="32"/>
        <v>0</v>
      </c>
      <c r="M68" s="1">
        <f t="shared" si="32"/>
        <v>391.38</v>
      </c>
      <c r="N68" s="410">
        <f t="shared" si="32"/>
        <v>391.38</v>
      </c>
      <c r="O68" s="152">
        <f t="shared" si="32"/>
        <v>0</v>
      </c>
      <c r="P68" s="37"/>
      <c r="Q68" s="38"/>
      <c r="R68" s="38"/>
      <c r="S68" s="38"/>
      <c r="T68" s="38"/>
      <c r="U68" s="38"/>
      <c r="V68" s="38"/>
      <c r="W68" s="38"/>
    </row>
    <row r="69" spans="1:23" x14ac:dyDescent="0.2">
      <c r="E69" s="687" t="s">
        <v>40</v>
      </c>
      <c r="F69" s="687"/>
      <c r="G69" s="120"/>
      <c r="H69" s="120"/>
      <c r="I69" s="120"/>
      <c r="J69" s="120"/>
      <c r="K69" s="120"/>
      <c r="L69" s="120"/>
      <c r="M69" s="120"/>
      <c r="N69" s="120"/>
      <c r="O69" s="120"/>
    </row>
    <row r="70" spans="1:23" x14ac:dyDescent="0.2">
      <c r="G70" s="308">
        <f>+G68-G58</f>
        <v>0</v>
      </c>
      <c r="H70" s="308"/>
      <c r="I70" s="308"/>
      <c r="J70" s="308">
        <f>+J68-J58</f>
        <v>0</v>
      </c>
      <c r="K70" s="308"/>
      <c r="L70" s="308"/>
      <c r="M70" s="308">
        <f>+M68-M58</f>
        <v>0</v>
      </c>
      <c r="N70" s="308"/>
      <c r="O70" s="308"/>
      <c r="P70" s="356"/>
    </row>
    <row r="71" spans="1:23" x14ac:dyDescent="0.2">
      <c r="G71" s="308">
        <f>+G68-G58</f>
        <v>0</v>
      </c>
      <c r="H71" s="308"/>
      <c r="I71" s="308"/>
      <c r="J71" s="308">
        <f>+J68-J58</f>
        <v>0</v>
      </c>
      <c r="K71" s="308"/>
      <c r="L71" s="308"/>
      <c r="M71" s="308">
        <f>+M68-M58</f>
        <v>0</v>
      </c>
      <c r="N71" s="308"/>
      <c r="O71" s="308"/>
      <c r="P71" s="356"/>
    </row>
  </sheetData>
  <mergeCells count="87">
    <mergeCell ref="F7:F9"/>
    <mergeCell ref="M1:U1"/>
    <mergeCell ref="M2:U2"/>
    <mergeCell ref="A3:U3"/>
    <mergeCell ref="A4:U4"/>
    <mergeCell ref="A5:U5"/>
    <mergeCell ref="P6:U6"/>
    <mergeCell ref="A7:A9"/>
    <mergeCell ref="B7:B9"/>
    <mergeCell ref="C7:C9"/>
    <mergeCell ref="D7:D9"/>
    <mergeCell ref="E7:E9"/>
    <mergeCell ref="G7:G9"/>
    <mergeCell ref="J7:J9"/>
    <mergeCell ref="M7:M9"/>
    <mergeCell ref="P8:P9"/>
    <mergeCell ref="D15:D17"/>
    <mergeCell ref="E15:E20"/>
    <mergeCell ref="G15:G17"/>
    <mergeCell ref="J15:J17"/>
    <mergeCell ref="M15:M17"/>
    <mergeCell ref="D19:D20"/>
    <mergeCell ref="D21:D22"/>
    <mergeCell ref="P21:P22"/>
    <mergeCell ref="D27:D28"/>
    <mergeCell ref="P27:P28"/>
    <mergeCell ref="D30:D31"/>
    <mergeCell ref="E30:E31"/>
    <mergeCell ref="P30:P31"/>
    <mergeCell ref="D34:D37"/>
    <mergeCell ref="D38:D39"/>
    <mergeCell ref="P38:P39"/>
    <mergeCell ref="D40:D42"/>
    <mergeCell ref="P41:P42"/>
    <mergeCell ref="S51:S52"/>
    <mergeCell ref="U51:U52"/>
    <mergeCell ref="Q43:Q44"/>
    <mergeCell ref="S43:S44"/>
    <mergeCell ref="D45:D46"/>
    <mergeCell ref="P45:P46"/>
    <mergeCell ref="Q45:Q46"/>
    <mergeCell ref="S45:S46"/>
    <mergeCell ref="D43:D44"/>
    <mergeCell ref="P43:P44"/>
    <mergeCell ref="C47:F47"/>
    <mergeCell ref="D49:D50"/>
    <mergeCell ref="D51:D53"/>
    <mergeCell ref="P51:P52"/>
    <mergeCell ref="Q51:Q52"/>
    <mergeCell ref="C48:W48"/>
    <mergeCell ref="P58:W58"/>
    <mergeCell ref="D54:D55"/>
    <mergeCell ref="E54:E55"/>
    <mergeCell ref="F54:F55"/>
    <mergeCell ref="C56:F56"/>
    <mergeCell ref="B57:F57"/>
    <mergeCell ref="P56:W56"/>
    <mergeCell ref="P57:W57"/>
    <mergeCell ref="E69:F69"/>
    <mergeCell ref="A10:W10"/>
    <mergeCell ref="A11:W11"/>
    <mergeCell ref="B12:W12"/>
    <mergeCell ref="C13:W13"/>
    <mergeCell ref="A63:F63"/>
    <mergeCell ref="A64:F64"/>
    <mergeCell ref="A65:F65"/>
    <mergeCell ref="A66:F66"/>
    <mergeCell ref="A67:F67"/>
    <mergeCell ref="A68:F68"/>
    <mergeCell ref="B58:F58"/>
    <mergeCell ref="A59:U59"/>
    <mergeCell ref="A60:M60"/>
    <mergeCell ref="A61:F61"/>
    <mergeCell ref="A62:F62"/>
    <mergeCell ref="O7:O9"/>
    <mergeCell ref="H15:H17"/>
    <mergeCell ref="K15:K17"/>
    <mergeCell ref="N15:N17"/>
    <mergeCell ref="P47:W47"/>
    <mergeCell ref="Q8:V8"/>
    <mergeCell ref="P7:V7"/>
    <mergeCell ref="W7:W9"/>
    <mergeCell ref="H7:H9"/>
    <mergeCell ref="I7:I9"/>
    <mergeCell ref="K7:K9"/>
    <mergeCell ref="L7:L9"/>
    <mergeCell ref="N7:N9"/>
  </mergeCells>
  <pageMargins left="0.7" right="0.7" top="0.75" bottom="0.75" header="0.3" footer="0.3"/>
  <pageSetup paperSize="9" scale="55" fitToHeight="0" orientation="landscape" r:id="rId1"/>
  <rowBreaks count="2" manualBreakCount="2">
    <brk id="31" max="22" man="1"/>
    <brk id="5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Aiškinamoji lentelė</vt:lpstr>
      <vt:lpstr>9 programa</vt:lpstr>
      <vt:lpstr>Lyginamasis variantas</vt:lpstr>
      <vt:lpstr>'9 programa'!Print_Area</vt:lpstr>
      <vt:lpstr>'Aiškinamoji lentelė'!Print_Area</vt:lpstr>
      <vt:lpstr>'9 programa'!Print_Titles</vt:lpstr>
      <vt:lpstr>'Aiškinamoji lentelė'!Print_Titles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Asta Česnauskienė</cp:lastModifiedBy>
  <cp:lastPrinted>2021-05-31T11:05:47Z</cp:lastPrinted>
  <dcterms:created xsi:type="dcterms:W3CDTF">2015-10-15T13:35:41Z</dcterms:created>
  <dcterms:modified xsi:type="dcterms:W3CDTF">2021-06-18T06:09:45Z</dcterms:modified>
</cp:coreProperties>
</file>