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SPRENDIMAI 2021-11-25\"/>
    </mc:Choice>
  </mc:AlternateContent>
  <bookViews>
    <workbookView xWindow="390" yWindow="-225" windowWidth="19440" windowHeight="10740"/>
  </bookViews>
  <sheets>
    <sheet name="1 pr. pajamos " sheetId="9" r:id="rId1"/>
    <sheet name="1 pr. asignavimai" sheetId="20" r:id="rId2"/>
    <sheet name="2 pr." sheetId="23" r:id="rId3"/>
    <sheet name="3 pr." sheetId="21" r:id="rId4"/>
    <sheet name="5 pr." sheetId="22" r:id="rId5"/>
  </sheets>
  <definedNames>
    <definedName name="_xlnm._FilterDatabase" localSheetId="1" hidden="1">'1 pr. asignavimai'!$B$1:$B$45</definedName>
    <definedName name="_xlnm._FilterDatabase" localSheetId="3" hidden="1">'3 pr.'!$B$1:$B$72</definedName>
    <definedName name="_xlnm.Print_Titles" localSheetId="1">'1 pr. asignavimai'!$2:$6</definedName>
    <definedName name="_xlnm.Print_Titles" localSheetId="0">'1 pr. pajamos '!$11:$13</definedName>
    <definedName name="_xlnm.Print_Titles" localSheetId="3">'3 pr.'!$12:$16</definedName>
  </definedNames>
  <calcPr calcId="162913" fullPrecision="0"/>
</workbook>
</file>

<file path=xl/calcChain.xml><?xml version="1.0" encoding="utf-8"?>
<calcChain xmlns="http://schemas.openxmlformats.org/spreadsheetml/2006/main">
  <c r="F27" i="22" l="1"/>
  <c r="D27" i="22"/>
  <c r="C26" i="22"/>
  <c r="C25" i="22"/>
  <c r="C24" i="22"/>
  <c r="G23" i="22"/>
  <c r="G27" i="22" s="1"/>
  <c r="E27" i="22"/>
  <c r="C22" i="22"/>
  <c r="C21" i="22"/>
  <c r="C20" i="22"/>
  <c r="C19" i="22"/>
  <c r="C18" i="22"/>
  <c r="C17" i="22"/>
  <c r="C16" i="22"/>
  <c r="F15" i="22"/>
  <c r="E15" i="22"/>
  <c r="D15" i="22"/>
  <c r="G15" i="22" l="1"/>
  <c r="C15" i="22" s="1"/>
  <c r="C23" i="22"/>
  <c r="C27" i="22" s="1"/>
  <c r="C15" i="23" l="1"/>
  <c r="C20" i="23" s="1"/>
  <c r="C103" i="20" l="1"/>
  <c r="A116" i="20"/>
  <c r="A117" i="20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15" i="20"/>
  <c r="C115" i="20"/>
  <c r="C114" i="20"/>
  <c r="C102" i="20"/>
  <c r="C101" i="20"/>
  <c r="D99" i="20"/>
  <c r="E99" i="20"/>
  <c r="F99" i="20"/>
  <c r="C99" i="20"/>
  <c r="C60" i="20" l="1"/>
  <c r="C59" i="20"/>
  <c r="C52" i="9"/>
  <c r="A79" i="9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E137" i="20" l="1"/>
  <c r="E127" i="20" s="1"/>
  <c r="C136" i="20"/>
  <c r="C61" i="20" l="1"/>
  <c r="C79" i="20" l="1"/>
  <c r="F41" i="21" l="1"/>
  <c r="C43" i="21"/>
  <c r="C21" i="20" l="1"/>
  <c r="C119" i="20" l="1"/>
  <c r="C118" i="20"/>
  <c r="C58" i="20"/>
  <c r="D75" i="21"/>
  <c r="C75" i="21" s="1"/>
  <c r="C74" i="21"/>
  <c r="C73" i="21"/>
  <c r="C72" i="21"/>
  <c r="C71" i="21"/>
  <c r="C70" i="21"/>
  <c r="C69" i="21"/>
  <c r="C68" i="21"/>
  <c r="C67" i="21"/>
  <c r="C66" i="21"/>
  <c r="C65" i="21"/>
  <c r="C64" i="21"/>
  <c r="C63" i="21"/>
  <c r="C62" i="21"/>
  <c r="C61" i="21"/>
  <c r="C60" i="21"/>
  <c r="C59" i="21"/>
  <c r="C58" i="21"/>
  <c r="C57" i="21"/>
  <c r="F56" i="21"/>
  <c r="E56" i="21"/>
  <c r="D56" i="21"/>
  <c r="C55" i="21"/>
  <c r="C54" i="21"/>
  <c r="C53" i="21"/>
  <c r="C52" i="21"/>
  <c r="C51" i="21"/>
  <c r="C50" i="21"/>
  <c r="C49" i="21"/>
  <c r="C48" i="21"/>
  <c r="C47" i="21"/>
  <c r="C46" i="21" s="1"/>
  <c r="F46" i="21"/>
  <c r="E46" i="21"/>
  <c r="D46" i="21"/>
  <c r="C45" i="21"/>
  <c r="F44" i="21"/>
  <c r="E44" i="21"/>
  <c r="D44" i="21"/>
  <c r="C44" i="21"/>
  <c r="C42" i="21"/>
  <c r="C41" i="21" s="1"/>
  <c r="E41" i="21"/>
  <c r="D41" i="21"/>
  <c r="C40" i="21"/>
  <c r="F39" i="21"/>
  <c r="E39" i="21"/>
  <c r="D39" i="21"/>
  <c r="C38" i="21"/>
  <c r="C37" i="21"/>
  <c r="F36" i="21"/>
  <c r="E36" i="21"/>
  <c r="D36" i="21"/>
  <c r="C36" i="21"/>
  <c r="C35" i="21"/>
  <c r="F34" i="21"/>
  <c r="E34" i="21"/>
  <c r="D34" i="21"/>
  <c r="C34" i="21"/>
  <c r="C33" i="21"/>
  <c r="F32" i="21"/>
  <c r="E32" i="21"/>
  <c r="D32" i="21"/>
  <c r="C31" i="21"/>
  <c r="F30" i="21"/>
  <c r="E30" i="21"/>
  <c r="D30" i="21"/>
  <c r="C30" i="21"/>
  <c r="C27" i="21"/>
  <c r="C26" i="21"/>
  <c r="C25" i="21"/>
  <c r="C24" i="21"/>
  <c r="C23" i="21"/>
  <c r="C22" i="21"/>
  <c r="C21" i="21"/>
  <c r="C20" i="21"/>
  <c r="F18" i="21"/>
  <c r="E18" i="21"/>
  <c r="D18" i="21"/>
  <c r="A18" i="2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C146" i="20"/>
  <c r="D143" i="20"/>
  <c r="C143" i="20" s="1"/>
  <c r="D142" i="20"/>
  <c r="C142" i="20" s="1"/>
  <c r="C141" i="20"/>
  <c r="F137" i="20"/>
  <c r="F127" i="20" s="1"/>
  <c r="C135" i="20"/>
  <c r="C134" i="20"/>
  <c r="C133" i="20"/>
  <c r="C132" i="20"/>
  <c r="C131" i="20"/>
  <c r="C130" i="20"/>
  <c r="C129" i="20"/>
  <c r="C126" i="20"/>
  <c r="C125" i="20"/>
  <c r="C124" i="20"/>
  <c r="C123" i="20"/>
  <c r="F121" i="20"/>
  <c r="E121" i="20"/>
  <c r="D121" i="20"/>
  <c r="C120" i="20"/>
  <c r="C117" i="20"/>
  <c r="C116" i="20"/>
  <c r="C113" i="20"/>
  <c r="C112" i="20"/>
  <c r="C111" i="20"/>
  <c r="C110" i="20"/>
  <c r="D109" i="20"/>
  <c r="C109" i="20" s="1"/>
  <c r="C108" i="20"/>
  <c r="C107" i="20"/>
  <c r="C106" i="20"/>
  <c r="C105" i="20"/>
  <c r="F103" i="20"/>
  <c r="E103" i="20"/>
  <c r="C98" i="20"/>
  <c r="C97" i="20"/>
  <c r="C96" i="20"/>
  <c r="C95" i="20"/>
  <c r="F92" i="20"/>
  <c r="E92" i="20"/>
  <c r="D92" i="20"/>
  <c r="C91" i="20"/>
  <c r="C90" i="20"/>
  <c r="C89" i="20"/>
  <c r="C88" i="20"/>
  <c r="C87" i="20"/>
  <c r="C86" i="20"/>
  <c r="F84" i="20"/>
  <c r="E84" i="20"/>
  <c r="D84" i="20"/>
  <c r="C83" i="20"/>
  <c r="C82" i="20"/>
  <c r="C81" i="20"/>
  <c r="C80" i="20"/>
  <c r="C78" i="20"/>
  <c r="C77" i="20"/>
  <c r="C76" i="20"/>
  <c r="F74" i="20"/>
  <c r="E74" i="20"/>
  <c r="D74" i="20"/>
  <c r="C73" i="20"/>
  <c r="C72" i="20"/>
  <c r="C71" i="20"/>
  <c r="F68" i="20"/>
  <c r="E68" i="20"/>
  <c r="C67" i="20"/>
  <c r="C66" i="20"/>
  <c r="C65" i="20"/>
  <c r="C64" i="20"/>
  <c r="C63" i="20"/>
  <c r="F62" i="20"/>
  <c r="F48" i="20" s="1"/>
  <c r="E62" i="20"/>
  <c r="E48" i="20" s="1"/>
  <c r="D62" i="20"/>
  <c r="C57" i="20"/>
  <c r="C56" i="20"/>
  <c r="C55" i="20"/>
  <c r="C54" i="20"/>
  <c r="C53" i="20"/>
  <c r="C52" i="20"/>
  <c r="C51" i="20"/>
  <c r="D50" i="20"/>
  <c r="C47" i="20"/>
  <c r="C46" i="20"/>
  <c r="C45" i="20"/>
  <c r="C44" i="20"/>
  <c r="C43" i="20"/>
  <c r="C42" i="20"/>
  <c r="C41" i="20"/>
  <c r="C40" i="20"/>
  <c r="C39" i="20"/>
  <c r="C38" i="20"/>
  <c r="C37" i="20"/>
  <c r="C36" i="20"/>
  <c r="C35" i="20"/>
  <c r="C34" i="20"/>
  <c r="C33" i="20"/>
  <c r="C32" i="20"/>
  <c r="C31" i="20"/>
  <c r="C30" i="20"/>
  <c r="C29" i="20"/>
  <c r="C28" i="20"/>
  <c r="C27" i="20"/>
  <c r="C26" i="20"/>
  <c r="F24" i="20"/>
  <c r="F17" i="20" s="1"/>
  <c r="D24" i="20"/>
  <c r="C23" i="20"/>
  <c r="C22" i="20"/>
  <c r="C20" i="20"/>
  <c r="C19" i="20"/>
  <c r="C16" i="20"/>
  <c r="C15" i="20"/>
  <c r="F13" i="20"/>
  <c r="E13" i="20"/>
  <c r="D13" i="20"/>
  <c r="C12" i="20"/>
  <c r="C10" i="20"/>
  <c r="C8" i="20" s="1"/>
  <c r="C7" i="20" s="1"/>
  <c r="F8" i="20"/>
  <c r="F7" i="20" s="1"/>
  <c r="E8" i="20"/>
  <c r="D8" i="20"/>
  <c r="D7" i="20" s="1"/>
  <c r="A8" i="20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E7" i="20"/>
  <c r="A114" i="20" l="1"/>
  <c r="C50" i="20"/>
  <c r="D48" i="20"/>
  <c r="C24" i="20"/>
  <c r="D103" i="20"/>
  <c r="E28" i="21"/>
  <c r="E17" i="21" s="1"/>
  <c r="C18" i="21"/>
  <c r="D28" i="21"/>
  <c r="D17" i="21" s="1"/>
  <c r="C56" i="21"/>
  <c r="F28" i="21"/>
  <c r="F17" i="21" s="1"/>
  <c r="C62" i="20"/>
  <c r="C13" i="20"/>
  <c r="F11" i="20"/>
  <c r="F144" i="20" s="1"/>
  <c r="F147" i="20" s="1"/>
  <c r="C32" i="21"/>
  <c r="C39" i="21"/>
  <c r="E76" i="21"/>
  <c r="D17" i="20"/>
  <c r="E17" i="20"/>
  <c r="C74" i="20"/>
  <c r="C139" i="20"/>
  <c r="D137" i="20"/>
  <c r="D127" i="20" s="1"/>
  <c r="C140" i="20"/>
  <c r="C70" i="20"/>
  <c r="D68" i="20"/>
  <c r="C84" i="20"/>
  <c r="C94" i="20"/>
  <c r="C121" i="20"/>
  <c r="C11" i="20" s="1"/>
  <c r="C14" i="9"/>
  <c r="C48" i="20" l="1"/>
  <c r="D76" i="21"/>
  <c r="C28" i="21"/>
  <c r="C17" i="21" s="1"/>
  <c r="F76" i="21"/>
  <c r="C92" i="20"/>
  <c r="D11" i="20"/>
  <c r="D144" i="20" s="1"/>
  <c r="D147" i="20" s="1"/>
  <c r="C68" i="20"/>
  <c r="E11" i="20"/>
  <c r="E144" i="20" s="1"/>
  <c r="E147" i="20" s="1"/>
  <c r="C137" i="20"/>
  <c r="C17" i="20"/>
  <c r="C93" i="9"/>
  <c r="C92" i="9"/>
  <c r="C91" i="9"/>
  <c r="C86" i="9"/>
  <c r="C49" i="9"/>
  <c r="C48" i="9" s="1"/>
  <c r="C23" i="9"/>
  <c r="A15" i="9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l="1"/>
  <c r="A71" i="9" s="1"/>
  <c r="A72" i="9" s="1"/>
  <c r="A73" i="9" s="1"/>
  <c r="A74" i="9" s="1"/>
  <c r="A75" i="9" s="1"/>
  <c r="A76" i="9" s="1"/>
  <c r="A77" i="9" s="1"/>
  <c r="A78" i="9" s="1"/>
  <c r="C22" i="9"/>
  <c r="C20" i="9" s="1"/>
  <c r="C76" i="21"/>
  <c r="C127" i="20"/>
  <c r="C80" i="9"/>
  <c r="C144" i="20" l="1"/>
  <c r="C147" i="20" s="1"/>
  <c r="C96" i="9"/>
</calcChain>
</file>

<file path=xl/sharedStrings.xml><?xml version="1.0" encoding="utf-8"?>
<sst xmlns="http://schemas.openxmlformats.org/spreadsheetml/2006/main" count="372" uniqueCount="255">
  <si>
    <t>Eil. Nr.</t>
  </si>
  <si>
    <t>Iš viso</t>
  </si>
  <si>
    <t>iš jų:</t>
  </si>
  <si>
    <t>Savivaldybės administracija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</si>
  <si>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</si>
  <si>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</si>
  <si>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</si>
  <si>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</si>
  <si>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</si>
  <si>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</si>
  <si>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</si>
  <si>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</si>
  <si>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</si>
  <si>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</si>
  <si>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</si>
  <si>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</si>
  <si>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</si>
  <si>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</si>
  <si>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</si>
  <si>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</si>
  <si>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</si>
  <si>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</si>
  <si>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</si>
  <si>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</si>
  <si>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</si>
  <si>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</si>
  <si>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</si>
  <si>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</si>
  <si>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</si>
  <si>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išlaidoms</t>
  </si>
  <si>
    <t>turtui įsigyti</t>
  </si>
  <si>
    <t>iš viso</t>
  </si>
  <si>
    <t>iš jų darbo užmokes-čiui</t>
  </si>
  <si>
    <t>Savivaldybės kontrolės ir audito  tarnyba</t>
  </si>
  <si>
    <t>Savivaldybės valdymo  programa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</si>
  <si>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</si>
  <si>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</si>
  <si>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</si>
  <si>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</si>
  <si>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</si>
  <si>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</si>
  <si>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</si>
  <si>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</si>
  <si>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(savivaldybės biudžeto lėšos)</t>
  </si>
  <si>
    <t xml:space="preserve">Aplinkos apsaugos programa 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</si>
  <si>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</si>
  <si>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</si>
  <si>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</si>
  <si>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</si>
  <si>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</si>
  <si>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</si>
  <si>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</si>
  <si>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Aplinkos apsaugos programa</t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</si>
  <si>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</si>
  <si>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</si>
  <si>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</si>
  <si>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</si>
  <si>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</si>
  <si>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</si>
  <si>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</si>
  <si>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</si>
  <si>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</si>
  <si>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</si>
  <si>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</si>
  <si>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</si>
  <si>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</si>
  <si>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</si>
  <si>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</si>
  <si>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</si>
  <si>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</si>
  <si>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</si>
  <si>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>Susisiekimo sistemos priežiūros ir plėtros programa</t>
  </si>
  <si>
    <t xml:space="preserve">                                                            Klaipėdos miesto savivaldybės tarybos</t>
  </si>
  <si>
    <t xml:space="preserve">                                                            1 priedas</t>
  </si>
  <si>
    <t>Klaipėdos miesto savivaldybės tarybos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</si>
  <si>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</si>
  <si>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</si>
  <si>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</si>
  <si>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</si>
  <si>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</si>
  <si>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</si>
  <si>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</si>
  <si>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</si>
  <si>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>Iš viso:</t>
  </si>
  <si>
    <t xml:space="preserve">        Tūkst. Eur</t>
  </si>
  <si>
    <t>1. Asignavimų valdytojų pajamų įmokų likučio metų pradžioje lėšos</t>
  </si>
  <si>
    <t>2. Tikslinės paskirties lėšų likučio metų pradžioje lėšos</t>
  </si>
  <si>
    <t>2.1. Aplinkos apsaugos rėmimo specialiosios programos lėšų likučio metų pradžioje lėšos</t>
  </si>
  <si>
    <t xml:space="preserve">2.3. Vietinės rinkliavos už komunalinių atliekų surinkimą iš atliekų turėtojų ir atliekų tvarkytojų lėšų likučio metų pradžioje lėšos </t>
  </si>
  <si>
    <t xml:space="preserve">Miesto urbanistinio planavimo programa </t>
  </si>
  <si>
    <t>2.2. Visuomenės sveikatos rėmimo specialiosios programos lėšų likučio metų pradžioje lėšos</t>
  </si>
  <si>
    <t>3. Savivaldybės biudžeto lėšų likučio metų pradžioje lėšos</t>
  </si>
  <si>
    <t>Kitos neišvardytos pajamos</t>
  </si>
  <si>
    <t>Finansavimo šaltinis / asignavimų valdytojas / programos pavadinimas</t>
  </si>
  <si>
    <t>Neveiksnių asmenų būklės peržiūrėjimui užtikrinti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</si>
  <si>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</si>
  <si>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</si>
  <si>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</si>
  <si>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 xml:space="preserve">Socialinės atskirties mažinimo programa </t>
  </si>
  <si>
    <t>iš jų kreditiniam įsiskolinimui dengti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</si>
  <si>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</si>
  <si>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</si>
  <si>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</si>
  <si>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</si>
  <si>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</si>
  <si>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</si>
  <si>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</si>
  <si>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</si>
  <si>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</si>
  <si>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</si>
  <si>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</si>
  <si>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</si>
  <si>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</si>
  <si>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</si>
  <si>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</si>
  <si>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Kūno kultūros ir sporto plėtros programa (Europos Sąjungos finansinės paramos ir bendrojo finansavimo lėšos)</t>
  </si>
  <si>
    <t>Kultūros plėtros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</si>
  <si>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</si>
  <si>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</si>
  <si>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</si>
  <si>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</si>
  <si>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</si>
  <si>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</si>
  <si>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</si>
  <si>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</si>
  <si>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</si>
  <si>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</si>
  <si>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>2.4. Vietinės rinkliavos už naudojimąsi nustatytomis mokamomis vietomis automobiliams statyti Klaipėdos mieste lėšų likučio metų pradžioje lėšos</t>
  </si>
  <si>
    <t xml:space="preserve">2.5. Vietinės rinkliavos už leidimo atlikti kasinėjimo darbus Savivaldybės viešojo naudojimo teritorijoje lėšų  likučio metų pradžioje lėšos </t>
  </si>
  <si>
    <t>Kultūros plėtros programa</t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</si>
  <si>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</si>
  <si>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</si>
  <si>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</si>
  <si>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paskoloms grąžinti</t>
  </si>
  <si>
    <t>Iš viso išlaidų</t>
  </si>
  <si>
    <t>Savivaldybei priskirtos valstybinės žemės ir kito valstybės turto valdymas, naudojimas ir disponavimas juo patikėjimo teise</t>
  </si>
  <si>
    <t>Ekonominės plėtros programa</t>
  </si>
  <si>
    <t>3 priedas</t>
  </si>
  <si>
    <t>Ekonominės plėtros programa (savivaldybės biudžeto lėšos)</t>
  </si>
  <si>
    <t>Savivaldybės tarybos finansinio, ūkinio bei materialinio aptarnavimo užtikrinimas (savivaldybės biudžeto lėšos)</t>
  </si>
  <si>
    <t>Savivaldybės tarybos ir mero sekretoriato  finansinio, ūkinio bei materialinio aptarnavimo užtikrinimas (savivaldybės biudžeto lėšos)</t>
  </si>
  <si>
    <t>Kūno kultūros ir sporto plėtros programa (paskolų lėšos)</t>
  </si>
  <si>
    <t>Ekonominės plėtros programa  (Europos Sąjungos finansinės paramos ir bendrojo finansavimo lėšos)</t>
  </si>
  <si>
    <t>KLAIPĖDOS MIESTO SAVIVALDYBĖS 2021 METŲ BIUDŽETAS</t>
  </si>
  <si>
    <t xml:space="preserve">ASIGNAVIMAI IŠ APYVARTINIŲ LĖŠŲ 2021 M. SAUSIO 1 D. LIKUČIO </t>
  </si>
  <si>
    <t>Dotacija Onkologijos radioterapijos paslaugų teikimo optimizavimui Klaipėdos universitetinėje ligoninėje (ilgalaikiam materialiajam ir nematerialiajam turtui įsigyti)</t>
  </si>
  <si>
    <t>Dotacija akredituotai vaikų dienos socialinei priežiūrai organizuoti, teikti ir administruoti</t>
  </si>
  <si>
    <t>Socialinės atskirties mažinimo programa (dotacijos akredituotai vaikų dienos socialinei priežiūrai organizuoti, teikti lėšos)</t>
  </si>
  <si>
    <t>Sveikatos apsaugos programa (dotacijos ilgalaikiam materialiajam ir nematerialiajam turtui įsigyti lėšos)</t>
  </si>
  <si>
    <t>Dotacija savivaldybių viešosioms bibliotekoms dokumentams įsigyti</t>
  </si>
  <si>
    <t>Dotacija kultūros ir meno darbuotojų darbo užmokesčiui padidinti</t>
  </si>
  <si>
    <t>Kultūros plėtros programa (dotacijos savivaldybių viešosioms bibliotekoms dokumentams įsigyti lėšos)</t>
  </si>
  <si>
    <t>Kultūros plėtros programa (dotacijos kultūros ir meno darbuotojų darbo užmokesčiui padidinti lėšos)</t>
  </si>
  <si>
    <t>Įmokos infrastruktūros plėtrai</t>
  </si>
  <si>
    <t>Savivaldybės valdymo  programa (dotacijos akredituotai vaikų dienos socialinei priežiūrai administruoti lėšos)</t>
  </si>
  <si>
    <t xml:space="preserve">Duomenų teikimas į Suteiktos valstybės pagalbos ir nereikšmingos pagalbos registrą </t>
  </si>
  <si>
    <t>Dotacija neformaliajam vaikų švietimui</t>
  </si>
  <si>
    <t>Ugdymo proceso užtikrinimo programa (dotacijos neformaliajam vaikų švietimui lėšos)</t>
  </si>
  <si>
    <t>Dotacija savivaldybių patirtoms materialinių išteklių teikimo, siekiant šalinti COVID-19 ligos padarinius ir valdyti jos plitimą esant valstybės lygio ekstremaliajai situacijai, išlaidoms kompensuoti</t>
  </si>
  <si>
    <t>Savivaldybės valdymo  programa (dotacijos savivaldybių patirtoms materialinių išteklių teikimo, siekiant šalinti COVID-19 ligos padarinius ir valdyti jos plitimą esant valstybės lygio ekstremaliajai situacijai, išlaidoms kompensuoti lėšos)</t>
  </si>
  <si>
    <t>Susisiekimo sistemos priežiūros ir plėtros programa (asignavimų valdytojo pajamų įmokos infrastruktūros plėtrai)</t>
  </si>
  <si>
    <t>Miesto infrastruktūros objektų priežiūros ir modernizavimo programa (asignavimų valdytojo pajamų įmokos infrastruktūros plėtrai)</t>
  </si>
  <si>
    <t>Susisiekimo sistemos priežiūros ir plėtros programa (paskolų lėšos)</t>
  </si>
  <si>
    <t>Miesto infrastruktūros objektų priežiūros ir modernizavimo programa  (paskolų lėšos)</t>
  </si>
  <si>
    <t>Ugdymo proceso užtikrinimo programa  (paskolų lėšos)</t>
  </si>
  <si>
    <t>2.6. Už žemės pardavimą gautų lėšų likučio metų pradžioje lėšos</t>
  </si>
  <si>
    <t>2.7. Už privatizuotus butus gautų lėšų likučio metų pradžioje lėšos</t>
  </si>
  <si>
    <t xml:space="preserve">2.8. Europos Sąjungos finansinės paramos  ir bendrojo finansavimo lėšų likučio metų pradžioje lėšos </t>
  </si>
  <si>
    <t>Dotacija Socialinių paslaugų šakos kolektyvinės sutarties įsipareigojimams įgyvendinti</t>
  </si>
  <si>
    <t>Socialinės atskirties mažinimo programa (dotacijos Socialinių paslaugų šakos kolektyvinės sutarties įsipareigojimams įgyvendinti lėšos)</t>
  </si>
  <si>
    <t>Koordinuotai teikiamų paslaugų vaikams nuo gimimo iki 18 metų (turintiems didelių ir labai didelių specialiųjų ugdymosi poreikių – iki 21 metų) ir vaiko atstovams koordinavimui finansuoti</t>
  </si>
  <si>
    <t>Valstybinėms (valstybės perduotoms savivaldybėms) funkcijoms atlikti (11+...+33)</t>
  </si>
  <si>
    <t>Savivaldybėms perduotoms įstaigoms išlaikyti (36+37)</t>
  </si>
  <si>
    <t>Specialios tikslinės dotacijos (10+34+35+38)</t>
  </si>
  <si>
    <t>DOTACIJOS (8+9+39)</t>
  </si>
  <si>
    <t xml:space="preserve">                                                            2021 m.vasario 25 d. sprendimo Nr. T2-23</t>
  </si>
  <si>
    <t xml:space="preserve">                                                            (Klaipėdos miesto savivaldybės tarybos</t>
  </si>
  <si>
    <t xml:space="preserve">                                                            sprendimo Nr. T2-    redakcija)</t>
  </si>
  <si>
    <t>Dotacija Baltijos pr., Šilutės pl. (įskaitant ruožą į Dubysos g. įvažiavimą) ir Vilniaus pl. žiedinės sankryžos Klaipėdos m. rekonstravimui (ilgalaikiam materialiajam ir nematerialiajam turtui įsigyti)</t>
  </si>
  <si>
    <t>Dotacija vietinės reikšmės keliams tiesti, taisyti (remontuoti), rekonstruoti, prižiūrėti, saugaus eismo sąlygoms užtikrinti, šiems keliams inventorizuoti</t>
  </si>
  <si>
    <t>Dotacija aplinkos pritaikymui ir aplinkosaugos priemonių įgyvendinimui Baltijos jūros paplūdimių zonoje</t>
  </si>
  <si>
    <t>Aplinkos apsaugos programa (dotacijos aplinkos pritaikymui ir aplinkosaugos priemonių įgyvendinimui Baltijos jūros paplūdimių zonoje lėšos)</t>
  </si>
  <si>
    <t>Susisiekimo sistemos priežiūros ir plėtros programa (dotacijos vietinės reikšmės keliams tiesti, taisyti (remontuoti), rekonstruoti, prižiūrėti, saugaus eismo sąlygoms užtikrinti, šiems keliams inventorizuoti lėšos)</t>
  </si>
  <si>
    <t>Susisiekimo sistemos priežiūros ir plėtros programa (dotacijos ilgalaikiam materialiajam ir nematerialiajam turtui įsigyti lėšos)</t>
  </si>
  <si>
    <t>Savivaldybės valdymo  programa (dotacijos vietinės reikšmės keliams tiesti, taisyti (remontuoti), rekonstruoti, prižiūrėti, saugaus eismo sąlygoms užtikrinti, šiems keliams inventorizuoti lėšos)</t>
  </si>
  <si>
    <t>Dotacija Lypkių gatvės (Nr. LM0677) rekonstravimui (ilgalaikiam materialiajam ir nematerialiajam turtui įsigyti)</t>
  </si>
  <si>
    <t xml:space="preserve">Lėšos 2020 metais savivaldybių biudžetų negautoms pajamoms padengti </t>
  </si>
  <si>
    <t>Susisiekimo sistemos priežiūros ir plėtros programa (lėšos 2020 metais savivaldybių biudžetų negautoms pajamoms padengti)</t>
  </si>
  <si>
    <t>Miesto infrastruktūros objektų priežiūros ir modernizavimo programa (lėšos 2020 metais savivaldybių biudžetų negautoms pajamoms padengti)</t>
  </si>
  <si>
    <t>Ugdymo proceso užtikrinimo programa (lėšos 2020 metais savivaldybių biudžetų negautoms pajamoms padengti)</t>
  </si>
  <si>
    <t>Sveikatos apsaugos programa (lėšos 2020 metais savivaldybių biudžetų negautoms pajamoms padengti)</t>
  </si>
  <si>
    <t>Dotacija LNSS įstaigų ir LNSS nepriklausančių įstaigų patirtoms išlaidoms, susijusioms su šių įstaigų darbuotojų darbo užmokesčio didinimu, kompensuoti</t>
  </si>
  <si>
    <t>Sveikatos apsaugos programa (dotacijos LNSS įstaigų ir LNSS nepriklausančių įstaigų patirtoms išlaidoms, susijusioms su šių įstaigų darbuotojų darbo užmokesčio didinimu, kompensuoti lėšos)</t>
  </si>
  <si>
    <t>Dotacija konsultacijoms mokiniams, patiriantiems mokymosi sunkumų, finansuoti 2021 metais</t>
  </si>
  <si>
    <t>Ugdymo proceso užtikrinimo programa (dotacijos konsultacijoms mokiniams, patiriantiems mokymosi sunkumų, finansuoti 2021 metais lėšos)</t>
  </si>
  <si>
    <t>Dotacija Klaipėdos Prano Mašioto progimnazijos pastato Klaipėdoje, Varpų g. 3, rekonstravimui (ilgalaikiam materialiajam ir nematerialiajam turtui įsigyti)</t>
  </si>
  <si>
    <t>Ugdymo proceso užtikrinimo programa (dotacijos ilgalaikiam materialiajam ir nematerialiajam turtui įsigyti lėšos)</t>
  </si>
  <si>
    <t>2021 m. vasario 25 d. sprendimo Nr. T2-23</t>
  </si>
  <si>
    <t>(Klaipėdos miesto savivaldybės tarybos</t>
  </si>
  <si>
    <t>sprendimo Nr. T2-    redakcija)</t>
  </si>
  <si>
    <t>Dotacija naujoms mokytojų padėjėjų pareigybėms 2021 metais įsteigti</t>
  </si>
  <si>
    <t>Ugdymo proceso užtikrinimo programa (dotacijos naujoms mokytojų padėjėjų pareigybėms 2021 metais įsteigti lėšos)</t>
  </si>
  <si>
    <t>Dotacija Klaipėdos Hermano Zudermano gimnazijos sporto aikštyno atnaujinimui  (ilgalaikiam materialiajam ir nematerialiajam turtui įsigyti)</t>
  </si>
  <si>
    <t xml:space="preserve">Dotacija įvažiuojamojo kelio į Jaunystės g. 7 (Nr. LM1242) paprastojo remonto darbams finansuoti </t>
  </si>
  <si>
    <t>Dotacija įstaigų patirtoms išlaidoms už skiepijimo nuo COVID-19 ligos paslaugas kompensuoti</t>
  </si>
  <si>
    <t>Dotacija išlaidoms, susijusioms su pedagoginių darbuotojų skaičiaus optimizavimu, apmokėti</t>
  </si>
  <si>
    <t>Dotacija mokinių, pasirinkusių laikyti brandos egzaminus 2021 metais ir dėl COVID-19 pandemijos patyrusių mokymosi praradimų, tiesioginėms konsultacijoms finansuoti</t>
  </si>
  <si>
    <t>Sveikatos apsaugos programa (dotacija įstaigų patirtoms išlaidoms už skiepijimo nuo COVID-19 ligos paslaugas kompensuoti)</t>
  </si>
  <si>
    <t xml:space="preserve">Ugdymo proceso užtikrinimo programa (dotacijos mokinių, pasirinkusių laikyti brandos egzaminus 2021 metais ir dėl COVID-19 pandemijos patyrusių mokymosi praradimų, tiesioginėms konsultacijoms finansuoti lėšos) </t>
  </si>
  <si>
    <t>Ugdymo proceso užtikrinimo programa (dotacijos išlaidoms, susijusioms su pedagoginių darbuotojų skaičiaus optimizavimu, apmokėti lėšos)</t>
  </si>
  <si>
    <t>Dotacija įvažiuojamojo kelio į Jaunystės g. 7 (Nr. LM1242) paprastojo remonto darbams finansuoti</t>
  </si>
  <si>
    <t>Dotacija socialinių paslaugų srities darbuotojų minimaliesiems pareiginės algos pastoviosios dalies koeficientams ir socialinių darbuotojų pareiginės algos pastoviajai daliai didinti</t>
  </si>
  <si>
    <t>Sveikatos apsaugos programa (dotacija socialinių paslaugų srities darbuotojų minimaliesiems pareiginės algos pastoviosios dalies koeficientams ir socialinių darbuotojų pareiginės algos pastoviajai daliai didinti)</t>
  </si>
  <si>
    <t xml:space="preserve">                                                            2021 m. lapkričio 25 d. </t>
  </si>
  <si>
    <t>Dotacija asmens sveikatos priežiūros įstaigų patirtoms išlaidoms padengti</t>
  </si>
  <si>
    <t>Dotacija konsultacijoms, skirtoms mokinių mokymosi praradimams kompensuoti</t>
  </si>
  <si>
    <t>Dotacija ugdymo, maitinimo ir pavėžėjimo lėšų socialinę riziką patiriančių vaikų ikimokykliniam ugdymui užtikrinti</t>
  </si>
  <si>
    <t>Kitos dotacijos ir lėšos iš kitų valdymo lygių (40+...+66)</t>
  </si>
  <si>
    <t>KITOS PAJAMOS (68+...+78)</t>
  </si>
  <si>
    <t>MATERIALIOJO IR NEMATERIALIOJO TURTO REALIZAVIMO PAJAMOS (80)</t>
  </si>
  <si>
    <t>Ilgalaikio materialiojo turto realizavimo pajamos (81+82)</t>
  </si>
  <si>
    <t>Iš viso pajamų (1+7+67+79)</t>
  </si>
  <si>
    <t>Sveikatos apsaugos programa (dotacija asmens sveikatos priežiūros įstaigų patirtoms išlaidoms padengti)</t>
  </si>
  <si>
    <t xml:space="preserve">Jaunimo ir bendruomenių politikos plėtros programa </t>
  </si>
  <si>
    <t>Jaunimo ir bendruomenių politikos plėtros programa (savivaldybės biudžeto lėšos)</t>
  </si>
  <si>
    <t>Jaunimo ir bendruomenių politikos plėtros programa (dotacijos bendruomeninei veiklai savivaldybėje stiprinti)</t>
  </si>
  <si>
    <t>Ugdymo proceso užtikrinimo programa (dotacijos konsultacijoms, skirtoms mokinių mokymosi praradimams kompensuoti)</t>
  </si>
  <si>
    <t>Iš viso asignavimų (138-140):</t>
  </si>
  <si>
    <t>Ugdymo proceso užtikrinimo programa (dotacijos ugdymo, maitinimo ir pavėžėjimo lėšų socialinę riziką patiriančių vaikų ikimokykliniam ugdymui užtikrinti)</t>
  </si>
  <si>
    <t>Socialinės atskirties mažinimo programa (dotacija socialinių paslaugų srities darbuotojų minimaliesiems pareiginės algos pastoviosios dalies koeficientams ir socialinių darbuotojų pareiginės algos pastoviajai daliai didinti)</t>
  </si>
  <si>
    <t xml:space="preserve">                                                            2 priedas</t>
  </si>
  <si>
    <t>KLAIPĖDOS MIESTO SAVIVALDYBĖS 2021 METŲ BIUDŽETO ASIGNAVIMAI INVESTICIJŲ PROJEKTAMS FINANSUOTI IŠ PASKOLŲ LĖŠŲ</t>
  </si>
  <si>
    <t>Išlaidos turtui įsigyti</t>
  </si>
  <si>
    <t xml:space="preserve">Susisiekimo sistemos priežiūros ir plėtros programa </t>
  </si>
  <si>
    <t xml:space="preserve">Miesto infrastruktūros objektų priežiūros ir modernizavimo programa  </t>
  </si>
  <si>
    <t xml:space="preserve">Ugdymo proceso užtikrinimo programa  </t>
  </si>
  <si>
    <t xml:space="preserve">Iš viso </t>
  </si>
  <si>
    <t>5 priedas</t>
  </si>
  <si>
    <t>2021 METŲ PAJAMŲ ĮMOKOS Į SAVIVALDYBĖS BIUDŽETĄ PAGAL PROGRAMAS</t>
  </si>
  <si>
    <t>Asignavimų valdytojo, programos pavadinimas</t>
  </si>
  <si>
    <t xml:space="preserve">įmokos už išlaikymą švietimo, socialinės apsaugos ir kitose įstaigose </t>
  </si>
  <si>
    <t xml:space="preserve">pajamos už prekes ir paslaugas </t>
  </si>
  <si>
    <t>įmokos infrastruk-tūros plėtrai</t>
  </si>
  <si>
    <t xml:space="preserve">pajamos už ilgalaikio ir trumpalai-kio materialio-jo turto nuomą </t>
  </si>
  <si>
    <t>2</t>
  </si>
  <si>
    <t>3</t>
  </si>
  <si>
    <t>4</t>
  </si>
  <si>
    <t>7</t>
  </si>
  <si>
    <t>Miesto infrastruktūros objektų priežiūros ir modernizavimo programa</t>
  </si>
  <si>
    <t>už gyvenamųjų patalpų nuomą</t>
  </si>
  <si>
    <t xml:space="preserve">socialinės apsaugos įstaigų </t>
  </si>
  <si>
    <t xml:space="preserve">2021 m. lapkričio 25 d. </t>
  </si>
  <si>
    <t xml:space="preserve">                                                            2021 m. lapkričio 25  d. </t>
  </si>
  <si>
    <t>Dotacija asmens sveikatos priežiūros įstaigų darbo užmokesčiui didinti</t>
  </si>
  <si>
    <t>Sveikatos apsaugos programa (dotacija asmens sveikatos priežiūros įstaigų darbo užmokesčiui didinti)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</si>
</sst>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General\."/>
    <numFmt numFmtId="166" formatCode="#,##0.0"/>
  </numFmts>
  <fonts count="1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8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sz val="12"/>
      <color rgb="FFFF0000"/>
      <name val="Times New Roman"/>
      <family val="1"/>
      <charset val="186"/>
    </font>
    <font>
      <b/>
      <sz val="12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1"/>
    <xf numFmtId="49" fontId="4" fillId="0" borderId="1" xfId="3" applyNumberFormat="1" applyFont="1" applyFill="1" applyBorder="1" applyAlignment="1" applyProtection="1">
      <alignment horizontal="left" wrapText="1"/>
      <protection hidden="1"/>
    </xf>
    <xf numFmtId="49" fontId="2" fillId="0" borderId="1" xfId="3" applyNumberFormat="1" applyFont="1" applyFill="1" applyBorder="1" applyAlignment="1" applyProtection="1">
      <alignment horizontal="left" wrapText="1"/>
      <protection hidden="1"/>
    </xf>
    <xf numFmtId="0" fontId="2" fillId="0" borderId="1" xfId="1" applyFont="1" applyFill="1" applyBorder="1" applyAlignment="1">
      <alignment horizontal="left" wrapText="1"/>
    </xf>
    <xf numFmtId="0" fontId="4" fillId="0" borderId="1" xfId="1" applyFont="1" applyFill="1" applyBorder="1" applyAlignment="1">
      <alignment horizontal="left" wrapText="1"/>
    </xf>
    <xf numFmtId="0" fontId="2" fillId="0" borderId="0" xfId="1" applyFont="1" applyFill="1"/>
    <xf numFmtId="0" fontId="4" fillId="0" borderId="1" xfId="1" applyFont="1" applyFill="1" applyBorder="1" applyAlignment="1">
      <alignment wrapText="1"/>
    </xf>
    <xf numFmtId="0" fontId="2" fillId="0" borderId="1" xfId="1" applyFont="1" applyFill="1" applyBorder="1" applyAlignment="1">
      <alignment wrapText="1"/>
    </xf>
    <xf numFmtId="165" fontId="2" fillId="0" borderId="1" xfId="1" applyNumberFormat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164" fontId="4" fillId="0" borderId="1" xfId="1" applyNumberFormat="1" applyFont="1" applyFill="1" applyBorder="1" applyAlignment="1">
      <alignment horizontal="right" wrapText="1"/>
    </xf>
    <xf numFmtId="164" fontId="2" fillId="0" borderId="1" xfId="1" applyNumberFormat="1" applyFont="1" applyFill="1" applyBorder="1" applyAlignment="1">
      <alignment horizontal="right"/>
    </xf>
    <xf numFmtId="164" fontId="4" fillId="0" borderId="1" xfId="1" applyNumberFormat="1" applyFont="1" applyFill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164" fontId="4" fillId="0" borderId="1" xfId="1" applyNumberFormat="1" applyFont="1" applyFill="1" applyBorder="1"/>
    <xf numFmtId="164" fontId="2" fillId="0" borderId="1" xfId="1" applyNumberFormat="1" applyFont="1" applyFill="1" applyBorder="1"/>
    <xf numFmtId="0" fontId="7" fillId="0" borderId="0" xfId="0" applyFont="1"/>
    <xf numFmtId="49" fontId="8" fillId="0" borderId="1" xfId="3" applyNumberFormat="1" applyFont="1" applyFill="1" applyBorder="1" applyAlignment="1" applyProtection="1">
      <alignment horizontal="left" wrapText="1"/>
      <protection hidden="1"/>
    </xf>
    <xf numFmtId="0" fontId="2" fillId="0" borderId="1" xfId="0" applyFont="1" applyFill="1" applyBorder="1" applyAlignment="1">
      <alignment wrapText="1"/>
    </xf>
    <xf numFmtId="164" fontId="2" fillId="0" borderId="1" xfId="1" applyNumberFormat="1" applyFont="1" applyFill="1" applyBorder="1" applyAlignment="1">
      <alignment horizontal="right" wrapText="1"/>
    </xf>
    <xf numFmtId="9" fontId="2" fillId="0" borderId="0" xfId="8" applyFont="1" applyFill="1" applyBorder="1" applyAlignment="1">
      <alignment horizontal="center"/>
    </xf>
    <xf numFmtId="9" fontId="2" fillId="0" borderId="0" xfId="8" applyFont="1" applyFill="1" applyBorder="1" applyAlignment="1">
      <alignment horizontal="center" wrapText="1"/>
    </xf>
    <xf numFmtId="9" fontId="2" fillId="0" borderId="0" xfId="8" applyFont="1" applyFill="1" applyBorder="1"/>
    <xf numFmtId="0" fontId="2" fillId="0" borderId="1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164" fontId="2" fillId="0" borderId="1" xfId="1" applyNumberFormat="1" applyFont="1" applyFill="1" applyBorder="1" applyAlignment="1">
      <alignment horizontal="left" wrapText="1"/>
    </xf>
    <xf numFmtId="0" fontId="2" fillId="0" borderId="0" xfId="0" applyFont="1" applyFill="1"/>
    <xf numFmtId="0" fontId="2" fillId="0" borderId="0" xfId="7" applyFont="1" applyFill="1" applyAlignment="1">
      <alignment horizontal="left"/>
    </xf>
    <xf numFmtId="0" fontId="2" fillId="0" borderId="0" xfId="7" applyFont="1" applyFill="1"/>
    <xf numFmtId="9" fontId="2" fillId="0" borderId="0" xfId="8" applyFont="1" applyFill="1"/>
    <xf numFmtId="0" fontId="7" fillId="0" borderId="0" xfId="0" applyFont="1" applyFill="1"/>
    <xf numFmtId="164" fontId="9" fillId="0" borderId="1" xfId="1" applyNumberFormat="1" applyFont="1" applyFill="1" applyBorder="1" applyAlignment="1">
      <alignment horizontal="left" wrapText="1"/>
    </xf>
    <xf numFmtId="0" fontId="4" fillId="0" borderId="1" xfId="0" applyFont="1" applyFill="1" applyBorder="1" applyAlignment="1">
      <alignment wrapText="1"/>
    </xf>
    <xf numFmtId="0" fontId="2" fillId="0" borderId="0" xfId="1" applyFont="1" applyAlignment="1">
      <alignment horizontal="left"/>
    </xf>
    <xf numFmtId="0" fontId="2" fillId="0" borderId="0" xfId="1" applyFont="1" applyAlignment="1"/>
    <xf numFmtId="0" fontId="2" fillId="0" borderId="0" xfId="1" applyFont="1" applyFill="1" applyAlignment="1">
      <alignment horizontal="left"/>
    </xf>
    <xf numFmtId="0" fontId="7" fillId="0" borderId="1" xfId="0" applyFont="1" applyBorder="1" applyAlignment="1">
      <alignment wrapText="1"/>
    </xf>
    <xf numFmtId="0" fontId="2" fillId="0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2" fillId="0" borderId="0" xfId="1" applyFont="1"/>
    <xf numFmtId="0" fontId="7" fillId="0" borderId="0" xfId="0" applyFont="1" applyAlignment="1">
      <alignment wrapText="1"/>
    </xf>
    <xf numFmtId="0" fontId="2" fillId="0" borderId="0" xfId="1" applyFont="1" applyAlignment="1">
      <alignment horizontal="center"/>
    </xf>
    <xf numFmtId="0" fontId="7" fillId="0" borderId="0" xfId="0" applyFont="1" applyBorder="1"/>
    <xf numFmtId="9" fontId="2" fillId="0" borderId="0" xfId="8" applyFont="1"/>
    <xf numFmtId="166" fontId="4" fillId="0" borderId="1" xfId="1" applyNumberFormat="1" applyFont="1" applyFill="1" applyBorder="1"/>
    <xf numFmtId="166" fontId="2" fillId="0" borderId="1" xfId="1" applyNumberFormat="1" applyFont="1" applyFill="1" applyBorder="1"/>
    <xf numFmtId="0" fontId="2" fillId="0" borderId="0" xfId="0" applyFont="1" applyFill="1" applyBorder="1" applyAlignment="1">
      <alignment horizontal="left" vertical="justify"/>
    </xf>
    <xf numFmtId="0" fontId="1" fillId="0" borderId="2" xfId="1" applyBorder="1"/>
    <xf numFmtId="0" fontId="7" fillId="0" borderId="2" xfId="0" applyFont="1" applyBorder="1"/>
    <xf numFmtId="0" fontId="7" fillId="0" borderId="1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vertical="justify"/>
    </xf>
    <xf numFmtId="0" fontId="2" fillId="0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left" wrapText="1"/>
    </xf>
    <xf numFmtId="0" fontId="4" fillId="0" borderId="0" xfId="0" applyFont="1" applyAlignment="1">
      <alignment wrapText="1"/>
    </xf>
    <xf numFmtId="0" fontId="2" fillId="0" borderId="0" xfId="0" applyFont="1"/>
    <xf numFmtId="0" fontId="4" fillId="0" borderId="0" xfId="1" applyFont="1"/>
    <xf numFmtId="0" fontId="4" fillId="0" borderId="0" xfId="0" applyFont="1" applyAlignment="1">
      <alignment horizontal="left"/>
    </xf>
    <xf numFmtId="0" fontId="2" fillId="0" borderId="0" xfId="1" applyFont="1" applyFill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/>
    <xf numFmtId="0" fontId="4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center"/>
    </xf>
    <xf numFmtId="164" fontId="7" fillId="0" borderId="0" xfId="0" applyNumberFormat="1" applyFont="1"/>
    <xf numFmtId="0" fontId="5" fillId="0" borderId="0" xfId="0" applyFont="1" applyAlignment="1">
      <alignment horizontal="center"/>
    </xf>
    <xf numFmtId="0" fontId="10" fillId="0" borderId="0" xfId="0" applyFont="1"/>
    <xf numFmtId="0" fontId="2" fillId="0" borderId="0" xfId="7" applyFont="1" applyAlignment="1">
      <alignment horizontal="left"/>
    </xf>
    <xf numFmtId="0" fontId="2" fillId="0" borderId="0" xfId="7" applyFont="1"/>
    <xf numFmtId="0" fontId="11" fillId="0" borderId="0" xfId="1" applyFont="1"/>
    <xf numFmtId="0" fontId="4" fillId="0" borderId="0" xfId="1" applyFont="1" applyAlignment="1"/>
    <xf numFmtId="0" fontId="4" fillId="0" borderId="0" xfId="1" applyFont="1" applyBorder="1" applyAlignment="1">
      <alignment wrapText="1"/>
    </xf>
    <xf numFmtId="0" fontId="2" fillId="0" borderId="0" xfId="1" applyFont="1" applyBorder="1"/>
    <xf numFmtId="0" fontId="4" fillId="0" borderId="0" xfId="1" applyFont="1" applyAlignment="1">
      <alignment wrapText="1"/>
    </xf>
    <xf numFmtId="0" fontId="2" fillId="0" borderId="2" xfId="1" applyFont="1" applyFill="1" applyBorder="1" applyAlignment="1">
      <alignment wrapText="1"/>
    </xf>
    <xf numFmtId="0" fontId="2" fillId="0" borderId="2" xfId="7" applyFont="1" applyBorder="1"/>
    <xf numFmtId="164" fontId="2" fillId="0" borderId="1" xfId="3" applyNumberFormat="1" applyFont="1" applyFill="1" applyBorder="1" applyAlignment="1" applyProtection="1">
      <alignment horizontal="center" vertical="justify" wrapText="1"/>
      <protection hidden="1"/>
    </xf>
    <xf numFmtId="164" fontId="2" fillId="0" borderId="1" xfId="3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1" applyFont="1" applyBorder="1" applyAlignment="1">
      <alignment horizontal="center"/>
    </xf>
    <xf numFmtId="49" fontId="2" fillId="0" borderId="1" xfId="3" applyNumberFormat="1" applyFont="1" applyBorder="1" applyAlignment="1" applyProtection="1">
      <alignment horizontal="center" wrapText="1"/>
      <protection locked="0"/>
    </xf>
    <xf numFmtId="49" fontId="2" fillId="0" borderId="1" xfId="3" applyNumberFormat="1" applyFont="1" applyFill="1" applyBorder="1" applyAlignment="1" applyProtection="1">
      <alignment horizontal="center" wrapText="1"/>
      <protection locked="0"/>
    </xf>
    <xf numFmtId="165" fontId="2" fillId="0" borderId="1" xfId="3" applyNumberFormat="1" applyFont="1" applyFill="1" applyBorder="1" applyAlignment="1" applyProtection="1">
      <alignment horizontal="center" vertical="center"/>
      <protection hidden="1"/>
    </xf>
    <xf numFmtId="164" fontId="4" fillId="0" borderId="1" xfId="3" applyNumberFormat="1" applyFont="1" applyFill="1" applyBorder="1" applyAlignment="1" applyProtection="1">
      <alignment wrapText="1"/>
      <protection hidden="1"/>
    </xf>
    <xf numFmtId="164" fontId="4" fillId="0" borderId="1" xfId="1" applyNumberFormat="1" applyFont="1" applyFill="1" applyBorder="1" applyAlignment="1"/>
    <xf numFmtId="164" fontId="2" fillId="0" borderId="1" xfId="3" applyNumberFormat="1" applyFont="1" applyFill="1" applyBorder="1" applyAlignment="1" applyProtection="1">
      <alignment wrapText="1"/>
      <protection hidden="1"/>
    </xf>
    <xf numFmtId="0" fontId="2" fillId="0" borderId="1" xfId="1" applyFont="1" applyBorder="1" applyAlignment="1">
      <alignment wrapText="1"/>
    </xf>
    <xf numFmtId="0" fontId="12" fillId="0" borderId="0" xfId="1" applyFont="1"/>
    <xf numFmtId="0" fontId="8" fillId="0" borderId="1" xfId="1" applyFont="1" applyFill="1" applyBorder="1" applyAlignment="1">
      <alignment horizontal="left" wrapText="1"/>
    </xf>
    <xf numFmtId="164" fontId="13" fillId="0" borderId="1" xfId="3" applyNumberFormat="1" applyFont="1" applyFill="1" applyBorder="1" applyAlignment="1" applyProtection="1">
      <alignment wrapText="1"/>
      <protection hidden="1"/>
    </xf>
    <xf numFmtId="0" fontId="8" fillId="0" borderId="1" xfId="1" applyFont="1" applyFill="1" applyBorder="1" applyAlignment="1">
      <alignment wrapText="1"/>
    </xf>
    <xf numFmtId="164" fontId="4" fillId="0" borderId="1" xfId="3" applyNumberFormat="1" applyFont="1" applyBorder="1" applyAlignment="1" applyProtection="1">
      <alignment horizontal="right" wrapText="1"/>
      <protection hidden="1"/>
    </xf>
    <xf numFmtId="0" fontId="12" fillId="0" borderId="0" xfId="1" applyFont="1" applyFill="1" applyBorder="1"/>
    <xf numFmtId="164" fontId="4" fillId="0" borderId="0" xfId="3" applyNumberFormat="1" applyFont="1" applyBorder="1" applyAlignment="1" applyProtection="1">
      <alignment horizontal="right" wrapText="1"/>
      <protection hidden="1"/>
    </xf>
    <xf numFmtId="164" fontId="1" fillId="0" borderId="0" xfId="1" applyNumberFormat="1" applyBorder="1"/>
    <xf numFmtId="0" fontId="12" fillId="0" borderId="2" xfId="1" applyFont="1" applyFill="1" applyBorder="1"/>
    <xf numFmtId="164" fontId="4" fillId="0" borderId="2" xfId="3" applyNumberFormat="1" applyFont="1" applyBorder="1" applyAlignment="1" applyProtection="1">
      <alignment horizontal="right" wrapText="1"/>
      <protection hidden="1"/>
    </xf>
    <xf numFmtId="164" fontId="12" fillId="0" borderId="0" xfId="1" applyNumberFormat="1" applyFont="1" applyFill="1" applyBorder="1"/>
    <xf numFmtId="0" fontId="1" fillId="0" borderId="0" xfId="1" applyFill="1"/>
    <xf numFmtId="0" fontId="1" fillId="0" borderId="0" xfId="1" applyFont="1" applyFill="1" applyBorder="1"/>
    <xf numFmtId="164" fontId="14" fillId="0" borderId="0" xfId="1" applyNumberFormat="1" applyFont="1" applyBorder="1"/>
    <xf numFmtId="0" fontId="2" fillId="0" borderId="0" xfId="0" applyFont="1" applyFill="1" applyBorder="1" applyAlignment="1">
      <alignment horizontal="left" vertical="justify"/>
    </xf>
    <xf numFmtId="0" fontId="2" fillId="0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1" applyFont="1" applyFill="1" applyAlignment="1">
      <alignment horizontal="center"/>
    </xf>
    <xf numFmtId="0" fontId="4" fillId="0" borderId="0" xfId="1" applyFont="1" applyAlignment="1">
      <alignment horizontal="center" wrapText="1"/>
    </xf>
    <xf numFmtId="49" fontId="2" fillId="0" borderId="1" xfId="3" applyNumberFormat="1" applyFont="1" applyBorder="1" applyAlignment="1" applyProtection="1">
      <alignment horizontal="center" vertical="center" wrapText="1"/>
      <protection hidden="1"/>
    </xf>
    <xf numFmtId="49" fontId="2" fillId="0" borderId="1" xfId="3" applyNumberFormat="1" applyFont="1" applyFill="1" applyBorder="1" applyAlignment="1" applyProtection="1">
      <alignment horizontal="center" vertical="center" wrapText="1"/>
      <protection hidden="1"/>
    </xf>
  </cellXfs>
  <cellStyles count="9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" xfId="8" builtinId="5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6"/>
  <sheetViews>
    <sheetView tabSelected="1" zoomScale="96" zoomScaleNormal="96" workbookViewId="0">
      <selection activeCell="A4" sqref="A4"/>
    </sheetView>
  </sheetViews>
  <sheetFormatPr defaultRowHeight="15.75" x14ac:dyDescent="0.25"/>
  <cols>
    <col min="1" max="1" width="9.140625" style="49"/>
    <col min="2" max="2" width="60" style="49" customWidth="1"/>
    <col min="3" max="3" width="17" style="49" customWidth="1"/>
    <col min="4" max="162" width="9.140625" style="49"/>
    <col min="163" max="163" width="60" style="49" customWidth="1"/>
    <col min="164" max="164" width="17.28515625" style="49" customWidth="1"/>
    <col min="165" max="165" width="13.28515625" style="49" customWidth="1"/>
    <col min="166" max="166" width="12" style="49" customWidth="1"/>
    <col min="167" max="418" width="9.140625" style="49"/>
    <col min="419" max="419" width="60" style="49" customWidth="1"/>
    <col min="420" max="420" width="17.28515625" style="49" customWidth="1"/>
    <col min="421" max="421" width="13.28515625" style="49" customWidth="1"/>
    <col min="422" max="422" width="12" style="49" customWidth="1"/>
    <col min="423" max="674" width="9.140625" style="49"/>
    <col min="675" max="675" width="60" style="49" customWidth="1"/>
    <col min="676" max="676" width="17.28515625" style="49" customWidth="1"/>
    <col min="677" max="677" width="13.28515625" style="49" customWidth="1"/>
    <col min="678" max="678" width="12" style="49" customWidth="1"/>
    <col min="679" max="930" width="9.140625" style="49"/>
    <col min="931" max="931" width="60" style="49" customWidth="1"/>
    <col min="932" max="932" width="17.28515625" style="49" customWidth="1"/>
    <col min="933" max="933" width="13.28515625" style="49" customWidth="1"/>
    <col min="934" max="934" width="12" style="49" customWidth="1"/>
    <col min="935" max="1186" width="9.140625" style="49"/>
    <col min="1187" max="1187" width="60" style="49" customWidth="1"/>
    <col min="1188" max="1188" width="17.28515625" style="49" customWidth="1"/>
    <col min="1189" max="1189" width="13.28515625" style="49" customWidth="1"/>
    <col min="1190" max="1190" width="12" style="49" customWidth="1"/>
    <col min="1191" max="1442" width="9.140625" style="49"/>
    <col min="1443" max="1443" width="60" style="49" customWidth="1"/>
    <col min="1444" max="1444" width="17.28515625" style="49" customWidth="1"/>
    <col min="1445" max="1445" width="13.28515625" style="49" customWidth="1"/>
    <col min="1446" max="1446" width="12" style="49" customWidth="1"/>
    <col min="1447" max="1698" width="9.140625" style="49"/>
    <col min="1699" max="1699" width="60" style="49" customWidth="1"/>
    <col min="1700" max="1700" width="17.28515625" style="49" customWidth="1"/>
    <col min="1701" max="1701" width="13.28515625" style="49" customWidth="1"/>
    <col min="1702" max="1702" width="12" style="49" customWidth="1"/>
    <col min="1703" max="1954" width="9.140625" style="49"/>
    <col min="1955" max="1955" width="60" style="49" customWidth="1"/>
    <col min="1956" max="1956" width="17.28515625" style="49" customWidth="1"/>
    <col min="1957" max="1957" width="13.28515625" style="49" customWidth="1"/>
    <col min="1958" max="1958" width="12" style="49" customWidth="1"/>
    <col min="1959" max="2210" width="9.140625" style="49"/>
    <col min="2211" max="2211" width="60" style="49" customWidth="1"/>
    <col min="2212" max="2212" width="17.28515625" style="49" customWidth="1"/>
    <col min="2213" max="2213" width="13.28515625" style="49" customWidth="1"/>
    <col min="2214" max="2214" width="12" style="49" customWidth="1"/>
    <col min="2215" max="2466" width="9.140625" style="49"/>
    <col min="2467" max="2467" width="60" style="49" customWidth="1"/>
    <col min="2468" max="2468" width="17.28515625" style="49" customWidth="1"/>
    <col min="2469" max="2469" width="13.28515625" style="49" customWidth="1"/>
    <col min="2470" max="2470" width="12" style="49" customWidth="1"/>
    <col min="2471" max="2722" width="9.140625" style="49"/>
    <col min="2723" max="2723" width="60" style="49" customWidth="1"/>
    <col min="2724" max="2724" width="17.28515625" style="49" customWidth="1"/>
    <col min="2725" max="2725" width="13.28515625" style="49" customWidth="1"/>
    <col min="2726" max="2726" width="12" style="49" customWidth="1"/>
    <col min="2727" max="2978" width="9.140625" style="49"/>
    <col min="2979" max="2979" width="60" style="49" customWidth="1"/>
    <col min="2980" max="2980" width="17.28515625" style="49" customWidth="1"/>
    <col min="2981" max="2981" width="13.28515625" style="49" customWidth="1"/>
    <col min="2982" max="2982" width="12" style="49" customWidth="1"/>
    <col min="2983" max="3234" width="9.140625" style="49"/>
    <col min="3235" max="3235" width="60" style="49" customWidth="1"/>
    <col min="3236" max="3236" width="17.28515625" style="49" customWidth="1"/>
    <col min="3237" max="3237" width="13.28515625" style="49" customWidth="1"/>
    <col min="3238" max="3238" width="12" style="49" customWidth="1"/>
    <col min="3239" max="3490" width="9.140625" style="49"/>
    <col min="3491" max="3491" width="60" style="49" customWidth="1"/>
    <col min="3492" max="3492" width="17.28515625" style="49" customWidth="1"/>
    <col min="3493" max="3493" width="13.28515625" style="49" customWidth="1"/>
    <col min="3494" max="3494" width="12" style="49" customWidth="1"/>
    <col min="3495" max="3746" width="9.140625" style="49"/>
    <col min="3747" max="3747" width="60" style="49" customWidth="1"/>
    <col min="3748" max="3748" width="17.28515625" style="49" customWidth="1"/>
    <col min="3749" max="3749" width="13.28515625" style="49" customWidth="1"/>
    <col min="3750" max="3750" width="12" style="49" customWidth="1"/>
    <col min="3751" max="4002" width="9.140625" style="49"/>
    <col min="4003" max="4003" width="60" style="49" customWidth="1"/>
    <col min="4004" max="4004" width="17.28515625" style="49" customWidth="1"/>
    <col min="4005" max="4005" width="13.28515625" style="49" customWidth="1"/>
    <col min="4006" max="4006" width="12" style="49" customWidth="1"/>
    <col min="4007" max="4258" width="9.140625" style="49"/>
    <col min="4259" max="4259" width="60" style="49" customWidth="1"/>
    <col min="4260" max="4260" width="17.28515625" style="49" customWidth="1"/>
    <col min="4261" max="4261" width="13.28515625" style="49" customWidth="1"/>
    <col min="4262" max="4262" width="12" style="49" customWidth="1"/>
    <col min="4263" max="4514" width="9.140625" style="49"/>
    <col min="4515" max="4515" width="60" style="49" customWidth="1"/>
    <col min="4516" max="4516" width="17.28515625" style="49" customWidth="1"/>
    <col min="4517" max="4517" width="13.28515625" style="49" customWidth="1"/>
    <col min="4518" max="4518" width="12" style="49" customWidth="1"/>
    <col min="4519" max="4770" width="9.140625" style="49"/>
    <col min="4771" max="4771" width="60" style="49" customWidth="1"/>
    <col min="4772" max="4772" width="17.28515625" style="49" customWidth="1"/>
    <col min="4773" max="4773" width="13.28515625" style="49" customWidth="1"/>
    <col min="4774" max="4774" width="12" style="49" customWidth="1"/>
    <col min="4775" max="5026" width="9.140625" style="49"/>
    <col min="5027" max="5027" width="60" style="49" customWidth="1"/>
    <col min="5028" max="5028" width="17.28515625" style="49" customWidth="1"/>
    <col min="5029" max="5029" width="13.28515625" style="49" customWidth="1"/>
    <col min="5030" max="5030" width="12" style="49" customWidth="1"/>
    <col min="5031" max="5282" width="9.140625" style="49"/>
    <col min="5283" max="5283" width="60" style="49" customWidth="1"/>
    <col min="5284" max="5284" width="17.28515625" style="49" customWidth="1"/>
    <col min="5285" max="5285" width="13.28515625" style="49" customWidth="1"/>
    <col min="5286" max="5286" width="12" style="49" customWidth="1"/>
    <col min="5287" max="5538" width="9.140625" style="49"/>
    <col min="5539" max="5539" width="60" style="49" customWidth="1"/>
    <col min="5540" max="5540" width="17.28515625" style="49" customWidth="1"/>
    <col min="5541" max="5541" width="13.28515625" style="49" customWidth="1"/>
    <col min="5542" max="5542" width="12" style="49" customWidth="1"/>
    <col min="5543" max="5794" width="9.140625" style="49"/>
    <col min="5795" max="5795" width="60" style="49" customWidth="1"/>
    <col min="5796" max="5796" width="17.28515625" style="49" customWidth="1"/>
    <col min="5797" max="5797" width="13.28515625" style="49" customWidth="1"/>
    <col min="5798" max="5798" width="12" style="49" customWidth="1"/>
    <col min="5799" max="6050" width="9.140625" style="49"/>
    <col min="6051" max="6051" width="60" style="49" customWidth="1"/>
    <col min="6052" max="6052" width="17.28515625" style="49" customWidth="1"/>
    <col min="6053" max="6053" width="13.28515625" style="49" customWidth="1"/>
    <col min="6054" max="6054" width="12" style="49" customWidth="1"/>
    <col min="6055" max="6306" width="9.140625" style="49"/>
    <col min="6307" max="6307" width="60" style="49" customWidth="1"/>
    <col min="6308" max="6308" width="17.28515625" style="49" customWidth="1"/>
    <col min="6309" max="6309" width="13.28515625" style="49" customWidth="1"/>
    <col min="6310" max="6310" width="12" style="49" customWidth="1"/>
    <col min="6311" max="6562" width="9.140625" style="49"/>
    <col min="6563" max="6563" width="60" style="49" customWidth="1"/>
    <col min="6564" max="6564" width="17.28515625" style="49" customWidth="1"/>
    <col min="6565" max="6565" width="13.28515625" style="49" customWidth="1"/>
    <col min="6566" max="6566" width="12" style="49" customWidth="1"/>
    <col min="6567" max="6818" width="9.140625" style="49"/>
    <col min="6819" max="6819" width="60" style="49" customWidth="1"/>
    <col min="6820" max="6820" width="17.28515625" style="49" customWidth="1"/>
    <col min="6821" max="6821" width="13.28515625" style="49" customWidth="1"/>
    <col min="6822" max="6822" width="12" style="49" customWidth="1"/>
    <col min="6823" max="7074" width="9.140625" style="49"/>
    <col min="7075" max="7075" width="60" style="49" customWidth="1"/>
    <col min="7076" max="7076" width="17.28515625" style="49" customWidth="1"/>
    <col min="7077" max="7077" width="13.28515625" style="49" customWidth="1"/>
    <col min="7078" max="7078" width="12" style="49" customWidth="1"/>
    <col min="7079" max="7330" width="9.140625" style="49"/>
    <col min="7331" max="7331" width="60" style="49" customWidth="1"/>
    <col min="7332" max="7332" width="17.28515625" style="49" customWidth="1"/>
    <col min="7333" max="7333" width="13.28515625" style="49" customWidth="1"/>
    <col min="7334" max="7334" width="12" style="49" customWidth="1"/>
    <col min="7335" max="7586" width="9.140625" style="49"/>
    <col min="7587" max="7587" width="60" style="49" customWidth="1"/>
    <col min="7588" max="7588" width="17.28515625" style="49" customWidth="1"/>
    <col min="7589" max="7589" width="13.28515625" style="49" customWidth="1"/>
    <col min="7590" max="7590" width="12" style="49" customWidth="1"/>
    <col min="7591" max="7842" width="9.140625" style="49"/>
    <col min="7843" max="7843" width="60" style="49" customWidth="1"/>
    <col min="7844" max="7844" width="17.28515625" style="49" customWidth="1"/>
    <col min="7845" max="7845" width="13.28515625" style="49" customWidth="1"/>
    <col min="7846" max="7846" width="12" style="49" customWidth="1"/>
    <col min="7847" max="8098" width="9.140625" style="49"/>
    <col min="8099" max="8099" width="60" style="49" customWidth="1"/>
    <col min="8100" max="8100" width="17.28515625" style="49" customWidth="1"/>
    <col min="8101" max="8101" width="13.28515625" style="49" customWidth="1"/>
    <col min="8102" max="8102" width="12" style="49" customWidth="1"/>
    <col min="8103" max="8354" width="9.140625" style="49"/>
    <col min="8355" max="8355" width="60" style="49" customWidth="1"/>
    <col min="8356" max="8356" width="17.28515625" style="49" customWidth="1"/>
    <col min="8357" max="8357" width="13.28515625" style="49" customWidth="1"/>
    <col min="8358" max="8358" width="12" style="49" customWidth="1"/>
    <col min="8359" max="8610" width="9.140625" style="49"/>
    <col min="8611" max="8611" width="60" style="49" customWidth="1"/>
    <col min="8612" max="8612" width="17.28515625" style="49" customWidth="1"/>
    <col min="8613" max="8613" width="13.28515625" style="49" customWidth="1"/>
    <col min="8614" max="8614" width="12" style="49" customWidth="1"/>
    <col min="8615" max="8866" width="9.140625" style="49"/>
    <col min="8867" max="8867" width="60" style="49" customWidth="1"/>
    <col min="8868" max="8868" width="17.28515625" style="49" customWidth="1"/>
    <col min="8869" max="8869" width="13.28515625" style="49" customWidth="1"/>
    <col min="8870" max="8870" width="12" style="49" customWidth="1"/>
    <col min="8871" max="9122" width="9.140625" style="49"/>
    <col min="9123" max="9123" width="60" style="49" customWidth="1"/>
    <col min="9124" max="9124" width="17.28515625" style="49" customWidth="1"/>
    <col min="9125" max="9125" width="13.28515625" style="49" customWidth="1"/>
    <col min="9126" max="9126" width="12" style="49" customWidth="1"/>
    <col min="9127" max="9378" width="9.140625" style="49"/>
    <col min="9379" max="9379" width="60" style="49" customWidth="1"/>
    <col min="9380" max="9380" width="17.28515625" style="49" customWidth="1"/>
    <col min="9381" max="9381" width="13.28515625" style="49" customWidth="1"/>
    <col min="9382" max="9382" width="12" style="49" customWidth="1"/>
    <col min="9383" max="9634" width="9.140625" style="49"/>
    <col min="9635" max="9635" width="60" style="49" customWidth="1"/>
    <col min="9636" max="9636" width="17.28515625" style="49" customWidth="1"/>
    <col min="9637" max="9637" width="13.28515625" style="49" customWidth="1"/>
    <col min="9638" max="9638" width="12" style="49" customWidth="1"/>
    <col min="9639" max="9890" width="9.140625" style="49"/>
    <col min="9891" max="9891" width="60" style="49" customWidth="1"/>
    <col min="9892" max="9892" width="17.28515625" style="49" customWidth="1"/>
    <col min="9893" max="9893" width="13.28515625" style="49" customWidth="1"/>
    <col min="9894" max="9894" width="12" style="49" customWidth="1"/>
    <col min="9895" max="10146" width="9.140625" style="49"/>
    <col min="10147" max="10147" width="60" style="49" customWidth="1"/>
    <col min="10148" max="10148" width="17.28515625" style="49" customWidth="1"/>
    <col min="10149" max="10149" width="13.28515625" style="49" customWidth="1"/>
    <col min="10150" max="10150" width="12" style="49" customWidth="1"/>
    <col min="10151" max="10402" width="9.140625" style="49"/>
    <col min="10403" max="10403" width="60" style="49" customWidth="1"/>
    <col min="10404" max="10404" width="17.28515625" style="49" customWidth="1"/>
    <col min="10405" max="10405" width="13.28515625" style="49" customWidth="1"/>
    <col min="10406" max="10406" width="12" style="49" customWidth="1"/>
    <col min="10407" max="10658" width="9.140625" style="49"/>
    <col min="10659" max="10659" width="60" style="49" customWidth="1"/>
    <col min="10660" max="10660" width="17.28515625" style="49" customWidth="1"/>
    <col min="10661" max="10661" width="13.28515625" style="49" customWidth="1"/>
    <col min="10662" max="10662" width="12" style="49" customWidth="1"/>
    <col min="10663" max="10914" width="9.140625" style="49"/>
    <col min="10915" max="10915" width="60" style="49" customWidth="1"/>
    <col min="10916" max="10916" width="17.28515625" style="49" customWidth="1"/>
    <col min="10917" max="10917" width="13.28515625" style="49" customWidth="1"/>
    <col min="10918" max="10918" width="12" style="49" customWidth="1"/>
    <col min="10919" max="11170" width="9.140625" style="49"/>
    <col min="11171" max="11171" width="60" style="49" customWidth="1"/>
    <col min="11172" max="11172" width="17.28515625" style="49" customWidth="1"/>
    <col min="11173" max="11173" width="13.28515625" style="49" customWidth="1"/>
    <col min="11174" max="11174" width="12" style="49" customWidth="1"/>
    <col min="11175" max="11426" width="9.140625" style="49"/>
    <col min="11427" max="11427" width="60" style="49" customWidth="1"/>
    <col min="11428" max="11428" width="17.28515625" style="49" customWidth="1"/>
    <col min="11429" max="11429" width="13.28515625" style="49" customWidth="1"/>
    <col min="11430" max="11430" width="12" style="49" customWidth="1"/>
    <col min="11431" max="11682" width="9.140625" style="49"/>
    <col min="11683" max="11683" width="60" style="49" customWidth="1"/>
    <col min="11684" max="11684" width="17.28515625" style="49" customWidth="1"/>
    <col min="11685" max="11685" width="13.28515625" style="49" customWidth="1"/>
    <col min="11686" max="11686" width="12" style="49" customWidth="1"/>
    <col min="11687" max="11938" width="9.140625" style="49"/>
    <col min="11939" max="11939" width="60" style="49" customWidth="1"/>
    <col min="11940" max="11940" width="17.28515625" style="49" customWidth="1"/>
    <col min="11941" max="11941" width="13.28515625" style="49" customWidth="1"/>
    <col min="11942" max="11942" width="12" style="49" customWidth="1"/>
    <col min="11943" max="12194" width="9.140625" style="49"/>
    <col min="12195" max="12195" width="60" style="49" customWidth="1"/>
    <col min="12196" max="12196" width="17.28515625" style="49" customWidth="1"/>
    <col min="12197" max="12197" width="13.28515625" style="49" customWidth="1"/>
    <col min="12198" max="12198" width="12" style="49" customWidth="1"/>
    <col min="12199" max="12450" width="9.140625" style="49"/>
    <col min="12451" max="12451" width="60" style="49" customWidth="1"/>
    <col min="12452" max="12452" width="17.28515625" style="49" customWidth="1"/>
    <col min="12453" max="12453" width="13.28515625" style="49" customWidth="1"/>
    <col min="12454" max="12454" width="12" style="49" customWidth="1"/>
    <col min="12455" max="12706" width="9.140625" style="49"/>
    <col min="12707" max="12707" width="60" style="49" customWidth="1"/>
    <col min="12708" max="12708" width="17.28515625" style="49" customWidth="1"/>
    <col min="12709" max="12709" width="13.28515625" style="49" customWidth="1"/>
    <col min="12710" max="12710" width="12" style="49" customWidth="1"/>
    <col min="12711" max="12962" width="9.140625" style="49"/>
    <col min="12963" max="12963" width="60" style="49" customWidth="1"/>
    <col min="12964" max="12964" width="17.28515625" style="49" customWidth="1"/>
    <col min="12965" max="12965" width="13.28515625" style="49" customWidth="1"/>
    <col min="12966" max="12966" width="12" style="49" customWidth="1"/>
    <col min="12967" max="13218" width="9.140625" style="49"/>
    <col min="13219" max="13219" width="60" style="49" customWidth="1"/>
    <col min="13220" max="13220" width="17.28515625" style="49" customWidth="1"/>
    <col min="13221" max="13221" width="13.28515625" style="49" customWidth="1"/>
    <col min="13222" max="13222" width="12" style="49" customWidth="1"/>
    <col min="13223" max="13474" width="9.140625" style="49"/>
    <col min="13475" max="13475" width="60" style="49" customWidth="1"/>
    <col min="13476" max="13476" width="17.28515625" style="49" customWidth="1"/>
    <col min="13477" max="13477" width="13.28515625" style="49" customWidth="1"/>
    <col min="13478" max="13478" width="12" style="49" customWidth="1"/>
    <col min="13479" max="13730" width="9.140625" style="49"/>
    <col min="13731" max="13731" width="60" style="49" customWidth="1"/>
    <col min="13732" max="13732" width="17.28515625" style="49" customWidth="1"/>
    <col min="13733" max="13733" width="13.28515625" style="49" customWidth="1"/>
    <col min="13734" max="13734" width="12" style="49" customWidth="1"/>
    <col min="13735" max="13986" width="9.140625" style="49"/>
    <col min="13987" max="13987" width="60" style="49" customWidth="1"/>
    <col min="13988" max="13988" width="17.28515625" style="49" customWidth="1"/>
    <col min="13989" max="13989" width="13.28515625" style="49" customWidth="1"/>
    <col min="13990" max="13990" width="12" style="49" customWidth="1"/>
    <col min="13991" max="14242" width="9.140625" style="49"/>
    <col min="14243" max="14243" width="60" style="49" customWidth="1"/>
    <col min="14244" max="14244" width="17.28515625" style="49" customWidth="1"/>
    <col min="14245" max="14245" width="13.28515625" style="49" customWidth="1"/>
    <col min="14246" max="14246" width="12" style="49" customWidth="1"/>
    <col min="14247" max="14498" width="9.140625" style="49"/>
    <col min="14499" max="14499" width="60" style="49" customWidth="1"/>
    <col min="14500" max="14500" width="17.28515625" style="49" customWidth="1"/>
    <col min="14501" max="14501" width="13.28515625" style="49" customWidth="1"/>
    <col min="14502" max="14502" width="12" style="49" customWidth="1"/>
    <col min="14503" max="14754" width="9.140625" style="49"/>
    <col min="14755" max="14755" width="60" style="49" customWidth="1"/>
    <col min="14756" max="14756" width="17.28515625" style="49" customWidth="1"/>
    <col min="14757" max="14757" width="13.28515625" style="49" customWidth="1"/>
    <col min="14758" max="14758" width="12" style="49" customWidth="1"/>
    <col min="14759" max="15010" width="9.140625" style="49"/>
    <col min="15011" max="15011" width="60" style="49" customWidth="1"/>
    <col min="15012" max="15012" width="17.28515625" style="49" customWidth="1"/>
    <col min="15013" max="15013" width="13.28515625" style="49" customWidth="1"/>
    <col min="15014" max="15014" width="12" style="49" customWidth="1"/>
    <col min="15015" max="15266" width="9.140625" style="49"/>
    <col min="15267" max="15267" width="60" style="49" customWidth="1"/>
    <col min="15268" max="15268" width="17.28515625" style="49" customWidth="1"/>
    <col min="15269" max="15269" width="13.28515625" style="49" customWidth="1"/>
    <col min="15270" max="15270" width="12" style="49" customWidth="1"/>
    <col min="15271" max="15522" width="9.140625" style="49"/>
    <col min="15523" max="15523" width="60" style="49" customWidth="1"/>
    <col min="15524" max="15524" width="17.28515625" style="49" customWidth="1"/>
    <col min="15525" max="15525" width="13.28515625" style="49" customWidth="1"/>
    <col min="15526" max="15526" width="12" style="49" customWidth="1"/>
    <col min="15527" max="15778" width="9.140625" style="49"/>
    <col min="15779" max="15779" width="60" style="49" customWidth="1"/>
    <col min="15780" max="15780" width="17.28515625" style="49" customWidth="1"/>
    <col min="15781" max="15781" width="13.28515625" style="49" customWidth="1"/>
    <col min="15782" max="15782" width="12" style="49" customWidth="1"/>
    <col min="15783" max="16034" width="9.140625" style="49"/>
    <col min="16035" max="16035" width="60" style="49" customWidth="1"/>
    <col min="16036" max="16036" width="17.28515625" style="49" customWidth="1"/>
    <col min="16037" max="16037" width="13.28515625" style="49" customWidth="1"/>
    <col min="16038" max="16038" width="12" style="49" customWidth="1"/>
    <col min="16039" max="16384" width="9.140625" style="49"/>
  </cols>
  <sheetData>
    <row r="2" spans="1:3" s="25" customFormat="1" ht="16.5" customHeight="1" x14ac:dyDescent="0.25">
      <c r="A2" s="14"/>
      <c r="B2" s="116" t="s">
        <v>72</v>
      </c>
      <c r="C2" s="116"/>
    </row>
    <row r="3" spans="1:3" s="25" customFormat="1" ht="14.25" customHeight="1" x14ac:dyDescent="0.25">
      <c r="A3" s="14"/>
      <c r="B3" s="116" t="s">
        <v>175</v>
      </c>
      <c r="C3" s="116"/>
    </row>
    <row r="4" spans="1:3" s="25" customFormat="1" x14ac:dyDescent="0.25">
      <c r="A4" s="15"/>
      <c r="B4" s="116" t="s">
        <v>73</v>
      </c>
      <c r="C4" s="116"/>
    </row>
    <row r="5" spans="1:3" s="25" customFormat="1" x14ac:dyDescent="0.25">
      <c r="A5" s="15"/>
      <c r="B5" s="42" t="s">
        <v>176</v>
      </c>
      <c r="C5" s="56"/>
    </row>
    <row r="6" spans="1:3" s="25" customFormat="1" x14ac:dyDescent="0.25">
      <c r="A6" s="15"/>
      <c r="B6" s="43" t="s">
        <v>213</v>
      </c>
      <c r="C6" s="56"/>
    </row>
    <row r="7" spans="1:3" s="25" customFormat="1" x14ac:dyDescent="0.25">
      <c r="A7" s="15"/>
      <c r="B7" s="44" t="s">
        <v>177</v>
      </c>
      <c r="C7" s="56"/>
    </row>
    <row r="8" spans="1:3" ht="12.75" customHeight="1" x14ac:dyDescent="0.25">
      <c r="A8" s="16"/>
      <c r="B8" s="17"/>
      <c r="C8" s="17"/>
    </row>
    <row r="9" spans="1:3" x14ac:dyDescent="0.25">
      <c r="A9" s="18"/>
      <c r="B9" s="19" t="s">
        <v>143</v>
      </c>
      <c r="C9" s="20"/>
    </row>
    <row r="10" spans="1:3" ht="11.25" customHeight="1" x14ac:dyDescent="0.25">
      <c r="A10" s="16"/>
      <c r="B10" s="19"/>
      <c r="C10" s="21"/>
    </row>
    <row r="11" spans="1:3" x14ac:dyDescent="0.25">
      <c r="A11" s="16"/>
      <c r="B11" s="22" t="s">
        <v>4</v>
      </c>
      <c r="C11" s="20" t="s">
        <v>84</v>
      </c>
    </row>
    <row r="12" spans="1:3" ht="42.75" customHeight="1" x14ac:dyDescent="0.25">
      <c r="A12" s="32" t="s">
        <v>0</v>
      </c>
      <c r="B12" s="32" t="s">
        <v>5</v>
      </c>
      <c r="C12" s="32" t="s">
        <v>1</v>
      </c>
    </row>
    <row r="13" spans="1:3" x14ac:dyDescent="0.25">
      <c r="A13" s="61">
        <v>1</v>
      </c>
      <c r="B13" s="61">
        <v>2</v>
      </c>
      <c r="C13" s="61">
        <v>3</v>
      </c>
    </row>
    <row r="14" spans="1:3" ht="15.75" customHeight="1" x14ac:dyDescent="0.25">
      <c r="A14" s="9">
        <v>1</v>
      </c>
      <c r="B14" s="7" t="s">
        <v>119</v>
      </c>
      <c r="C14" s="11">
        <f>SUM(C15:C19)</f>
        <v>115340</v>
      </c>
    </row>
    <row r="15" spans="1:3" ht="15" customHeight="1" x14ac:dyDescent="0.25">
      <c r="A15" s="9">
        <f>A14+1</f>
        <v>2</v>
      </c>
      <c r="B15" s="8" t="s">
        <v>6</v>
      </c>
      <c r="C15" s="12">
        <v>105900</v>
      </c>
    </row>
    <row r="16" spans="1:3" ht="15" customHeight="1" x14ac:dyDescent="0.25">
      <c r="A16" s="9">
        <f t="shared" ref="A16:A85" si="0">A15+1</f>
        <v>3</v>
      </c>
      <c r="B16" s="8" t="s">
        <v>7</v>
      </c>
      <c r="C16" s="12">
        <v>480</v>
      </c>
    </row>
    <row r="17" spans="1:3" ht="15" customHeight="1" x14ac:dyDescent="0.25">
      <c r="A17" s="9">
        <f t="shared" si="0"/>
        <v>4</v>
      </c>
      <c r="B17" s="8" t="s">
        <v>8</v>
      </c>
      <c r="C17" s="12">
        <v>90</v>
      </c>
    </row>
    <row r="18" spans="1:3" ht="15" customHeight="1" x14ac:dyDescent="0.25">
      <c r="A18" s="9">
        <f t="shared" si="0"/>
        <v>5</v>
      </c>
      <c r="B18" s="8" t="s">
        <v>9</v>
      </c>
      <c r="C18" s="12">
        <v>8420</v>
      </c>
    </row>
    <row r="19" spans="1:3" ht="15" customHeight="1" x14ac:dyDescent="0.25">
      <c r="A19" s="9">
        <f t="shared" si="0"/>
        <v>6</v>
      </c>
      <c r="B19" s="8" t="s">
        <v>10</v>
      </c>
      <c r="C19" s="12">
        <v>450</v>
      </c>
    </row>
    <row r="20" spans="1:3" x14ac:dyDescent="0.25">
      <c r="A20" s="9">
        <f t="shared" si="0"/>
        <v>7</v>
      </c>
      <c r="B20" s="7" t="s">
        <v>174</v>
      </c>
      <c r="C20" s="11">
        <f>+C21+C22+C52</f>
        <v>100310.6</v>
      </c>
    </row>
    <row r="21" spans="1:3" ht="31.5" x14ac:dyDescent="0.25">
      <c r="A21" s="9">
        <f t="shared" si="0"/>
        <v>8</v>
      </c>
      <c r="B21" s="7" t="s">
        <v>110</v>
      </c>
      <c r="C21" s="11">
        <v>7727.8</v>
      </c>
    </row>
    <row r="22" spans="1:3" ht="15.75" customHeight="1" x14ac:dyDescent="0.25">
      <c r="A22" s="9">
        <f t="shared" si="0"/>
        <v>9</v>
      </c>
      <c r="B22" s="7" t="s">
        <v>173</v>
      </c>
      <c r="C22" s="11">
        <f>+C23+C47+C48+C51</f>
        <v>66998.100000000006</v>
      </c>
    </row>
    <row r="23" spans="1:3" ht="33.75" customHeight="1" x14ac:dyDescent="0.25">
      <c r="A23" s="9">
        <f t="shared" si="0"/>
        <v>10</v>
      </c>
      <c r="B23" s="8" t="s">
        <v>171</v>
      </c>
      <c r="C23" s="28">
        <f>SUM(C24:C46)</f>
        <v>11258.5</v>
      </c>
    </row>
    <row r="24" spans="1:3" ht="31.5" x14ac:dyDescent="0.25">
      <c r="A24" s="9">
        <f t="shared" si="0"/>
        <v>11</v>
      </c>
      <c r="B24" s="4" t="s">
        <v>155</v>
      </c>
      <c r="C24" s="12">
        <v>0.6</v>
      </c>
    </row>
    <row r="25" spans="1:3" ht="15.75" customHeight="1" x14ac:dyDescent="0.25">
      <c r="A25" s="9">
        <f t="shared" si="0"/>
        <v>12</v>
      </c>
      <c r="B25" s="4" t="s">
        <v>13</v>
      </c>
      <c r="C25" s="12">
        <v>23.6</v>
      </c>
    </row>
    <row r="26" spans="1:3" ht="15.75" customHeight="1" x14ac:dyDescent="0.25">
      <c r="A26" s="9">
        <f t="shared" si="0"/>
        <v>13</v>
      </c>
      <c r="B26" s="4" t="s">
        <v>16</v>
      </c>
      <c r="C26" s="12">
        <v>86.1</v>
      </c>
    </row>
    <row r="27" spans="1:3" ht="32.25" customHeight="1" x14ac:dyDescent="0.25">
      <c r="A27" s="9">
        <f t="shared" si="0"/>
        <v>14</v>
      </c>
      <c r="B27" s="4" t="s">
        <v>75</v>
      </c>
      <c r="C27" s="12">
        <v>29.3</v>
      </c>
    </row>
    <row r="28" spans="1:3" ht="15.75" customHeight="1" x14ac:dyDescent="0.25">
      <c r="A28" s="9">
        <f t="shared" si="0"/>
        <v>15</v>
      </c>
      <c r="B28" s="4" t="s">
        <v>14</v>
      </c>
      <c r="C28" s="12">
        <v>15.3</v>
      </c>
    </row>
    <row r="29" spans="1:3" ht="15.75" customHeight="1" x14ac:dyDescent="0.25">
      <c r="A29" s="9">
        <f t="shared" si="0"/>
        <v>16</v>
      </c>
      <c r="B29" s="4" t="s">
        <v>79</v>
      </c>
      <c r="C29" s="12">
        <v>75.599999999999994</v>
      </c>
    </row>
    <row r="30" spans="1:3" ht="15.75" customHeight="1" x14ac:dyDescent="0.25">
      <c r="A30" s="9">
        <f t="shared" si="0"/>
        <v>17</v>
      </c>
      <c r="B30" s="4" t="s">
        <v>104</v>
      </c>
      <c r="C30" s="12">
        <v>44.7</v>
      </c>
    </row>
    <row r="31" spans="1:3" ht="15.75" customHeight="1" x14ac:dyDescent="0.25">
      <c r="A31" s="9">
        <f t="shared" si="0"/>
        <v>18</v>
      </c>
      <c r="B31" s="4" t="s">
        <v>15</v>
      </c>
      <c r="C31" s="12">
        <v>84.6</v>
      </c>
    </row>
    <row r="32" spans="1:3" ht="34.5" customHeight="1" x14ac:dyDescent="0.25">
      <c r="A32" s="9">
        <f t="shared" si="0"/>
        <v>19</v>
      </c>
      <c r="B32" s="4" t="s">
        <v>17</v>
      </c>
      <c r="C32" s="12">
        <v>2.6</v>
      </c>
    </row>
    <row r="33" spans="1:3" ht="34.5" customHeight="1" x14ac:dyDescent="0.25">
      <c r="A33" s="9">
        <f t="shared" si="0"/>
        <v>20</v>
      </c>
      <c r="B33" s="4" t="s">
        <v>135</v>
      </c>
      <c r="C33" s="12">
        <v>1.2</v>
      </c>
    </row>
    <row r="34" spans="1:3" ht="15.75" customHeight="1" x14ac:dyDescent="0.25">
      <c r="A34" s="9">
        <f t="shared" si="0"/>
        <v>21</v>
      </c>
      <c r="B34" s="4" t="s">
        <v>80</v>
      </c>
      <c r="C34" s="12">
        <v>5.3</v>
      </c>
    </row>
    <row r="35" spans="1:3" ht="19.5" customHeight="1" x14ac:dyDescent="0.25">
      <c r="A35" s="9">
        <f t="shared" si="0"/>
        <v>22</v>
      </c>
      <c r="B35" s="8" t="s">
        <v>39</v>
      </c>
      <c r="C35" s="12">
        <v>18.899999999999999</v>
      </c>
    </row>
    <row r="36" spans="1:3" ht="31.5" x14ac:dyDescent="0.25">
      <c r="A36" s="9">
        <f t="shared" si="0"/>
        <v>23</v>
      </c>
      <c r="B36" s="4" t="s">
        <v>103</v>
      </c>
      <c r="C36" s="12">
        <v>272</v>
      </c>
    </row>
    <row r="37" spans="1:3" ht="15.75" customHeight="1" x14ac:dyDescent="0.25">
      <c r="A37" s="9">
        <f t="shared" si="0"/>
        <v>24</v>
      </c>
      <c r="B37" s="4" t="s">
        <v>18</v>
      </c>
      <c r="C37" s="12">
        <v>6532.6</v>
      </c>
    </row>
    <row r="38" spans="1:3" x14ac:dyDescent="0.25">
      <c r="A38" s="9">
        <f t="shared" si="0"/>
        <v>25</v>
      </c>
      <c r="B38" s="4" t="s">
        <v>19</v>
      </c>
      <c r="C38" s="12">
        <v>802.9</v>
      </c>
    </row>
    <row r="39" spans="1:3" ht="15.75" customHeight="1" x14ac:dyDescent="0.25">
      <c r="A39" s="9">
        <f t="shared" si="0"/>
        <v>26</v>
      </c>
      <c r="B39" s="4" t="s">
        <v>20</v>
      </c>
      <c r="C39" s="12">
        <v>1850.2</v>
      </c>
    </row>
    <row r="40" spans="1:3" x14ac:dyDescent="0.25">
      <c r="A40" s="9">
        <f t="shared" si="0"/>
        <v>27</v>
      </c>
      <c r="B40" s="4" t="s">
        <v>105</v>
      </c>
      <c r="C40" s="12">
        <v>175</v>
      </c>
    </row>
    <row r="41" spans="1:3" ht="32.25" customHeight="1" x14ac:dyDescent="0.25">
      <c r="A41" s="9">
        <f t="shared" si="0"/>
        <v>28</v>
      </c>
      <c r="B41" s="4" t="s">
        <v>109</v>
      </c>
      <c r="C41" s="12">
        <v>825.7</v>
      </c>
    </row>
    <row r="42" spans="1:3" ht="30" customHeight="1" x14ac:dyDescent="0.25">
      <c r="A42" s="9">
        <f t="shared" si="0"/>
        <v>29</v>
      </c>
      <c r="B42" s="4" t="s">
        <v>108</v>
      </c>
      <c r="C42" s="12">
        <v>206</v>
      </c>
    </row>
    <row r="43" spans="1:3" x14ac:dyDescent="0.25">
      <c r="A43" s="9">
        <f t="shared" si="0"/>
        <v>30</v>
      </c>
      <c r="B43" s="4" t="s">
        <v>125</v>
      </c>
      <c r="C43" s="12">
        <v>128</v>
      </c>
    </row>
    <row r="44" spans="1:3" ht="18" customHeight="1" x14ac:dyDescent="0.25">
      <c r="A44" s="9">
        <f t="shared" si="0"/>
        <v>31</v>
      </c>
      <c r="B44" s="4" t="s">
        <v>94</v>
      </c>
      <c r="C44" s="12">
        <v>7.3</v>
      </c>
    </row>
    <row r="45" spans="1:3" ht="15" customHeight="1" x14ac:dyDescent="0.25">
      <c r="A45" s="9">
        <f t="shared" si="0"/>
        <v>32</v>
      </c>
      <c r="B45" s="4" t="s">
        <v>122</v>
      </c>
      <c r="C45" s="12">
        <v>42</v>
      </c>
    </row>
    <row r="46" spans="1:3" ht="48.75" customHeight="1" x14ac:dyDescent="0.25">
      <c r="A46" s="9">
        <f t="shared" si="0"/>
        <v>33</v>
      </c>
      <c r="B46" s="4" t="s">
        <v>170</v>
      </c>
      <c r="C46" s="12">
        <v>29</v>
      </c>
    </row>
    <row r="47" spans="1:3" ht="15" customHeight="1" x14ac:dyDescent="0.25">
      <c r="A47" s="9">
        <f t="shared" si="0"/>
        <v>34</v>
      </c>
      <c r="B47" s="8" t="s">
        <v>120</v>
      </c>
      <c r="C47" s="28">
        <v>54335.6</v>
      </c>
    </row>
    <row r="48" spans="1:3" ht="16.5" customHeight="1" x14ac:dyDescent="0.25">
      <c r="A48" s="9">
        <f t="shared" si="0"/>
        <v>35</v>
      </c>
      <c r="B48" s="8" t="s">
        <v>172</v>
      </c>
      <c r="C48" s="12">
        <f>SUM(C49:C50)</f>
        <v>1402.4</v>
      </c>
    </row>
    <row r="49" spans="1:3" ht="14.25" customHeight="1" x14ac:dyDescent="0.25">
      <c r="A49" s="9">
        <f t="shared" si="0"/>
        <v>36</v>
      </c>
      <c r="B49" s="8" t="s">
        <v>121</v>
      </c>
      <c r="C49" s="12">
        <f>619.8+690.6</f>
        <v>1310.4000000000001</v>
      </c>
    </row>
    <row r="50" spans="1:3" x14ac:dyDescent="0.25">
      <c r="A50" s="9">
        <f t="shared" si="0"/>
        <v>37</v>
      </c>
      <c r="B50" s="8" t="s">
        <v>21</v>
      </c>
      <c r="C50" s="12">
        <v>92</v>
      </c>
    </row>
    <row r="51" spans="1:3" ht="31.5" x14ac:dyDescent="0.25">
      <c r="A51" s="9">
        <f t="shared" si="0"/>
        <v>38</v>
      </c>
      <c r="B51" s="8" t="s">
        <v>22</v>
      </c>
      <c r="C51" s="28">
        <v>1.6</v>
      </c>
    </row>
    <row r="52" spans="1:3" ht="17.25" customHeight="1" x14ac:dyDescent="0.25">
      <c r="A52" s="9">
        <f t="shared" si="0"/>
        <v>39</v>
      </c>
      <c r="B52" s="41" t="s">
        <v>217</v>
      </c>
      <c r="C52" s="13">
        <f>SUM(C53:C79)</f>
        <v>25584.7</v>
      </c>
    </row>
    <row r="53" spans="1:3" ht="50.25" customHeight="1" x14ac:dyDescent="0.25">
      <c r="A53" s="9">
        <f t="shared" si="0"/>
        <v>40</v>
      </c>
      <c r="B53" s="27" t="s">
        <v>145</v>
      </c>
      <c r="C53" s="12">
        <v>2499</v>
      </c>
    </row>
    <row r="54" spans="1:3" ht="18.75" customHeight="1" x14ac:dyDescent="0.25">
      <c r="A54" s="9">
        <f t="shared" si="0"/>
        <v>41</v>
      </c>
      <c r="B54" s="27" t="s">
        <v>149</v>
      </c>
      <c r="C54" s="12">
        <v>55.3</v>
      </c>
    </row>
    <row r="55" spans="1:3" ht="18.75" customHeight="1" x14ac:dyDescent="0.25">
      <c r="A55" s="9">
        <f t="shared" si="0"/>
        <v>42</v>
      </c>
      <c r="B55" s="27" t="s">
        <v>150</v>
      </c>
      <c r="C55" s="12">
        <v>46</v>
      </c>
    </row>
    <row r="56" spans="1:3" ht="18.75" customHeight="1" x14ac:dyDescent="0.25">
      <c r="A56" s="9">
        <f t="shared" si="0"/>
        <v>43</v>
      </c>
      <c r="B56" s="27" t="s">
        <v>156</v>
      </c>
      <c r="C56" s="12">
        <v>1106.2</v>
      </c>
    </row>
    <row r="57" spans="1:3" ht="47.25" customHeight="1" x14ac:dyDescent="0.25">
      <c r="A57" s="9">
        <f t="shared" si="0"/>
        <v>44</v>
      </c>
      <c r="B57" s="27" t="s">
        <v>158</v>
      </c>
      <c r="C57" s="12">
        <v>278.10000000000002</v>
      </c>
    </row>
    <row r="58" spans="1:3" ht="36.75" customHeight="1" x14ac:dyDescent="0.25">
      <c r="A58" s="9">
        <f t="shared" si="0"/>
        <v>45</v>
      </c>
      <c r="B58" s="27" t="s">
        <v>168</v>
      </c>
      <c r="C58" s="12">
        <v>21</v>
      </c>
    </row>
    <row r="59" spans="1:3" ht="31.5" x14ac:dyDescent="0.25">
      <c r="A59" s="9">
        <f t="shared" si="0"/>
        <v>46</v>
      </c>
      <c r="B59" s="27" t="s">
        <v>146</v>
      </c>
      <c r="C59" s="12">
        <v>52.4</v>
      </c>
    </row>
    <row r="60" spans="1:3" ht="31.5" x14ac:dyDescent="0.25">
      <c r="A60" s="9">
        <f t="shared" si="0"/>
        <v>47</v>
      </c>
      <c r="B60" s="27" t="s">
        <v>186</v>
      </c>
      <c r="C60" s="12">
        <v>3730.4</v>
      </c>
    </row>
    <row r="61" spans="1:3" ht="53.25" customHeight="1" x14ac:dyDescent="0.25">
      <c r="A61" s="9">
        <f t="shared" si="0"/>
        <v>48</v>
      </c>
      <c r="B61" s="45" t="s">
        <v>195</v>
      </c>
      <c r="C61" s="12">
        <v>210</v>
      </c>
    </row>
    <row r="62" spans="1:3" ht="49.5" customHeight="1" x14ac:dyDescent="0.25">
      <c r="A62" s="9">
        <f t="shared" si="0"/>
        <v>49</v>
      </c>
      <c r="B62" s="45" t="s">
        <v>202</v>
      </c>
      <c r="C62" s="12">
        <v>232</v>
      </c>
    </row>
    <row r="63" spans="1:3" ht="69" customHeight="1" x14ac:dyDescent="0.25">
      <c r="A63" s="9">
        <f t="shared" si="0"/>
        <v>50</v>
      </c>
      <c r="B63" s="27" t="s">
        <v>178</v>
      </c>
      <c r="C63" s="12">
        <v>8461</v>
      </c>
    </row>
    <row r="64" spans="1:3" ht="31.5" x14ac:dyDescent="0.25">
      <c r="A64" s="9">
        <f t="shared" si="0"/>
        <v>51</v>
      </c>
      <c r="B64" s="27" t="s">
        <v>185</v>
      </c>
      <c r="C64" s="12">
        <v>575</v>
      </c>
    </row>
    <row r="65" spans="1:3" ht="47.25" x14ac:dyDescent="0.25">
      <c r="A65" s="9">
        <f t="shared" si="0"/>
        <v>52</v>
      </c>
      <c r="B65" s="8" t="s">
        <v>179</v>
      </c>
      <c r="C65" s="12">
        <v>5164.2</v>
      </c>
    </row>
    <row r="66" spans="1:3" ht="31.5" x14ac:dyDescent="0.25">
      <c r="A66" s="9">
        <f t="shared" si="0"/>
        <v>53</v>
      </c>
      <c r="B66" s="50" t="s">
        <v>203</v>
      </c>
      <c r="C66" s="12">
        <v>10</v>
      </c>
    </row>
    <row r="67" spans="1:3" ht="31.5" x14ac:dyDescent="0.25">
      <c r="A67" s="9">
        <f t="shared" si="0"/>
        <v>54</v>
      </c>
      <c r="B67" s="8" t="s">
        <v>180</v>
      </c>
      <c r="C67" s="12">
        <v>58.5</v>
      </c>
    </row>
    <row r="68" spans="1:3" ht="53.25" customHeight="1" x14ac:dyDescent="0.25">
      <c r="A68" s="9">
        <f t="shared" si="0"/>
        <v>55</v>
      </c>
      <c r="B68" s="45" t="s">
        <v>191</v>
      </c>
      <c r="C68" s="12">
        <v>81.3</v>
      </c>
    </row>
    <row r="69" spans="1:3" ht="39" customHeight="1" x14ac:dyDescent="0.25">
      <c r="A69" s="9">
        <f t="shared" si="0"/>
        <v>56</v>
      </c>
      <c r="B69" s="45" t="s">
        <v>204</v>
      </c>
      <c r="C69" s="12">
        <v>607.5</v>
      </c>
    </row>
    <row r="70" spans="1:3" ht="39" customHeight="1" x14ac:dyDescent="0.25">
      <c r="A70" s="9">
        <f t="shared" si="0"/>
        <v>57</v>
      </c>
      <c r="B70" s="59" t="s">
        <v>214</v>
      </c>
      <c r="C70" s="12">
        <v>1.5</v>
      </c>
    </row>
    <row r="71" spans="1:3" ht="34.5" customHeight="1" x14ac:dyDescent="0.25">
      <c r="A71" s="9">
        <f t="shared" si="0"/>
        <v>58</v>
      </c>
      <c r="B71" s="59" t="s">
        <v>253</v>
      </c>
      <c r="C71" s="12">
        <v>1331.4</v>
      </c>
    </row>
    <row r="72" spans="1:3" ht="31.5" x14ac:dyDescent="0.25">
      <c r="A72" s="9">
        <f t="shared" si="0"/>
        <v>59</v>
      </c>
      <c r="B72" s="45" t="s">
        <v>193</v>
      </c>
      <c r="C72" s="12">
        <v>81.7</v>
      </c>
    </row>
    <row r="73" spans="1:3" ht="33" customHeight="1" x14ac:dyDescent="0.25">
      <c r="A73" s="9">
        <f t="shared" si="0"/>
        <v>60</v>
      </c>
      <c r="B73" s="45" t="s">
        <v>215</v>
      </c>
      <c r="C73" s="12">
        <v>315</v>
      </c>
    </row>
    <row r="74" spans="1:3" ht="31.5" x14ac:dyDescent="0.25">
      <c r="A74" s="9">
        <f t="shared" si="0"/>
        <v>61</v>
      </c>
      <c r="B74" s="45" t="s">
        <v>200</v>
      </c>
      <c r="C74" s="12">
        <v>196</v>
      </c>
    </row>
    <row r="75" spans="1:3" ht="31.5" x14ac:dyDescent="0.25">
      <c r="A75" s="9">
        <f t="shared" si="0"/>
        <v>62</v>
      </c>
      <c r="B75" s="45" t="s">
        <v>205</v>
      </c>
      <c r="C75" s="12">
        <v>142.5</v>
      </c>
    </row>
    <row r="76" spans="1:3" ht="48.75" customHeight="1" x14ac:dyDescent="0.25">
      <c r="A76" s="9">
        <f t="shared" si="0"/>
        <v>63</v>
      </c>
      <c r="B76" s="45" t="s">
        <v>206</v>
      </c>
      <c r="C76" s="12">
        <v>18.3</v>
      </c>
    </row>
    <row r="77" spans="1:3" ht="32.25" customHeight="1" x14ac:dyDescent="0.25">
      <c r="A77" s="9">
        <f t="shared" si="0"/>
        <v>64</v>
      </c>
      <c r="B77" s="45" t="s">
        <v>216</v>
      </c>
      <c r="C77" s="12">
        <v>10.4</v>
      </c>
    </row>
    <row r="78" spans="1:3" ht="51.75" customHeight="1" x14ac:dyDescent="0.25">
      <c r="A78" s="9">
        <f t="shared" si="0"/>
        <v>65</v>
      </c>
      <c r="B78" s="59" t="s">
        <v>211</v>
      </c>
      <c r="C78" s="12">
        <v>189.8</v>
      </c>
    </row>
    <row r="79" spans="1:3" ht="33.75" customHeight="1" x14ac:dyDescent="0.25">
      <c r="A79" s="9">
        <f t="shared" si="0"/>
        <v>66</v>
      </c>
      <c r="B79" s="59" t="s">
        <v>216</v>
      </c>
      <c r="C79" s="12">
        <v>110.2</v>
      </c>
    </row>
    <row r="80" spans="1:3" x14ac:dyDescent="0.25">
      <c r="A80" s="9">
        <f t="shared" si="0"/>
        <v>67</v>
      </c>
      <c r="B80" s="7" t="s">
        <v>218</v>
      </c>
      <c r="C80" s="13">
        <f>SUM(C81:C91)</f>
        <v>19802.7</v>
      </c>
    </row>
    <row r="81" spans="1:3" x14ac:dyDescent="0.25">
      <c r="A81" s="9">
        <f t="shared" si="0"/>
        <v>68</v>
      </c>
      <c r="B81" s="8" t="s">
        <v>23</v>
      </c>
      <c r="C81" s="12">
        <v>700</v>
      </c>
    </row>
    <row r="82" spans="1:3" ht="15" customHeight="1" x14ac:dyDescent="0.25">
      <c r="A82" s="9">
        <f t="shared" si="0"/>
        <v>69</v>
      </c>
      <c r="B82" s="8" t="s">
        <v>81</v>
      </c>
      <c r="C82" s="12">
        <v>2130</v>
      </c>
    </row>
    <row r="83" spans="1:3" ht="15.75" customHeight="1" x14ac:dyDescent="0.25">
      <c r="A83" s="9">
        <f t="shared" si="0"/>
        <v>70</v>
      </c>
      <c r="B83" s="8" t="s">
        <v>24</v>
      </c>
      <c r="C83" s="12">
        <v>120</v>
      </c>
    </row>
    <row r="84" spans="1:3" x14ac:dyDescent="0.25">
      <c r="A84" s="9">
        <f t="shared" si="0"/>
        <v>71</v>
      </c>
      <c r="B84" s="8" t="s">
        <v>25</v>
      </c>
      <c r="C84" s="12">
        <v>1333.7</v>
      </c>
    </row>
    <row r="85" spans="1:3" x14ac:dyDescent="0.25">
      <c r="A85" s="9">
        <f t="shared" si="0"/>
        <v>72</v>
      </c>
      <c r="B85" s="8" t="s">
        <v>153</v>
      </c>
      <c r="C85" s="12">
        <v>400</v>
      </c>
    </row>
    <row r="86" spans="1:3" x14ac:dyDescent="0.25">
      <c r="A86" s="9">
        <f t="shared" ref="A86:A96" si="1">A85+1</f>
        <v>73</v>
      </c>
      <c r="B86" s="8" t="s">
        <v>100</v>
      </c>
      <c r="C86" s="12">
        <f>1019.3+344.6</f>
        <v>1363.9</v>
      </c>
    </row>
    <row r="87" spans="1:3" ht="31.5" x14ac:dyDescent="0.25">
      <c r="A87" s="9">
        <f t="shared" si="1"/>
        <v>74</v>
      </c>
      <c r="B87" s="8" t="s">
        <v>26</v>
      </c>
      <c r="C87" s="12">
        <v>5305.2</v>
      </c>
    </row>
    <row r="88" spans="1:3" ht="15" customHeight="1" x14ac:dyDescent="0.25">
      <c r="A88" s="9">
        <f t="shared" si="1"/>
        <v>75</v>
      </c>
      <c r="B88" s="8" t="s">
        <v>11</v>
      </c>
      <c r="C88" s="12">
        <v>121</v>
      </c>
    </row>
    <row r="89" spans="1:3" x14ac:dyDescent="0.25">
      <c r="A89" s="9">
        <f t="shared" si="1"/>
        <v>76</v>
      </c>
      <c r="B89" s="8" t="s">
        <v>12</v>
      </c>
      <c r="C89" s="12">
        <v>7596.9</v>
      </c>
    </row>
    <row r="90" spans="1:3" x14ac:dyDescent="0.25">
      <c r="A90" s="9">
        <f t="shared" si="1"/>
        <v>77</v>
      </c>
      <c r="B90" s="8" t="s">
        <v>124</v>
      </c>
      <c r="C90" s="12">
        <v>400</v>
      </c>
    </row>
    <row r="91" spans="1:3" x14ac:dyDescent="0.25">
      <c r="A91" s="9">
        <f t="shared" si="1"/>
        <v>78</v>
      </c>
      <c r="B91" s="8" t="s">
        <v>92</v>
      </c>
      <c r="C91" s="12">
        <f>272+60</f>
        <v>332</v>
      </c>
    </row>
    <row r="92" spans="1:3" ht="31.5" x14ac:dyDescent="0.25">
      <c r="A92" s="9">
        <f t="shared" si="1"/>
        <v>79</v>
      </c>
      <c r="B92" s="7" t="s">
        <v>219</v>
      </c>
      <c r="C92" s="23">
        <f>+C93</f>
        <v>1300</v>
      </c>
    </row>
    <row r="93" spans="1:3" x14ac:dyDescent="0.25">
      <c r="A93" s="9">
        <f t="shared" si="1"/>
        <v>80</v>
      </c>
      <c r="B93" s="7" t="s">
        <v>220</v>
      </c>
      <c r="C93" s="23">
        <f>+C94+C95</f>
        <v>1300</v>
      </c>
    </row>
    <row r="94" spans="1:3" x14ac:dyDescent="0.25">
      <c r="A94" s="9">
        <f t="shared" si="1"/>
        <v>81</v>
      </c>
      <c r="B94" s="8" t="s">
        <v>101</v>
      </c>
      <c r="C94" s="24">
        <v>900</v>
      </c>
    </row>
    <row r="95" spans="1:3" x14ac:dyDescent="0.25">
      <c r="A95" s="9">
        <f t="shared" si="1"/>
        <v>82</v>
      </c>
      <c r="B95" s="8" t="s">
        <v>102</v>
      </c>
      <c r="C95" s="24">
        <v>400</v>
      </c>
    </row>
    <row r="96" spans="1:3" x14ac:dyDescent="0.25">
      <c r="A96" s="9">
        <f t="shared" si="1"/>
        <v>83</v>
      </c>
      <c r="B96" s="7" t="s">
        <v>221</v>
      </c>
      <c r="C96" s="23">
        <f>+C92+C80+C20+C14</f>
        <v>236753.3</v>
      </c>
    </row>
  </sheetData>
  <mergeCells count="3">
    <mergeCell ref="B2:C2"/>
    <mergeCell ref="B3:C3"/>
    <mergeCell ref="B4:C4"/>
  </mergeCells>
  <pageMargins left="0.9055118110236221" right="0.31496062992125984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9"/>
  <sheetViews>
    <sheetView showZeros="0" zoomScale="84" zoomScaleNormal="84" workbookViewId="0">
      <pane xSplit="2" ySplit="6" topLeftCell="C7" activePane="bottomRight" state="frozen"/>
      <selection pane="topRight" activeCell="C1" sqref="C1"/>
      <selection pane="bottomLeft" activeCell="A9" sqref="A9"/>
      <selection pane="bottomRight" activeCell="B57" sqref="B57"/>
    </sheetView>
  </sheetViews>
  <sheetFormatPr defaultColWidth="10.140625" defaultRowHeight="15" x14ac:dyDescent="0.2"/>
  <cols>
    <col min="1" max="1" width="6" style="10" customWidth="1"/>
    <col min="2" max="2" width="44" style="1" customWidth="1"/>
    <col min="3" max="3" width="10.7109375" style="1" customWidth="1"/>
    <col min="4" max="4" width="10.140625" style="1" customWidth="1"/>
    <col min="5" max="5" width="10.7109375" style="1" customWidth="1"/>
    <col min="6" max="6" width="11.28515625" style="1" customWidth="1"/>
    <col min="7" max="250" width="10.140625" style="1"/>
    <col min="251" max="251" width="6" style="1" customWidth="1"/>
    <col min="252" max="252" width="44" style="1" customWidth="1"/>
    <col min="253" max="253" width="10.7109375" style="1" customWidth="1"/>
    <col min="254" max="254" width="10.140625" style="1" customWidth="1"/>
    <col min="255" max="255" width="10.7109375" style="1" customWidth="1"/>
    <col min="256" max="256" width="11.85546875" style="1" customWidth="1"/>
    <col min="257" max="506" width="10.140625" style="1"/>
    <col min="507" max="507" width="6" style="1" customWidth="1"/>
    <col min="508" max="508" width="44" style="1" customWidth="1"/>
    <col min="509" max="509" width="10.7109375" style="1" customWidth="1"/>
    <col min="510" max="510" width="10.140625" style="1" customWidth="1"/>
    <col min="511" max="511" width="10.7109375" style="1" customWidth="1"/>
    <col min="512" max="512" width="11.85546875" style="1" customWidth="1"/>
    <col min="513" max="762" width="10.140625" style="1"/>
    <col min="763" max="763" width="6" style="1" customWidth="1"/>
    <col min="764" max="764" width="44" style="1" customWidth="1"/>
    <col min="765" max="765" width="10.7109375" style="1" customWidth="1"/>
    <col min="766" max="766" width="10.140625" style="1" customWidth="1"/>
    <col min="767" max="767" width="10.7109375" style="1" customWidth="1"/>
    <col min="768" max="768" width="11.85546875" style="1" customWidth="1"/>
    <col min="769" max="1018" width="10.140625" style="1"/>
    <col min="1019" max="1019" width="6" style="1" customWidth="1"/>
    <col min="1020" max="1020" width="44" style="1" customWidth="1"/>
    <col min="1021" max="1021" width="10.7109375" style="1" customWidth="1"/>
    <col min="1022" max="1022" width="10.140625" style="1" customWidth="1"/>
    <col min="1023" max="1023" width="10.7109375" style="1" customWidth="1"/>
    <col min="1024" max="1024" width="11.85546875" style="1" customWidth="1"/>
    <col min="1025" max="1274" width="10.140625" style="1"/>
    <col min="1275" max="1275" width="6" style="1" customWidth="1"/>
    <col min="1276" max="1276" width="44" style="1" customWidth="1"/>
    <col min="1277" max="1277" width="10.7109375" style="1" customWidth="1"/>
    <col min="1278" max="1278" width="10.140625" style="1" customWidth="1"/>
    <col min="1279" max="1279" width="10.7109375" style="1" customWidth="1"/>
    <col min="1280" max="1280" width="11.85546875" style="1" customWidth="1"/>
    <col min="1281" max="1530" width="10.140625" style="1"/>
    <col min="1531" max="1531" width="6" style="1" customWidth="1"/>
    <col min="1532" max="1532" width="44" style="1" customWidth="1"/>
    <col min="1533" max="1533" width="10.7109375" style="1" customWidth="1"/>
    <col min="1534" max="1534" width="10.140625" style="1" customWidth="1"/>
    <col min="1535" max="1535" width="10.7109375" style="1" customWidth="1"/>
    <col min="1536" max="1536" width="11.85546875" style="1" customWidth="1"/>
    <col min="1537" max="1786" width="10.140625" style="1"/>
    <col min="1787" max="1787" width="6" style="1" customWidth="1"/>
    <col min="1788" max="1788" width="44" style="1" customWidth="1"/>
    <col min="1789" max="1789" width="10.7109375" style="1" customWidth="1"/>
    <col min="1790" max="1790" width="10.140625" style="1" customWidth="1"/>
    <col min="1791" max="1791" width="10.7109375" style="1" customWidth="1"/>
    <col min="1792" max="1792" width="11.85546875" style="1" customWidth="1"/>
    <col min="1793" max="2042" width="10.140625" style="1"/>
    <col min="2043" max="2043" width="6" style="1" customWidth="1"/>
    <col min="2044" max="2044" width="44" style="1" customWidth="1"/>
    <col min="2045" max="2045" width="10.7109375" style="1" customWidth="1"/>
    <col min="2046" max="2046" width="10.140625" style="1" customWidth="1"/>
    <col min="2047" max="2047" width="10.7109375" style="1" customWidth="1"/>
    <col min="2048" max="2048" width="11.85546875" style="1" customWidth="1"/>
    <col min="2049" max="2298" width="10.140625" style="1"/>
    <col min="2299" max="2299" width="6" style="1" customWidth="1"/>
    <col min="2300" max="2300" width="44" style="1" customWidth="1"/>
    <col min="2301" max="2301" width="10.7109375" style="1" customWidth="1"/>
    <col min="2302" max="2302" width="10.140625" style="1" customWidth="1"/>
    <col min="2303" max="2303" width="10.7109375" style="1" customWidth="1"/>
    <col min="2304" max="2304" width="11.85546875" style="1" customWidth="1"/>
    <col min="2305" max="2554" width="10.140625" style="1"/>
    <col min="2555" max="2555" width="6" style="1" customWidth="1"/>
    <col min="2556" max="2556" width="44" style="1" customWidth="1"/>
    <col min="2557" max="2557" width="10.7109375" style="1" customWidth="1"/>
    <col min="2558" max="2558" width="10.140625" style="1" customWidth="1"/>
    <col min="2559" max="2559" width="10.7109375" style="1" customWidth="1"/>
    <col min="2560" max="2560" width="11.85546875" style="1" customWidth="1"/>
    <col min="2561" max="2810" width="10.140625" style="1"/>
    <col min="2811" max="2811" width="6" style="1" customWidth="1"/>
    <col min="2812" max="2812" width="44" style="1" customWidth="1"/>
    <col min="2813" max="2813" width="10.7109375" style="1" customWidth="1"/>
    <col min="2814" max="2814" width="10.140625" style="1" customWidth="1"/>
    <col min="2815" max="2815" width="10.7109375" style="1" customWidth="1"/>
    <col min="2816" max="2816" width="11.85546875" style="1" customWidth="1"/>
    <col min="2817" max="3066" width="10.140625" style="1"/>
    <col min="3067" max="3067" width="6" style="1" customWidth="1"/>
    <col min="3068" max="3068" width="44" style="1" customWidth="1"/>
    <col min="3069" max="3069" width="10.7109375" style="1" customWidth="1"/>
    <col min="3070" max="3070" width="10.140625" style="1" customWidth="1"/>
    <col min="3071" max="3071" width="10.7109375" style="1" customWidth="1"/>
    <col min="3072" max="3072" width="11.85546875" style="1" customWidth="1"/>
    <col min="3073" max="3322" width="10.140625" style="1"/>
    <col min="3323" max="3323" width="6" style="1" customWidth="1"/>
    <col min="3324" max="3324" width="44" style="1" customWidth="1"/>
    <col min="3325" max="3325" width="10.7109375" style="1" customWidth="1"/>
    <col min="3326" max="3326" width="10.140625" style="1" customWidth="1"/>
    <col min="3327" max="3327" width="10.7109375" style="1" customWidth="1"/>
    <col min="3328" max="3328" width="11.85546875" style="1" customWidth="1"/>
    <col min="3329" max="3578" width="10.140625" style="1"/>
    <col min="3579" max="3579" width="6" style="1" customWidth="1"/>
    <col min="3580" max="3580" width="44" style="1" customWidth="1"/>
    <col min="3581" max="3581" width="10.7109375" style="1" customWidth="1"/>
    <col min="3582" max="3582" width="10.140625" style="1" customWidth="1"/>
    <col min="3583" max="3583" width="10.7109375" style="1" customWidth="1"/>
    <col min="3584" max="3584" width="11.85546875" style="1" customWidth="1"/>
    <col min="3585" max="3834" width="10.140625" style="1"/>
    <col min="3835" max="3835" width="6" style="1" customWidth="1"/>
    <col min="3836" max="3836" width="44" style="1" customWidth="1"/>
    <col min="3837" max="3837" width="10.7109375" style="1" customWidth="1"/>
    <col min="3838" max="3838" width="10.140625" style="1" customWidth="1"/>
    <col min="3839" max="3839" width="10.7109375" style="1" customWidth="1"/>
    <col min="3840" max="3840" width="11.85546875" style="1" customWidth="1"/>
    <col min="3841" max="4090" width="10.140625" style="1"/>
    <col min="4091" max="4091" width="6" style="1" customWidth="1"/>
    <col min="4092" max="4092" width="44" style="1" customWidth="1"/>
    <col min="4093" max="4093" width="10.7109375" style="1" customWidth="1"/>
    <col min="4094" max="4094" width="10.140625" style="1" customWidth="1"/>
    <col min="4095" max="4095" width="10.7109375" style="1" customWidth="1"/>
    <col min="4096" max="4096" width="11.85546875" style="1" customWidth="1"/>
    <col min="4097" max="4346" width="10.140625" style="1"/>
    <col min="4347" max="4347" width="6" style="1" customWidth="1"/>
    <col min="4348" max="4348" width="44" style="1" customWidth="1"/>
    <col min="4349" max="4349" width="10.7109375" style="1" customWidth="1"/>
    <col min="4350" max="4350" width="10.140625" style="1" customWidth="1"/>
    <col min="4351" max="4351" width="10.7109375" style="1" customWidth="1"/>
    <col min="4352" max="4352" width="11.85546875" style="1" customWidth="1"/>
    <col min="4353" max="4602" width="10.140625" style="1"/>
    <col min="4603" max="4603" width="6" style="1" customWidth="1"/>
    <col min="4604" max="4604" width="44" style="1" customWidth="1"/>
    <col min="4605" max="4605" width="10.7109375" style="1" customWidth="1"/>
    <col min="4606" max="4606" width="10.140625" style="1" customWidth="1"/>
    <col min="4607" max="4607" width="10.7109375" style="1" customWidth="1"/>
    <col min="4608" max="4608" width="11.85546875" style="1" customWidth="1"/>
    <col min="4609" max="4858" width="10.140625" style="1"/>
    <col min="4859" max="4859" width="6" style="1" customWidth="1"/>
    <col min="4860" max="4860" width="44" style="1" customWidth="1"/>
    <col min="4861" max="4861" width="10.7109375" style="1" customWidth="1"/>
    <col min="4862" max="4862" width="10.140625" style="1" customWidth="1"/>
    <col min="4863" max="4863" width="10.7109375" style="1" customWidth="1"/>
    <col min="4864" max="4864" width="11.85546875" style="1" customWidth="1"/>
    <col min="4865" max="5114" width="10.140625" style="1"/>
    <col min="5115" max="5115" width="6" style="1" customWidth="1"/>
    <col min="5116" max="5116" width="44" style="1" customWidth="1"/>
    <col min="5117" max="5117" width="10.7109375" style="1" customWidth="1"/>
    <col min="5118" max="5118" width="10.140625" style="1" customWidth="1"/>
    <col min="5119" max="5119" width="10.7109375" style="1" customWidth="1"/>
    <col min="5120" max="5120" width="11.85546875" style="1" customWidth="1"/>
    <col min="5121" max="5370" width="10.140625" style="1"/>
    <col min="5371" max="5371" width="6" style="1" customWidth="1"/>
    <col min="5372" max="5372" width="44" style="1" customWidth="1"/>
    <col min="5373" max="5373" width="10.7109375" style="1" customWidth="1"/>
    <col min="5374" max="5374" width="10.140625" style="1" customWidth="1"/>
    <col min="5375" max="5375" width="10.7109375" style="1" customWidth="1"/>
    <col min="5376" max="5376" width="11.85546875" style="1" customWidth="1"/>
    <col min="5377" max="5626" width="10.140625" style="1"/>
    <col min="5627" max="5627" width="6" style="1" customWidth="1"/>
    <col min="5628" max="5628" width="44" style="1" customWidth="1"/>
    <col min="5629" max="5629" width="10.7109375" style="1" customWidth="1"/>
    <col min="5630" max="5630" width="10.140625" style="1" customWidth="1"/>
    <col min="5631" max="5631" width="10.7109375" style="1" customWidth="1"/>
    <col min="5632" max="5632" width="11.85546875" style="1" customWidth="1"/>
    <col min="5633" max="5882" width="10.140625" style="1"/>
    <col min="5883" max="5883" width="6" style="1" customWidth="1"/>
    <col min="5884" max="5884" width="44" style="1" customWidth="1"/>
    <col min="5885" max="5885" width="10.7109375" style="1" customWidth="1"/>
    <col min="5886" max="5886" width="10.140625" style="1" customWidth="1"/>
    <col min="5887" max="5887" width="10.7109375" style="1" customWidth="1"/>
    <col min="5888" max="5888" width="11.85546875" style="1" customWidth="1"/>
    <col min="5889" max="6138" width="10.140625" style="1"/>
    <col min="6139" max="6139" width="6" style="1" customWidth="1"/>
    <col min="6140" max="6140" width="44" style="1" customWidth="1"/>
    <col min="6141" max="6141" width="10.7109375" style="1" customWidth="1"/>
    <col min="6142" max="6142" width="10.140625" style="1" customWidth="1"/>
    <col min="6143" max="6143" width="10.7109375" style="1" customWidth="1"/>
    <col min="6144" max="6144" width="11.85546875" style="1" customWidth="1"/>
    <col min="6145" max="6394" width="10.140625" style="1"/>
    <col min="6395" max="6395" width="6" style="1" customWidth="1"/>
    <col min="6396" max="6396" width="44" style="1" customWidth="1"/>
    <col min="6397" max="6397" width="10.7109375" style="1" customWidth="1"/>
    <col min="6398" max="6398" width="10.140625" style="1" customWidth="1"/>
    <col min="6399" max="6399" width="10.7109375" style="1" customWidth="1"/>
    <col min="6400" max="6400" width="11.85546875" style="1" customWidth="1"/>
    <col min="6401" max="6650" width="10.140625" style="1"/>
    <col min="6651" max="6651" width="6" style="1" customWidth="1"/>
    <col min="6652" max="6652" width="44" style="1" customWidth="1"/>
    <col min="6653" max="6653" width="10.7109375" style="1" customWidth="1"/>
    <col min="6654" max="6654" width="10.140625" style="1" customWidth="1"/>
    <col min="6655" max="6655" width="10.7109375" style="1" customWidth="1"/>
    <col min="6656" max="6656" width="11.85546875" style="1" customWidth="1"/>
    <col min="6657" max="6906" width="10.140625" style="1"/>
    <col min="6907" max="6907" width="6" style="1" customWidth="1"/>
    <col min="6908" max="6908" width="44" style="1" customWidth="1"/>
    <col min="6909" max="6909" width="10.7109375" style="1" customWidth="1"/>
    <col min="6910" max="6910" width="10.140625" style="1" customWidth="1"/>
    <col min="6911" max="6911" width="10.7109375" style="1" customWidth="1"/>
    <col min="6912" max="6912" width="11.85546875" style="1" customWidth="1"/>
    <col min="6913" max="7162" width="10.140625" style="1"/>
    <col min="7163" max="7163" width="6" style="1" customWidth="1"/>
    <col min="7164" max="7164" width="44" style="1" customWidth="1"/>
    <col min="7165" max="7165" width="10.7109375" style="1" customWidth="1"/>
    <col min="7166" max="7166" width="10.140625" style="1" customWidth="1"/>
    <col min="7167" max="7167" width="10.7109375" style="1" customWidth="1"/>
    <col min="7168" max="7168" width="11.85546875" style="1" customWidth="1"/>
    <col min="7169" max="7418" width="10.140625" style="1"/>
    <col min="7419" max="7419" width="6" style="1" customWidth="1"/>
    <col min="7420" max="7420" width="44" style="1" customWidth="1"/>
    <col min="7421" max="7421" width="10.7109375" style="1" customWidth="1"/>
    <col min="7422" max="7422" width="10.140625" style="1" customWidth="1"/>
    <col min="7423" max="7423" width="10.7109375" style="1" customWidth="1"/>
    <col min="7424" max="7424" width="11.85546875" style="1" customWidth="1"/>
    <col min="7425" max="7674" width="10.140625" style="1"/>
    <col min="7675" max="7675" width="6" style="1" customWidth="1"/>
    <col min="7676" max="7676" width="44" style="1" customWidth="1"/>
    <col min="7677" max="7677" width="10.7109375" style="1" customWidth="1"/>
    <col min="7678" max="7678" width="10.140625" style="1" customWidth="1"/>
    <col min="7679" max="7679" width="10.7109375" style="1" customWidth="1"/>
    <col min="7680" max="7680" width="11.85546875" style="1" customWidth="1"/>
    <col min="7681" max="7930" width="10.140625" style="1"/>
    <col min="7931" max="7931" width="6" style="1" customWidth="1"/>
    <col min="7932" max="7932" width="44" style="1" customWidth="1"/>
    <col min="7933" max="7933" width="10.7109375" style="1" customWidth="1"/>
    <col min="7934" max="7934" width="10.140625" style="1" customWidth="1"/>
    <col min="7935" max="7935" width="10.7109375" style="1" customWidth="1"/>
    <col min="7936" max="7936" width="11.85546875" style="1" customWidth="1"/>
    <col min="7937" max="8186" width="10.140625" style="1"/>
    <col min="8187" max="8187" width="6" style="1" customWidth="1"/>
    <col min="8188" max="8188" width="44" style="1" customWidth="1"/>
    <col min="8189" max="8189" width="10.7109375" style="1" customWidth="1"/>
    <col min="8190" max="8190" width="10.140625" style="1" customWidth="1"/>
    <col min="8191" max="8191" width="10.7109375" style="1" customWidth="1"/>
    <col min="8192" max="8192" width="11.85546875" style="1" customWidth="1"/>
    <col min="8193" max="8442" width="10.140625" style="1"/>
    <col min="8443" max="8443" width="6" style="1" customWidth="1"/>
    <col min="8444" max="8444" width="44" style="1" customWidth="1"/>
    <col min="8445" max="8445" width="10.7109375" style="1" customWidth="1"/>
    <col min="8446" max="8446" width="10.140625" style="1" customWidth="1"/>
    <col min="8447" max="8447" width="10.7109375" style="1" customWidth="1"/>
    <col min="8448" max="8448" width="11.85546875" style="1" customWidth="1"/>
    <col min="8449" max="8698" width="10.140625" style="1"/>
    <col min="8699" max="8699" width="6" style="1" customWidth="1"/>
    <col min="8700" max="8700" width="44" style="1" customWidth="1"/>
    <col min="8701" max="8701" width="10.7109375" style="1" customWidth="1"/>
    <col min="8702" max="8702" width="10.140625" style="1" customWidth="1"/>
    <col min="8703" max="8703" width="10.7109375" style="1" customWidth="1"/>
    <col min="8704" max="8704" width="11.85546875" style="1" customWidth="1"/>
    <col min="8705" max="8954" width="10.140625" style="1"/>
    <col min="8955" max="8955" width="6" style="1" customWidth="1"/>
    <col min="8956" max="8956" width="44" style="1" customWidth="1"/>
    <col min="8957" max="8957" width="10.7109375" style="1" customWidth="1"/>
    <col min="8958" max="8958" width="10.140625" style="1" customWidth="1"/>
    <col min="8959" max="8959" width="10.7109375" style="1" customWidth="1"/>
    <col min="8960" max="8960" width="11.85546875" style="1" customWidth="1"/>
    <col min="8961" max="9210" width="10.140625" style="1"/>
    <col min="9211" max="9211" width="6" style="1" customWidth="1"/>
    <col min="9212" max="9212" width="44" style="1" customWidth="1"/>
    <col min="9213" max="9213" width="10.7109375" style="1" customWidth="1"/>
    <col min="9214" max="9214" width="10.140625" style="1" customWidth="1"/>
    <col min="9215" max="9215" width="10.7109375" style="1" customWidth="1"/>
    <col min="9216" max="9216" width="11.85546875" style="1" customWidth="1"/>
    <col min="9217" max="9466" width="10.140625" style="1"/>
    <col min="9467" max="9467" width="6" style="1" customWidth="1"/>
    <col min="9468" max="9468" width="44" style="1" customWidth="1"/>
    <col min="9469" max="9469" width="10.7109375" style="1" customWidth="1"/>
    <col min="9470" max="9470" width="10.140625" style="1" customWidth="1"/>
    <col min="9471" max="9471" width="10.7109375" style="1" customWidth="1"/>
    <col min="9472" max="9472" width="11.85546875" style="1" customWidth="1"/>
    <col min="9473" max="9722" width="10.140625" style="1"/>
    <col min="9723" max="9723" width="6" style="1" customWidth="1"/>
    <col min="9724" max="9724" width="44" style="1" customWidth="1"/>
    <col min="9725" max="9725" width="10.7109375" style="1" customWidth="1"/>
    <col min="9726" max="9726" width="10.140625" style="1" customWidth="1"/>
    <col min="9727" max="9727" width="10.7109375" style="1" customWidth="1"/>
    <col min="9728" max="9728" width="11.85546875" style="1" customWidth="1"/>
    <col min="9729" max="9978" width="10.140625" style="1"/>
    <col min="9979" max="9979" width="6" style="1" customWidth="1"/>
    <col min="9980" max="9980" width="44" style="1" customWidth="1"/>
    <col min="9981" max="9981" width="10.7109375" style="1" customWidth="1"/>
    <col min="9982" max="9982" width="10.140625" style="1" customWidth="1"/>
    <col min="9983" max="9983" width="10.7109375" style="1" customWidth="1"/>
    <col min="9984" max="9984" width="11.85546875" style="1" customWidth="1"/>
    <col min="9985" max="10234" width="10.140625" style="1"/>
    <col min="10235" max="10235" width="6" style="1" customWidth="1"/>
    <col min="10236" max="10236" width="44" style="1" customWidth="1"/>
    <col min="10237" max="10237" width="10.7109375" style="1" customWidth="1"/>
    <col min="10238" max="10238" width="10.140625" style="1" customWidth="1"/>
    <col min="10239" max="10239" width="10.7109375" style="1" customWidth="1"/>
    <col min="10240" max="10240" width="11.85546875" style="1" customWidth="1"/>
    <col min="10241" max="10490" width="10.140625" style="1"/>
    <col min="10491" max="10491" width="6" style="1" customWidth="1"/>
    <col min="10492" max="10492" width="44" style="1" customWidth="1"/>
    <col min="10493" max="10493" width="10.7109375" style="1" customWidth="1"/>
    <col min="10494" max="10494" width="10.140625" style="1" customWidth="1"/>
    <col min="10495" max="10495" width="10.7109375" style="1" customWidth="1"/>
    <col min="10496" max="10496" width="11.85546875" style="1" customWidth="1"/>
    <col min="10497" max="10746" width="10.140625" style="1"/>
    <col min="10747" max="10747" width="6" style="1" customWidth="1"/>
    <col min="10748" max="10748" width="44" style="1" customWidth="1"/>
    <col min="10749" max="10749" width="10.7109375" style="1" customWidth="1"/>
    <col min="10750" max="10750" width="10.140625" style="1" customWidth="1"/>
    <col min="10751" max="10751" width="10.7109375" style="1" customWidth="1"/>
    <col min="10752" max="10752" width="11.85546875" style="1" customWidth="1"/>
    <col min="10753" max="11002" width="10.140625" style="1"/>
    <col min="11003" max="11003" width="6" style="1" customWidth="1"/>
    <col min="11004" max="11004" width="44" style="1" customWidth="1"/>
    <col min="11005" max="11005" width="10.7109375" style="1" customWidth="1"/>
    <col min="11006" max="11006" width="10.140625" style="1" customWidth="1"/>
    <col min="11007" max="11007" width="10.7109375" style="1" customWidth="1"/>
    <col min="11008" max="11008" width="11.85546875" style="1" customWidth="1"/>
    <col min="11009" max="11258" width="10.140625" style="1"/>
    <col min="11259" max="11259" width="6" style="1" customWidth="1"/>
    <col min="11260" max="11260" width="44" style="1" customWidth="1"/>
    <col min="11261" max="11261" width="10.7109375" style="1" customWidth="1"/>
    <col min="11262" max="11262" width="10.140625" style="1" customWidth="1"/>
    <col min="11263" max="11263" width="10.7109375" style="1" customWidth="1"/>
    <col min="11264" max="11264" width="11.85546875" style="1" customWidth="1"/>
    <col min="11265" max="11514" width="10.140625" style="1"/>
    <col min="11515" max="11515" width="6" style="1" customWidth="1"/>
    <col min="11516" max="11516" width="44" style="1" customWidth="1"/>
    <col min="11517" max="11517" width="10.7109375" style="1" customWidth="1"/>
    <col min="11518" max="11518" width="10.140625" style="1" customWidth="1"/>
    <col min="11519" max="11519" width="10.7109375" style="1" customWidth="1"/>
    <col min="11520" max="11520" width="11.85546875" style="1" customWidth="1"/>
    <col min="11521" max="11770" width="10.140625" style="1"/>
    <col min="11771" max="11771" width="6" style="1" customWidth="1"/>
    <col min="11772" max="11772" width="44" style="1" customWidth="1"/>
    <col min="11773" max="11773" width="10.7109375" style="1" customWidth="1"/>
    <col min="11774" max="11774" width="10.140625" style="1" customWidth="1"/>
    <col min="11775" max="11775" width="10.7109375" style="1" customWidth="1"/>
    <col min="11776" max="11776" width="11.85546875" style="1" customWidth="1"/>
    <col min="11777" max="12026" width="10.140625" style="1"/>
    <col min="12027" max="12027" width="6" style="1" customWidth="1"/>
    <col min="12028" max="12028" width="44" style="1" customWidth="1"/>
    <col min="12029" max="12029" width="10.7109375" style="1" customWidth="1"/>
    <col min="12030" max="12030" width="10.140625" style="1" customWidth="1"/>
    <col min="12031" max="12031" width="10.7109375" style="1" customWidth="1"/>
    <col min="12032" max="12032" width="11.85546875" style="1" customWidth="1"/>
    <col min="12033" max="12282" width="10.140625" style="1"/>
    <col min="12283" max="12283" width="6" style="1" customWidth="1"/>
    <col min="12284" max="12284" width="44" style="1" customWidth="1"/>
    <col min="12285" max="12285" width="10.7109375" style="1" customWidth="1"/>
    <col min="12286" max="12286" width="10.140625" style="1" customWidth="1"/>
    <col min="12287" max="12287" width="10.7109375" style="1" customWidth="1"/>
    <col min="12288" max="12288" width="11.85546875" style="1" customWidth="1"/>
    <col min="12289" max="12538" width="10.140625" style="1"/>
    <col min="12539" max="12539" width="6" style="1" customWidth="1"/>
    <col min="12540" max="12540" width="44" style="1" customWidth="1"/>
    <col min="12541" max="12541" width="10.7109375" style="1" customWidth="1"/>
    <col min="12542" max="12542" width="10.140625" style="1" customWidth="1"/>
    <col min="12543" max="12543" width="10.7109375" style="1" customWidth="1"/>
    <col min="12544" max="12544" width="11.85546875" style="1" customWidth="1"/>
    <col min="12545" max="12794" width="10.140625" style="1"/>
    <col min="12795" max="12795" width="6" style="1" customWidth="1"/>
    <col min="12796" max="12796" width="44" style="1" customWidth="1"/>
    <col min="12797" max="12797" width="10.7109375" style="1" customWidth="1"/>
    <col min="12798" max="12798" width="10.140625" style="1" customWidth="1"/>
    <col min="12799" max="12799" width="10.7109375" style="1" customWidth="1"/>
    <col min="12800" max="12800" width="11.85546875" style="1" customWidth="1"/>
    <col min="12801" max="13050" width="10.140625" style="1"/>
    <col min="13051" max="13051" width="6" style="1" customWidth="1"/>
    <col min="13052" max="13052" width="44" style="1" customWidth="1"/>
    <col min="13053" max="13053" width="10.7109375" style="1" customWidth="1"/>
    <col min="13054" max="13054" width="10.140625" style="1" customWidth="1"/>
    <col min="13055" max="13055" width="10.7109375" style="1" customWidth="1"/>
    <col min="13056" max="13056" width="11.85546875" style="1" customWidth="1"/>
    <col min="13057" max="13306" width="10.140625" style="1"/>
    <col min="13307" max="13307" width="6" style="1" customWidth="1"/>
    <col min="13308" max="13308" width="44" style="1" customWidth="1"/>
    <col min="13309" max="13309" width="10.7109375" style="1" customWidth="1"/>
    <col min="13310" max="13310" width="10.140625" style="1" customWidth="1"/>
    <col min="13311" max="13311" width="10.7109375" style="1" customWidth="1"/>
    <col min="13312" max="13312" width="11.85546875" style="1" customWidth="1"/>
    <col min="13313" max="13562" width="10.140625" style="1"/>
    <col min="13563" max="13563" width="6" style="1" customWidth="1"/>
    <col min="13564" max="13564" width="44" style="1" customWidth="1"/>
    <col min="13565" max="13565" width="10.7109375" style="1" customWidth="1"/>
    <col min="13566" max="13566" width="10.140625" style="1" customWidth="1"/>
    <col min="13567" max="13567" width="10.7109375" style="1" customWidth="1"/>
    <col min="13568" max="13568" width="11.85546875" style="1" customWidth="1"/>
    <col min="13569" max="13818" width="10.140625" style="1"/>
    <col min="13819" max="13819" width="6" style="1" customWidth="1"/>
    <col min="13820" max="13820" width="44" style="1" customWidth="1"/>
    <col min="13821" max="13821" width="10.7109375" style="1" customWidth="1"/>
    <col min="13822" max="13822" width="10.140625" style="1" customWidth="1"/>
    <col min="13823" max="13823" width="10.7109375" style="1" customWidth="1"/>
    <col min="13824" max="13824" width="11.85546875" style="1" customWidth="1"/>
    <col min="13825" max="14074" width="10.140625" style="1"/>
    <col min="14075" max="14075" width="6" style="1" customWidth="1"/>
    <col min="14076" max="14076" width="44" style="1" customWidth="1"/>
    <col min="14077" max="14077" width="10.7109375" style="1" customWidth="1"/>
    <col min="14078" max="14078" width="10.140625" style="1" customWidth="1"/>
    <col min="14079" max="14079" width="10.7109375" style="1" customWidth="1"/>
    <col min="14080" max="14080" width="11.85546875" style="1" customWidth="1"/>
    <col min="14081" max="14330" width="10.140625" style="1"/>
    <col min="14331" max="14331" width="6" style="1" customWidth="1"/>
    <col min="14332" max="14332" width="44" style="1" customWidth="1"/>
    <col min="14333" max="14333" width="10.7109375" style="1" customWidth="1"/>
    <col min="14334" max="14334" width="10.140625" style="1" customWidth="1"/>
    <col min="14335" max="14335" width="10.7109375" style="1" customWidth="1"/>
    <col min="14336" max="14336" width="11.85546875" style="1" customWidth="1"/>
    <col min="14337" max="14586" width="10.140625" style="1"/>
    <col min="14587" max="14587" width="6" style="1" customWidth="1"/>
    <col min="14588" max="14588" width="44" style="1" customWidth="1"/>
    <col min="14589" max="14589" width="10.7109375" style="1" customWidth="1"/>
    <col min="14590" max="14590" width="10.140625" style="1" customWidth="1"/>
    <col min="14591" max="14591" width="10.7109375" style="1" customWidth="1"/>
    <col min="14592" max="14592" width="11.85546875" style="1" customWidth="1"/>
    <col min="14593" max="14842" width="10.140625" style="1"/>
    <col min="14843" max="14843" width="6" style="1" customWidth="1"/>
    <col min="14844" max="14844" width="44" style="1" customWidth="1"/>
    <col min="14845" max="14845" width="10.7109375" style="1" customWidth="1"/>
    <col min="14846" max="14846" width="10.140625" style="1" customWidth="1"/>
    <col min="14847" max="14847" width="10.7109375" style="1" customWidth="1"/>
    <col min="14848" max="14848" width="11.85546875" style="1" customWidth="1"/>
    <col min="14849" max="15098" width="10.140625" style="1"/>
    <col min="15099" max="15099" width="6" style="1" customWidth="1"/>
    <col min="15100" max="15100" width="44" style="1" customWidth="1"/>
    <col min="15101" max="15101" width="10.7109375" style="1" customWidth="1"/>
    <col min="15102" max="15102" width="10.140625" style="1" customWidth="1"/>
    <col min="15103" max="15103" width="10.7109375" style="1" customWidth="1"/>
    <col min="15104" max="15104" width="11.85546875" style="1" customWidth="1"/>
    <col min="15105" max="15354" width="10.140625" style="1"/>
    <col min="15355" max="15355" width="6" style="1" customWidth="1"/>
    <col min="15356" max="15356" width="44" style="1" customWidth="1"/>
    <col min="15357" max="15357" width="10.7109375" style="1" customWidth="1"/>
    <col min="15358" max="15358" width="10.140625" style="1" customWidth="1"/>
    <col min="15359" max="15359" width="10.7109375" style="1" customWidth="1"/>
    <col min="15360" max="15360" width="11.85546875" style="1" customWidth="1"/>
    <col min="15361" max="15610" width="10.140625" style="1"/>
    <col min="15611" max="15611" width="6" style="1" customWidth="1"/>
    <col min="15612" max="15612" width="44" style="1" customWidth="1"/>
    <col min="15613" max="15613" width="10.7109375" style="1" customWidth="1"/>
    <col min="15614" max="15614" width="10.140625" style="1" customWidth="1"/>
    <col min="15615" max="15615" width="10.7109375" style="1" customWidth="1"/>
    <col min="15616" max="15616" width="11.85546875" style="1" customWidth="1"/>
    <col min="15617" max="15866" width="10.140625" style="1"/>
    <col min="15867" max="15867" width="6" style="1" customWidth="1"/>
    <col min="15868" max="15868" width="44" style="1" customWidth="1"/>
    <col min="15869" max="15869" width="10.7109375" style="1" customWidth="1"/>
    <col min="15870" max="15870" width="10.140625" style="1" customWidth="1"/>
    <col min="15871" max="15871" width="10.7109375" style="1" customWidth="1"/>
    <col min="15872" max="15872" width="11.85546875" style="1" customWidth="1"/>
    <col min="15873" max="16384" width="10.140625" style="1"/>
  </cols>
  <sheetData>
    <row r="1" spans="1:6" ht="15.75" x14ac:dyDescent="0.25">
      <c r="A1" s="51"/>
      <c r="B1" s="49"/>
      <c r="C1" s="49"/>
      <c r="D1" s="49"/>
      <c r="E1" s="49"/>
      <c r="F1" s="49"/>
    </row>
    <row r="2" spans="1:6" ht="15.75" x14ac:dyDescent="0.25">
      <c r="A2" s="33" t="s">
        <v>27</v>
      </c>
      <c r="B2" s="6"/>
      <c r="C2" s="6"/>
      <c r="D2" s="6"/>
      <c r="E2" s="6"/>
      <c r="F2" s="6" t="s">
        <v>82</v>
      </c>
    </row>
    <row r="3" spans="1:6" ht="13.5" customHeight="1" x14ac:dyDescent="0.25">
      <c r="A3" s="117" t="s">
        <v>0</v>
      </c>
      <c r="B3" s="117" t="s">
        <v>28</v>
      </c>
      <c r="C3" s="117" t="s">
        <v>1</v>
      </c>
      <c r="D3" s="118" t="s">
        <v>2</v>
      </c>
      <c r="E3" s="118"/>
      <c r="F3" s="118"/>
    </row>
    <row r="4" spans="1:6" ht="15.75" customHeight="1" x14ac:dyDescent="0.25">
      <c r="A4" s="117"/>
      <c r="B4" s="117"/>
      <c r="C4" s="117"/>
      <c r="D4" s="117" t="s">
        <v>29</v>
      </c>
      <c r="E4" s="117"/>
      <c r="F4" s="117" t="s">
        <v>30</v>
      </c>
    </row>
    <row r="5" spans="1:6" ht="48" customHeight="1" x14ac:dyDescent="0.25">
      <c r="A5" s="117"/>
      <c r="B5" s="117"/>
      <c r="C5" s="117"/>
      <c r="D5" s="8" t="s">
        <v>31</v>
      </c>
      <c r="E5" s="8" t="s">
        <v>32</v>
      </c>
      <c r="F5" s="117"/>
    </row>
    <row r="6" spans="1:6" ht="15.75" x14ac:dyDescent="0.25">
      <c r="A6" s="47">
        <v>1</v>
      </c>
      <c r="B6" s="46">
        <v>2</v>
      </c>
      <c r="C6" s="47">
        <v>3</v>
      </c>
      <c r="D6" s="47">
        <v>4</v>
      </c>
      <c r="E6" s="47">
        <v>5</v>
      </c>
      <c r="F6" s="47">
        <v>6</v>
      </c>
    </row>
    <row r="7" spans="1:6" ht="15.75" x14ac:dyDescent="0.25">
      <c r="A7" s="9">
        <v>1</v>
      </c>
      <c r="B7" s="5" t="s">
        <v>33</v>
      </c>
      <c r="C7" s="23">
        <f>+C8</f>
        <v>247.8</v>
      </c>
      <c r="D7" s="23">
        <f t="shared" ref="D7:F7" si="0">+D8</f>
        <v>245.3</v>
      </c>
      <c r="E7" s="23">
        <f t="shared" si="0"/>
        <v>231.7</v>
      </c>
      <c r="F7" s="23">
        <f t="shared" si="0"/>
        <v>2.5</v>
      </c>
    </row>
    <row r="8" spans="1:6" ht="15.75" x14ac:dyDescent="0.25">
      <c r="A8" s="9">
        <f>+A7+1</f>
        <v>2</v>
      </c>
      <c r="B8" s="5" t="s">
        <v>34</v>
      </c>
      <c r="C8" s="23">
        <f>+C10</f>
        <v>247.8</v>
      </c>
      <c r="D8" s="23">
        <f t="shared" ref="D8:F8" si="1">+D10</f>
        <v>245.3</v>
      </c>
      <c r="E8" s="23">
        <f t="shared" si="1"/>
        <v>231.7</v>
      </c>
      <c r="F8" s="23">
        <f t="shared" si="1"/>
        <v>2.5</v>
      </c>
    </row>
    <row r="9" spans="1:6" ht="15.75" x14ac:dyDescent="0.25">
      <c r="A9" s="9">
        <f t="shared" ref="A9:A75" si="2">+A8+1</f>
        <v>3</v>
      </c>
      <c r="B9" s="46" t="s">
        <v>2</v>
      </c>
      <c r="C9" s="23"/>
      <c r="D9" s="23"/>
      <c r="E9" s="23"/>
      <c r="F9" s="23"/>
    </row>
    <row r="10" spans="1:6" ht="31.5" x14ac:dyDescent="0.25">
      <c r="A10" s="9">
        <f t="shared" si="2"/>
        <v>4</v>
      </c>
      <c r="B10" s="4" t="s">
        <v>43</v>
      </c>
      <c r="C10" s="24">
        <f>+D10+F10</f>
        <v>247.8</v>
      </c>
      <c r="D10" s="24">
        <v>245.3</v>
      </c>
      <c r="E10" s="24">
        <v>231.7</v>
      </c>
      <c r="F10" s="24">
        <v>2.5</v>
      </c>
    </row>
    <row r="11" spans="1:6" ht="15.75" x14ac:dyDescent="0.25">
      <c r="A11" s="9">
        <f t="shared" si="2"/>
        <v>5</v>
      </c>
      <c r="B11" s="5" t="s">
        <v>3</v>
      </c>
      <c r="C11" s="23">
        <f>+C12+C13+C17+C68+C74+C84+C92+C99+C103+C121+C48+C127</f>
        <v>241843.5</v>
      </c>
      <c r="D11" s="23">
        <f>+D12+D13+D17+D68+D74+D84+D92+D99+D103+D121+D48+D127</f>
        <v>197366.39999999999</v>
      </c>
      <c r="E11" s="23">
        <f>+E12+E13+E17+E68+E74+E84+E92+E99+E103+E121+E48+E127</f>
        <v>120852.7</v>
      </c>
      <c r="F11" s="23">
        <f>+F12+F13+F17+F68+F74+F84+F92+F99+F103+F121+F48+F127</f>
        <v>44477.1</v>
      </c>
    </row>
    <row r="12" spans="1:6" ht="31.5" x14ac:dyDescent="0.25">
      <c r="A12" s="9">
        <f t="shared" si="2"/>
        <v>6</v>
      </c>
      <c r="B12" s="4" t="s">
        <v>132</v>
      </c>
      <c r="C12" s="23">
        <f>+D12+F12</f>
        <v>450.5</v>
      </c>
      <c r="D12" s="23">
        <v>444</v>
      </c>
      <c r="E12" s="23"/>
      <c r="F12" s="23">
        <v>6.5</v>
      </c>
    </row>
    <row r="13" spans="1:6" ht="15.75" x14ac:dyDescent="0.25">
      <c r="A13" s="9">
        <f t="shared" si="2"/>
        <v>7</v>
      </c>
      <c r="B13" s="7" t="s">
        <v>136</v>
      </c>
      <c r="C13" s="23">
        <f>+C15+C16</f>
        <v>990.5</v>
      </c>
      <c r="D13" s="23">
        <f>+D15+D16</f>
        <v>888.1</v>
      </c>
      <c r="E13" s="23">
        <f>+E15+E16</f>
        <v>22.2</v>
      </c>
      <c r="F13" s="23">
        <f>+F15+F16</f>
        <v>102.4</v>
      </c>
    </row>
    <row r="14" spans="1:6" ht="15.75" x14ac:dyDescent="0.25">
      <c r="A14" s="9">
        <f t="shared" si="2"/>
        <v>8</v>
      </c>
      <c r="B14" s="46" t="s">
        <v>2</v>
      </c>
      <c r="C14" s="23"/>
      <c r="D14" s="23"/>
      <c r="E14" s="23"/>
      <c r="F14" s="23"/>
    </row>
    <row r="15" spans="1:6" ht="31.5" x14ac:dyDescent="0.25">
      <c r="A15" s="9">
        <f t="shared" si="2"/>
        <v>9</v>
      </c>
      <c r="B15" s="8" t="s">
        <v>138</v>
      </c>
      <c r="C15" s="24">
        <f>+D15+F15</f>
        <v>892</v>
      </c>
      <c r="D15" s="24">
        <v>887</v>
      </c>
      <c r="E15" s="24">
        <v>21.4</v>
      </c>
      <c r="F15" s="24">
        <v>5</v>
      </c>
    </row>
    <row r="16" spans="1:6" ht="47.25" x14ac:dyDescent="0.25">
      <c r="A16" s="9">
        <f t="shared" si="2"/>
        <v>10</v>
      </c>
      <c r="B16" s="8" t="s">
        <v>142</v>
      </c>
      <c r="C16" s="24">
        <f>+D16+F16</f>
        <v>98.5</v>
      </c>
      <c r="D16" s="24">
        <v>1.1000000000000001</v>
      </c>
      <c r="E16" s="24">
        <v>0.8</v>
      </c>
      <c r="F16" s="24">
        <v>97.4</v>
      </c>
    </row>
    <row r="17" spans="1:6" ht="15.75" x14ac:dyDescent="0.25">
      <c r="A17" s="9">
        <f t="shared" si="2"/>
        <v>11</v>
      </c>
      <c r="B17" s="5" t="s">
        <v>34</v>
      </c>
      <c r="C17" s="23">
        <f>SUM(C19:C24)+C47+C45+C46</f>
        <v>14398.6</v>
      </c>
      <c r="D17" s="23">
        <f>SUM(D19:D24)+D47+D46+D45</f>
        <v>12268.9</v>
      </c>
      <c r="E17" s="23">
        <f t="shared" ref="E17:F17" si="3">SUM(E19:E24)+E47+E45</f>
        <v>9342.9</v>
      </c>
      <c r="F17" s="23">
        <f t="shared" si="3"/>
        <v>2129.6999999999998</v>
      </c>
    </row>
    <row r="18" spans="1:6" ht="15.75" x14ac:dyDescent="0.25">
      <c r="A18" s="9">
        <f t="shared" si="2"/>
        <v>12</v>
      </c>
      <c r="B18" s="46" t="s">
        <v>2</v>
      </c>
      <c r="C18" s="23"/>
      <c r="D18" s="24"/>
      <c r="E18" s="24"/>
      <c r="F18" s="24"/>
    </row>
    <row r="19" spans="1:6" ht="47.25" x14ac:dyDescent="0.25">
      <c r="A19" s="9">
        <f t="shared" si="2"/>
        <v>13</v>
      </c>
      <c r="B19" s="4" t="s">
        <v>139</v>
      </c>
      <c r="C19" s="24">
        <f>+D19+F19</f>
        <v>392.5</v>
      </c>
      <c r="D19" s="24">
        <v>392.5</v>
      </c>
      <c r="E19" s="24">
        <v>215.4</v>
      </c>
      <c r="F19" s="24"/>
    </row>
    <row r="20" spans="1:6" ht="47.25" x14ac:dyDescent="0.25">
      <c r="A20" s="9">
        <f t="shared" si="2"/>
        <v>14</v>
      </c>
      <c r="B20" s="4" t="s">
        <v>140</v>
      </c>
      <c r="C20" s="24">
        <f t="shared" ref="C20:C23" si="4">+D20+F20</f>
        <v>395.9</v>
      </c>
      <c r="D20" s="24">
        <v>395.9</v>
      </c>
      <c r="E20" s="24">
        <v>353.1</v>
      </c>
      <c r="F20" s="24"/>
    </row>
    <row r="21" spans="1:6" ht="47.25" x14ac:dyDescent="0.25">
      <c r="A21" s="9">
        <f t="shared" si="2"/>
        <v>15</v>
      </c>
      <c r="B21" s="4" t="s">
        <v>35</v>
      </c>
      <c r="C21" s="24">
        <f>+D21+F21</f>
        <v>12327.7</v>
      </c>
      <c r="D21" s="24">
        <v>10272.5</v>
      </c>
      <c r="E21" s="24">
        <v>8121.4</v>
      </c>
      <c r="F21" s="24">
        <v>2055.1999999999998</v>
      </c>
    </row>
    <row r="22" spans="1:6" ht="31.5" x14ac:dyDescent="0.25">
      <c r="A22" s="9">
        <f t="shared" si="2"/>
        <v>16</v>
      </c>
      <c r="B22" s="4" t="s">
        <v>36</v>
      </c>
      <c r="C22" s="24">
        <f t="shared" si="4"/>
        <v>49</v>
      </c>
      <c r="D22" s="24">
        <v>49</v>
      </c>
      <c r="E22" s="24"/>
      <c r="F22" s="24"/>
    </row>
    <row r="23" spans="1:6" ht="31.5" x14ac:dyDescent="0.25">
      <c r="A23" s="9">
        <f t="shared" si="2"/>
        <v>17</v>
      </c>
      <c r="B23" s="4" t="s">
        <v>37</v>
      </c>
      <c r="C23" s="24">
        <f t="shared" si="4"/>
        <v>200</v>
      </c>
      <c r="D23" s="24">
        <v>140</v>
      </c>
      <c r="E23" s="24"/>
      <c r="F23" s="24">
        <v>60</v>
      </c>
    </row>
    <row r="24" spans="1:6" ht="63" x14ac:dyDescent="0.25">
      <c r="A24" s="9">
        <f t="shared" si="2"/>
        <v>18</v>
      </c>
      <c r="B24" s="4" t="s">
        <v>38</v>
      </c>
      <c r="C24" s="24">
        <f>SUM(C26:C44)</f>
        <v>733.4</v>
      </c>
      <c r="D24" s="24">
        <f t="shared" ref="D24:F24" si="5">SUM(D26:D44)</f>
        <v>718.9</v>
      </c>
      <c r="E24" s="24">
        <v>651</v>
      </c>
      <c r="F24" s="24">
        <f t="shared" si="5"/>
        <v>14.5</v>
      </c>
    </row>
    <row r="25" spans="1:6" ht="15.75" x14ac:dyDescent="0.25">
      <c r="A25" s="9">
        <f t="shared" si="2"/>
        <v>19</v>
      </c>
      <c r="B25" s="46" t="s">
        <v>2</v>
      </c>
      <c r="C25" s="23"/>
      <c r="D25" s="24"/>
      <c r="E25" s="24"/>
      <c r="F25" s="24"/>
    </row>
    <row r="26" spans="1:6" ht="31.5" x14ac:dyDescent="0.25">
      <c r="A26" s="9">
        <f t="shared" si="2"/>
        <v>20</v>
      </c>
      <c r="B26" s="4" t="s">
        <v>155</v>
      </c>
      <c r="C26" s="24">
        <f>+D26+F26</f>
        <v>0.6</v>
      </c>
      <c r="D26" s="24">
        <v>0.6</v>
      </c>
      <c r="E26" s="24">
        <v>0.6</v>
      </c>
      <c r="F26" s="24"/>
    </row>
    <row r="27" spans="1:6" ht="15.75" x14ac:dyDescent="0.25">
      <c r="A27" s="9">
        <f t="shared" si="2"/>
        <v>21</v>
      </c>
      <c r="B27" s="4" t="s">
        <v>13</v>
      </c>
      <c r="C27" s="24">
        <f t="shared" ref="C27:C47" si="6">+D27+F27</f>
        <v>23.6</v>
      </c>
      <c r="D27" s="24">
        <v>23.6</v>
      </c>
      <c r="E27" s="24">
        <v>20.8</v>
      </c>
      <c r="F27" s="24"/>
    </row>
    <row r="28" spans="1:6" ht="31.5" x14ac:dyDescent="0.25">
      <c r="A28" s="9">
        <f t="shared" si="2"/>
        <v>22</v>
      </c>
      <c r="B28" s="4" t="s">
        <v>14</v>
      </c>
      <c r="C28" s="24">
        <f t="shared" si="6"/>
        <v>15.3</v>
      </c>
      <c r="D28" s="24">
        <v>15.3</v>
      </c>
      <c r="E28" s="24">
        <v>15.1</v>
      </c>
      <c r="F28" s="24"/>
    </row>
    <row r="29" spans="1:6" ht="31.5" x14ac:dyDescent="0.25">
      <c r="A29" s="9">
        <f t="shared" si="2"/>
        <v>23</v>
      </c>
      <c r="B29" s="4" t="s">
        <v>79</v>
      </c>
      <c r="C29" s="24">
        <f t="shared" si="6"/>
        <v>75.599999999999994</v>
      </c>
      <c r="D29" s="24">
        <v>75.599999999999994</v>
      </c>
      <c r="E29" s="24">
        <v>59.8</v>
      </c>
      <c r="F29" s="24"/>
    </row>
    <row r="30" spans="1:6" ht="31.5" x14ac:dyDescent="0.25">
      <c r="A30" s="9">
        <f t="shared" si="2"/>
        <v>24</v>
      </c>
      <c r="B30" s="4" t="s">
        <v>104</v>
      </c>
      <c r="C30" s="24">
        <f t="shared" si="6"/>
        <v>44.7</v>
      </c>
      <c r="D30" s="24">
        <v>44.7</v>
      </c>
      <c r="E30" s="24">
        <v>39.4</v>
      </c>
      <c r="F30" s="24"/>
    </row>
    <row r="31" spans="1:6" ht="15.75" x14ac:dyDescent="0.25">
      <c r="A31" s="9">
        <f t="shared" si="2"/>
        <v>25</v>
      </c>
      <c r="B31" s="4" t="s">
        <v>15</v>
      </c>
      <c r="C31" s="24">
        <f t="shared" si="6"/>
        <v>84.6</v>
      </c>
      <c r="D31" s="24">
        <v>84.6</v>
      </c>
      <c r="E31" s="24">
        <v>83.1</v>
      </c>
      <c r="F31" s="24"/>
    </row>
    <row r="32" spans="1:6" ht="15.75" x14ac:dyDescent="0.25">
      <c r="A32" s="9">
        <f t="shared" si="2"/>
        <v>26</v>
      </c>
      <c r="B32" s="4" t="s">
        <v>16</v>
      </c>
      <c r="C32" s="24">
        <f>+D32+F32</f>
        <v>86.1</v>
      </c>
      <c r="D32" s="24">
        <v>86.1</v>
      </c>
      <c r="E32" s="24">
        <v>79.2</v>
      </c>
      <c r="F32" s="24"/>
    </row>
    <row r="33" spans="1:6" ht="47.25" x14ac:dyDescent="0.25">
      <c r="A33" s="9">
        <f t="shared" si="2"/>
        <v>27</v>
      </c>
      <c r="B33" s="4" t="s">
        <v>75</v>
      </c>
      <c r="C33" s="24">
        <f t="shared" si="6"/>
        <v>29.3</v>
      </c>
      <c r="D33" s="24">
        <v>29.3</v>
      </c>
      <c r="E33" s="24">
        <v>28.7</v>
      </c>
      <c r="F33" s="24"/>
    </row>
    <row r="34" spans="1:6" ht="31.5" x14ac:dyDescent="0.25">
      <c r="A34" s="9">
        <f t="shared" si="2"/>
        <v>28</v>
      </c>
      <c r="B34" s="4" t="s">
        <v>17</v>
      </c>
      <c r="C34" s="24">
        <f t="shared" si="6"/>
        <v>2.6</v>
      </c>
      <c r="D34" s="24">
        <v>2.6</v>
      </c>
      <c r="E34" s="24"/>
      <c r="F34" s="24"/>
    </row>
    <row r="35" spans="1:6" ht="47.25" x14ac:dyDescent="0.25">
      <c r="A35" s="9">
        <f t="shared" si="2"/>
        <v>29</v>
      </c>
      <c r="B35" s="4" t="s">
        <v>135</v>
      </c>
      <c r="C35" s="24">
        <f t="shared" si="6"/>
        <v>1.2</v>
      </c>
      <c r="D35" s="24">
        <v>1.2</v>
      </c>
      <c r="E35" s="24">
        <v>1.1000000000000001</v>
      </c>
      <c r="F35" s="24"/>
    </row>
    <row r="36" spans="1:6" ht="15.75" x14ac:dyDescent="0.25">
      <c r="A36" s="9">
        <f t="shared" si="2"/>
        <v>30</v>
      </c>
      <c r="B36" s="4" t="s">
        <v>80</v>
      </c>
      <c r="C36" s="24">
        <f>+D36+F36</f>
        <v>5.3</v>
      </c>
      <c r="D36" s="24">
        <v>5.3</v>
      </c>
      <c r="E36" s="24"/>
      <c r="F36" s="24"/>
    </row>
    <row r="37" spans="1:6" ht="15.75" x14ac:dyDescent="0.25">
      <c r="A37" s="9">
        <f t="shared" si="2"/>
        <v>31</v>
      </c>
      <c r="B37" s="8" t="s">
        <v>39</v>
      </c>
      <c r="C37" s="24">
        <f t="shared" si="6"/>
        <v>18.899999999999999</v>
      </c>
      <c r="D37" s="24">
        <v>18.899999999999999</v>
      </c>
      <c r="E37" s="24">
        <v>18.2</v>
      </c>
      <c r="F37" s="24"/>
    </row>
    <row r="38" spans="1:6" ht="31.5" x14ac:dyDescent="0.25">
      <c r="A38" s="9">
        <f t="shared" si="2"/>
        <v>32</v>
      </c>
      <c r="B38" s="4" t="s">
        <v>106</v>
      </c>
      <c r="C38" s="24">
        <f t="shared" si="6"/>
        <v>10.5</v>
      </c>
      <c r="D38" s="24">
        <v>10.5</v>
      </c>
      <c r="E38" s="24">
        <v>10.3</v>
      </c>
      <c r="F38" s="24"/>
    </row>
    <row r="39" spans="1:6" ht="15.75" x14ac:dyDescent="0.25">
      <c r="A39" s="9">
        <f t="shared" si="2"/>
        <v>33</v>
      </c>
      <c r="B39" s="4" t="s">
        <v>40</v>
      </c>
      <c r="C39" s="24">
        <f t="shared" si="6"/>
        <v>162.80000000000001</v>
      </c>
      <c r="D39" s="24">
        <v>153.1</v>
      </c>
      <c r="E39" s="24">
        <v>124.7</v>
      </c>
      <c r="F39" s="24">
        <v>9.6999999999999993</v>
      </c>
    </row>
    <row r="40" spans="1:6" ht="31.5" x14ac:dyDescent="0.25">
      <c r="A40" s="9">
        <f t="shared" si="2"/>
        <v>34</v>
      </c>
      <c r="B40" s="4" t="s">
        <v>41</v>
      </c>
      <c r="C40" s="24">
        <f t="shared" si="6"/>
        <v>23.4</v>
      </c>
      <c r="D40" s="24">
        <v>23.4</v>
      </c>
      <c r="E40" s="24">
        <v>19</v>
      </c>
      <c r="F40" s="24"/>
    </row>
    <row r="41" spans="1:6" ht="15.75" x14ac:dyDescent="0.25">
      <c r="A41" s="9">
        <f t="shared" si="2"/>
        <v>35</v>
      </c>
      <c r="B41" s="4" t="s">
        <v>42</v>
      </c>
      <c r="C41" s="24">
        <f t="shared" si="6"/>
        <v>71.2</v>
      </c>
      <c r="D41" s="24">
        <v>66.400000000000006</v>
      </c>
      <c r="E41" s="24">
        <v>63.4</v>
      </c>
      <c r="F41" s="24">
        <v>4.8</v>
      </c>
    </row>
    <row r="42" spans="1:6" ht="31.5" x14ac:dyDescent="0.25">
      <c r="A42" s="9">
        <f t="shared" si="2"/>
        <v>36</v>
      </c>
      <c r="B42" s="4" t="s">
        <v>107</v>
      </c>
      <c r="C42" s="24">
        <f t="shared" si="6"/>
        <v>6.7</v>
      </c>
      <c r="D42" s="24">
        <v>6.7</v>
      </c>
      <c r="E42" s="24">
        <v>6.6</v>
      </c>
      <c r="F42" s="24"/>
    </row>
    <row r="43" spans="1:6" ht="31.5" x14ac:dyDescent="0.25">
      <c r="A43" s="9">
        <f t="shared" si="2"/>
        <v>37</v>
      </c>
      <c r="B43" s="4" t="s">
        <v>122</v>
      </c>
      <c r="C43" s="24">
        <f t="shared" si="6"/>
        <v>42</v>
      </c>
      <c r="D43" s="24">
        <v>42</v>
      </c>
      <c r="E43" s="24">
        <v>36.200000000000003</v>
      </c>
      <c r="F43" s="24"/>
    </row>
    <row r="44" spans="1:6" ht="80.25" customHeight="1" x14ac:dyDescent="0.25">
      <c r="A44" s="9">
        <f t="shared" si="2"/>
        <v>38</v>
      </c>
      <c r="B44" s="4" t="s">
        <v>170</v>
      </c>
      <c r="C44" s="24">
        <f t="shared" si="6"/>
        <v>29</v>
      </c>
      <c r="D44" s="24">
        <v>29</v>
      </c>
      <c r="E44" s="24">
        <v>28.6</v>
      </c>
      <c r="F44" s="24"/>
    </row>
    <row r="45" spans="1:6" ht="94.5" x14ac:dyDescent="0.25">
      <c r="A45" s="9">
        <f t="shared" si="2"/>
        <v>39</v>
      </c>
      <c r="B45" s="34" t="s">
        <v>159</v>
      </c>
      <c r="C45" s="24">
        <f t="shared" si="6"/>
        <v>278.10000000000002</v>
      </c>
      <c r="D45" s="24">
        <v>278.10000000000002</v>
      </c>
      <c r="E45" s="24"/>
      <c r="F45" s="24"/>
    </row>
    <row r="46" spans="1:6" ht="78.75" x14ac:dyDescent="0.25">
      <c r="A46" s="9">
        <f t="shared" si="2"/>
        <v>40</v>
      </c>
      <c r="B46" s="34" t="s">
        <v>184</v>
      </c>
      <c r="C46" s="24">
        <f t="shared" si="6"/>
        <v>20</v>
      </c>
      <c r="D46" s="24">
        <v>20</v>
      </c>
      <c r="E46" s="24"/>
      <c r="F46" s="24"/>
    </row>
    <row r="47" spans="1:6" ht="47.25" x14ac:dyDescent="0.25">
      <c r="A47" s="9">
        <f t="shared" si="2"/>
        <v>41</v>
      </c>
      <c r="B47" s="34" t="s">
        <v>154</v>
      </c>
      <c r="C47" s="24">
        <f t="shared" si="6"/>
        <v>2</v>
      </c>
      <c r="D47" s="24">
        <v>2</v>
      </c>
      <c r="E47" s="24">
        <v>2</v>
      </c>
      <c r="F47" s="23"/>
    </row>
    <row r="48" spans="1:6" ht="15.75" x14ac:dyDescent="0.25">
      <c r="A48" s="9">
        <f t="shared" si="2"/>
        <v>42</v>
      </c>
      <c r="B48" s="5" t="s">
        <v>67</v>
      </c>
      <c r="C48" s="23">
        <f>SUM(C50:C62)</f>
        <v>8965.6</v>
      </c>
      <c r="D48" s="23">
        <f>SUM(D50:D62)</f>
        <v>5672.3</v>
      </c>
      <c r="E48" s="23">
        <f>SUM(E50:E62)</f>
        <v>2322.6</v>
      </c>
      <c r="F48" s="23">
        <f>SUM(F50:F62)</f>
        <v>3293.3</v>
      </c>
    </row>
    <row r="49" spans="1:6" ht="15.75" x14ac:dyDescent="0.25">
      <c r="A49" s="9">
        <f t="shared" si="2"/>
        <v>43</v>
      </c>
      <c r="B49" s="46" t="s">
        <v>2</v>
      </c>
      <c r="C49" s="24"/>
      <c r="D49" s="24"/>
      <c r="E49" s="24"/>
      <c r="F49" s="24"/>
    </row>
    <row r="50" spans="1:6" ht="31.5" x14ac:dyDescent="0.25">
      <c r="A50" s="9">
        <f t="shared" si="2"/>
        <v>44</v>
      </c>
      <c r="B50" s="4" t="s">
        <v>77</v>
      </c>
      <c r="C50" s="24">
        <f>+D50+F50</f>
        <v>2330.6</v>
      </c>
      <c r="D50" s="24">
        <f>1725.9-43.9</f>
        <v>1682</v>
      </c>
      <c r="E50" s="24">
        <v>1170.5</v>
      </c>
      <c r="F50" s="24">
        <v>648.6</v>
      </c>
    </row>
    <row r="51" spans="1:6" ht="31.5" x14ac:dyDescent="0.25">
      <c r="A51" s="9">
        <f t="shared" si="2"/>
        <v>45</v>
      </c>
      <c r="B51" s="4" t="s">
        <v>78</v>
      </c>
      <c r="C51" s="24">
        <f t="shared" ref="C51:C67" si="7">+D51+F51</f>
        <v>25.6</v>
      </c>
      <c r="D51" s="24">
        <v>25.6</v>
      </c>
      <c r="E51" s="24">
        <v>16.7</v>
      </c>
      <c r="F51" s="24"/>
    </row>
    <row r="52" spans="1:6" ht="31.5" x14ac:dyDescent="0.25">
      <c r="A52" s="9">
        <f t="shared" si="2"/>
        <v>46</v>
      </c>
      <c r="B52" s="4" t="s">
        <v>69</v>
      </c>
      <c r="C52" s="24">
        <f>+D52+F52</f>
        <v>126</v>
      </c>
      <c r="D52" s="24">
        <v>126</v>
      </c>
      <c r="E52" s="24"/>
      <c r="F52" s="24"/>
    </row>
    <row r="53" spans="1:6" ht="31.5" x14ac:dyDescent="0.25">
      <c r="A53" s="9">
        <f t="shared" si="2"/>
        <v>47</v>
      </c>
      <c r="B53" s="8" t="s">
        <v>70</v>
      </c>
      <c r="C53" s="24">
        <f>+D53+F53</f>
        <v>43.9</v>
      </c>
      <c r="D53" s="24">
        <v>43.9</v>
      </c>
      <c r="E53" s="24"/>
      <c r="F53" s="24"/>
    </row>
    <row r="54" spans="1:6" ht="47.25" x14ac:dyDescent="0.25">
      <c r="A54" s="9">
        <f t="shared" si="2"/>
        <v>48</v>
      </c>
      <c r="B54" s="4" t="s">
        <v>112</v>
      </c>
      <c r="C54" s="24">
        <f t="shared" si="7"/>
        <v>449.3</v>
      </c>
      <c r="D54" s="24">
        <v>303.60000000000002</v>
      </c>
      <c r="E54" s="24">
        <v>22.1</v>
      </c>
      <c r="F54" s="24">
        <v>145.69999999999999</v>
      </c>
    </row>
    <row r="55" spans="1:6" ht="47.25" x14ac:dyDescent="0.25">
      <c r="A55" s="9">
        <f t="shared" si="2"/>
        <v>49</v>
      </c>
      <c r="B55" s="4" t="s">
        <v>148</v>
      </c>
      <c r="C55" s="24">
        <f t="shared" si="7"/>
        <v>2499</v>
      </c>
      <c r="D55" s="24"/>
      <c r="E55" s="24"/>
      <c r="F55" s="12">
        <v>2499</v>
      </c>
    </row>
    <row r="56" spans="1:6" ht="47.25" x14ac:dyDescent="0.25">
      <c r="A56" s="9">
        <f t="shared" si="2"/>
        <v>50</v>
      </c>
      <c r="B56" s="4" t="s">
        <v>190</v>
      </c>
      <c r="C56" s="24">
        <f t="shared" si="7"/>
        <v>300</v>
      </c>
      <c r="D56" s="24">
        <v>300</v>
      </c>
      <c r="E56" s="24"/>
      <c r="F56" s="12"/>
    </row>
    <row r="57" spans="1:6" ht="90.75" customHeight="1" x14ac:dyDescent="0.25">
      <c r="A57" s="9">
        <f t="shared" si="2"/>
        <v>51</v>
      </c>
      <c r="B57" s="4" t="s">
        <v>192</v>
      </c>
      <c r="C57" s="24">
        <f t="shared" si="7"/>
        <v>81.3</v>
      </c>
      <c r="D57" s="24">
        <v>81.3</v>
      </c>
      <c r="E57" s="24">
        <v>80</v>
      </c>
      <c r="F57" s="12"/>
    </row>
    <row r="58" spans="1:6" ht="48.75" customHeight="1" x14ac:dyDescent="0.25">
      <c r="A58" s="9">
        <f t="shared" si="2"/>
        <v>52</v>
      </c>
      <c r="B58" s="4" t="s">
        <v>207</v>
      </c>
      <c r="C58" s="24">
        <f t="shared" si="7"/>
        <v>607.5</v>
      </c>
      <c r="D58" s="24">
        <v>607.5</v>
      </c>
      <c r="E58" s="24"/>
      <c r="F58" s="12"/>
    </row>
    <row r="59" spans="1:6" ht="48.75" customHeight="1" x14ac:dyDescent="0.25">
      <c r="A59" s="9">
        <f t="shared" si="2"/>
        <v>53</v>
      </c>
      <c r="B59" s="4" t="s">
        <v>222</v>
      </c>
      <c r="C59" s="24">
        <f t="shared" si="7"/>
        <v>1.5</v>
      </c>
      <c r="D59" s="24">
        <v>1.5</v>
      </c>
      <c r="E59" s="24"/>
      <c r="F59" s="12"/>
    </row>
    <row r="60" spans="1:6" ht="48.75" customHeight="1" x14ac:dyDescent="0.25">
      <c r="A60" s="9">
        <f t="shared" si="2"/>
        <v>54</v>
      </c>
      <c r="B60" s="4" t="s">
        <v>254</v>
      </c>
      <c r="C60" s="24">
        <f t="shared" si="7"/>
        <v>1331.4</v>
      </c>
      <c r="D60" s="24">
        <v>1331.4</v>
      </c>
      <c r="E60" s="24"/>
      <c r="F60" s="12"/>
    </row>
    <row r="61" spans="1:6" ht="84" customHeight="1" x14ac:dyDescent="0.25">
      <c r="A61" s="9">
        <f t="shared" si="2"/>
        <v>55</v>
      </c>
      <c r="B61" s="59" t="s">
        <v>212</v>
      </c>
      <c r="C61" s="24">
        <f t="shared" si="7"/>
        <v>2.5</v>
      </c>
      <c r="D61" s="24">
        <v>2.5</v>
      </c>
      <c r="E61" s="24">
        <v>2.5</v>
      </c>
      <c r="F61" s="12"/>
    </row>
    <row r="62" spans="1:6" ht="63" x14ac:dyDescent="0.25">
      <c r="A62" s="9">
        <f t="shared" si="2"/>
        <v>56</v>
      </c>
      <c r="B62" s="34" t="s">
        <v>68</v>
      </c>
      <c r="C62" s="24">
        <f>SUM(C64:C67)</f>
        <v>1167</v>
      </c>
      <c r="D62" s="24">
        <f t="shared" ref="D62:F62" si="8">SUM(D64:D67)</f>
        <v>1167</v>
      </c>
      <c r="E62" s="24">
        <f t="shared" si="8"/>
        <v>1030.8</v>
      </c>
      <c r="F62" s="24">
        <f t="shared" si="8"/>
        <v>0</v>
      </c>
    </row>
    <row r="63" spans="1:6" ht="15.75" x14ac:dyDescent="0.25">
      <c r="A63" s="9">
        <f t="shared" si="2"/>
        <v>57</v>
      </c>
      <c r="B63" s="46" t="s">
        <v>2</v>
      </c>
      <c r="C63" s="24">
        <f t="shared" si="7"/>
        <v>0</v>
      </c>
      <c r="D63" s="24"/>
      <c r="E63" s="24"/>
      <c r="F63" s="24"/>
    </row>
    <row r="64" spans="1:6" ht="31.5" x14ac:dyDescent="0.25">
      <c r="A64" s="9">
        <f t="shared" si="2"/>
        <v>58</v>
      </c>
      <c r="B64" s="4" t="s">
        <v>109</v>
      </c>
      <c r="C64" s="24">
        <f t="shared" si="7"/>
        <v>825.7</v>
      </c>
      <c r="D64" s="24">
        <v>825.7</v>
      </c>
      <c r="E64" s="24">
        <v>759.1</v>
      </c>
      <c r="F64" s="24"/>
    </row>
    <row r="65" spans="1:6" ht="47.25" x14ac:dyDescent="0.25">
      <c r="A65" s="9">
        <f t="shared" si="2"/>
        <v>59</v>
      </c>
      <c r="B65" s="4" t="s">
        <v>108</v>
      </c>
      <c r="C65" s="24">
        <f t="shared" si="7"/>
        <v>206</v>
      </c>
      <c r="D65" s="24">
        <v>206</v>
      </c>
      <c r="E65" s="24">
        <v>196.1</v>
      </c>
      <c r="F65" s="24"/>
    </row>
    <row r="66" spans="1:6" ht="31.5" x14ac:dyDescent="0.25">
      <c r="A66" s="9">
        <f t="shared" si="2"/>
        <v>60</v>
      </c>
      <c r="B66" s="4" t="s">
        <v>125</v>
      </c>
      <c r="C66" s="24">
        <f t="shared" si="7"/>
        <v>128</v>
      </c>
      <c r="D66" s="24">
        <v>128</v>
      </c>
      <c r="E66" s="24">
        <v>69.099999999999994</v>
      </c>
      <c r="F66" s="24"/>
    </row>
    <row r="67" spans="1:6" ht="15.75" x14ac:dyDescent="0.25">
      <c r="A67" s="9">
        <f t="shared" si="2"/>
        <v>61</v>
      </c>
      <c r="B67" s="34" t="s">
        <v>94</v>
      </c>
      <c r="C67" s="24">
        <f t="shared" si="7"/>
        <v>7.3</v>
      </c>
      <c r="D67" s="24">
        <v>7.3</v>
      </c>
      <c r="E67" s="24">
        <v>6.5</v>
      </c>
      <c r="F67" s="24"/>
    </row>
    <row r="68" spans="1:6" ht="15.75" x14ac:dyDescent="0.25">
      <c r="A68" s="9">
        <f t="shared" si="2"/>
        <v>62</v>
      </c>
      <c r="B68" s="7" t="s">
        <v>44</v>
      </c>
      <c r="C68" s="23">
        <f>SUM(C70:C73)</f>
        <v>7788</v>
      </c>
      <c r="D68" s="23">
        <f t="shared" ref="D68:F68" si="9">SUM(D70:D73)</f>
        <v>6507.1</v>
      </c>
      <c r="E68" s="23">
        <f t="shared" si="9"/>
        <v>0</v>
      </c>
      <c r="F68" s="23">
        <f t="shared" si="9"/>
        <v>1280.9000000000001</v>
      </c>
    </row>
    <row r="69" spans="1:6" ht="15.75" x14ac:dyDescent="0.25">
      <c r="A69" s="9">
        <f t="shared" si="2"/>
        <v>63</v>
      </c>
      <c r="B69" s="46" t="s">
        <v>2</v>
      </c>
      <c r="C69" s="24"/>
      <c r="D69" s="24"/>
      <c r="E69" s="24"/>
      <c r="F69" s="24"/>
    </row>
    <row r="70" spans="1:6" ht="31.5" x14ac:dyDescent="0.25">
      <c r="A70" s="9">
        <f t="shared" si="2"/>
        <v>64</v>
      </c>
      <c r="B70" s="8" t="s">
        <v>76</v>
      </c>
      <c r="C70" s="24">
        <f>+D70+F70</f>
        <v>6659.5</v>
      </c>
      <c r="D70" s="24">
        <v>6029.6</v>
      </c>
      <c r="E70" s="24"/>
      <c r="F70" s="24">
        <v>629.9</v>
      </c>
    </row>
    <row r="71" spans="1:6" ht="63" x14ac:dyDescent="0.25">
      <c r="A71" s="9">
        <f t="shared" si="2"/>
        <v>65</v>
      </c>
      <c r="B71" s="8" t="s">
        <v>181</v>
      </c>
      <c r="C71" s="24">
        <f>+D71+F71</f>
        <v>58.5</v>
      </c>
      <c r="D71" s="24">
        <v>58.5</v>
      </c>
      <c r="E71" s="24"/>
      <c r="F71" s="24"/>
    </row>
    <row r="72" spans="1:6" ht="47.25" x14ac:dyDescent="0.25">
      <c r="A72" s="9">
        <f t="shared" si="2"/>
        <v>66</v>
      </c>
      <c r="B72" s="8" t="s">
        <v>118</v>
      </c>
      <c r="C72" s="24">
        <f t="shared" ref="C72:C73" si="10">+D72+F72</f>
        <v>566</v>
      </c>
      <c r="D72" s="24">
        <v>0.3</v>
      </c>
      <c r="E72" s="24"/>
      <c r="F72" s="24">
        <v>565.70000000000005</v>
      </c>
    </row>
    <row r="73" spans="1:6" ht="15.75" x14ac:dyDescent="0.25">
      <c r="A73" s="9">
        <f t="shared" si="2"/>
        <v>67</v>
      </c>
      <c r="B73" s="4" t="s">
        <v>45</v>
      </c>
      <c r="C73" s="24">
        <f t="shared" si="10"/>
        <v>504</v>
      </c>
      <c r="D73" s="24">
        <v>418.7</v>
      </c>
      <c r="E73" s="24"/>
      <c r="F73" s="24">
        <v>85.3</v>
      </c>
    </row>
    <row r="74" spans="1:6" ht="31.5" x14ac:dyDescent="0.25">
      <c r="A74" s="9">
        <f t="shared" si="2"/>
        <v>68</v>
      </c>
      <c r="B74" s="4" t="s">
        <v>126</v>
      </c>
      <c r="C74" s="23">
        <f>SUM(C76:C83)</f>
        <v>29429.599999999999</v>
      </c>
      <c r="D74" s="23">
        <f>SUM(D76:D83)</f>
        <v>12206.4</v>
      </c>
      <c r="E74" s="23">
        <f>SUM(E76:E83)</f>
        <v>9.6</v>
      </c>
      <c r="F74" s="23">
        <f>SUM(F76:F83)</f>
        <v>17223.2</v>
      </c>
    </row>
    <row r="75" spans="1:6" ht="15.75" x14ac:dyDescent="0.25">
      <c r="A75" s="9">
        <f t="shared" si="2"/>
        <v>69</v>
      </c>
      <c r="B75" s="46" t="s">
        <v>2</v>
      </c>
      <c r="C75" s="23"/>
      <c r="D75" s="23"/>
      <c r="E75" s="23"/>
      <c r="F75" s="23"/>
    </row>
    <row r="76" spans="1:6" ht="31.5" x14ac:dyDescent="0.25">
      <c r="A76" s="9">
        <f t="shared" ref="A76:A144" si="11">+A75+1</f>
        <v>70</v>
      </c>
      <c r="B76" s="4" t="s">
        <v>111</v>
      </c>
      <c r="C76" s="24">
        <f t="shared" ref="C76:C83" si="12">+D76+F76</f>
        <v>13662.3</v>
      </c>
      <c r="D76" s="24">
        <v>10079.6</v>
      </c>
      <c r="E76" s="24">
        <v>9.6</v>
      </c>
      <c r="F76" s="24">
        <v>3582.7</v>
      </c>
    </row>
    <row r="77" spans="1:6" ht="47.25" x14ac:dyDescent="0.25">
      <c r="A77" s="9">
        <f t="shared" si="11"/>
        <v>71</v>
      </c>
      <c r="B77" s="4" t="s">
        <v>160</v>
      </c>
      <c r="C77" s="24">
        <f t="shared" si="12"/>
        <v>150</v>
      </c>
      <c r="D77" s="24"/>
      <c r="E77" s="24"/>
      <c r="F77" s="24">
        <v>150</v>
      </c>
    </row>
    <row r="78" spans="1:6" ht="78.75" x14ac:dyDescent="0.25">
      <c r="A78" s="9">
        <f t="shared" si="11"/>
        <v>72</v>
      </c>
      <c r="B78" s="4" t="s">
        <v>182</v>
      </c>
      <c r="C78" s="24">
        <f t="shared" si="12"/>
        <v>5144.2</v>
      </c>
      <c r="D78" s="24">
        <v>2116.1999999999998</v>
      </c>
      <c r="E78" s="24"/>
      <c r="F78" s="24">
        <v>3028</v>
      </c>
    </row>
    <row r="79" spans="1:6" ht="53.25" customHeight="1" x14ac:dyDescent="0.25">
      <c r="A79" s="9">
        <f t="shared" si="11"/>
        <v>73</v>
      </c>
      <c r="B79" s="4" t="s">
        <v>210</v>
      </c>
      <c r="C79" s="24">
        <f t="shared" si="12"/>
        <v>10</v>
      </c>
      <c r="D79" s="24">
        <v>10</v>
      </c>
      <c r="E79" s="24"/>
      <c r="F79" s="24"/>
    </row>
    <row r="80" spans="1:6" ht="47.25" x14ac:dyDescent="0.25">
      <c r="A80" s="9">
        <f t="shared" si="11"/>
        <v>74</v>
      </c>
      <c r="B80" s="4" t="s">
        <v>183</v>
      </c>
      <c r="C80" s="24">
        <f t="shared" si="12"/>
        <v>9036</v>
      </c>
      <c r="D80" s="24"/>
      <c r="E80" s="24"/>
      <c r="F80" s="24">
        <v>9036</v>
      </c>
    </row>
    <row r="81" spans="1:6" ht="47.25" x14ac:dyDescent="0.25">
      <c r="A81" s="9">
        <f t="shared" si="11"/>
        <v>75</v>
      </c>
      <c r="B81" s="4" t="s">
        <v>187</v>
      </c>
      <c r="C81" s="24">
        <f t="shared" si="12"/>
        <v>427.9</v>
      </c>
      <c r="D81" s="24"/>
      <c r="E81" s="24"/>
      <c r="F81" s="24">
        <v>427.9</v>
      </c>
    </row>
    <row r="82" spans="1:6" ht="31.5" x14ac:dyDescent="0.25">
      <c r="A82" s="9">
        <f t="shared" si="11"/>
        <v>76</v>
      </c>
      <c r="B82" s="4" t="s">
        <v>162</v>
      </c>
      <c r="C82" s="24">
        <f t="shared" si="12"/>
        <v>422.4</v>
      </c>
      <c r="D82" s="24"/>
      <c r="E82" s="24"/>
      <c r="F82" s="24">
        <v>422.4</v>
      </c>
    </row>
    <row r="83" spans="1:6" ht="47.25" x14ac:dyDescent="0.25">
      <c r="A83" s="9">
        <f t="shared" si="11"/>
        <v>77</v>
      </c>
      <c r="B83" s="4" t="s">
        <v>117</v>
      </c>
      <c r="C83" s="24">
        <f t="shared" si="12"/>
        <v>576.79999999999995</v>
      </c>
      <c r="D83" s="24">
        <v>0.6</v>
      </c>
      <c r="E83" s="24"/>
      <c r="F83" s="24">
        <v>576.20000000000005</v>
      </c>
    </row>
    <row r="84" spans="1:6" ht="31.5" x14ac:dyDescent="0.25">
      <c r="A84" s="9">
        <f t="shared" si="11"/>
        <v>78</v>
      </c>
      <c r="B84" s="4" t="s">
        <v>130</v>
      </c>
      <c r="C84" s="23">
        <f>SUM(C86:C91)</f>
        <v>15964.3</v>
      </c>
      <c r="D84" s="23">
        <f>SUM(D86:D91)</f>
        <v>7892</v>
      </c>
      <c r="E84" s="23">
        <f>SUM(E86:E91)</f>
        <v>699</v>
      </c>
      <c r="F84" s="23">
        <f>SUM(F86:F91)</f>
        <v>8072.3</v>
      </c>
    </row>
    <row r="85" spans="1:6" ht="15.75" x14ac:dyDescent="0.25">
      <c r="A85" s="9">
        <f t="shared" si="11"/>
        <v>79</v>
      </c>
      <c r="B85" s="46" t="s">
        <v>2</v>
      </c>
      <c r="C85" s="23"/>
      <c r="D85" s="23"/>
      <c r="E85" s="23"/>
      <c r="F85" s="23"/>
    </row>
    <row r="86" spans="1:6" ht="47.25" x14ac:dyDescent="0.25">
      <c r="A86" s="9">
        <f t="shared" si="11"/>
        <v>80</v>
      </c>
      <c r="B86" s="4" t="s">
        <v>46</v>
      </c>
      <c r="C86" s="24">
        <f t="shared" ref="C86:C91" si="13">+D86+F86</f>
        <v>10449.6</v>
      </c>
      <c r="D86" s="24">
        <v>7577.4</v>
      </c>
      <c r="E86" s="24">
        <v>652.5</v>
      </c>
      <c r="F86" s="24">
        <v>2872.2</v>
      </c>
    </row>
    <row r="87" spans="1:6" ht="47.25" x14ac:dyDescent="0.25">
      <c r="A87" s="9">
        <f t="shared" si="11"/>
        <v>81</v>
      </c>
      <c r="B87" s="4" t="s">
        <v>54</v>
      </c>
      <c r="C87" s="24">
        <f t="shared" si="13"/>
        <v>35.700000000000003</v>
      </c>
      <c r="D87" s="24">
        <v>35.700000000000003</v>
      </c>
      <c r="E87" s="24">
        <v>20</v>
      </c>
      <c r="F87" s="24"/>
    </row>
    <row r="88" spans="1:6" ht="47.25" x14ac:dyDescent="0.25">
      <c r="A88" s="9">
        <f t="shared" si="11"/>
        <v>82</v>
      </c>
      <c r="B88" s="4" t="s">
        <v>161</v>
      </c>
      <c r="C88" s="24">
        <f t="shared" si="13"/>
        <v>250</v>
      </c>
      <c r="D88" s="24">
        <v>250</v>
      </c>
      <c r="E88" s="24"/>
      <c r="F88" s="24"/>
    </row>
    <row r="89" spans="1:6" ht="63" x14ac:dyDescent="0.25">
      <c r="A89" s="9">
        <f t="shared" si="11"/>
        <v>83</v>
      </c>
      <c r="B89" s="4" t="s">
        <v>188</v>
      </c>
      <c r="C89" s="24">
        <f t="shared" si="13"/>
        <v>112</v>
      </c>
      <c r="D89" s="24"/>
      <c r="E89" s="24"/>
      <c r="F89" s="24">
        <v>112</v>
      </c>
    </row>
    <row r="90" spans="1:6" ht="31.5" x14ac:dyDescent="0.25">
      <c r="A90" s="9">
        <f t="shared" si="11"/>
        <v>84</v>
      </c>
      <c r="B90" s="4" t="s">
        <v>163</v>
      </c>
      <c r="C90" s="24">
        <f t="shared" si="13"/>
        <v>1837</v>
      </c>
      <c r="D90" s="24"/>
      <c r="E90" s="24"/>
      <c r="F90" s="24">
        <v>1837</v>
      </c>
    </row>
    <row r="91" spans="1:6" ht="63" x14ac:dyDescent="0.25">
      <c r="A91" s="9">
        <f t="shared" si="11"/>
        <v>85</v>
      </c>
      <c r="B91" s="4" t="s">
        <v>131</v>
      </c>
      <c r="C91" s="24">
        <f t="shared" si="13"/>
        <v>3280</v>
      </c>
      <c r="D91" s="24">
        <v>28.9</v>
      </c>
      <c r="E91" s="24">
        <v>26.5</v>
      </c>
      <c r="F91" s="24">
        <v>3251.1</v>
      </c>
    </row>
    <row r="92" spans="1:6" ht="15.75" x14ac:dyDescent="0.25">
      <c r="A92" s="9">
        <f t="shared" si="11"/>
        <v>86</v>
      </c>
      <c r="B92" s="5" t="s">
        <v>96</v>
      </c>
      <c r="C92" s="23">
        <f>SUM(C94:C98)</f>
        <v>8451.9</v>
      </c>
      <c r="D92" s="23">
        <f t="shared" ref="D92:F92" si="14">SUM(D94:D98)</f>
        <v>7812.9</v>
      </c>
      <c r="E92" s="23">
        <f t="shared" si="14"/>
        <v>3969.1</v>
      </c>
      <c r="F92" s="23">
        <f t="shared" si="14"/>
        <v>639</v>
      </c>
    </row>
    <row r="93" spans="1:6" ht="15.75" x14ac:dyDescent="0.25">
      <c r="A93" s="9">
        <f t="shared" si="11"/>
        <v>87</v>
      </c>
      <c r="B93" s="46" t="s">
        <v>2</v>
      </c>
      <c r="C93" s="23"/>
      <c r="D93" s="23"/>
      <c r="E93" s="23"/>
      <c r="F93" s="23"/>
    </row>
    <row r="94" spans="1:6" ht="31.5" x14ac:dyDescent="0.25">
      <c r="A94" s="9">
        <f t="shared" si="11"/>
        <v>88</v>
      </c>
      <c r="B94" s="4" t="s">
        <v>95</v>
      </c>
      <c r="C94" s="24">
        <f>+D94+F94</f>
        <v>7875.3</v>
      </c>
      <c r="D94" s="24">
        <v>7310.2</v>
      </c>
      <c r="E94" s="24">
        <v>3907.7</v>
      </c>
      <c r="F94" s="24">
        <v>565.1</v>
      </c>
    </row>
    <row r="95" spans="1:6" ht="31.5" x14ac:dyDescent="0.25">
      <c r="A95" s="9">
        <f t="shared" si="11"/>
        <v>89</v>
      </c>
      <c r="B95" s="4" t="s">
        <v>97</v>
      </c>
      <c r="C95" s="24">
        <f t="shared" ref="C95:C98" si="15">+D95+F95</f>
        <v>431.2</v>
      </c>
      <c r="D95" s="24">
        <v>412.6</v>
      </c>
      <c r="E95" s="24">
        <v>16</v>
      </c>
      <c r="F95" s="24">
        <v>18.600000000000001</v>
      </c>
    </row>
    <row r="96" spans="1:6" ht="47.25" x14ac:dyDescent="0.25">
      <c r="A96" s="9">
        <f t="shared" si="11"/>
        <v>90</v>
      </c>
      <c r="B96" s="4" t="s">
        <v>151</v>
      </c>
      <c r="C96" s="24">
        <f t="shared" si="15"/>
        <v>55.3</v>
      </c>
      <c r="D96" s="24"/>
      <c r="E96" s="24"/>
      <c r="F96" s="24">
        <v>55.3</v>
      </c>
    </row>
    <row r="97" spans="1:6" ht="47.25" x14ac:dyDescent="0.25">
      <c r="A97" s="9">
        <f t="shared" si="11"/>
        <v>91</v>
      </c>
      <c r="B97" s="4" t="s">
        <v>152</v>
      </c>
      <c r="C97" s="24">
        <f t="shared" si="15"/>
        <v>46</v>
      </c>
      <c r="D97" s="24">
        <v>46</v>
      </c>
      <c r="E97" s="24">
        <v>45.4</v>
      </c>
      <c r="F97" s="24"/>
    </row>
    <row r="98" spans="1:6" ht="47.25" x14ac:dyDescent="0.25">
      <c r="A98" s="9">
        <f t="shared" si="11"/>
        <v>92</v>
      </c>
      <c r="B98" s="4" t="s">
        <v>116</v>
      </c>
      <c r="C98" s="24">
        <f t="shared" si="15"/>
        <v>44.1</v>
      </c>
      <c r="D98" s="24">
        <v>44.1</v>
      </c>
      <c r="E98" s="24"/>
      <c r="F98" s="24"/>
    </row>
    <row r="99" spans="1:6" ht="31.5" x14ac:dyDescent="0.25">
      <c r="A99" s="9">
        <f t="shared" si="11"/>
        <v>93</v>
      </c>
      <c r="B99" s="64" t="s">
        <v>223</v>
      </c>
      <c r="C99" s="23">
        <f>+SUM(C101:C102)</f>
        <v>1275.3</v>
      </c>
      <c r="D99" s="23">
        <f t="shared" ref="D99:F99" si="16">+SUM(D101:D102)</f>
        <v>1170.7</v>
      </c>
      <c r="E99" s="23">
        <f t="shared" si="16"/>
        <v>25.8</v>
      </c>
      <c r="F99" s="23">
        <f t="shared" si="16"/>
        <v>104.6</v>
      </c>
    </row>
    <row r="100" spans="1:6" ht="15.75" x14ac:dyDescent="0.25">
      <c r="A100" s="9">
        <f t="shared" si="11"/>
        <v>94</v>
      </c>
      <c r="B100" s="61" t="s">
        <v>2</v>
      </c>
      <c r="C100" s="23"/>
      <c r="D100" s="23"/>
      <c r="E100" s="23"/>
      <c r="F100" s="23"/>
    </row>
    <row r="101" spans="1:6" ht="31.5" x14ac:dyDescent="0.25">
      <c r="A101" s="9">
        <f t="shared" si="11"/>
        <v>95</v>
      </c>
      <c r="B101" s="34" t="s">
        <v>224</v>
      </c>
      <c r="C101" s="24">
        <f>D101+F101</f>
        <v>1165.0999999999999</v>
      </c>
      <c r="D101" s="24">
        <v>1060.5</v>
      </c>
      <c r="E101" s="24">
        <v>23.6</v>
      </c>
      <c r="F101" s="24">
        <v>104.6</v>
      </c>
    </row>
    <row r="102" spans="1:6" ht="47.25" customHeight="1" x14ac:dyDescent="0.25">
      <c r="A102" s="9">
        <f t="shared" si="11"/>
        <v>96</v>
      </c>
      <c r="B102" s="34" t="s">
        <v>225</v>
      </c>
      <c r="C102" s="24">
        <f>D102+F102</f>
        <v>110.2</v>
      </c>
      <c r="D102" s="24">
        <v>110.2</v>
      </c>
      <c r="E102" s="24">
        <v>2.2000000000000002</v>
      </c>
      <c r="F102" s="24"/>
    </row>
    <row r="103" spans="1:6" ht="15.75" x14ac:dyDescent="0.25">
      <c r="A103" s="9">
        <f t="shared" si="11"/>
        <v>97</v>
      </c>
      <c r="B103" s="5" t="s">
        <v>47</v>
      </c>
      <c r="C103" s="23">
        <f>SUM(C105:C120)</f>
        <v>118786.2</v>
      </c>
      <c r="D103" s="23">
        <f t="shared" ref="D103:F103" si="17">SUM(D105:D120)</f>
        <v>110063.3</v>
      </c>
      <c r="E103" s="23">
        <f t="shared" si="17"/>
        <v>91533.1</v>
      </c>
      <c r="F103" s="23">
        <f t="shared" si="17"/>
        <v>8722.9</v>
      </c>
    </row>
    <row r="104" spans="1:6" ht="15.75" x14ac:dyDescent="0.25">
      <c r="A104" s="9">
        <f t="shared" si="11"/>
        <v>98</v>
      </c>
      <c r="B104" s="46" t="s">
        <v>2</v>
      </c>
      <c r="C104" s="23"/>
      <c r="D104" s="23"/>
      <c r="E104" s="23"/>
      <c r="F104" s="23"/>
    </row>
    <row r="105" spans="1:6" ht="31.5" x14ac:dyDescent="0.25">
      <c r="A105" s="9">
        <f t="shared" si="11"/>
        <v>99</v>
      </c>
      <c r="B105" s="4" t="s">
        <v>48</v>
      </c>
      <c r="C105" s="24">
        <f>+D105+F105</f>
        <v>49907.9</v>
      </c>
      <c r="D105" s="24">
        <v>46921.7</v>
      </c>
      <c r="E105" s="24">
        <v>36590.6</v>
      </c>
      <c r="F105" s="24">
        <v>2986.2</v>
      </c>
    </row>
    <row r="106" spans="1:6" ht="31.5" x14ac:dyDescent="0.25">
      <c r="A106" s="9">
        <f t="shared" si="11"/>
        <v>100</v>
      </c>
      <c r="B106" s="4" t="s">
        <v>58</v>
      </c>
      <c r="C106" s="24">
        <f>+D106+F106</f>
        <v>5239.8999999999996</v>
      </c>
      <c r="D106" s="24">
        <v>5199.8</v>
      </c>
      <c r="E106" s="24">
        <v>1984.1</v>
      </c>
      <c r="F106" s="24">
        <v>40.1</v>
      </c>
    </row>
    <row r="107" spans="1:6" ht="31.5" x14ac:dyDescent="0.25">
      <c r="A107" s="9">
        <f t="shared" si="11"/>
        <v>101</v>
      </c>
      <c r="B107" s="4" t="s">
        <v>164</v>
      </c>
      <c r="C107" s="24">
        <f>+D107+F107</f>
        <v>1778.7</v>
      </c>
      <c r="D107" s="24"/>
      <c r="E107" s="24"/>
      <c r="F107" s="24">
        <v>1778.7</v>
      </c>
    </row>
    <row r="108" spans="1:6" ht="47.25" x14ac:dyDescent="0.25">
      <c r="A108" s="9">
        <f t="shared" si="11"/>
        <v>102</v>
      </c>
      <c r="B108" s="4" t="s">
        <v>123</v>
      </c>
      <c r="C108" s="24">
        <f t="shared" ref="C108:C120" si="18">+D108+F108</f>
        <v>54335.6</v>
      </c>
      <c r="D108" s="28">
        <v>54016.5</v>
      </c>
      <c r="E108" s="24">
        <v>51291.199999999997</v>
      </c>
      <c r="F108" s="24">
        <v>319.10000000000002</v>
      </c>
    </row>
    <row r="109" spans="1:6" ht="47.25" x14ac:dyDescent="0.25">
      <c r="A109" s="9">
        <f t="shared" si="11"/>
        <v>103</v>
      </c>
      <c r="B109" s="34" t="s">
        <v>55</v>
      </c>
      <c r="C109" s="24">
        <f>+D109+F109</f>
        <v>1310.4000000000001</v>
      </c>
      <c r="D109" s="12">
        <f>619.8+690.6</f>
        <v>1310.4000000000001</v>
      </c>
      <c r="E109" s="24">
        <v>1026.7</v>
      </c>
      <c r="F109" s="24"/>
    </row>
    <row r="110" spans="1:6" ht="63" x14ac:dyDescent="0.25">
      <c r="A110" s="9">
        <f t="shared" si="11"/>
        <v>104</v>
      </c>
      <c r="B110" s="34" t="s">
        <v>57</v>
      </c>
      <c r="C110" s="24">
        <f>+D110+F110</f>
        <v>1.6</v>
      </c>
      <c r="D110" s="28">
        <v>1.6</v>
      </c>
      <c r="E110" s="24"/>
      <c r="F110" s="24"/>
    </row>
    <row r="111" spans="1:6" ht="31.5" x14ac:dyDescent="0.25">
      <c r="A111" s="9">
        <f t="shared" si="11"/>
        <v>105</v>
      </c>
      <c r="B111" s="4" t="s">
        <v>157</v>
      </c>
      <c r="C111" s="24">
        <f t="shared" si="18"/>
        <v>1106.2</v>
      </c>
      <c r="D111" s="12">
        <v>1106.2</v>
      </c>
      <c r="E111" s="24">
        <v>31.6</v>
      </c>
      <c r="F111" s="24"/>
    </row>
    <row r="112" spans="1:6" ht="47.25" x14ac:dyDescent="0.25">
      <c r="A112" s="9">
        <f t="shared" si="11"/>
        <v>106</v>
      </c>
      <c r="B112" s="4" t="s">
        <v>189</v>
      </c>
      <c r="C112" s="24">
        <f t="shared" si="18"/>
        <v>2890.5</v>
      </c>
      <c r="D112" s="12"/>
      <c r="E112" s="24"/>
      <c r="F112" s="24">
        <v>2890.5</v>
      </c>
    </row>
    <row r="113" spans="1:6" ht="63" x14ac:dyDescent="0.25">
      <c r="A113" s="9">
        <f t="shared" si="11"/>
        <v>107</v>
      </c>
      <c r="B113" s="4" t="s">
        <v>194</v>
      </c>
      <c r="C113" s="24">
        <f t="shared" si="18"/>
        <v>81.7</v>
      </c>
      <c r="D113" s="12">
        <v>81.7</v>
      </c>
      <c r="E113" s="24">
        <v>80.5</v>
      </c>
      <c r="F113" s="24"/>
    </row>
    <row r="114" spans="1:6" ht="51" customHeight="1" x14ac:dyDescent="0.25">
      <c r="A114" s="9">
        <f t="shared" si="11"/>
        <v>108</v>
      </c>
      <c r="B114" s="4" t="s">
        <v>226</v>
      </c>
      <c r="C114" s="24">
        <f t="shared" si="18"/>
        <v>315</v>
      </c>
      <c r="D114" s="12">
        <v>315</v>
      </c>
      <c r="E114" s="24">
        <v>310.5</v>
      </c>
      <c r="F114" s="24"/>
    </row>
    <row r="115" spans="1:6" ht="65.25" customHeight="1" x14ac:dyDescent="0.25">
      <c r="A115" s="9">
        <f t="shared" si="11"/>
        <v>109</v>
      </c>
      <c r="B115" s="4" t="s">
        <v>228</v>
      </c>
      <c r="C115" s="24">
        <f t="shared" si="18"/>
        <v>10.4</v>
      </c>
      <c r="D115" s="12">
        <v>10.4</v>
      </c>
      <c r="E115" s="24">
        <v>5.6</v>
      </c>
      <c r="F115" s="24"/>
    </row>
    <row r="116" spans="1:6" ht="47.25" x14ac:dyDescent="0.25">
      <c r="A116" s="9">
        <f t="shared" si="11"/>
        <v>110</v>
      </c>
      <c r="B116" s="4" t="s">
        <v>196</v>
      </c>
      <c r="C116" s="24">
        <f t="shared" si="18"/>
        <v>442</v>
      </c>
      <c r="D116" s="12"/>
      <c r="E116" s="24"/>
      <c r="F116" s="24">
        <v>442</v>
      </c>
    </row>
    <row r="117" spans="1:6" ht="47.25" x14ac:dyDescent="0.25">
      <c r="A117" s="9">
        <f t="shared" si="11"/>
        <v>111</v>
      </c>
      <c r="B117" s="4" t="s">
        <v>201</v>
      </c>
      <c r="C117" s="24">
        <f t="shared" si="18"/>
        <v>196</v>
      </c>
      <c r="D117" s="12">
        <v>196</v>
      </c>
      <c r="E117" s="24">
        <v>193.2</v>
      </c>
      <c r="F117" s="24"/>
    </row>
    <row r="118" spans="1:6" ht="78.75" x14ac:dyDescent="0.25">
      <c r="A118" s="9">
        <f t="shared" si="11"/>
        <v>112</v>
      </c>
      <c r="B118" s="4" t="s">
        <v>208</v>
      </c>
      <c r="C118" s="24">
        <f t="shared" si="18"/>
        <v>18.3</v>
      </c>
      <c r="D118" s="12">
        <v>18.3</v>
      </c>
      <c r="E118" s="24">
        <v>18</v>
      </c>
      <c r="F118" s="24"/>
    </row>
    <row r="119" spans="1:6" ht="63" x14ac:dyDescent="0.25">
      <c r="A119" s="9">
        <f t="shared" si="11"/>
        <v>113</v>
      </c>
      <c r="B119" s="4" t="s">
        <v>209</v>
      </c>
      <c r="C119" s="24">
        <f t="shared" si="18"/>
        <v>142.5</v>
      </c>
      <c r="D119" s="12">
        <v>142.5</v>
      </c>
      <c r="E119" s="24"/>
      <c r="F119" s="24"/>
    </row>
    <row r="120" spans="1:6" ht="47.25" x14ac:dyDescent="0.25">
      <c r="A120" s="9">
        <f t="shared" si="11"/>
        <v>114</v>
      </c>
      <c r="B120" s="4" t="s">
        <v>114</v>
      </c>
      <c r="C120" s="24">
        <f t="shared" si="18"/>
        <v>1009.5</v>
      </c>
      <c r="D120" s="24">
        <v>743.2</v>
      </c>
      <c r="E120" s="24">
        <v>1.1000000000000001</v>
      </c>
      <c r="F120" s="24">
        <v>266.3</v>
      </c>
    </row>
    <row r="121" spans="1:6" ht="15.75" x14ac:dyDescent="0.25">
      <c r="A121" s="9">
        <f t="shared" si="11"/>
        <v>115</v>
      </c>
      <c r="B121" s="7" t="s">
        <v>49</v>
      </c>
      <c r="C121" s="23">
        <f>SUM(C123:C126)</f>
        <v>10740.3</v>
      </c>
      <c r="D121" s="23">
        <f t="shared" ref="D121:F121" si="19">SUM(D123:D126)</f>
        <v>8492.1</v>
      </c>
      <c r="E121" s="23">
        <f t="shared" si="19"/>
        <v>3998.3</v>
      </c>
      <c r="F121" s="23">
        <f t="shared" si="19"/>
        <v>2248.1999999999998</v>
      </c>
    </row>
    <row r="122" spans="1:6" ht="15.75" x14ac:dyDescent="0.25">
      <c r="A122" s="9">
        <f t="shared" si="11"/>
        <v>116</v>
      </c>
      <c r="B122" s="46" t="s">
        <v>2</v>
      </c>
      <c r="C122" s="23"/>
      <c r="D122" s="23"/>
      <c r="E122" s="23"/>
      <c r="F122" s="23"/>
    </row>
    <row r="123" spans="1:6" ht="31.5" x14ac:dyDescent="0.25">
      <c r="A123" s="9">
        <f t="shared" si="11"/>
        <v>117</v>
      </c>
      <c r="B123" s="8" t="s">
        <v>50</v>
      </c>
      <c r="C123" s="24">
        <f>+D123+F123</f>
        <v>9104.9</v>
      </c>
      <c r="D123" s="24">
        <v>8192</v>
      </c>
      <c r="E123" s="24">
        <v>3998.3</v>
      </c>
      <c r="F123" s="24">
        <v>912.9</v>
      </c>
    </row>
    <row r="124" spans="1:6" ht="31.5" x14ac:dyDescent="0.25">
      <c r="A124" s="9">
        <f t="shared" si="11"/>
        <v>118</v>
      </c>
      <c r="B124" s="4" t="s">
        <v>60</v>
      </c>
      <c r="C124" s="24">
        <f>+D124+F124</f>
        <v>300.10000000000002</v>
      </c>
      <c r="D124" s="24">
        <v>300.10000000000002</v>
      </c>
      <c r="E124" s="24"/>
      <c r="F124" s="24"/>
    </row>
    <row r="125" spans="1:6" ht="31.5" x14ac:dyDescent="0.25">
      <c r="A125" s="9">
        <f t="shared" si="11"/>
        <v>119</v>
      </c>
      <c r="B125" s="8" t="s">
        <v>141</v>
      </c>
      <c r="C125" s="24">
        <f>+D125+F125</f>
        <v>1299.9000000000001</v>
      </c>
      <c r="D125" s="24"/>
      <c r="E125" s="24"/>
      <c r="F125" s="24">
        <v>1299.9000000000001</v>
      </c>
    </row>
    <row r="126" spans="1:6" ht="47.25" x14ac:dyDescent="0.25">
      <c r="A126" s="9">
        <f t="shared" si="11"/>
        <v>120</v>
      </c>
      <c r="B126" s="8" t="s">
        <v>115</v>
      </c>
      <c r="C126" s="24">
        <f t="shared" ref="C126" si="20">+D126+F126</f>
        <v>35.4</v>
      </c>
      <c r="D126" s="24"/>
      <c r="E126" s="24"/>
      <c r="F126" s="24">
        <v>35.4</v>
      </c>
    </row>
    <row r="127" spans="1:6" ht="15.75" x14ac:dyDescent="0.25">
      <c r="A127" s="9">
        <f t="shared" si="11"/>
        <v>121</v>
      </c>
      <c r="B127" s="7" t="s">
        <v>98</v>
      </c>
      <c r="C127" s="23">
        <f>SUM(C129:C137)</f>
        <v>24602.7</v>
      </c>
      <c r="D127" s="23">
        <f t="shared" ref="D127:F127" si="21">SUM(D129:D137)</f>
        <v>23948.6</v>
      </c>
      <c r="E127" s="23">
        <f>SUM(E129:E137)</f>
        <v>8930.1</v>
      </c>
      <c r="F127" s="23">
        <f t="shared" si="21"/>
        <v>654.1</v>
      </c>
    </row>
    <row r="128" spans="1:6" ht="15.75" x14ac:dyDescent="0.25">
      <c r="A128" s="9">
        <f t="shared" si="11"/>
        <v>122</v>
      </c>
      <c r="B128" s="46" t="s">
        <v>2</v>
      </c>
      <c r="C128" s="24"/>
      <c r="D128" s="24"/>
      <c r="E128" s="24"/>
      <c r="F128" s="24"/>
    </row>
    <row r="129" spans="1:6" ht="31.5" x14ac:dyDescent="0.25">
      <c r="A129" s="9">
        <f t="shared" si="11"/>
        <v>123</v>
      </c>
      <c r="B129" s="8" t="s">
        <v>51</v>
      </c>
      <c r="C129" s="24">
        <f>+D129+F129</f>
        <v>11639.6</v>
      </c>
      <c r="D129" s="24">
        <v>11249.1</v>
      </c>
      <c r="E129" s="24">
        <v>5118.5</v>
      </c>
      <c r="F129" s="24">
        <v>390.5</v>
      </c>
    </row>
    <row r="130" spans="1:6" ht="31.5" x14ac:dyDescent="0.25">
      <c r="A130" s="9">
        <f t="shared" si="11"/>
        <v>124</v>
      </c>
      <c r="B130" s="40" t="s">
        <v>65</v>
      </c>
      <c r="C130" s="24">
        <f t="shared" ref="C130:C134" si="22">+D130+F130</f>
        <v>751</v>
      </c>
      <c r="D130" s="24">
        <v>735.2</v>
      </c>
      <c r="E130" s="24">
        <v>277.8</v>
      </c>
      <c r="F130" s="24">
        <v>15.8</v>
      </c>
    </row>
    <row r="131" spans="1:6" ht="47.25" x14ac:dyDescent="0.25">
      <c r="A131" s="9">
        <f t="shared" si="11"/>
        <v>125</v>
      </c>
      <c r="B131" s="4" t="s">
        <v>66</v>
      </c>
      <c r="C131" s="24">
        <f t="shared" si="22"/>
        <v>1019.3</v>
      </c>
      <c r="D131" s="24">
        <v>996.3</v>
      </c>
      <c r="E131" s="24"/>
      <c r="F131" s="24">
        <v>23</v>
      </c>
    </row>
    <row r="132" spans="1:6" ht="47.25" x14ac:dyDescent="0.25">
      <c r="A132" s="9">
        <f t="shared" si="11"/>
        <v>126</v>
      </c>
      <c r="B132" s="8" t="s">
        <v>113</v>
      </c>
      <c r="C132" s="24">
        <f t="shared" si="22"/>
        <v>1484</v>
      </c>
      <c r="D132" s="24">
        <v>1259.2</v>
      </c>
      <c r="E132" s="24">
        <v>255.5</v>
      </c>
      <c r="F132" s="24">
        <v>224.8</v>
      </c>
    </row>
    <row r="133" spans="1:6" ht="47.25" x14ac:dyDescent="0.25">
      <c r="A133" s="9">
        <f t="shared" si="11"/>
        <v>127</v>
      </c>
      <c r="B133" s="8" t="s">
        <v>147</v>
      </c>
      <c r="C133" s="24">
        <f t="shared" si="22"/>
        <v>50.4</v>
      </c>
      <c r="D133" s="24">
        <v>50.4</v>
      </c>
      <c r="E133" s="24"/>
      <c r="F133" s="24"/>
    </row>
    <row r="134" spans="1:6" ht="63" x14ac:dyDescent="0.25">
      <c r="A134" s="9">
        <f t="shared" si="11"/>
        <v>128</v>
      </c>
      <c r="B134" s="8" t="s">
        <v>169</v>
      </c>
      <c r="C134" s="24">
        <f t="shared" si="22"/>
        <v>21</v>
      </c>
      <c r="D134" s="24">
        <v>21</v>
      </c>
      <c r="E134" s="24">
        <v>20.6</v>
      </c>
      <c r="F134" s="24"/>
    </row>
    <row r="135" spans="1:6" ht="47.25" x14ac:dyDescent="0.25">
      <c r="A135" s="9">
        <f t="shared" si="11"/>
        <v>129</v>
      </c>
      <c r="B135" s="34" t="s">
        <v>64</v>
      </c>
      <c r="C135" s="24">
        <f>+D135+F135</f>
        <v>92</v>
      </c>
      <c r="D135" s="24">
        <v>92</v>
      </c>
      <c r="E135" s="24">
        <v>8.9</v>
      </c>
      <c r="F135" s="24"/>
    </row>
    <row r="136" spans="1:6" ht="78.75" x14ac:dyDescent="0.25">
      <c r="A136" s="9">
        <f t="shared" si="11"/>
        <v>130</v>
      </c>
      <c r="B136" s="34" t="s">
        <v>229</v>
      </c>
      <c r="C136" s="24">
        <f>+D136+F136</f>
        <v>187.3</v>
      </c>
      <c r="D136" s="24">
        <v>187.3</v>
      </c>
      <c r="E136" s="24">
        <v>184.6</v>
      </c>
      <c r="F136" s="24"/>
    </row>
    <row r="137" spans="1:6" ht="63" x14ac:dyDescent="0.25">
      <c r="A137" s="9">
        <f t="shared" si="11"/>
        <v>131</v>
      </c>
      <c r="B137" s="34" t="s">
        <v>62</v>
      </c>
      <c r="C137" s="24">
        <f>SUM(C139:C143)</f>
        <v>9358.1</v>
      </c>
      <c r="D137" s="24">
        <f>SUM(D139:D143)</f>
        <v>9358.1</v>
      </c>
      <c r="E137" s="24">
        <f>SUM(E139:E143)</f>
        <v>3064.2</v>
      </c>
      <c r="F137" s="24">
        <f t="shared" ref="F137" si="23">SUM(F139:F143)</f>
        <v>0</v>
      </c>
    </row>
    <row r="138" spans="1:6" ht="15.75" x14ac:dyDescent="0.25">
      <c r="A138" s="9">
        <f t="shared" si="11"/>
        <v>132</v>
      </c>
      <c r="B138" s="46" t="s">
        <v>2</v>
      </c>
      <c r="C138" s="24"/>
      <c r="D138" s="24"/>
      <c r="E138" s="24"/>
      <c r="F138" s="24"/>
    </row>
    <row r="139" spans="1:6" ht="15.75" x14ac:dyDescent="0.25">
      <c r="A139" s="9">
        <f t="shared" si="11"/>
        <v>133</v>
      </c>
      <c r="B139" s="4" t="s">
        <v>18</v>
      </c>
      <c r="C139" s="24">
        <f>+D139+F139</f>
        <v>6369.8</v>
      </c>
      <c r="D139" s="24">
        <v>6369.8</v>
      </c>
      <c r="E139" s="24">
        <v>3064.2</v>
      </c>
      <c r="F139" s="24"/>
    </row>
    <row r="140" spans="1:6" ht="31.5" x14ac:dyDescent="0.25">
      <c r="A140" s="9">
        <f t="shared" si="11"/>
        <v>134</v>
      </c>
      <c r="B140" s="4" t="s">
        <v>63</v>
      </c>
      <c r="C140" s="24">
        <f t="shared" ref="C140:C143" si="24">+D140+F140</f>
        <v>779.5</v>
      </c>
      <c r="D140" s="24">
        <v>779.5</v>
      </c>
      <c r="E140" s="24"/>
      <c r="F140" s="24"/>
    </row>
    <row r="141" spans="1:6" ht="15.75" x14ac:dyDescent="0.25">
      <c r="A141" s="9">
        <f t="shared" si="11"/>
        <v>135</v>
      </c>
      <c r="B141" s="4" t="s">
        <v>20</v>
      </c>
      <c r="C141" s="24">
        <f t="shared" si="24"/>
        <v>1779</v>
      </c>
      <c r="D141" s="24">
        <v>1779</v>
      </c>
      <c r="E141" s="24"/>
      <c r="F141" s="24"/>
    </row>
    <row r="142" spans="1:6" ht="31.5" x14ac:dyDescent="0.25">
      <c r="A142" s="9">
        <f t="shared" si="11"/>
        <v>136</v>
      </c>
      <c r="B142" s="4" t="s">
        <v>103</v>
      </c>
      <c r="C142" s="24">
        <f t="shared" si="24"/>
        <v>261.5</v>
      </c>
      <c r="D142" s="24">
        <f>272-10.5</f>
        <v>261.5</v>
      </c>
      <c r="E142" s="24"/>
      <c r="F142" s="24"/>
    </row>
    <row r="143" spans="1:6" ht="15.75" x14ac:dyDescent="0.25">
      <c r="A143" s="9">
        <f t="shared" si="11"/>
        <v>137</v>
      </c>
      <c r="B143" s="34" t="s">
        <v>105</v>
      </c>
      <c r="C143" s="24">
        <f t="shared" si="24"/>
        <v>168.3</v>
      </c>
      <c r="D143" s="24">
        <f>175-6.7</f>
        <v>168.3</v>
      </c>
      <c r="E143" s="24"/>
      <c r="F143" s="24"/>
    </row>
    <row r="144" spans="1:6" ht="15.75" x14ac:dyDescent="0.25">
      <c r="A144" s="9">
        <f t="shared" si="11"/>
        <v>138</v>
      </c>
      <c r="B144" s="5" t="s">
        <v>134</v>
      </c>
      <c r="C144" s="23">
        <f>+C7+C11</f>
        <v>242091.3</v>
      </c>
      <c r="D144" s="23">
        <f>+D7+D11</f>
        <v>197611.7</v>
      </c>
      <c r="E144" s="23">
        <f>+E7+E11</f>
        <v>121084.4</v>
      </c>
      <c r="F144" s="23">
        <f>+F7+F11</f>
        <v>44479.6</v>
      </c>
    </row>
    <row r="145" spans="1:6" ht="15.75" x14ac:dyDescent="0.25">
      <c r="A145" s="9">
        <f t="shared" ref="A145:A147" si="25">+A144+1</f>
        <v>139</v>
      </c>
      <c r="B145" s="46" t="s">
        <v>2</v>
      </c>
      <c r="C145" s="24"/>
      <c r="D145" s="24"/>
      <c r="E145" s="24"/>
      <c r="F145" s="24"/>
    </row>
    <row r="146" spans="1:6" ht="15.75" x14ac:dyDescent="0.25">
      <c r="A146" s="9">
        <f t="shared" si="25"/>
        <v>140</v>
      </c>
      <c r="B146" s="4" t="s">
        <v>133</v>
      </c>
      <c r="C146" s="24">
        <f>+D146+F146</f>
        <v>1778.7</v>
      </c>
      <c r="D146" s="24"/>
      <c r="E146" s="24"/>
      <c r="F146" s="24">
        <v>1778.7</v>
      </c>
    </row>
    <row r="147" spans="1:6" ht="15.75" x14ac:dyDescent="0.25">
      <c r="A147" s="9">
        <f t="shared" si="25"/>
        <v>141</v>
      </c>
      <c r="B147" s="5" t="s">
        <v>227</v>
      </c>
      <c r="C147" s="23">
        <f>+C144-C146</f>
        <v>240312.6</v>
      </c>
      <c r="D147" s="23">
        <f t="shared" ref="D147:F147" si="26">+D144-D146</f>
        <v>197611.7</v>
      </c>
      <c r="E147" s="23">
        <f t="shared" si="26"/>
        <v>121084.4</v>
      </c>
      <c r="F147" s="23">
        <f t="shared" si="26"/>
        <v>42700.9</v>
      </c>
    </row>
    <row r="149" spans="1:6" x14ac:dyDescent="0.2">
      <c r="B149" s="57"/>
    </row>
  </sheetData>
  <mergeCells count="6">
    <mergeCell ref="A3:A5"/>
    <mergeCell ref="B3:B5"/>
    <mergeCell ref="C3:C5"/>
    <mergeCell ref="D3:F3"/>
    <mergeCell ref="D4:E4"/>
    <mergeCell ref="F4:F5"/>
  </mergeCells>
  <pageMargins left="0.98425196850393704" right="0.35433070866141736" top="0.74803149606299213" bottom="0.39370078740157483" header="0" footer="0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C8" sqref="C8"/>
    </sheetView>
  </sheetViews>
  <sheetFormatPr defaultColWidth="10.140625" defaultRowHeight="15.75" x14ac:dyDescent="0.25"/>
  <cols>
    <col min="1" max="1" width="6" style="81" customWidth="1"/>
    <col min="2" max="2" width="58.7109375" customWidth="1"/>
    <col min="3" max="3" width="18.5703125" customWidth="1"/>
    <col min="251" max="251" width="6" customWidth="1"/>
    <col min="252" max="252" width="54.28515625" customWidth="1"/>
    <col min="253" max="253" width="15.140625" customWidth="1"/>
    <col min="254" max="254" width="10.85546875" customWidth="1"/>
    <col min="255" max="255" width="11.140625" customWidth="1"/>
    <col min="507" max="507" width="6" customWidth="1"/>
    <col min="508" max="508" width="54.28515625" customWidth="1"/>
    <col min="509" max="509" width="15.140625" customWidth="1"/>
    <col min="510" max="510" width="10.85546875" customWidth="1"/>
    <col min="511" max="511" width="11.140625" customWidth="1"/>
    <col min="763" max="763" width="6" customWidth="1"/>
    <col min="764" max="764" width="54.28515625" customWidth="1"/>
    <col min="765" max="765" width="15.140625" customWidth="1"/>
    <col min="766" max="766" width="10.85546875" customWidth="1"/>
    <col min="767" max="767" width="11.140625" customWidth="1"/>
    <col min="1019" max="1019" width="6" customWidth="1"/>
    <col min="1020" max="1020" width="54.28515625" customWidth="1"/>
    <col min="1021" max="1021" width="15.140625" customWidth="1"/>
    <col min="1022" max="1022" width="10.85546875" customWidth="1"/>
    <col min="1023" max="1023" width="11.140625" customWidth="1"/>
    <col min="1275" max="1275" width="6" customWidth="1"/>
    <col min="1276" max="1276" width="54.28515625" customWidth="1"/>
    <col min="1277" max="1277" width="15.140625" customWidth="1"/>
    <col min="1278" max="1278" width="10.85546875" customWidth="1"/>
    <col min="1279" max="1279" width="11.140625" customWidth="1"/>
    <col min="1531" max="1531" width="6" customWidth="1"/>
    <col min="1532" max="1532" width="54.28515625" customWidth="1"/>
    <col min="1533" max="1533" width="15.140625" customWidth="1"/>
    <col min="1534" max="1534" width="10.85546875" customWidth="1"/>
    <col min="1535" max="1535" width="11.140625" customWidth="1"/>
    <col min="1787" max="1787" width="6" customWidth="1"/>
    <col min="1788" max="1788" width="54.28515625" customWidth="1"/>
    <col min="1789" max="1789" width="15.140625" customWidth="1"/>
    <col min="1790" max="1790" width="10.85546875" customWidth="1"/>
    <col min="1791" max="1791" width="11.140625" customWidth="1"/>
    <col min="2043" max="2043" width="6" customWidth="1"/>
    <col min="2044" max="2044" width="54.28515625" customWidth="1"/>
    <col min="2045" max="2045" width="15.140625" customWidth="1"/>
    <col min="2046" max="2046" width="10.85546875" customWidth="1"/>
    <col min="2047" max="2047" width="11.140625" customWidth="1"/>
    <col min="2299" max="2299" width="6" customWidth="1"/>
    <col min="2300" max="2300" width="54.28515625" customWidth="1"/>
    <col min="2301" max="2301" width="15.140625" customWidth="1"/>
    <col min="2302" max="2302" width="10.85546875" customWidth="1"/>
    <col min="2303" max="2303" width="11.140625" customWidth="1"/>
    <col min="2555" max="2555" width="6" customWidth="1"/>
    <col min="2556" max="2556" width="54.28515625" customWidth="1"/>
    <col min="2557" max="2557" width="15.140625" customWidth="1"/>
    <col min="2558" max="2558" width="10.85546875" customWidth="1"/>
    <col min="2559" max="2559" width="11.140625" customWidth="1"/>
    <col min="2811" max="2811" width="6" customWidth="1"/>
    <col min="2812" max="2812" width="54.28515625" customWidth="1"/>
    <col min="2813" max="2813" width="15.140625" customWidth="1"/>
    <col min="2814" max="2814" width="10.85546875" customWidth="1"/>
    <col min="2815" max="2815" width="11.140625" customWidth="1"/>
    <col min="3067" max="3067" width="6" customWidth="1"/>
    <col min="3068" max="3068" width="54.28515625" customWidth="1"/>
    <col min="3069" max="3069" width="15.140625" customWidth="1"/>
    <col min="3070" max="3070" width="10.85546875" customWidth="1"/>
    <col min="3071" max="3071" width="11.140625" customWidth="1"/>
    <col min="3323" max="3323" width="6" customWidth="1"/>
    <col min="3324" max="3324" width="54.28515625" customWidth="1"/>
    <col min="3325" max="3325" width="15.140625" customWidth="1"/>
    <col min="3326" max="3326" width="10.85546875" customWidth="1"/>
    <col min="3327" max="3327" width="11.140625" customWidth="1"/>
    <col min="3579" max="3579" width="6" customWidth="1"/>
    <col min="3580" max="3580" width="54.28515625" customWidth="1"/>
    <col min="3581" max="3581" width="15.140625" customWidth="1"/>
    <col min="3582" max="3582" width="10.85546875" customWidth="1"/>
    <col min="3583" max="3583" width="11.140625" customWidth="1"/>
    <col min="3835" max="3835" width="6" customWidth="1"/>
    <col min="3836" max="3836" width="54.28515625" customWidth="1"/>
    <col min="3837" max="3837" width="15.140625" customWidth="1"/>
    <col min="3838" max="3838" width="10.85546875" customWidth="1"/>
    <col min="3839" max="3839" width="11.140625" customWidth="1"/>
    <col min="4091" max="4091" width="6" customWidth="1"/>
    <col min="4092" max="4092" width="54.28515625" customWidth="1"/>
    <col min="4093" max="4093" width="15.140625" customWidth="1"/>
    <col min="4094" max="4094" width="10.85546875" customWidth="1"/>
    <col min="4095" max="4095" width="11.140625" customWidth="1"/>
    <col min="4347" max="4347" width="6" customWidth="1"/>
    <col min="4348" max="4348" width="54.28515625" customWidth="1"/>
    <col min="4349" max="4349" width="15.140625" customWidth="1"/>
    <col min="4350" max="4350" width="10.85546875" customWidth="1"/>
    <col min="4351" max="4351" width="11.140625" customWidth="1"/>
    <col min="4603" max="4603" width="6" customWidth="1"/>
    <col min="4604" max="4604" width="54.28515625" customWidth="1"/>
    <col min="4605" max="4605" width="15.140625" customWidth="1"/>
    <col min="4606" max="4606" width="10.85546875" customWidth="1"/>
    <col min="4607" max="4607" width="11.140625" customWidth="1"/>
    <col min="4859" max="4859" width="6" customWidth="1"/>
    <col min="4860" max="4860" width="54.28515625" customWidth="1"/>
    <col min="4861" max="4861" width="15.140625" customWidth="1"/>
    <col min="4862" max="4862" width="10.85546875" customWidth="1"/>
    <col min="4863" max="4863" width="11.140625" customWidth="1"/>
    <col min="5115" max="5115" width="6" customWidth="1"/>
    <col min="5116" max="5116" width="54.28515625" customWidth="1"/>
    <col min="5117" max="5117" width="15.140625" customWidth="1"/>
    <col min="5118" max="5118" width="10.85546875" customWidth="1"/>
    <col min="5119" max="5119" width="11.140625" customWidth="1"/>
    <col min="5371" max="5371" width="6" customWidth="1"/>
    <col min="5372" max="5372" width="54.28515625" customWidth="1"/>
    <col min="5373" max="5373" width="15.140625" customWidth="1"/>
    <col min="5374" max="5374" width="10.85546875" customWidth="1"/>
    <col min="5375" max="5375" width="11.140625" customWidth="1"/>
    <col min="5627" max="5627" width="6" customWidth="1"/>
    <col min="5628" max="5628" width="54.28515625" customWidth="1"/>
    <col min="5629" max="5629" width="15.140625" customWidth="1"/>
    <col min="5630" max="5630" width="10.85546875" customWidth="1"/>
    <col min="5631" max="5631" width="11.140625" customWidth="1"/>
    <col min="5883" max="5883" width="6" customWidth="1"/>
    <col min="5884" max="5884" width="54.28515625" customWidth="1"/>
    <col min="5885" max="5885" width="15.140625" customWidth="1"/>
    <col min="5886" max="5886" width="10.85546875" customWidth="1"/>
    <col min="5887" max="5887" width="11.140625" customWidth="1"/>
    <col min="6139" max="6139" width="6" customWidth="1"/>
    <col min="6140" max="6140" width="54.28515625" customWidth="1"/>
    <col min="6141" max="6141" width="15.140625" customWidth="1"/>
    <col min="6142" max="6142" width="10.85546875" customWidth="1"/>
    <col min="6143" max="6143" width="11.140625" customWidth="1"/>
    <col min="6395" max="6395" width="6" customWidth="1"/>
    <col min="6396" max="6396" width="54.28515625" customWidth="1"/>
    <col min="6397" max="6397" width="15.140625" customWidth="1"/>
    <col min="6398" max="6398" width="10.85546875" customWidth="1"/>
    <col min="6399" max="6399" width="11.140625" customWidth="1"/>
    <col min="6651" max="6651" width="6" customWidth="1"/>
    <col min="6652" max="6652" width="54.28515625" customWidth="1"/>
    <col min="6653" max="6653" width="15.140625" customWidth="1"/>
    <col min="6654" max="6654" width="10.85546875" customWidth="1"/>
    <col min="6655" max="6655" width="11.140625" customWidth="1"/>
    <col min="6907" max="6907" width="6" customWidth="1"/>
    <col min="6908" max="6908" width="54.28515625" customWidth="1"/>
    <col min="6909" max="6909" width="15.140625" customWidth="1"/>
    <col min="6910" max="6910" width="10.85546875" customWidth="1"/>
    <col min="6911" max="6911" width="11.140625" customWidth="1"/>
    <col min="7163" max="7163" width="6" customWidth="1"/>
    <col min="7164" max="7164" width="54.28515625" customWidth="1"/>
    <col min="7165" max="7165" width="15.140625" customWidth="1"/>
    <col min="7166" max="7166" width="10.85546875" customWidth="1"/>
    <col min="7167" max="7167" width="11.140625" customWidth="1"/>
    <col min="7419" max="7419" width="6" customWidth="1"/>
    <col min="7420" max="7420" width="54.28515625" customWidth="1"/>
    <col min="7421" max="7421" width="15.140625" customWidth="1"/>
    <col min="7422" max="7422" width="10.85546875" customWidth="1"/>
    <col min="7423" max="7423" width="11.140625" customWidth="1"/>
    <col min="7675" max="7675" width="6" customWidth="1"/>
    <col min="7676" max="7676" width="54.28515625" customWidth="1"/>
    <col min="7677" max="7677" width="15.140625" customWidth="1"/>
    <col min="7678" max="7678" width="10.85546875" customWidth="1"/>
    <col min="7679" max="7679" width="11.140625" customWidth="1"/>
    <col min="7931" max="7931" width="6" customWidth="1"/>
    <col min="7932" max="7932" width="54.28515625" customWidth="1"/>
    <col min="7933" max="7933" width="15.140625" customWidth="1"/>
    <col min="7934" max="7934" width="10.85546875" customWidth="1"/>
    <col min="7935" max="7935" width="11.140625" customWidth="1"/>
    <col min="8187" max="8187" width="6" customWidth="1"/>
    <col min="8188" max="8188" width="54.28515625" customWidth="1"/>
    <col min="8189" max="8189" width="15.140625" customWidth="1"/>
    <col min="8190" max="8190" width="10.85546875" customWidth="1"/>
    <col min="8191" max="8191" width="11.140625" customWidth="1"/>
    <col min="8443" max="8443" width="6" customWidth="1"/>
    <col min="8444" max="8444" width="54.28515625" customWidth="1"/>
    <col min="8445" max="8445" width="15.140625" customWidth="1"/>
    <col min="8446" max="8446" width="10.85546875" customWidth="1"/>
    <col min="8447" max="8447" width="11.140625" customWidth="1"/>
    <col min="8699" max="8699" width="6" customWidth="1"/>
    <col min="8700" max="8700" width="54.28515625" customWidth="1"/>
    <col min="8701" max="8701" width="15.140625" customWidth="1"/>
    <col min="8702" max="8702" width="10.85546875" customWidth="1"/>
    <col min="8703" max="8703" width="11.140625" customWidth="1"/>
    <col min="8955" max="8955" width="6" customWidth="1"/>
    <col min="8956" max="8956" width="54.28515625" customWidth="1"/>
    <col min="8957" max="8957" width="15.140625" customWidth="1"/>
    <col min="8958" max="8958" width="10.85546875" customWidth="1"/>
    <col min="8959" max="8959" width="11.140625" customWidth="1"/>
    <col min="9211" max="9211" width="6" customWidth="1"/>
    <col min="9212" max="9212" width="54.28515625" customWidth="1"/>
    <col min="9213" max="9213" width="15.140625" customWidth="1"/>
    <col min="9214" max="9214" width="10.85546875" customWidth="1"/>
    <col min="9215" max="9215" width="11.140625" customWidth="1"/>
    <col min="9467" max="9467" width="6" customWidth="1"/>
    <col min="9468" max="9468" width="54.28515625" customWidth="1"/>
    <col min="9469" max="9469" width="15.140625" customWidth="1"/>
    <col min="9470" max="9470" width="10.85546875" customWidth="1"/>
    <col min="9471" max="9471" width="11.140625" customWidth="1"/>
    <col min="9723" max="9723" width="6" customWidth="1"/>
    <col min="9724" max="9724" width="54.28515625" customWidth="1"/>
    <col min="9725" max="9725" width="15.140625" customWidth="1"/>
    <col min="9726" max="9726" width="10.85546875" customWidth="1"/>
    <col min="9727" max="9727" width="11.140625" customWidth="1"/>
    <col min="9979" max="9979" width="6" customWidth="1"/>
    <col min="9980" max="9980" width="54.28515625" customWidth="1"/>
    <col min="9981" max="9981" width="15.140625" customWidth="1"/>
    <col min="9982" max="9982" width="10.85546875" customWidth="1"/>
    <col min="9983" max="9983" width="11.140625" customWidth="1"/>
    <col min="10235" max="10235" width="6" customWidth="1"/>
    <col min="10236" max="10236" width="54.28515625" customWidth="1"/>
    <col min="10237" max="10237" width="15.140625" customWidth="1"/>
    <col min="10238" max="10238" width="10.85546875" customWidth="1"/>
    <col min="10239" max="10239" width="11.140625" customWidth="1"/>
    <col min="10491" max="10491" width="6" customWidth="1"/>
    <col min="10492" max="10492" width="54.28515625" customWidth="1"/>
    <col min="10493" max="10493" width="15.140625" customWidth="1"/>
    <col min="10494" max="10494" width="10.85546875" customWidth="1"/>
    <col min="10495" max="10495" width="11.140625" customWidth="1"/>
    <col min="10747" max="10747" width="6" customWidth="1"/>
    <col min="10748" max="10748" width="54.28515625" customWidth="1"/>
    <col min="10749" max="10749" width="15.140625" customWidth="1"/>
    <col min="10750" max="10750" width="10.85546875" customWidth="1"/>
    <col min="10751" max="10751" width="11.140625" customWidth="1"/>
    <col min="11003" max="11003" width="6" customWidth="1"/>
    <col min="11004" max="11004" width="54.28515625" customWidth="1"/>
    <col min="11005" max="11005" width="15.140625" customWidth="1"/>
    <col min="11006" max="11006" width="10.85546875" customWidth="1"/>
    <col min="11007" max="11007" width="11.140625" customWidth="1"/>
    <col min="11259" max="11259" width="6" customWidth="1"/>
    <col min="11260" max="11260" width="54.28515625" customWidth="1"/>
    <col min="11261" max="11261" width="15.140625" customWidth="1"/>
    <col min="11262" max="11262" width="10.85546875" customWidth="1"/>
    <col min="11263" max="11263" width="11.140625" customWidth="1"/>
    <col min="11515" max="11515" width="6" customWidth="1"/>
    <col min="11516" max="11516" width="54.28515625" customWidth="1"/>
    <col min="11517" max="11517" width="15.140625" customWidth="1"/>
    <col min="11518" max="11518" width="10.85546875" customWidth="1"/>
    <col min="11519" max="11519" width="11.140625" customWidth="1"/>
    <col min="11771" max="11771" width="6" customWidth="1"/>
    <col min="11772" max="11772" width="54.28515625" customWidth="1"/>
    <col min="11773" max="11773" width="15.140625" customWidth="1"/>
    <col min="11774" max="11774" width="10.85546875" customWidth="1"/>
    <col min="11775" max="11775" width="11.140625" customWidth="1"/>
    <col min="12027" max="12027" width="6" customWidth="1"/>
    <col min="12028" max="12028" width="54.28515625" customWidth="1"/>
    <col min="12029" max="12029" width="15.140625" customWidth="1"/>
    <col min="12030" max="12030" width="10.85546875" customWidth="1"/>
    <col min="12031" max="12031" width="11.140625" customWidth="1"/>
    <col min="12283" max="12283" width="6" customWidth="1"/>
    <col min="12284" max="12284" width="54.28515625" customWidth="1"/>
    <col min="12285" max="12285" width="15.140625" customWidth="1"/>
    <col min="12286" max="12286" width="10.85546875" customWidth="1"/>
    <col min="12287" max="12287" width="11.140625" customWidth="1"/>
    <col min="12539" max="12539" width="6" customWidth="1"/>
    <col min="12540" max="12540" width="54.28515625" customWidth="1"/>
    <col min="12541" max="12541" width="15.140625" customWidth="1"/>
    <col min="12542" max="12542" width="10.85546875" customWidth="1"/>
    <col min="12543" max="12543" width="11.140625" customWidth="1"/>
    <col min="12795" max="12795" width="6" customWidth="1"/>
    <col min="12796" max="12796" width="54.28515625" customWidth="1"/>
    <col min="12797" max="12797" width="15.140625" customWidth="1"/>
    <col min="12798" max="12798" width="10.85546875" customWidth="1"/>
    <col min="12799" max="12799" width="11.140625" customWidth="1"/>
    <col min="13051" max="13051" width="6" customWidth="1"/>
    <col min="13052" max="13052" width="54.28515625" customWidth="1"/>
    <col min="13053" max="13053" width="15.140625" customWidth="1"/>
    <col min="13054" max="13054" width="10.85546875" customWidth="1"/>
    <col min="13055" max="13055" width="11.140625" customWidth="1"/>
    <col min="13307" max="13307" width="6" customWidth="1"/>
    <col min="13308" max="13308" width="54.28515625" customWidth="1"/>
    <col min="13309" max="13309" width="15.140625" customWidth="1"/>
    <col min="13310" max="13310" width="10.85546875" customWidth="1"/>
    <col min="13311" max="13311" width="11.140625" customWidth="1"/>
    <col min="13563" max="13563" width="6" customWidth="1"/>
    <col min="13564" max="13564" width="54.28515625" customWidth="1"/>
    <col min="13565" max="13565" width="15.140625" customWidth="1"/>
    <col min="13566" max="13566" width="10.85546875" customWidth="1"/>
    <col min="13567" max="13567" width="11.140625" customWidth="1"/>
    <col min="13819" max="13819" width="6" customWidth="1"/>
    <col min="13820" max="13820" width="54.28515625" customWidth="1"/>
    <col min="13821" max="13821" width="15.140625" customWidth="1"/>
    <col min="13822" max="13822" width="10.85546875" customWidth="1"/>
    <col min="13823" max="13823" width="11.140625" customWidth="1"/>
    <col min="14075" max="14075" width="6" customWidth="1"/>
    <col min="14076" max="14076" width="54.28515625" customWidth="1"/>
    <col min="14077" max="14077" width="15.140625" customWidth="1"/>
    <col min="14078" max="14078" width="10.85546875" customWidth="1"/>
    <col min="14079" max="14079" width="11.140625" customWidth="1"/>
    <col min="14331" max="14331" width="6" customWidth="1"/>
    <col min="14332" max="14332" width="54.28515625" customWidth="1"/>
    <col min="14333" max="14333" width="15.140625" customWidth="1"/>
    <col min="14334" max="14334" width="10.85546875" customWidth="1"/>
    <col min="14335" max="14335" width="11.140625" customWidth="1"/>
    <col min="14587" max="14587" width="6" customWidth="1"/>
    <col min="14588" max="14588" width="54.28515625" customWidth="1"/>
    <col min="14589" max="14589" width="15.140625" customWidth="1"/>
    <col min="14590" max="14590" width="10.85546875" customWidth="1"/>
    <col min="14591" max="14591" width="11.140625" customWidth="1"/>
    <col min="14843" max="14843" width="6" customWidth="1"/>
    <col min="14844" max="14844" width="54.28515625" customWidth="1"/>
    <col min="14845" max="14845" width="15.140625" customWidth="1"/>
    <col min="14846" max="14846" width="10.85546875" customWidth="1"/>
    <col min="14847" max="14847" width="11.140625" customWidth="1"/>
    <col min="15099" max="15099" width="6" customWidth="1"/>
    <col min="15100" max="15100" width="54.28515625" customWidth="1"/>
    <col min="15101" max="15101" width="15.140625" customWidth="1"/>
    <col min="15102" max="15102" width="10.85546875" customWidth="1"/>
    <col min="15103" max="15103" width="11.140625" customWidth="1"/>
    <col min="15355" max="15355" width="6" customWidth="1"/>
    <col min="15356" max="15356" width="54.28515625" customWidth="1"/>
    <col min="15357" max="15357" width="15.140625" customWidth="1"/>
    <col min="15358" max="15358" width="10.85546875" customWidth="1"/>
    <col min="15359" max="15359" width="11.140625" customWidth="1"/>
    <col min="15611" max="15611" width="6" customWidth="1"/>
    <col min="15612" max="15612" width="54.28515625" customWidth="1"/>
    <col min="15613" max="15613" width="15.140625" customWidth="1"/>
    <col min="15614" max="15614" width="10.85546875" customWidth="1"/>
    <col min="15615" max="15615" width="11.140625" customWidth="1"/>
    <col min="15867" max="15867" width="6" customWidth="1"/>
    <col min="15868" max="15868" width="54.28515625" customWidth="1"/>
    <col min="15869" max="15869" width="15.140625" customWidth="1"/>
    <col min="15870" max="15870" width="10.85546875" customWidth="1"/>
    <col min="15871" max="15871" width="11.140625" customWidth="1"/>
    <col min="16123" max="16123" width="6" customWidth="1"/>
    <col min="16124" max="16124" width="54.28515625" customWidth="1"/>
    <col min="16125" max="16125" width="15.140625" customWidth="1"/>
    <col min="16126" max="16126" width="10.85546875" customWidth="1"/>
    <col min="16127" max="16127" width="11.140625" customWidth="1"/>
  </cols>
  <sheetData>
    <row r="1" spans="1:3" x14ac:dyDescent="0.25">
      <c r="A1" s="65"/>
      <c r="B1" s="66"/>
      <c r="C1" s="67"/>
    </row>
    <row r="2" spans="1:3" x14ac:dyDescent="0.25">
      <c r="A2" s="65"/>
      <c r="B2" s="66"/>
      <c r="C2" s="65"/>
    </row>
    <row r="3" spans="1:3" x14ac:dyDescent="0.25">
      <c r="A3" s="65"/>
      <c r="B3" s="116" t="s">
        <v>72</v>
      </c>
      <c r="C3" s="116"/>
    </row>
    <row r="4" spans="1:3" x14ac:dyDescent="0.25">
      <c r="A4" s="65"/>
      <c r="B4" s="116" t="s">
        <v>175</v>
      </c>
      <c r="C4" s="116"/>
    </row>
    <row r="5" spans="1:3" x14ac:dyDescent="0.25">
      <c r="A5" s="65"/>
      <c r="B5" s="116" t="s">
        <v>230</v>
      </c>
      <c r="C5" s="116"/>
    </row>
    <row r="6" spans="1:3" x14ac:dyDescent="0.25">
      <c r="A6" s="65"/>
      <c r="B6" s="42" t="s">
        <v>176</v>
      </c>
      <c r="C6" s="60"/>
    </row>
    <row r="7" spans="1:3" x14ac:dyDescent="0.25">
      <c r="A7" s="65"/>
      <c r="B7" s="43" t="s">
        <v>252</v>
      </c>
      <c r="C7" s="60"/>
    </row>
    <row r="8" spans="1:3" x14ac:dyDescent="0.25">
      <c r="A8" s="65"/>
      <c r="B8" s="44" t="s">
        <v>177</v>
      </c>
      <c r="C8" s="60"/>
    </row>
    <row r="9" spans="1:3" x14ac:dyDescent="0.25">
      <c r="A9" s="65"/>
      <c r="B9" s="44"/>
      <c r="C9" s="60"/>
    </row>
    <row r="10" spans="1:3" x14ac:dyDescent="0.25">
      <c r="A10" s="119" t="s">
        <v>231</v>
      </c>
      <c r="B10" s="119"/>
      <c r="C10" s="119"/>
    </row>
    <row r="11" spans="1:3" x14ac:dyDescent="0.25">
      <c r="A11" s="65"/>
      <c r="B11" s="65"/>
      <c r="C11" s="65"/>
    </row>
    <row r="12" spans="1:3" x14ac:dyDescent="0.25">
      <c r="A12" s="68"/>
      <c r="B12" s="66"/>
      <c r="C12" s="69" t="s">
        <v>82</v>
      </c>
    </row>
    <row r="13" spans="1:3" ht="31.5" x14ac:dyDescent="0.25">
      <c r="A13" s="70" t="s">
        <v>0</v>
      </c>
      <c r="B13" s="71" t="s">
        <v>28</v>
      </c>
      <c r="C13" s="72" t="s">
        <v>232</v>
      </c>
    </row>
    <row r="14" spans="1:3" x14ac:dyDescent="0.25">
      <c r="A14" s="73">
        <v>1</v>
      </c>
      <c r="B14" s="74">
        <v>2</v>
      </c>
      <c r="C14" s="75">
        <v>3</v>
      </c>
    </row>
    <row r="15" spans="1:3" x14ac:dyDescent="0.25">
      <c r="A15" s="76">
        <v>1</v>
      </c>
      <c r="B15" s="5" t="s">
        <v>3</v>
      </c>
      <c r="C15" s="77">
        <f>SUM(C16:C19)</f>
        <v>5338</v>
      </c>
    </row>
    <row r="16" spans="1:3" x14ac:dyDescent="0.25">
      <c r="A16" s="76">
        <v>2</v>
      </c>
      <c r="B16" s="4" t="s">
        <v>233</v>
      </c>
      <c r="C16" s="24">
        <v>422.4</v>
      </c>
    </row>
    <row r="17" spans="1:3" ht="31.5" x14ac:dyDescent="0.25">
      <c r="A17" s="76">
        <v>3</v>
      </c>
      <c r="B17" s="4" t="s">
        <v>234</v>
      </c>
      <c r="C17" s="24">
        <v>1837</v>
      </c>
    </row>
    <row r="18" spans="1:3" x14ac:dyDescent="0.25">
      <c r="A18" s="76">
        <v>4</v>
      </c>
      <c r="B18" s="4" t="s">
        <v>235</v>
      </c>
      <c r="C18" s="24">
        <v>1778.7</v>
      </c>
    </row>
    <row r="19" spans="1:3" x14ac:dyDescent="0.25">
      <c r="A19" s="76">
        <v>5</v>
      </c>
      <c r="B19" s="8" t="s">
        <v>59</v>
      </c>
      <c r="C19" s="24">
        <v>1299.9000000000001</v>
      </c>
    </row>
    <row r="20" spans="1:3" x14ac:dyDescent="0.25">
      <c r="A20" s="76">
        <v>6</v>
      </c>
      <c r="B20" s="78" t="s">
        <v>236</v>
      </c>
      <c r="C20" s="77">
        <f>+C15</f>
        <v>5338</v>
      </c>
    </row>
    <row r="21" spans="1:3" x14ac:dyDescent="0.25">
      <c r="A21" s="79"/>
      <c r="B21" s="25"/>
      <c r="C21" s="80"/>
    </row>
    <row r="22" spans="1:3" x14ac:dyDescent="0.25">
      <c r="A22" s="79"/>
      <c r="B22" s="58"/>
      <c r="C22" s="25"/>
    </row>
    <row r="23" spans="1:3" x14ac:dyDescent="0.25">
      <c r="C23" s="82"/>
    </row>
  </sheetData>
  <mergeCells count="4">
    <mergeCell ref="B3:C3"/>
    <mergeCell ref="B4:C4"/>
    <mergeCell ref="B5:C5"/>
    <mergeCell ref="A10:C1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81"/>
  <sheetViews>
    <sheetView showZeros="0" topLeftCell="A49" zoomScale="89" zoomScaleNormal="89" workbookViewId="0">
      <selection activeCell="C55" sqref="C55"/>
    </sheetView>
  </sheetViews>
  <sheetFormatPr defaultRowHeight="15.75" x14ac:dyDescent="0.25"/>
  <cols>
    <col min="1" max="1" width="7" style="25" customWidth="1"/>
    <col min="2" max="2" width="44" style="25" customWidth="1"/>
    <col min="3" max="3" width="10.42578125" style="25" customWidth="1"/>
    <col min="4" max="4" width="10.140625" style="25" customWidth="1"/>
    <col min="5" max="5" width="10.42578125" style="25" customWidth="1"/>
    <col min="6" max="6" width="12.5703125" style="25" customWidth="1"/>
    <col min="7" max="16384" width="9.140625" style="25"/>
  </cols>
  <sheetData>
    <row r="3" spans="1:6" x14ac:dyDescent="0.25">
      <c r="A3" s="35"/>
      <c r="B3" s="35"/>
      <c r="C3" s="36" t="s">
        <v>74</v>
      </c>
      <c r="D3" s="35"/>
      <c r="E3" s="35"/>
      <c r="F3" s="35"/>
    </row>
    <row r="4" spans="1:6" x14ac:dyDescent="0.25">
      <c r="A4" s="35"/>
      <c r="B4" s="35"/>
      <c r="C4" s="37" t="s">
        <v>197</v>
      </c>
      <c r="D4" s="35"/>
      <c r="E4" s="35"/>
      <c r="F4" s="35"/>
    </row>
    <row r="5" spans="1:6" x14ac:dyDescent="0.25">
      <c r="A5" s="35"/>
      <c r="B5" s="35"/>
      <c r="C5" s="37" t="s">
        <v>137</v>
      </c>
      <c r="D5" s="35"/>
      <c r="E5" s="35"/>
      <c r="F5" s="35"/>
    </row>
    <row r="6" spans="1:6" x14ac:dyDescent="0.25">
      <c r="A6" s="35"/>
      <c r="B6" s="35"/>
      <c r="C6" s="42" t="s">
        <v>198</v>
      </c>
      <c r="D6" s="35"/>
      <c r="E6" s="35"/>
      <c r="F6" s="35"/>
    </row>
    <row r="7" spans="1:6" x14ac:dyDescent="0.25">
      <c r="A7" s="35"/>
      <c r="B7" s="35"/>
      <c r="C7" s="43" t="s">
        <v>251</v>
      </c>
      <c r="D7" s="35"/>
      <c r="E7" s="35"/>
      <c r="F7" s="35"/>
    </row>
    <row r="8" spans="1:6" x14ac:dyDescent="0.25">
      <c r="A8" s="35"/>
      <c r="B8" s="35"/>
      <c r="C8" s="44" t="s">
        <v>199</v>
      </c>
      <c r="D8" s="35"/>
      <c r="E8" s="35"/>
      <c r="F8" s="35"/>
    </row>
    <row r="9" spans="1:6" x14ac:dyDescent="0.25">
      <c r="A9" s="35"/>
      <c r="B9" s="35"/>
      <c r="C9" s="35"/>
      <c r="D9" s="35"/>
      <c r="E9" s="35"/>
      <c r="F9" s="35"/>
    </row>
    <row r="10" spans="1:6" s="49" customFormat="1" x14ac:dyDescent="0.25">
      <c r="A10" s="120" t="s">
        <v>144</v>
      </c>
      <c r="B10" s="120"/>
      <c r="C10" s="120"/>
      <c r="D10" s="120"/>
      <c r="E10" s="120"/>
      <c r="F10" s="120"/>
    </row>
    <row r="11" spans="1:6" s="49" customFormat="1" x14ac:dyDescent="0.25">
      <c r="A11" s="48"/>
      <c r="B11" s="48"/>
      <c r="C11" s="48"/>
      <c r="D11" s="48"/>
      <c r="E11" s="48"/>
      <c r="F11" s="48"/>
    </row>
    <row r="12" spans="1:6" s="53" customFormat="1" x14ac:dyDescent="0.25">
      <c r="A12" s="29"/>
      <c r="B12" s="30"/>
      <c r="C12" s="31"/>
      <c r="D12" s="31"/>
      <c r="E12" s="31"/>
      <c r="F12" s="38" t="s">
        <v>82</v>
      </c>
    </row>
    <row r="13" spans="1:6" s="49" customFormat="1" x14ac:dyDescent="0.25">
      <c r="A13" s="117" t="s">
        <v>0</v>
      </c>
      <c r="B13" s="117" t="s">
        <v>93</v>
      </c>
      <c r="C13" s="117" t="s">
        <v>1</v>
      </c>
      <c r="D13" s="118" t="s">
        <v>2</v>
      </c>
      <c r="E13" s="118"/>
      <c r="F13" s="118"/>
    </row>
    <row r="14" spans="1:6" s="49" customFormat="1" ht="15.75" customHeight="1" x14ac:dyDescent="0.25">
      <c r="A14" s="117"/>
      <c r="B14" s="117"/>
      <c r="C14" s="117"/>
      <c r="D14" s="117" t="s">
        <v>29</v>
      </c>
      <c r="E14" s="117"/>
      <c r="F14" s="117" t="s">
        <v>30</v>
      </c>
    </row>
    <row r="15" spans="1:6" s="49" customFormat="1" ht="47.25" x14ac:dyDescent="0.25">
      <c r="A15" s="117"/>
      <c r="B15" s="117"/>
      <c r="C15" s="117"/>
      <c r="D15" s="8" t="s">
        <v>31</v>
      </c>
      <c r="E15" s="8" t="s">
        <v>32</v>
      </c>
      <c r="F15" s="117"/>
    </row>
    <row r="16" spans="1:6" s="49" customFormat="1" x14ac:dyDescent="0.25">
      <c r="A16" s="46">
        <v>1</v>
      </c>
      <c r="B16" s="46">
        <v>2</v>
      </c>
      <c r="C16" s="46">
        <v>3</v>
      </c>
      <c r="D16" s="46">
        <v>4</v>
      </c>
      <c r="E16" s="46">
        <v>5</v>
      </c>
      <c r="F16" s="46">
        <v>6</v>
      </c>
    </row>
    <row r="17" spans="1:6" s="49" customFormat="1" x14ac:dyDescent="0.25">
      <c r="A17" s="9">
        <v>1</v>
      </c>
      <c r="B17" s="5" t="s">
        <v>3</v>
      </c>
      <c r="C17" s="54">
        <f>+C18+C28+C56</f>
        <v>16179.2</v>
      </c>
      <c r="D17" s="54">
        <f t="shared" ref="D17:F17" si="0">+D18+D28+D56</f>
        <v>6836.9</v>
      </c>
      <c r="E17" s="54">
        <f t="shared" si="0"/>
        <v>254.4</v>
      </c>
      <c r="F17" s="54">
        <f t="shared" si="0"/>
        <v>9342.2999999999993</v>
      </c>
    </row>
    <row r="18" spans="1:6" s="49" customFormat="1" ht="31.5" x14ac:dyDescent="0.25">
      <c r="A18" s="9">
        <f>+A17+1</f>
        <v>2</v>
      </c>
      <c r="B18" s="7" t="s">
        <v>85</v>
      </c>
      <c r="C18" s="54">
        <f>SUM(C20:C26)</f>
        <v>1087.5</v>
      </c>
      <c r="D18" s="54">
        <f t="shared" ref="D18:F18" si="1">SUM(D20:D26)</f>
        <v>938</v>
      </c>
      <c r="E18" s="54">
        <f t="shared" si="1"/>
        <v>151.19999999999999</v>
      </c>
      <c r="F18" s="54">
        <f t="shared" si="1"/>
        <v>149.5</v>
      </c>
    </row>
    <row r="19" spans="1:6" s="49" customFormat="1" x14ac:dyDescent="0.25">
      <c r="A19" s="9">
        <f t="shared" ref="A19:A76" si="2">+A18+1</f>
        <v>3</v>
      </c>
      <c r="B19" s="46" t="s">
        <v>2</v>
      </c>
      <c r="C19" s="55"/>
      <c r="D19" s="55"/>
      <c r="E19" s="55"/>
      <c r="F19" s="55"/>
    </row>
    <row r="20" spans="1:6" s="49" customFormat="1" x14ac:dyDescent="0.25">
      <c r="A20" s="9">
        <f t="shared" si="2"/>
        <v>4</v>
      </c>
      <c r="B20" s="4" t="s">
        <v>34</v>
      </c>
      <c r="C20" s="55">
        <f>+D20+F20</f>
        <v>160</v>
      </c>
      <c r="D20" s="55">
        <v>90</v>
      </c>
      <c r="E20" s="55"/>
      <c r="F20" s="55">
        <v>70</v>
      </c>
    </row>
    <row r="21" spans="1:6" s="49" customFormat="1" x14ac:dyDescent="0.25">
      <c r="A21" s="9">
        <f t="shared" si="2"/>
        <v>5</v>
      </c>
      <c r="B21" s="3" t="s">
        <v>67</v>
      </c>
      <c r="C21" s="55">
        <f>+D21+F21</f>
        <v>7.5</v>
      </c>
      <c r="D21" s="55">
        <v>7.5</v>
      </c>
      <c r="E21" s="55"/>
      <c r="F21" s="55"/>
    </row>
    <row r="22" spans="1:6" s="49" customFormat="1" ht="31.5" x14ac:dyDescent="0.25">
      <c r="A22" s="9">
        <f t="shared" si="2"/>
        <v>6</v>
      </c>
      <c r="B22" s="4" t="s">
        <v>53</v>
      </c>
      <c r="C22" s="55">
        <f>+D22+F22</f>
        <v>2.7</v>
      </c>
      <c r="D22" s="55">
        <v>2.7</v>
      </c>
      <c r="E22" s="55"/>
      <c r="F22" s="55"/>
    </row>
    <row r="23" spans="1:6" s="49" customFormat="1" x14ac:dyDescent="0.25">
      <c r="A23" s="9">
        <f t="shared" si="2"/>
        <v>7</v>
      </c>
      <c r="B23" s="4" t="s">
        <v>96</v>
      </c>
      <c r="C23" s="55">
        <f t="shared" ref="C23:C27" si="3">+D23+F23</f>
        <v>57.9</v>
      </c>
      <c r="D23" s="55">
        <v>55.7</v>
      </c>
      <c r="E23" s="55"/>
      <c r="F23" s="55">
        <v>2.2000000000000002</v>
      </c>
    </row>
    <row r="24" spans="1:6" s="49" customFormat="1" x14ac:dyDescent="0.25">
      <c r="A24" s="9">
        <f t="shared" si="2"/>
        <v>8</v>
      </c>
      <c r="B24" s="3" t="s">
        <v>47</v>
      </c>
      <c r="C24" s="55">
        <f t="shared" si="3"/>
        <v>388.8</v>
      </c>
      <c r="D24" s="55">
        <v>346.2</v>
      </c>
      <c r="E24" s="55">
        <v>146.30000000000001</v>
      </c>
      <c r="F24" s="55">
        <v>42.6</v>
      </c>
    </row>
    <row r="25" spans="1:6" s="49" customFormat="1" x14ac:dyDescent="0.25">
      <c r="A25" s="9">
        <f t="shared" si="2"/>
        <v>9</v>
      </c>
      <c r="B25" s="3" t="s">
        <v>59</v>
      </c>
      <c r="C25" s="55">
        <f t="shared" si="3"/>
        <v>81.8</v>
      </c>
      <c r="D25" s="55">
        <v>67.3</v>
      </c>
      <c r="E25" s="55"/>
      <c r="F25" s="55">
        <v>14.5</v>
      </c>
    </row>
    <row r="26" spans="1:6" s="49" customFormat="1" x14ac:dyDescent="0.25">
      <c r="A26" s="9">
        <f t="shared" si="2"/>
        <v>10</v>
      </c>
      <c r="B26" s="3" t="s">
        <v>61</v>
      </c>
      <c r="C26" s="55">
        <f t="shared" si="3"/>
        <v>388.8</v>
      </c>
      <c r="D26" s="55">
        <v>368.6</v>
      </c>
      <c r="E26" s="55">
        <v>4.9000000000000004</v>
      </c>
      <c r="F26" s="55">
        <v>20.2</v>
      </c>
    </row>
    <row r="27" spans="1:6" s="49" customFormat="1" x14ac:dyDescent="0.25">
      <c r="A27" s="9">
        <f t="shared" si="2"/>
        <v>11</v>
      </c>
      <c r="B27" s="26" t="s">
        <v>99</v>
      </c>
      <c r="C27" s="55">
        <f t="shared" si="3"/>
        <v>37.6</v>
      </c>
      <c r="D27" s="55">
        <v>32.299999999999997</v>
      </c>
      <c r="E27" s="55">
        <v>4.9000000000000004</v>
      </c>
      <c r="F27" s="55">
        <v>5.3</v>
      </c>
    </row>
    <row r="28" spans="1:6" s="49" customFormat="1" ht="31.5" x14ac:dyDescent="0.25">
      <c r="A28" s="9">
        <f t="shared" si="2"/>
        <v>12</v>
      </c>
      <c r="B28" s="7" t="s">
        <v>86</v>
      </c>
      <c r="C28" s="54">
        <f>+C30+C32+C34+C36+C39+C41+C44+C46</f>
        <v>4862.5</v>
      </c>
      <c r="D28" s="54">
        <f t="shared" ref="D28:F28" si="4">+D30+D32+D34+D36+D39+D41+D44+D46</f>
        <v>1779.9</v>
      </c>
      <c r="E28" s="54">
        <f t="shared" si="4"/>
        <v>89.9</v>
      </c>
      <c r="F28" s="54">
        <f t="shared" si="4"/>
        <v>3082.6</v>
      </c>
    </row>
    <row r="29" spans="1:6" s="49" customFormat="1" x14ac:dyDescent="0.25">
      <c r="A29" s="9">
        <f t="shared" si="2"/>
        <v>13</v>
      </c>
      <c r="B29" s="46" t="s">
        <v>2</v>
      </c>
      <c r="C29" s="55"/>
      <c r="D29" s="55"/>
      <c r="E29" s="55"/>
      <c r="F29" s="55"/>
    </row>
    <row r="30" spans="1:6" s="49" customFormat="1" ht="47.25" x14ac:dyDescent="0.25">
      <c r="A30" s="9">
        <f t="shared" si="2"/>
        <v>14</v>
      </c>
      <c r="B30" s="7" t="s">
        <v>87</v>
      </c>
      <c r="C30" s="54">
        <f>+C31</f>
        <v>230.5</v>
      </c>
      <c r="D30" s="54">
        <f>+D31</f>
        <v>100.2</v>
      </c>
      <c r="E30" s="54">
        <f>+E31</f>
        <v>0</v>
      </c>
      <c r="F30" s="54">
        <f>+F31</f>
        <v>130.30000000000001</v>
      </c>
    </row>
    <row r="31" spans="1:6" s="49" customFormat="1" x14ac:dyDescent="0.25">
      <c r="A31" s="9">
        <f t="shared" si="2"/>
        <v>15</v>
      </c>
      <c r="B31" s="3" t="s">
        <v>52</v>
      </c>
      <c r="C31" s="55">
        <f>+D31+F31</f>
        <v>230.5</v>
      </c>
      <c r="D31" s="55">
        <v>100.2</v>
      </c>
      <c r="E31" s="55"/>
      <c r="F31" s="55">
        <v>130.30000000000001</v>
      </c>
    </row>
    <row r="32" spans="1:6" s="49" customFormat="1" ht="47.25" x14ac:dyDescent="0.25">
      <c r="A32" s="9">
        <f t="shared" si="2"/>
        <v>16</v>
      </c>
      <c r="B32" s="5" t="s">
        <v>90</v>
      </c>
      <c r="C32" s="54">
        <f>+C33</f>
        <v>44.4</v>
      </c>
      <c r="D32" s="54">
        <f>+D33</f>
        <v>44.4</v>
      </c>
      <c r="E32" s="54">
        <f t="shared" ref="E32:F32" si="5">+E33</f>
        <v>0</v>
      </c>
      <c r="F32" s="54">
        <f t="shared" si="5"/>
        <v>0</v>
      </c>
    </row>
    <row r="33" spans="1:6" s="49" customFormat="1" x14ac:dyDescent="0.25">
      <c r="A33" s="9">
        <f t="shared" si="2"/>
        <v>17</v>
      </c>
      <c r="B33" s="4" t="s">
        <v>67</v>
      </c>
      <c r="C33" s="55">
        <f>+D33+F33</f>
        <v>44.4</v>
      </c>
      <c r="D33" s="55">
        <v>44.4</v>
      </c>
      <c r="E33" s="55"/>
      <c r="F33" s="55"/>
    </row>
    <row r="34" spans="1:6" s="49" customFormat="1" ht="63" x14ac:dyDescent="0.25">
      <c r="A34" s="9">
        <f t="shared" si="2"/>
        <v>18</v>
      </c>
      <c r="B34" s="7" t="s">
        <v>88</v>
      </c>
      <c r="C34" s="54">
        <f>+C35</f>
        <v>775.1</v>
      </c>
      <c r="D34" s="54">
        <f>+D35</f>
        <v>775.1</v>
      </c>
      <c r="E34" s="54">
        <f t="shared" ref="E34:F34" si="6">+E35</f>
        <v>0</v>
      </c>
      <c r="F34" s="54">
        <f t="shared" si="6"/>
        <v>0</v>
      </c>
    </row>
    <row r="35" spans="1:6" s="49" customFormat="1" x14ac:dyDescent="0.25">
      <c r="A35" s="9">
        <f t="shared" si="2"/>
        <v>19</v>
      </c>
      <c r="B35" s="8" t="s">
        <v>52</v>
      </c>
      <c r="C35" s="55">
        <f>+D35+F35</f>
        <v>775.1</v>
      </c>
      <c r="D35" s="55">
        <v>775.1</v>
      </c>
      <c r="E35" s="55"/>
      <c r="F35" s="55"/>
    </row>
    <row r="36" spans="1:6" s="49" customFormat="1" ht="63" x14ac:dyDescent="0.25">
      <c r="A36" s="9">
        <f t="shared" si="2"/>
        <v>20</v>
      </c>
      <c r="B36" s="7" t="s">
        <v>127</v>
      </c>
      <c r="C36" s="54">
        <f>+C37</f>
        <v>427.7</v>
      </c>
      <c r="D36" s="54">
        <f>+D37</f>
        <v>15.7</v>
      </c>
      <c r="E36" s="54">
        <f>+E37</f>
        <v>0</v>
      </c>
      <c r="F36" s="54">
        <f>+F37</f>
        <v>412</v>
      </c>
    </row>
    <row r="37" spans="1:6" s="49" customFormat="1" ht="31.5" x14ac:dyDescent="0.25">
      <c r="A37" s="9">
        <f t="shared" si="2"/>
        <v>21</v>
      </c>
      <c r="B37" s="8" t="s">
        <v>71</v>
      </c>
      <c r="C37" s="55">
        <f>+D37+F37</f>
        <v>427.7</v>
      </c>
      <c r="D37" s="55">
        <v>15.7</v>
      </c>
      <c r="E37" s="55"/>
      <c r="F37" s="55">
        <v>412</v>
      </c>
    </row>
    <row r="38" spans="1:6" s="49" customFormat="1" x14ac:dyDescent="0.25">
      <c r="A38" s="9">
        <f t="shared" si="2"/>
        <v>22</v>
      </c>
      <c r="B38" s="26" t="s">
        <v>99</v>
      </c>
      <c r="C38" s="55">
        <f>+D38+F38</f>
        <v>374.1</v>
      </c>
      <c r="D38" s="55">
        <v>10.5</v>
      </c>
      <c r="E38" s="55"/>
      <c r="F38" s="55">
        <v>363.6</v>
      </c>
    </row>
    <row r="39" spans="1:6" s="49" customFormat="1" ht="63" x14ac:dyDescent="0.25">
      <c r="A39" s="9">
        <f t="shared" si="2"/>
        <v>23</v>
      </c>
      <c r="B39" s="5" t="s">
        <v>128</v>
      </c>
      <c r="C39" s="54">
        <f>+C40</f>
        <v>19</v>
      </c>
      <c r="D39" s="54">
        <f>+D40</f>
        <v>19</v>
      </c>
      <c r="E39" s="54">
        <f>+E40</f>
        <v>18.7</v>
      </c>
      <c r="F39" s="54">
        <f t="shared" ref="F39" si="7">+F40</f>
        <v>0</v>
      </c>
    </row>
    <row r="40" spans="1:6" s="49" customFormat="1" x14ac:dyDescent="0.25">
      <c r="A40" s="9">
        <f t="shared" si="2"/>
        <v>24</v>
      </c>
      <c r="B40" s="4" t="s">
        <v>34</v>
      </c>
      <c r="C40" s="55">
        <f>+D40+F40</f>
        <v>19</v>
      </c>
      <c r="D40" s="55">
        <v>19</v>
      </c>
      <c r="E40" s="55">
        <v>18.7</v>
      </c>
      <c r="F40" s="55"/>
    </row>
    <row r="41" spans="1:6" s="49" customFormat="1" ht="31.5" x14ac:dyDescent="0.25">
      <c r="A41" s="9">
        <f t="shared" si="2"/>
        <v>25</v>
      </c>
      <c r="B41" s="7" t="s">
        <v>165</v>
      </c>
      <c r="C41" s="54">
        <f>+C42+C43</f>
        <v>306.7</v>
      </c>
      <c r="D41" s="54">
        <f t="shared" ref="D41:E41" si="8">+D42</f>
        <v>10</v>
      </c>
      <c r="E41" s="54">
        <f t="shared" si="8"/>
        <v>0</v>
      </c>
      <c r="F41" s="54">
        <f>+F42+F43</f>
        <v>296.7</v>
      </c>
    </row>
    <row r="42" spans="1:6" s="49" customFormat="1" x14ac:dyDescent="0.25">
      <c r="A42" s="9">
        <f t="shared" si="2"/>
        <v>26</v>
      </c>
      <c r="B42" s="4" t="s">
        <v>89</v>
      </c>
      <c r="C42" s="55">
        <f>+D42+F42</f>
        <v>301</v>
      </c>
      <c r="D42" s="55">
        <v>10</v>
      </c>
      <c r="E42" s="55"/>
      <c r="F42" s="55">
        <v>291</v>
      </c>
    </row>
    <row r="43" spans="1:6" s="49" customFormat="1" ht="31.5" x14ac:dyDescent="0.25">
      <c r="A43" s="9">
        <f t="shared" si="2"/>
        <v>27</v>
      </c>
      <c r="B43" s="8" t="s">
        <v>71</v>
      </c>
      <c r="C43" s="55">
        <f>+D43+F43</f>
        <v>5.7</v>
      </c>
      <c r="D43" s="55"/>
      <c r="E43" s="55"/>
      <c r="F43" s="55">
        <v>5.7</v>
      </c>
    </row>
    <row r="44" spans="1:6" s="49" customFormat="1" ht="31.5" x14ac:dyDescent="0.25">
      <c r="A44" s="9">
        <f t="shared" si="2"/>
        <v>28</v>
      </c>
      <c r="B44" s="5" t="s">
        <v>166</v>
      </c>
      <c r="C44" s="54">
        <f>+C45</f>
        <v>27</v>
      </c>
      <c r="D44" s="54">
        <f>+D45</f>
        <v>0</v>
      </c>
      <c r="E44" s="54">
        <f>+E45</f>
        <v>0</v>
      </c>
      <c r="F44" s="54">
        <f>+F45</f>
        <v>27</v>
      </c>
    </row>
    <row r="45" spans="1:6" s="49" customFormat="1" x14ac:dyDescent="0.25">
      <c r="A45" s="9">
        <f t="shared" si="2"/>
        <v>29</v>
      </c>
      <c r="B45" s="4" t="s">
        <v>61</v>
      </c>
      <c r="C45" s="55">
        <f>+D45+F45</f>
        <v>27</v>
      </c>
      <c r="D45" s="55"/>
      <c r="E45" s="55"/>
      <c r="F45" s="55">
        <v>27</v>
      </c>
    </row>
    <row r="46" spans="1:6" s="49" customFormat="1" ht="47.25" x14ac:dyDescent="0.25">
      <c r="A46" s="9">
        <f t="shared" si="2"/>
        <v>30</v>
      </c>
      <c r="B46" s="2" t="s">
        <v>167</v>
      </c>
      <c r="C46" s="54">
        <f>+C47+C48+C49+C50+C51+C52+C53+C54</f>
        <v>3032.1</v>
      </c>
      <c r="D46" s="54">
        <f>+D47+D48+D49+D50+D51+D52+D53+D54</f>
        <v>815.5</v>
      </c>
      <c r="E46" s="54">
        <f>+E47+E48+E49+E50+E51+E52+E53+E54</f>
        <v>71.2</v>
      </c>
      <c r="F46" s="54">
        <f>+F47+F48+F49+F50+F51+F52+F53+F54</f>
        <v>2216.6</v>
      </c>
    </row>
    <row r="47" spans="1:6" s="49" customFormat="1" x14ac:dyDescent="0.25">
      <c r="A47" s="9">
        <f t="shared" si="2"/>
        <v>31</v>
      </c>
      <c r="B47" s="8" t="s">
        <v>136</v>
      </c>
      <c r="C47" s="55">
        <f>+D47+F47</f>
        <v>3.6</v>
      </c>
      <c r="D47" s="55"/>
      <c r="E47" s="55"/>
      <c r="F47" s="55">
        <v>3.6</v>
      </c>
    </row>
    <row r="48" spans="1:6" s="49" customFormat="1" x14ac:dyDescent="0.25">
      <c r="A48" s="9">
        <f t="shared" si="2"/>
        <v>32</v>
      </c>
      <c r="B48" s="3" t="s">
        <v>52</v>
      </c>
      <c r="C48" s="55">
        <f>+D48+F48</f>
        <v>18.5</v>
      </c>
      <c r="D48" s="55">
        <v>18.5</v>
      </c>
      <c r="E48" s="55"/>
      <c r="F48" s="55"/>
    </row>
    <row r="49" spans="1:6" s="49" customFormat="1" ht="31.5" x14ac:dyDescent="0.25">
      <c r="A49" s="9">
        <f t="shared" si="2"/>
        <v>33</v>
      </c>
      <c r="B49" s="8" t="s">
        <v>71</v>
      </c>
      <c r="C49" s="55">
        <f>+D49+F49</f>
        <v>59.5</v>
      </c>
      <c r="D49" s="55"/>
      <c r="E49" s="55"/>
      <c r="F49" s="55">
        <v>59.5</v>
      </c>
    </row>
    <row r="50" spans="1:6" s="49" customFormat="1" ht="31.5" x14ac:dyDescent="0.25">
      <c r="A50" s="9">
        <f t="shared" si="2"/>
        <v>34</v>
      </c>
      <c r="B50" s="4" t="s">
        <v>53</v>
      </c>
      <c r="C50" s="55">
        <f>+D50+F50</f>
        <v>1587.9</v>
      </c>
      <c r="D50" s="55">
        <v>0.1</v>
      </c>
      <c r="E50" s="55"/>
      <c r="F50" s="55">
        <v>1587.8</v>
      </c>
    </row>
    <row r="51" spans="1:6" s="49" customFormat="1" x14ac:dyDescent="0.25">
      <c r="A51" s="9">
        <f t="shared" si="2"/>
        <v>35</v>
      </c>
      <c r="B51" s="4" t="s">
        <v>129</v>
      </c>
      <c r="C51" s="55">
        <f t="shared" ref="C51:C55" si="9">+D51+F51</f>
        <v>48.1</v>
      </c>
      <c r="D51" s="55">
        <v>8.5</v>
      </c>
      <c r="E51" s="55">
        <v>1.6</v>
      </c>
      <c r="F51" s="55">
        <v>39.6</v>
      </c>
    </row>
    <row r="52" spans="1:6" s="49" customFormat="1" x14ac:dyDescent="0.25">
      <c r="A52" s="9">
        <f t="shared" si="2"/>
        <v>36</v>
      </c>
      <c r="B52" s="4" t="s">
        <v>56</v>
      </c>
      <c r="C52" s="55">
        <f t="shared" si="9"/>
        <v>646</v>
      </c>
      <c r="D52" s="55">
        <v>646</v>
      </c>
      <c r="E52" s="55">
        <v>1.6</v>
      </c>
      <c r="F52" s="55"/>
    </row>
    <row r="53" spans="1:6" s="49" customFormat="1" x14ac:dyDescent="0.25">
      <c r="A53" s="9">
        <f t="shared" si="2"/>
        <v>37</v>
      </c>
      <c r="B53" s="8" t="s">
        <v>59</v>
      </c>
      <c r="C53" s="55">
        <f>+D53+F53</f>
        <v>208.8</v>
      </c>
      <c r="D53" s="55">
        <v>29.1</v>
      </c>
      <c r="E53" s="55"/>
      <c r="F53" s="55">
        <v>179.7</v>
      </c>
    </row>
    <row r="54" spans="1:6" s="49" customFormat="1" x14ac:dyDescent="0.25">
      <c r="A54" s="9">
        <f t="shared" si="2"/>
        <v>38</v>
      </c>
      <c r="B54" s="3" t="s">
        <v>61</v>
      </c>
      <c r="C54" s="55">
        <f t="shared" si="9"/>
        <v>459.7</v>
      </c>
      <c r="D54" s="55">
        <v>113.3</v>
      </c>
      <c r="E54" s="55">
        <v>68</v>
      </c>
      <c r="F54" s="55">
        <v>346.4</v>
      </c>
    </row>
    <row r="55" spans="1:6" s="49" customFormat="1" x14ac:dyDescent="0.25">
      <c r="A55" s="9">
        <f t="shared" si="2"/>
        <v>39</v>
      </c>
      <c r="B55" s="26" t="s">
        <v>99</v>
      </c>
      <c r="C55" s="55">
        <f t="shared" si="9"/>
        <v>0.3</v>
      </c>
      <c r="D55" s="55">
        <v>0.3</v>
      </c>
      <c r="E55" s="55">
        <v>0.3</v>
      </c>
      <c r="F55" s="55"/>
    </row>
    <row r="56" spans="1:6" s="49" customFormat="1" ht="31.5" x14ac:dyDescent="0.25">
      <c r="A56" s="9">
        <f t="shared" si="2"/>
        <v>40</v>
      </c>
      <c r="B56" s="5" t="s">
        <v>91</v>
      </c>
      <c r="C56" s="54">
        <f>+C57+C58+C60+C62+C63+C64+C66+C68+C70+C72+C74</f>
        <v>10229.200000000001</v>
      </c>
      <c r="D56" s="54">
        <f t="shared" ref="D56:F56" si="10">+D57+D58+D60+D62+D63+D64+D66+D68+D70+D72+D74</f>
        <v>4119</v>
      </c>
      <c r="E56" s="54">
        <f t="shared" si="10"/>
        <v>13.3</v>
      </c>
      <c r="F56" s="54">
        <f t="shared" si="10"/>
        <v>6110.2</v>
      </c>
    </row>
    <row r="57" spans="1:6" s="49" customFormat="1" x14ac:dyDescent="0.25">
      <c r="A57" s="9">
        <f t="shared" si="2"/>
        <v>41</v>
      </c>
      <c r="B57" s="4" t="s">
        <v>89</v>
      </c>
      <c r="C57" s="55">
        <f t="shared" ref="C57:C75" si="11">+D57+F57</f>
        <v>44.1</v>
      </c>
      <c r="D57" s="55"/>
      <c r="E57" s="55"/>
      <c r="F57" s="55">
        <v>44.1</v>
      </c>
    </row>
    <row r="58" spans="1:6" s="49" customFormat="1" x14ac:dyDescent="0.25">
      <c r="A58" s="9">
        <f t="shared" si="2"/>
        <v>42</v>
      </c>
      <c r="B58" s="8" t="s">
        <v>136</v>
      </c>
      <c r="C58" s="55">
        <f t="shared" si="11"/>
        <v>153.69999999999999</v>
      </c>
      <c r="D58" s="55">
        <v>73.3</v>
      </c>
      <c r="E58" s="55"/>
      <c r="F58" s="55">
        <v>80.400000000000006</v>
      </c>
    </row>
    <row r="59" spans="1:6" s="49" customFormat="1" x14ac:dyDescent="0.25">
      <c r="A59" s="9">
        <f t="shared" si="2"/>
        <v>43</v>
      </c>
      <c r="B59" s="26" t="s">
        <v>99</v>
      </c>
      <c r="C59" s="55">
        <f t="shared" si="11"/>
        <v>0.1</v>
      </c>
      <c r="D59" s="55">
        <v>0.1</v>
      </c>
      <c r="E59" s="55"/>
      <c r="F59" s="55"/>
    </row>
    <row r="60" spans="1:6" s="49" customFormat="1" x14ac:dyDescent="0.25">
      <c r="A60" s="9">
        <f t="shared" si="2"/>
        <v>44</v>
      </c>
      <c r="B60" s="4" t="s">
        <v>34</v>
      </c>
      <c r="C60" s="55">
        <f t="shared" si="11"/>
        <v>798.3</v>
      </c>
      <c r="D60" s="55">
        <v>798.3</v>
      </c>
      <c r="E60" s="55">
        <v>5.3</v>
      </c>
      <c r="F60" s="55"/>
    </row>
    <row r="61" spans="1:6" s="49" customFormat="1" x14ac:dyDescent="0.25">
      <c r="A61" s="9">
        <f t="shared" si="2"/>
        <v>45</v>
      </c>
      <c r="B61" s="26" t="s">
        <v>99</v>
      </c>
      <c r="C61" s="55">
        <f t="shared" si="11"/>
        <v>9.6</v>
      </c>
      <c r="D61" s="55">
        <v>9.6</v>
      </c>
      <c r="E61" s="55"/>
      <c r="F61" s="55"/>
    </row>
    <row r="62" spans="1:6" s="49" customFormat="1" x14ac:dyDescent="0.25">
      <c r="A62" s="9">
        <f t="shared" si="2"/>
        <v>46</v>
      </c>
      <c r="B62" s="4" t="s">
        <v>67</v>
      </c>
      <c r="C62" s="55">
        <f>+D62+F62</f>
        <v>675.5</v>
      </c>
      <c r="D62" s="55">
        <v>48.8</v>
      </c>
      <c r="E62" s="55"/>
      <c r="F62" s="55">
        <v>626.70000000000005</v>
      </c>
    </row>
    <row r="63" spans="1:6" s="49" customFormat="1" x14ac:dyDescent="0.25">
      <c r="A63" s="9">
        <f t="shared" si="2"/>
        <v>47</v>
      </c>
      <c r="B63" s="8" t="s">
        <v>44</v>
      </c>
      <c r="C63" s="55">
        <f t="shared" si="11"/>
        <v>186</v>
      </c>
      <c r="D63" s="55">
        <v>11.4</v>
      </c>
      <c r="E63" s="55"/>
      <c r="F63" s="55">
        <v>174.6</v>
      </c>
    </row>
    <row r="64" spans="1:6" s="49" customFormat="1" ht="31.5" x14ac:dyDescent="0.25">
      <c r="A64" s="9">
        <f t="shared" si="2"/>
        <v>48</v>
      </c>
      <c r="B64" s="8" t="s">
        <v>71</v>
      </c>
      <c r="C64" s="55">
        <f t="shared" si="11"/>
        <v>1426.5</v>
      </c>
      <c r="D64" s="55">
        <v>756.3</v>
      </c>
      <c r="E64" s="55">
        <v>6.6</v>
      </c>
      <c r="F64" s="55">
        <v>670.2</v>
      </c>
    </row>
    <row r="65" spans="1:6" s="49" customFormat="1" x14ac:dyDescent="0.25">
      <c r="A65" s="9">
        <f t="shared" si="2"/>
        <v>49</v>
      </c>
      <c r="B65" s="26" t="s">
        <v>99</v>
      </c>
      <c r="C65" s="55">
        <f t="shared" si="11"/>
        <v>494.4</v>
      </c>
      <c r="D65" s="55">
        <v>17.899999999999999</v>
      </c>
      <c r="E65" s="55"/>
      <c r="F65" s="55">
        <v>476.5</v>
      </c>
    </row>
    <row r="66" spans="1:6" s="49" customFormat="1" ht="31.5" x14ac:dyDescent="0.25">
      <c r="A66" s="9">
        <f t="shared" si="2"/>
        <v>50</v>
      </c>
      <c r="B66" s="4" t="s">
        <v>53</v>
      </c>
      <c r="C66" s="55">
        <f t="shared" si="11"/>
        <v>1218.2</v>
      </c>
      <c r="D66" s="55">
        <v>575.29999999999995</v>
      </c>
      <c r="E66" s="55"/>
      <c r="F66" s="55">
        <v>642.9</v>
      </c>
    </row>
    <row r="67" spans="1:6" s="49" customFormat="1" x14ac:dyDescent="0.25">
      <c r="A67" s="9">
        <f t="shared" si="2"/>
        <v>51</v>
      </c>
      <c r="B67" s="26" t="s">
        <v>99</v>
      </c>
      <c r="C67" s="55">
        <f t="shared" si="11"/>
        <v>414.8</v>
      </c>
      <c r="D67" s="55">
        <v>414.8</v>
      </c>
      <c r="E67" s="55"/>
      <c r="F67" s="55"/>
    </row>
    <row r="68" spans="1:6" s="49" customFormat="1" x14ac:dyDescent="0.25">
      <c r="A68" s="9">
        <f t="shared" si="2"/>
        <v>52</v>
      </c>
      <c r="B68" s="4" t="s">
        <v>129</v>
      </c>
      <c r="C68" s="55">
        <f t="shared" si="11"/>
        <v>247.3</v>
      </c>
      <c r="D68" s="55">
        <v>193.6</v>
      </c>
      <c r="E68" s="55">
        <v>0.9</v>
      </c>
      <c r="F68" s="55">
        <v>53.7</v>
      </c>
    </row>
    <row r="69" spans="1:6" s="49" customFormat="1" x14ac:dyDescent="0.25">
      <c r="A69" s="9">
        <f t="shared" si="2"/>
        <v>53</v>
      </c>
      <c r="B69" s="26" t="s">
        <v>99</v>
      </c>
      <c r="C69" s="55">
        <f t="shared" si="11"/>
        <v>19.899999999999999</v>
      </c>
      <c r="D69" s="55">
        <v>19.899999999999999</v>
      </c>
      <c r="E69" s="55"/>
      <c r="F69" s="55"/>
    </row>
    <row r="70" spans="1:6" s="49" customFormat="1" x14ac:dyDescent="0.25">
      <c r="A70" s="9">
        <f t="shared" si="2"/>
        <v>54</v>
      </c>
      <c r="B70" s="4" t="s">
        <v>56</v>
      </c>
      <c r="C70" s="55">
        <f t="shared" si="11"/>
        <v>4132.3999999999996</v>
      </c>
      <c r="D70" s="55">
        <v>746.4</v>
      </c>
      <c r="E70" s="55">
        <v>0.5</v>
      </c>
      <c r="F70" s="55">
        <v>3386</v>
      </c>
    </row>
    <row r="71" spans="1:6" s="49" customFormat="1" x14ac:dyDescent="0.25">
      <c r="A71" s="9">
        <f t="shared" si="2"/>
        <v>55</v>
      </c>
      <c r="B71" s="26" t="s">
        <v>99</v>
      </c>
      <c r="C71" s="55">
        <f t="shared" si="11"/>
        <v>315.10000000000002</v>
      </c>
      <c r="D71" s="55">
        <v>315.10000000000002</v>
      </c>
      <c r="E71" s="55"/>
      <c r="F71" s="55"/>
    </row>
    <row r="72" spans="1:6" s="49" customFormat="1" x14ac:dyDescent="0.25">
      <c r="A72" s="9">
        <f t="shared" si="2"/>
        <v>56</v>
      </c>
      <c r="B72" s="8" t="s">
        <v>59</v>
      </c>
      <c r="C72" s="55">
        <f t="shared" si="11"/>
        <v>406.4</v>
      </c>
      <c r="D72" s="55">
        <v>59.9</v>
      </c>
      <c r="E72" s="55"/>
      <c r="F72" s="55">
        <v>346.5</v>
      </c>
    </row>
    <row r="73" spans="1:6" s="49" customFormat="1" x14ac:dyDescent="0.25">
      <c r="A73" s="9">
        <f t="shared" si="2"/>
        <v>57</v>
      </c>
      <c r="B73" s="26" t="s">
        <v>99</v>
      </c>
      <c r="C73" s="55">
        <f t="shared" si="11"/>
        <v>21.3</v>
      </c>
      <c r="D73" s="55">
        <v>21.3</v>
      </c>
      <c r="E73" s="55"/>
      <c r="F73" s="55"/>
    </row>
    <row r="74" spans="1:6" s="49" customFormat="1" x14ac:dyDescent="0.25">
      <c r="A74" s="9">
        <f t="shared" si="2"/>
        <v>58</v>
      </c>
      <c r="B74" s="4" t="s">
        <v>61</v>
      </c>
      <c r="C74" s="55">
        <f>+D74+F74</f>
        <v>940.8</v>
      </c>
      <c r="D74" s="55">
        <v>855.7</v>
      </c>
      <c r="E74" s="55"/>
      <c r="F74" s="55">
        <v>85.1</v>
      </c>
    </row>
    <row r="75" spans="1:6" s="49" customFormat="1" x14ac:dyDescent="0.25">
      <c r="A75" s="9">
        <f t="shared" si="2"/>
        <v>59</v>
      </c>
      <c r="B75" s="26" t="s">
        <v>99</v>
      </c>
      <c r="C75" s="55">
        <f t="shared" si="11"/>
        <v>51.5</v>
      </c>
      <c r="D75" s="55">
        <f>16.3+35.2</f>
        <v>51.5</v>
      </c>
      <c r="E75" s="55"/>
      <c r="F75" s="55"/>
    </row>
    <row r="76" spans="1:6" s="49" customFormat="1" x14ac:dyDescent="0.25">
      <c r="A76" s="9">
        <f t="shared" si="2"/>
        <v>60</v>
      </c>
      <c r="B76" s="5" t="s">
        <v>83</v>
      </c>
      <c r="C76" s="54">
        <f>+C18+C28+C56</f>
        <v>16179.2</v>
      </c>
      <c r="D76" s="54">
        <f>+D18+D28+D56</f>
        <v>6836.9</v>
      </c>
      <c r="E76" s="54">
        <f>+E18+E28+E56</f>
        <v>254.4</v>
      </c>
      <c r="F76" s="54">
        <f>+F18+F28+F56</f>
        <v>9342.2999999999993</v>
      </c>
    </row>
    <row r="77" spans="1:6" x14ac:dyDescent="0.25">
      <c r="C77" s="39"/>
      <c r="D77" s="39"/>
      <c r="E77" s="39"/>
      <c r="F77" s="39"/>
    </row>
    <row r="78" spans="1:6" x14ac:dyDescent="0.25">
      <c r="B78" s="52"/>
      <c r="C78" s="39"/>
      <c r="D78" s="39"/>
      <c r="E78" s="39"/>
      <c r="F78" s="39"/>
    </row>
    <row r="79" spans="1:6" x14ac:dyDescent="0.25">
      <c r="B79" s="58"/>
      <c r="C79" s="39"/>
      <c r="D79" s="39"/>
      <c r="E79" s="39"/>
      <c r="F79" s="39"/>
    </row>
    <row r="80" spans="1:6" x14ac:dyDescent="0.25">
      <c r="B80" s="52"/>
      <c r="C80" s="39"/>
      <c r="D80" s="39"/>
      <c r="E80" s="39"/>
      <c r="F80" s="39"/>
    </row>
    <row r="81" spans="3:6" x14ac:dyDescent="0.25">
      <c r="C81" s="39"/>
      <c r="D81" s="39"/>
      <c r="E81" s="39"/>
      <c r="F81" s="39"/>
    </row>
  </sheetData>
  <mergeCells count="7">
    <mergeCell ref="A10:F10"/>
    <mergeCell ref="A13:A15"/>
    <mergeCell ref="B13:B15"/>
    <mergeCell ref="C13:C15"/>
    <mergeCell ref="D13:F13"/>
    <mergeCell ref="D14:E14"/>
    <mergeCell ref="F14:F15"/>
  </mergeCells>
  <pageMargins left="0.94488188976377963" right="0.35433070866141736" top="0.74803149606299213" bottom="0.39370078740157483" header="0.31496062992125984" footer="0.31496062992125984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13" workbookViewId="0">
      <selection activeCell="B7" sqref="B7"/>
    </sheetView>
  </sheetViews>
  <sheetFormatPr defaultRowHeight="15.75" x14ac:dyDescent="0.25"/>
  <cols>
    <col min="1" max="1" width="5.140625" style="49" customWidth="1"/>
    <col min="2" max="2" width="32.42578125" style="49" customWidth="1"/>
    <col min="3" max="3" width="9.28515625" style="1" customWidth="1"/>
    <col min="4" max="4" width="10.5703125" style="1" customWidth="1"/>
    <col min="5" max="5" width="9.140625" style="1" customWidth="1"/>
    <col min="6" max="6" width="10.7109375" style="1" customWidth="1"/>
    <col min="7" max="7" width="10.85546875" style="1" customWidth="1"/>
    <col min="8" max="16384" width="9.140625" style="1"/>
  </cols>
  <sheetData>
    <row r="1" spans="1:7" x14ac:dyDescent="0.25">
      <c r="C1" s="83" t="s">
        <v>74</v>
      </c>
      <c r="D1" s="84"/>
      <c r="E1" s="84"/>
      <c r="F1" s="84"/>
      <c r="G1" s="84"/>
    </row>
    <row r="2" spans="1:7" x14ac:dyDescent="0.25">
      <c r="C2" s="84" t="s">
        <v>197</v>
      </c>
      <c r="D2" s="84"/>
      <c r="E2" s="84"/>
      <c r="F2" s="84"/>
      <c r="G2" s="84"/>
    </row>
    <row r="3" spans="1:7" x14ac:dyDescent="0.25">
      <c r="C3" s="84" t="s">
        <v>237</v>
      </c>
      <c r="D3" s="84"/>
      <c r="E3" s="84"/>
      <c r="F3" s="84"/>
      <c r="G3" s="84"/>
    </row>
    <row r="4" spans="1:7" x14ac:dyDescent="0.25">
      <c r="C4" s="42" t="s">
        <v>198</v>
      </c>
      <c r="D4" s="35"/>
      <c r="E4" s="35"/>
      <c r="F4" s="84"/>
      <c r="G4" s="84"/>
    </row>
    <row r="5" spans="1:7" x14ac:dyDescent="0.25">
      <c r="C5" s="43" t="s">
        <v>251</v>
      </c>
      <c r="D5" s="35"/>
      <c r="E5" s="35"/>
      <c r="F5" s="84"/>
      <c r="G5" s="84"/>
    </row>
    <row r="6" spans="1:7" x14ac:dyDescent="0.25">
      <c r="C6" s="44" t="s">
        <v>199</v>
      </c>
      <c r="D6" s="35"/>
      <c r="E6" s="35"/>
      <c r="F6" s="84"/>
      <c r="G6" s="84"/>
    </row>
    <row r="7" spans="1:7" x14ac:dyDescent="0.25">
      <c r="B7" s="85"/>
      <c r="C7" s="49"/>
      <c r="D7" s="49"/>
      <c r="E7" s="49"/>
      <c r="F7" s="49"/>
      <c r="G7" s="49"/>
    </row>
    <row r="8" spans="1:7" ht="12.75" x14ac:dyDescent="0.2">
      <c r="A8" s="121" t="s">
        <v>238</v>
      </c>
      <c r="B8" s="121"/>
      <c r="C8" s="121"/>
      <c r="D8" s="121"/>
      <c r="E8" s="121"/>
      <c r="F8" s="121"/>
      <c r="G8" s="121"/>
    </row>
    <row r="9" spans="1:7" ht="12.75" x14ac:dyDescent="0.2">
      <c r="A9" s="121"/>
      <c r="B9" s="121"/>
      <c r="C9" s="121"/>
      <c r="D9" s="121"/>
      <c r="E9" s="121"/>
      <c r="F9" s="121"/>
      <c r="G9" s="121"/>
    </row>
    <row r="10" spans="1:7" x14ac:dyDescent="0.25">
      <c r="A10" s="86"/>
      <c r="B10" s="86"/>
      <c r="C10" s="87"/>
      <c r="D10" s="88"/>
      <c r="E10" s="88"/>
      <c r="F10" s="88"/>
      <c r="G10" s="88"/>
    </row>
    <row r="11" spans="1:7" x14ac:dyDescent="0.25">
      <c r="A11" s="67"/>
      <c r="B11" s="89"/>
      <c r="C11" s="90"/>
      <c r="D11" s="90"/>
      <c r="E11" s="90"/>
      <c r="F11" s="90"/>
      <c r="G11" s="91" t="s">
        <v>82</v>
      </c>
    </row>
    <row r="12" spans="1:7" x14ac:dyDescent="0.25">
      <c r="A12" s="122" t="s">
        <v>0</v>
      </c>
      <c r="B12" s="122" t="s">
        <v>239</v>
      </c>
      <c r="C12" s="123" t="s">
        <v>1</v>
      </c>
      <c r="D12" s="117" t="s">
        <v>2</v>
      </c>
      <c r="E12" s="117"/>
      <c r="F12" s="117"/>
      <c r="G12" s="117"/>
    </row>
    <row r="13" spans="1:7" ht="110.25" x14ac:dyDescent="0.2">
      <c r="A13" s="122"/>
      <c r="B13" s="122"/>
      <c r="C13" s="123"/>
      <c r="D13" s="92" t="s">
        <v>240</v>
      </c>
      <c r="E13" s="93" t="s">
        <v>241</v>
      </c>
      <c r="F13" s="93" t="s">
        <v>242</v>
      </c>
      <c r="G13" s="93" t="s">
        <v>243</v>
      </c>
    </row>
    <row r="14" spans="1:7" x14ac:dyDescent="0.25">
      <c r="A14" s="94">
        <v>1</v>
      </c>
      <c r="B14" s="95" t="s">
        <v>244</v>
      </c>
      <c r="C14" s="96" t="s">
        <v>245</v>
      </c>
      <c r="D14" s="96" t="s">
        <v>246</v>
      </c>
      <c r="E14" s="63">
        <v>5</v>
      </c>
      <c r="F14" s="63">
        <v>6</v>
      </c>
      <c r="G14" s="96" t="s">
        <v>247</v>
      </c>
    </row>
    <row r="15" spans="1:7" x14ac:dyDescent="0.25">
      <c r="A15" s="97">
        <v>1</v>
      </c>
      <c r="B15" s="2" t="s">
        <v>3</v>
      </c>
      <c r="C15" s="98">
        <f>+D15+E15+F15+G15</f>
        <v>8402.7999999999993</v>
      </c>
      <c r="D15" s="99">
        <f>SUM(D16:D23)</f>
        <v>5305.2</v>
      </c>
      <c r="E15" s="99">
        <f t="shared" ref="E15:G15" si="0">SUM(E16:E23)</f>
        <v>1333.7</v>
      </c>
      <c r="F15" s="99">
        <f t="shared" si="0"/>
        <v>400</v>
      </c>
      <c r="G15" s="99">
        <f t="shared" si="0"/>
        <v>1363.9</v>
      </c>
    </row>
    <row r="16" spans="1:7" x14ac:dyDescent="0.25">
      <c r="A16" s="97">
        <v>2</v>
      </c>
      <c r="B16" s="3" t="s">
        <v>34</v>
      </c>
      <c r="C16" s="100">
        <f>SUM(D16:G16)</f>
        <v>200</v>
      </c>
      <c r="D16" s="100"/>
      <c r="E16" s="100"/>
      <c r="F16" s="100"/>
      <c r="G16" s="100">
        <v>200</v>
      </c>
    </row>
    <row r="17" spans="1:7" x14ac:dyDescent="0.25">
      <c r="A17" s="97">
        <v>3</v>
      </c>
      <c r="B17" s="8" t="s">
        <v>67</v>
      </c>
      <c r="C17" s="100">
        <f>SUM(D17:G17)</f>
        <v>25.6</v>
      </c>
      <c r="D17" s="100">
        <v>16</v>
      </c>
      <c r="E17" s="100">
        <v>9.6</v>
      </c>
      <c r="F17" s="100"/>
      <c r="G17" s="100"/>
    </row>
    <row r="18" spans="1:7" ht="31.5" x14ac:dyDescent="0.25">
      <c r="A18" s="97">
        <v>4</v>
      </c>
      <c r="B18" s="4" t="s">
        <v>233</v>
      </c>
      <c r="C18" s="100">
        <f>SUM(D18:G18)</f>
        <v>150</v>
      </c>
      <c r="D18" s="100"/>
      <c r="E18" s="100"/>
      <c r="F18" s="100">
        <v>150</v>
      </c>
      <c r="G18" s="100"/>
    </row>
    <row r="19" spans="1:7" ht="47.25" x14ac:dyDescent="0.25">
      <c r="A19" s="97">
        <v>5</v>
      </c>
      <c r="B19" s="4" t="s">
        <v>248</v>
      </c>
      <c r="C19" s="100">
        <f t="shared" ref="C19:C26" si="1">SUM(D19:G19)</f>
        <v>285.7</v>
      </c>
      <c r="D19" s="100"/>
      <c r="E19" s="100">
        <v>28</v>
      </c>
      <c r="F19" s="100">
        <v>250</v>
      </c>
      <c r="G19" s="100">
        <v>7.7</v>
      </c>
    </row>
    <row r="20" spans="1:7" x14ac:dyDescent="0.25">
      <c r="A20" s="97">
        <v>6</v>
      </c>
      <c r="B20" s="3" t="s">
        <v>129</v>
      </c>
      <c r="C20" s="100">
        <f t="shared" si="1"/>
        <v>431.2</v>
      </c>
      <c r="D20" s="100"/>
      <c r="E20" s="100">
        <v>372.3</v>
      </c>
      <c r="F20" s="100"/>
      <c r="G20" s="100">
        <v>58.9</v>
      </c>
    </row>
    <row r="21" spans="1:7" ht="31.5" x14ac:dyDescent="0.25">
      <c r="A21" s="97">
        <v>7</v>
      </c>
      <c r="B21" s="4" t="s">
        <v>56</v>
      </c>
      <c r="C21" s="100">
        <f t="shared" si="1"/>
        <v>5239.8999999999996</v>
      </c>
      <c r="D21" s="100">
        <v>4655.2</v>
      </c>
      <c r="E21" s="100">
        <v>512.70000000000005</v>
      </c>
      <c r="F21" s="100"/>
      <c r="G21" s="100">
        <v>72</v>
      </c>
    </row>
    <row r="22" spans="1:7" s="102" customFormat="1" ht="31.5" x14ac:dyDescent="0.25">
      <c r="A22" s="97">
        <v>8</v>
      </c>
      <c r="B22" s="101" t="s">
        <v>59</v>
      </c>
      <c r="C22" s="100">
        <f t="shared" si="1"/>
        <v>300.10000000000002</v>
      </c>
      <c r="D22" s="100">
        <v>100.9</v>
      </c>
      <c r="E22" s="100">
        <v>193.2</v>
      </c>
      <c r="F22" s="100"/>
      <c r="G22" s="100">
        <v>6</v>
      </c>
    </row>
    <row r="23" spans="1:7" ht="31.5" x14ac:dyDescent="0.25">
      <c r="A23" s="97">
        <v>9</v>
      </c>
      <c r="B23" s="4" t="s">
        <v>61</v>
      </c>
      <c r="C23" s="100">
        <f t="shared" si="1"/>
        <v>1770.3</v>
      </c>
      <c r="D23" s="100">
        <v>533.1</v>
      </c>
      <c r="E23" s="100">
        <v>217.9</v>
      </c>
      <c r="F23" s="100"/>
      <c r="G23" s="100">
        <f t="shared" ref="G23" si="2">+G25+G26</f>
        <v>1019.3</v>
      </c>
    </row>
    <row r="24" spans="1:7" x14ac:dyDescent="0.25">
      <c r="A24" s="97">
        <v>10</v>
      </c>
      <c r="B24" s="62" t="s">
        <v>2</v>
      </c>
      <c r="C24" s="100">
        <f t="shared" si="1"/>
        <v>0</v>
      </c>
      <c r="D24" s="100"/>
      <c r="E24" s="100"/>
      <c r="F24" s="100"/>
      <c r="G24" s="100"/>
    </row>
    <row r="25" spans="1:7" x14ac:dyDescent="0.25">
      <c r="A25" s="97">
        <v>11</v>
      </c>
      <c r="B25" s="103" t="s">
        <v>249</v>
      </c>
      <c r="C25" s="100">
        <f t="shared" si="1"/>
        <v>1019.3</v>
      </c>
      <c r="D25" s="104"/>
      <c r="E25" s="104"/>
      <c r="F25" s="104"/>
      <c r="G25" s="100">
        <v>1019.3</v>
      </c>
    </row>
    <row r="26" spans="1:7" x14ac:dyDescent="0.25">
      <c r="A26" s="97">
        <v>12</v>
      </c>
      <c r="B26" s="105" t="s">
        <v>250</v>
      </c>
      <c r="C26" s="100">
        <f t="shared" si="1"/>
        <v>718</v>
      </c>
      <c r="D26" s="100">
        <v>532.1</v>
      </c>
      <c r="E26" s="100">
        <v>185.9</v>
      </c>
      <c r="F26" s="100"/>
      <c r="G26" s="100"/>
    </row>
    <row r="27" spans="1:7" x14ac:dyDescent="0.25">
      <c r="A27" s="97">
        <v>13</v>
      </c>
      <c r="B27" s="2" t="s">
        <v>1</v>
      </c>
      <c r="C27" s="106">
        <f>SUM(C16:C23)</f>
        <v>8402.7999999999993</v>
      </c>
      <c r="D27" s="106">
        <f t="shared" ref="D27:G27" si="3">SUM(D16:D23)</f>
        <v>5305.2</v>
      </c>
      <c r="E27" s="106">
        <f t="shared" si="3"/>
        <v>1333.7</v>
      </c>
      <c r="F27" s="106">
        <f t="shared" si="3"/>
        <v>400</v>
      </c>
      <c r="G27" s="106">
        <f t="shared" si="3"/>
        <v>1363.9</v>
      </c>
    </row>
    <row r="28" spans="1:7" x14ac:dyDescent="0.25">
      <c r="A28" s="20"/>
      <c r="B28" s="107"/>
      <c r="C28" s="108"/>
      <c r="D28" s="109"/>
      <c r="E28" s="109"/>
      <c r="F28" s="109"/>
      <c r="G28" s="109"/>
    </row>
    <row r="29" spans="1:7" s="113" customFormat="1" x14ac:dyDescent="0.25">
      <c r="A29" s="20"/>
      <c r="B29" s="110"/>
      <c r="C29" s="111"/>
      <c r="D29" s="112"/>
      <c r="E29" s="112"/>
      <c r="F29" s="112"/>
      <c r="G29" s="112"/>
    </row>
    <row r="30" spans="1:7" x14ac:dyDescent="0.25">
      <c r="A30" s="20"/>
      <c r="B30" s="114"/>
      <c r="C30" s="108"/>
      <c r="D30" s="109"/>
      <c r="E30" s="109"/>
      <c r="F30" s="109"/>
      <c r="G30" s="109"/>
    </row>
    <row r="31" spans="1:7" x14ac:dyDescent="0.25">
      <c r="A31" s="20"/>
      <c r="B31" s="114"/>
      <c r="C31" s="108"/>
      <c r="D31" s="109"/>
      <c r="E31" s="109"/>
      <c r="F31" s="109"/>
      <c r="G31" s="109"/>
    </row>
    <row r="32" spans="1:7" x14ac:dyDescent="0.25">
      <c r="A32" s="88"/>
      <c r="B32" s="22"/>
      <c r="C32" s="115"/>
      <c r="D32" s="115"/>
      <c r="E32" s="115"/>
      <c r="F32" s="115"/>
      <c r="G32" s="115"/>
    </row>
    <row r="33" spans="2:2" x14ac:dyDescent="0.25">
      <c r="B33" s="6"/>
    </row>
    <row r="34" spans="2:2" x14ac:dyDescent="0.25">
      <c r="B34" s="6"/>
    </row>
    <row r="35" spans="2:2" x14ac:dyDescent="0.25">
      <c r="B35" s="6"/>
    </row>
    <row r="36" spans="2:2" x14ac:dyDescent="0.25">
      <c r="B36" s="6"/>
    </row>
  </sheetData>
  <mergeCells count="5">
    <mergeCell ref="A8:G9"/>
    <mergeCell ref="A12:A13"/>
    <mergeCell ref="B12:B13"/>
    <mergeCell ref="C12:C13"/>
    <mergeCell ref="D12:G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Įvardinti diapazonai</vt:lpstr>
      </vt:variant>
      <vt:variant>
        <vt:i4>3</vt:i4>
      </vt:variant>
    </vt:vector>
  </HeadingPairs>
  <TitlesOfParts>
    <vt:vector size="8" baseType="lpstr">
      <vt:lpstr>1 pr. pajamos </vt:lpstr>
      <vt:lpstr>1 pr. asignavimai</vt:lpstr>
      <vt:lpstr>2 pr.</vt:lpstr>
      <vt:lpstr>3 pr.</vt:lpstr>
      <vt:lpstr>5 pr.</vt:lpstr>
      <vt:lpstr>'1 pr. asignavimai'!Print_Titles</vt:lpstr>
      <vt:lpstr>'1 pr. pajamos '!Print_Titles</vt:lpstr>
      <vt:lpstr>'3 pr.'!Print_Titles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2021-10-29T12:19:23Z</cp:lastPrinted>
  <dcterms:created xsi:type="dcterms:W3CDTF">2013-11-22T06:09:34Z</dcterms:created>
  <dcterms:modified xsi:type="dcterms:W3CDTF">2021-11-26T12:03:15Z</dcterms:modified>
</cp:coreProperties>
</file>