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12-22\"/>
    </mc:Choice>
  </mc:AlternateContent>
  <bookViews>
    <workbookView xWindow="390" yWindow="-225" windowWidth="19440" windowHeight="10740" activeTab="2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asignavimai'!$B$1:$B$45</definedName>
    <definedName name="_xlnm._FilterDatabase" localSheetId="2" hidden="1">'3 pr.'!$B$1:$B$72</definedName>
    <definedName name="_xlnm.Print_Titles" localSheetId="1">'1 pr. asignavimai'!$2:$6</definedName>
    <definedName name="_xlnm.Print_Titles" localSheetId="0">'1 pr. pajamos '!$11:$13</definedName>
    <definedName name="_xlnm.Print_Titles" localSheetId="2">'3 pr.'!$12:$16</definedName>
  </definedNames>
  <calcPr calcId="162913" fullPrecision="0"/>
</workbook>
</file>

<file path=xl/calcChain.xml><?xml version="1.0" encoding="utf-8"?>
<calcChain xmlns="http://schemas.openxmlformats.org/spreadsheetml/2006/main">
  <c r="F24" i="20" l="1"/>
  <c r="D24" i="20"/>
  <c r="E24" i="20"/>
  <c r="E17" i="20" s="1"/>
  <c r="A82" i="20" l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C82" i="20" l="1"/>
  <c r="C52" i="9" l="1"/>
  <c r="A80" i="9"/>
  <c r="A81" i="9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C116" i="20" l="1"/>
  <c r="C115" i="20"/>
  <c r="C103" i="20"/>
  <c r="C102" i="20"/>
  <c r="D100" i="20"/>
  <c r="E100" i="20"/>
  <c r="F100" i="20"/>
  <c r="C100" i="20"/>
  <c r="C60" i="20" l="1"/>
  <c r="C59" i="20"/>
  <c r="E138" i="20" l="1"/>
  <c r="E128" i="20" s="1"/>
  <c r="C137" i="20"/>
  <c r="C61" i="20" l="1"/>
  <c r="C79" i="20" l="1"/>
  <c r="F41" i="21" l="1"/>
  <c r="C43" i="21"/>
  <c r="C21" i="20" l="1"/>
  <c r="C120" i="20" l="1"/>
  <c r="C119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47" i="20"/>
  <c r="C144" i="20"/>
  <c r="D143" i="20"/>
  <c r="C143" i="20" s="1"/>
  <c r="C142" i="20"/>
  <c r="F138" i="20"/>
  <c r="F128" i="20" s="1"/>
  <c r="C136" i="20"/>
  <c r="C135" i="20"/>
  <c r="C134" i="20"/>
  <c r="C133" i="20"/>
  <c r="C132" i="20"/>
  <c r="C131" i="20"/>
  <c r="C130" i="20"/>
  <c r="C127" i="20"/>
  <c r="C126" i="20"/>
  <c r="C125" i="20"/>
  <c r="C124" i="20"/>
  <c r="F122" i="20"/>
  <c r="E122" i="20"/>
  <c r="D122" i="20"/>
  <c r="C121" i="20"/>
  <c r="C104" i="20" s="1"/>
  <c r="C118" i="20"/>
  <c r="C117" i="20"/>
  <c r="C114" i="20"/>
  <c r="C113" i="20"/>
  <c r="C112" i="20"/>
  <c r="C111" i="20"/>
  <c r="D110" i="20"/>
  <c r="C110" i="20" s="1"/>
  <c r="C109" i="20"/>
  <c r="C108" i="20"/>
  <c r="C107" i="20"/>
  <c r="C106" i="20"/>
  <c r="F104" i="20"/>
  <c r="E104" i="20"/>
  <c r="C99" i="20"/>
  <c r="C98" i="20"/>
  <c r="C97" i="20"/>
  <c r="C96" i="20"/>
  <c r="F93" i="20"/>
  <c r="E93" i="20"/>
  <c r="D93" i="20"/>
  <c r="C92" i="20"/>
  <c r="C91" i="20"/>
  <c r="C90" i="20"/>
  <c r="C89" i="20"/>
  <c r="C88" i="20"/>
  <c r="C87" i="20"/>
  <c r="F85" i="20"/>
  <c r="E85" i="20"/>
  <c r="D85" i="20"/>
  <c r="C84" i="20"/>
  <c r="C83" i="20"/>
  <c r="C81" i="20"/>
  <c r="C80" i="20"/>
  <c r="C78" i="20"/>
  <c r="C77" i="20"/>
  <c r="C76" i="20"/>
  <c r="F74" i="20"/>
  <c r="E74" i="20"/>
  <c r="D74" i="20"/>
  <c r="C73" i="20"/>
  <c r="C72" i="20"/>
  <c r="C71" i="20"/>
  <c r="F68" i="20"/>
  <c r="E68" i="20"/>
  <c r="C67" i="20"/>
  <c r="C66" i="20"/>
  <c r="C65" i="20"/>
  <c r="C64" i="20"/>
  <c r="C63" i="20"/>
  <c r="F62" i="20"/>
  <c r="F48" i="20" s="1"/>
  <c r="E62" i="20"/>
  <c r="E48" i="20" s="1"/>
  <c r="D62" i="20"/>
  <c r="C57" i="20"/>
  <c r="C56" i="20"/>
  <c r="C55" i="20"/>
  <c r="C54" i="20"/>
  <c r="C53" i="20"/>
  <c r="C52" i="20"/>
  <c r="C51" i="20"/>
  <c r="D50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17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E7" i="20"/>
  <c r="C50" i="20" l="1"/>
  <c r="D48" i="20"/>
  <c r="C24" i="20"/>
  <c r="D104" i="20"/>
  <c r="E28" i="21"/>
  <c r="E17" i="21" s="1"/>
  <c r="C18" i="21"/>
  <c r="D28" i="21"/>
  <c r="D17" i="21" s="1"/>
  <c r="C56" i="21"/>
  <c r="F28" i="21"/>
  <c r="F17" i="21" s="1"/>
  <c r="C62" i="20"/>
  <c r="C13" i="20"/>
  <c r="F11" i="20"/>
  <c r="F145" i="20" s="1"/>
  <c r="F148" i="20" s="1"/>
  <c r="C32" i="21"/>
  <c r="C39" i="21"/>
  <c r="E76" i="21"/>
  <c r="D17" i="20"/>
  <c r="C74" i="20"/>
  <c r="C140" i="20"/>
  <c r="D138" i="20"/>
  <c r="D128" i="20" s="1"/>
  <c r="C141" i="20"/>
  <c r="C70" i="20"/>
  <c r="D68" i="20"/>
  <c r="C85" i="20"/>
  <c r="C95" i="20"/>
  <c r="C122" i="20"/>
  <c r="C14" i="9"/>
  <c r="C48" i="20" l="1"/>
  <c r="D76" i="21"/>
  <c r="C28" i="21"/>
  <c r="C17" i="21" s="1"/>
  <c r="F76" i="21"/>
  <c r="C93" i="20"/>
  <c r="D11" i="20"/>
  <c r="D145" i="20" s="1"/>
  <c r="D148" i="20" s="1"/>
  <c r="C68" i="20"/>
  <c r="E11" i="20"/>
  <c r="E145" i="20" s="1"/>
  <c r="E148" i="20" s="1"/>
  <c r="C138" i="20"/>
  <c r="C17" i="20"/>
  <c r="C94" i="9"/>
  <c r="C93" i="9"/>
  <c r="C92" i="9"/>
  <c r="C87" i="9"/>
  <c r="C49" i="9"/>
  <c r="C48" i="9" s="1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l="1"/>
  <c r="A71" i="9" s="1"/>
  <c r="A72" i="9" s="1"/>
  <c r="A73" i="9" s="1"/>
  <c r="A74" i="9" s="1"/>
  <c r="A75" i="9" s="1"/>
  <c r="A76" i="9" s="1"/>
  <c r="A77" i="9" s="1"/>
  <c r="A78" i="9" s="1"/>
  <c r="A79" i="9" s="1"/>
  <c r="C22" i="9"/>
  <c r="C20" i="9" s="1"/>
  <c r="C76" i="21"/>
  <c r="C128" i="20"/>
  <c r="C11" i="20" s="1"/>
  <c r="C81" i="9"/>
  <c r="C145" i="20" l="1"/>
  <c r="C148" i="20" s="1"/>
  <c r="C97" i="9"/>
</calcChain>
</file>

<file path=xl/sharedStrings.xml><?xml version="1.0" encoding="utf-8"?>
<sst xmlns="http://schemas.openxmlformats.org/spreadsheetml/2006/main" count="324" uniqueCount="235">
  <si>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</si>
  <si>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</si>
  <si>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</si>
  <si>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</si>
  <si>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</si>
  <si>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</si>
  <si>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</si>
  <si>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</si>
  <si>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</si>
  <si>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</si>
  <si>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</si>
  <si>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</si>
  <si>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</si>
  <si>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</si>
  <si>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</si>
  <si>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</si>
  <si>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</si>
  <si>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</si>
  <si>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</si>
  <si>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</si>
  <si>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</si>
  <si>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</si>
  <si>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</si>
  <si>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</si>
  <si>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</si>
  <si>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</si>
  <si>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</si>
  <si>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</si>
  <si>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</si>
  <si>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</si>
  <si>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</si>
  <si>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</si>
  <si>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</si>
  <si>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</si>
  <si>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</si>
  <si>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</si>
  <si>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</si>
  <si>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</si>
  <si>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</si>
  <si>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</si>
  <si>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</si>
  <si>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</si>
  <si>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</si>
  <si>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</si>
  <si>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</si>
  <si>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</si>
  <si>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</si>
  <si>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</si>
  <si>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</si>
  <si>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</si>
  <si>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</si>
  <si>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</si>
  <si>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</si>
  <si>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</si>
  <si>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</si>
  <si>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</si>
  <si>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</si>
  <si>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</si>
  <si>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</si>
  <si>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</si>
  <si>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</si>
  <si>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</si>
  <si>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</si>
  <si>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</si>
  <si>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</si>
  <si>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</si>
  <si>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</si>
  <si>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</si>
  <si>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</si>
  <si>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</si>
  <si>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</si>
  <si>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</si>
  <si>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</si>
  <si>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</si>
  <si>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</si>
  <si>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</si>
  <si>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</si>
  <si>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</si>
  <si>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</si>
  <si>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</si>
  <si>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</si>
  <si>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</si>
  <si>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</si>
  <si>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</si>
  <si>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</si>
  <si>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</si>
  <si>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</si>
  <si>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</si>
  <si>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</si>
  <si>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</si>
  <si>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</si>
  <si>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</si>
  <si>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</si>
  <si>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</si>
  <si>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</si>
  <si>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</si>
  <si>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</si>
  <si>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</si>
  <si>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</si>
  <si>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</si>
  <si>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</si>
  <si>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</si>
  <si>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</si>
  <si>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</si>
  <si>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</si>
  <si>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</si>
  <si>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</si>
  <si>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</si>
  <si>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</si>
  <si>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</si>
  <si>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</si>
  <si>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</si>
  <si>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</si>
  <si>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</si>
  <si>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</si>
  <si>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</si>
  <si>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</si>
  <si>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</si>
  <si>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</si>
  <si>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</si>
  <si>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</si>
  <si>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</si>
  <si>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</si>
  <si>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</si>
  <si>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</si>
  <si>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</si>
  <si>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</si>
  <si>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</si>
  <si>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</si>
  <si>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</si>
  <si>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</si>
  <si>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</si>
  <si>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</si>
  <si>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</si>
  <si>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</si>
  <si>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</si>
  <si>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</si>
  <si>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</si>
  <si>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</si>
  <si>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</si>
  <si>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</si>
  <si>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</si>
  <si>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</si>
  <si>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</si>
  <si>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</si>
  <si>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</si>
  <si>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</si>
  <si>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</si>
  <si>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</si>
  <si>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</si>
  <si>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</si>
  <si>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</si>
  <si>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</si>
  <si>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</si>
  <si>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</si>
  <si>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</si>
  <si>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</si>
  <si>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</si>
  <si>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</si>
  <si>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</si>
  <si>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</si>
  <si>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</si>
  <si>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</si>
  <si>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</si>
  <si>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</si>
  <si>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</si>
  <si>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</si>
  <si>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</si>
  <si>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</si>
  <si>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</si>
  <si>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</si>
  <si>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</si>
  <si>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</si>
  <si>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</si>
  <si>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</si>
  <si>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</si>
  <si>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</si>
  <si>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</si>
  <si>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</si>
  <si>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</si>
  <si>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</si>
  <si>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</si>
  <si>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</si>
  <si>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</si>
  <si>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</si>
  <si>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</si>
  <si>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</si>
  <si>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</si>
  <si>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</si>
  <si>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</si>
  <si>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</si>
  <si>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</si>
  <si>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</si>
  <si>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</si>
  <si>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</si>
  <si>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</si>
  <si>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</si>
  <si>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</si>
  <si>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Dotacija naujoms mokytojų padėjėjų pareigybėms 2021 metais įsteigti</t>
  </si>
  <si>
    <t>Ugdymo proceso užtikrinimo programa (dotacijos naujoms mokytojų padėjėjų pareigybėms 2021 metais įsteigti lėšos)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</si>
  <si>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</si>
  <si>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</si>
  <si>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</si>
  <si>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</si>
  <si>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</si>
  <si>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</si>
  <si>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</si>
  <si>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</si>
  <si>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</si>
  <si>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Dotacija socialinių paslaugų srities darbuotojų minimaliesiems pareiginės algos pastoviosios dalies koeficientams ir socialinių darbuotojų pareiginės algos pastoviajai daliai didinti</t>
  </si>
  <si>
    <t>Sveikatos apsaugos programa (dotacija socialinių paslaugų srities darbuotojų minimaliesiems pareiginės algos pastoviosios dalies koeficientams ir socialinių darbuotojų pareiginės algos pastoviajai daliai didinti)</t>
  </si>
  <si>
    <t>Dotacija asmens sveikatos priežiūros įstaigų patirtoms išlaidoms padengti</t>
  </si>
  <si>
    <t>Dotacija konsultacijoms, skirtoms mokinių mokymosi praradimams kompensuoti</t>
  </si>
  <si>
    <t>Dotacija ugdymo, maitinimo ir pavėžėjimo lėšų socialinę riziką patiriančių vaikų ikimokykliniam ugdymui užtikrinti</t>
  </si>
  <si>
    <t>Kitos dotacijos ir lėšos iš kitų valdymo lygių (40+...+66)</t>
  </si>
  <si>
    <t>Sveikatos apsaugos programa (dotacija asmens sveikatos priežiūros įstaigų patirtoms išlaidoms padengti)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</si>
  <si>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</si>
  <si>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</si>
  <si>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(dotacijos bendruomeninei veiklai savivaldybėje stiprinti)</t>
  </si>
  <si>
    <t>Ugdymo proceso užtikrinimo programa (dotacijos konsultacijoms, skirtoms mokinių mokymosi praradimams kompensuoti)</t>
  </si>
  <si>
    <t>Ugdymo proceso užtikrinimo programa (dotacijos ugdymo, maitinimo ir pavėžėjimo lėšų socialinę riziką patiriančių vaikų ikimokykliniam ugdymui užtikrinti)</t>
  </si>
  <si>
    <t>Socialinės atskirties mažinimo programa (dotacija socialinių paslaugų srities darbuotojų minimaliesiems pareiginės algos pastoviosios dalies koeficientams ir socialinių darbuotojų pareiginės algos pastoviajai daliai didinti)</t>
  </si>
  <si>
    <t>Dotacija asmens sveikatos priežiūros įstaigų darbo užmokesčiui kompensuoti</t>
  </si>
  <si>
    <t>Lėšos savivaldybių išlaidoms, patirtoms vykdant įsipareigojimus vietinio (miesto ir priemiesčio) transporto vežėjams kompensuoti</t>
  </si>
  <si>
    <t>KITOS PAJAMOS (69+...+79)</t>
  </si>
  <si>
    <t>MATERIALIOJO IR NEMATERIALIOJO TURTO REALIZAVIMO PAJAMOS (81)</t>
  </si>
  <si>
    <t>Ilgalaikio materialiojo turto realizavimo pajamos (82+83)</t>
  </si>
  <si>
    <t>Iš viso pajamų (1+7+68+80)</t>
  </si>
  <si>
    <t>Sveikatos apsaugos programa (dotacija asmens sveikatos priežiūros įstaigų darbo užmokesčiui kompensuoti)</t>
  </si>
  <si>
    <t>Susisiekimo sistemos priežiūros ir plėtros programa (lėšos savivaldybių išlaidoms, patirtoms vykdant įsipareigojimus vietinio (miesto ir priemiesčio) transporto vežėjams kompensuoti</t>
  </si>
  <si>
    <t>Iš viso asignavimų (139-141):</t>
  </si>
  <si>
    <t xml:space="preserve">                                                            2021 m. gruodžio 22 d. </t>
  </si>
  <si>
    <t xml:space="preserve">                                                            sprendimo Nr. T2-  redakcija)</t>
  </si>
  <si>
    <t xml:space="preserve">2021 m. gruodžio 22 d. </t>
  </si>
  <si>
    <t>sprendimo Nr. T2-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</si>
</sst>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7"/>
  <sheetViews>
    <sheetView zoomScale="96" zoomScaleNormal="96" workbookViewId="0">
      <selection activeCell="D12" sqref="D12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62" t="s">
        <v>72</v>
      </c>
      <c r="C2" s="62"/>
    </row>
    <row r="3" spans="1:3" s="25" customFormat="1" ht="14.25" customHeight="1" x14ac:dyDescent="0.25">
      <c r="A3" s="14"/>
      <c r="B3" s="62" t="s">
        <v>175</v>
      </c>
      <c r="C3" s="62"/>
    </row>
    <row r="4" spans="1:3" s="25" customFormat="1" x14ac:dyDescent="0.25">
      <c r="A4" s="15"/>
      <c r="B4" s="62" t="s">
        <v>73</v>
      </c>
      <c r="C4" s="62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231</v>
      </c>
      <c r="C6" s="56"/>
    </row>
    <row r="7" spans="1:3" s="25" customFormat="1" x14ac:dyDescent="0.25">
      <c r="A7" s="15"/>
      <c r="B7" s="44" t="s">
        <v>232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60">
        <v>1</v>
      </c>
      <c r="B13" s="60">
        <v>2</v>
      </c>
      <c r="C13" s="60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6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105582.5</v>
      </c>
    </row>
    <row r="21" spans="1:3" ht="31.5" x14ac:dyDescent="0.25">
      <c r="A21" s="9">
        <f t="shared" si="0"/>
        <v>8</v>
      </c>
      <c r="B21" s="7" t="s">
        <v>110</v>
      </c>
      <c r="C21" s="11">
        <v>7737.1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67214.7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11475.1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6598.6</v>
      </c>
    </row>
    <row r="38" spans="1:3" x14ac:dyDescent="0.25">
      <c r="A38" s="9">
        <f t="shared" si="0"/>
        <v>25</v>
      </c>
      <c r="B38" s="4" t="s">
        <v>19</v>
      </c>
      <c r="C38" s="12">
        <v>901.5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227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v>54335.6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214</v>
      </c>
      <c r="C52" s="13">
        <f>SUM(C53:C80)</f>
        <v>30630.7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368.2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185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194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200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177</v>
      </c>
      <c r="C63" s="12">
        <v>8461</v>
      </c>
    </row>
    <row r="64" spans="1:3" ht="31.5" x14ac:dyDescent="0.25">
      <c r="A64" s="9">
        <f t="shared" si="0"/>
        <v>51</v>
      </c>
      <c r="B64" s="27" t="s">
        <v>184</v>
      </c>
      <c r="C64" s="12">
        <v>558</v>
      </c>
    </row>
    <row r="65" spans="1:3" ht="47.25" x14ac:dyDescent="0.25">
      <c r="A65" s="9">
        <f t="shared" si="0"/>
        <v>52</v>
      </c>
      <c r="B65" s="8" t="s">
        <v>178</v>
      </c>
      <c r="C65" s="12">
        <v>5164.2</v>
      </c>
    </row>
    <row r="66" spans="1:3" ht="31.5" x14ac:dyDescent="0.25">
      <c r="A66" s="9">
        <f t="shared" si="0"/>
        <v>53</v>
      </c>
      <c r="B66" s="50" t="s">
        <v>201</v>
      </c>
      <c r="C66" s="12">
        <v>10</v>
      </c>
    </row>
    <row r="67" spans="1:3" ht="31.5" x14ac:dyDescent="0.25">
      <c r="A67" s="9">
        <f t="shared" si="0"/>
        <v>54</v>
      </c>
      <c r="B67" s="8" t="s">
        <v>179</v>
      </c>
      <c r="C67" s="12">
        <v>58.5</v>
      </c>
    </row>
    <row r="68" spans="1:3" ht="53.25" customHeight="1" x14ac:dyDescent="0.25">
      <c r="A68" s="9">
        <f t="shared" si="0"/>
        <v>55</v>
      </c>
      <c r="B68" s="45" t="s">
        <v>190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202</v>
      </c>
      <c r="C69" s="12">
        <v>769.5</v>
      </c>
    </row>
    <row r="70" spans="1:3" ht="39" customHeight="1" x14ac:dyDescent="0.25">
      <c r="A70" s="9">
        <f t="shared" si="0"/>
        <v>57</v>
      </c>
      <c r="B70" s="59" t="s">
        <v>211</v>
      </c>
      <c r="C70" s="12">
        <v>2575.9</v>
      </c>
    </row>
    <row r="71" spans="1:3" ht="34.5" customHeight="1" x14ac:dyDescent="0.25">
      <c r="A71" s="9">
        <f t="shared" si="0"/>
        <v>58</v>
      </c>
      <c r="B71" s="59" t="s">
        <v>222</v>
      </c>
      <c r="C71" s="12">
        <v>3082.7</v>
      </c>
    </row>
    <row r="72" spans="1:3" ht="31.5" x14ac:dyDescent="0.25">
      <c r="A72" s="9">
        <f t="shared" si="0"/>
        <v>59</v>
      </c>
      <c r="B72" s="45" t="s">
        <v>192</v>
      </c>
      <c r="C72" s="12">
        <v>81.7</v>
      </c>
    </row>
    <row r="73" spans="1:3" ht="33" customHeight="1" x14ac:dyDescent="0.25">
      <c r="A73" s="9">
        <f t="shared" si="0"/>
        <v>60</v>
      </c>
      <c r="B73" s="45" t="s">
        <v>212</v>
      </c>
      <c r="C73" s="12">
        <v>315</v>
      </c>
    </row>
    <row r="74" spans="1:3" ht="31.5" x14ac:dyDescent="0.25">
      <c r="A74" s="9">
        <f t="shared" si="0"/>
        <v>61</v>
      </c>
      <c r="B74" s="45" t="s">
        <v>198</v>
      </c>
      <c r="C74" s="12">
        <v>196</v>
      </c>
    </row>
    <row r="75" spans="1:3" ht="31.5" x14ac:dyDescent="0.25">
      <c r="A75" s="9">
        <f t="shared" si="0"/>
        <v>62</v>
      </c>
      <c r="B75" s="45" t="s">
        <v>203</v>
      </c>
      <c r="C75" s="12">
        <v>142.5</v>
      </c>
    </row>
    <row r="76" spans="1:3" ht="48.75" customHeight="1" x14ac:dyDescent="0.25">
      <c r="A76" s="9">
        <f t="shared" si="0"/>
        <v>63</v>
      </c>
      <c r="B76" s="45" t="s">
        <v>204</v>
      </c>
      <c r="C76" s="12">
        <v>18.3</v>
      </c>
    </row>
    <row r="77" spans="1:3" ht="32.25" customHeight="1" x14ac:dyDescent="0.25">
      <c r="A77" s="9">
        <f t="shared" si="0"/>
        <v>64</v>
      </c>
      <c r="B77" s="45" t="s">
        <v>213</v>
      </c>
      <c r="C77" s="12">
        <v>10.4</v>
      </c>
    </row>
    <row r="78" spans="1:3" ht="51.75" customHeight="1" x14ac:dyDescent="0.25">
      <c r="A78" s="9">
        <f t="shared" si="0"/>
        <v>65</v>
      </c>
      <c r="B78" s="59" t="s">
        <v>209</v>
      </c>
      <c r="C78" s="12">
        <v>189.8</v>
      </c>
    </row>
    <row r="79" spans="1:3" ht="33.75" customHeight="1" x14ac:dyDescent="0.25">
      <c r="A79" s="9">
        <f t="shared" si="0"/>
        <v>66</v>
      </c>
      <c r="B79" s="59" t="s">
        <v>213</v>
      </c>
      <c r="C79" s="12">
        <v>110.2</v>
      </c>
    </row>
    <row r="80" spans="1:3" ht="35.25" customHeight="1" x14ac:dyDescent="0.25">
      <c r="A80" s="9">
        <f t="shared" si="0"/>
        <v>67</v>
      </c>
      <c r="B80" s="59" t="s">
        <v>223</v>
      </c>
      <c r="C80" s="12">
        <v>485.2</v>
      </c>
    </row>
    <row r="81" spans="1:3" x14ac:dyDescent="0.25">
      <c r="A81" s="9">
        <f t="shared" si="0"/>
        <v>68</v>
      </c>
      <c r="B81" s="7" t="s">
        <v>224</v>
      </c>
      <c r="C81" s="13">
        <f>SUM(C82:C92)</f>
        <v>19802.7</v>
      </c>
    </row>
    <row r="82" spans="1:3" x14ac:dyDescent="0.25">
      <c r="A82" s="9">
        <f t="shared" si="0"/>
        <v>69</v>
      </c>
      <c r="B82" s="8" t="s">
        <v>23</v>
      </c>
      <c r="C82" s="12">
        <v>700</v>
      </c>
    </row>
    <row r="83" spans="1:3" ht="15" customHeight="1" x14ac:dyDescent="0.25">
      <c r="A83" s="9">
        <f t="shared" si="0"/>
        <v>70</v>
      </c>
      <c r="B83" s="8" t="s">
        <v>81</v>
      </c>
      <c r="C83" s="12">
        <v>2130</v>
      </c>
    </row>
    <row r="84" spans="1:3" ht="15.75" customHeight="1" x14ac:dyDescent="0.25">
      <c r="A84" s="9">
        <f t="shared" si="0"/>
        <v>71</v>
      </c>
      <c r="B84" s="8" t="s">
        <v>24</v>
      </c>
      <c r="C84" s="12">
        <v>120</v>
      </c>
    </row>
    <row r="85" spans="1:3" x14ac:dyDescent="0.25">
      <c r="A85" s="9">
        <f t="shared" si="0"/>
        <v>72</v>
      </c>
      <c r="B85" s="8" t="s">
        <v>25</v>
      </c>
      <c r="C85" s="12">
        <v>1333.7</v>
      </c>
    </row>
    <row r="86" spans="1:3" x14ac:dyDescent="0.25">
      <c r="A86" s="9">
        <f t="shared" si="0"/>
        <v>73</v>
      </c>
      <c r="B86" s="8" t="s">
        <v>153</v>
      </c>
      <c r="C86" s="12">
        <v>400</v>
      </c>
    </row>
    <row r="87" spans="1:3" x14ac:dyDescent="0.25">
      <c r="A87" s="9">
        <f t="shared" ref="A87:A97" si="1">A86+1</f>
        <v>74</v>
      </c>
      <c r="B87" s="8" t="s">
        <v>100</v>
      </c>
      <c r="C87" s="12">
        <f>1019.3+344.6</f>
        <v>1363.9</v>
      </c>
    </row>
    <row r="88" spans="1:3" ht="31.5" x14ac:dyDescent="0.25">
      <c r="A88" s="9">
        <f t="shared" si="1"/>
        <v>75</v>
      </c>
      <c r="B88" s="8" t="s">
        <v>26</v>
      </c>
      <c r="C88" s="12">
        <v>5305.2</v>
      </c>
    </row>
    <row r="89" spans="1:3" ht="15" customHeight="1" x14ac:dyDescent="0.25">
      <c r="A89" s="9">
        <f t="shared" si="1"/>
        <v>76</v>
      </c>
      <c r="B89" s="8" t="s">
        <v>11</v>
      </c>
      <c r="C89" s="12">
        <v>121</v>
      </c>
    </row>
    <row r="90" spans="1:3" x14ac:dyDescent="0.25">
      <c r="A90" s="9">
        <f t="shared" si="1"/>
        <v>77</v>
      </c>
      <c r="B90" s="8" t="s">
        <v>12</v>
      </c>
      <c r="C90" s="12">
        <v>7596.9</v>
      </c>
    </row>
    <row r="91" spans="1:3" x14ac:dyDescent="0.25">
      <c r="A91" s="9">
        <f t="shared" si="1"/>
        <v>78</v>
      </c>
      <c r="B91" s="8" t="s">
        <v>124</v>
      </c>
      <c r="C91" s="12">
        <v>400</v>
      </c>
    </row>
    <row r="92" spans="1:3" x14ac:dyDescent="0.25">
      <c r="A92" s="9">
        <f t="shared" si="1"/>
        <v>79</v>
      </c>
      <c r="B92" s="8" t="s">
        <v>92</v>
      </c>
      <c r="C92" s="12">
        <f>272+60</f>
        <v>332</v>
      </c>
    </row>
    <row r="93" spans="1:3" ht="31.5" x14ac:dyDescent="0.25">
      <c r="A93" s="9">
        <f t="shared" si="1"/>
        <v>80</v>
      </c>
      <c r="B93" s="7" t="s">
        <v>225</v>
      </c>
      <c r="C93" s="23">
        <f>+C94</f>
        <v>1300</v>
      </c>
    </row>
    <row r="94" spans="1:3" x14ac:dyDescent="0.25">
      <c r="A94" s="9">
        <f t="shared" si="1"/>
        <v>81</v>
      </c>
      <c r="B94" s="7" t="s">
        <v>226</v>
      </c>
      <c r="C94" s="23">
        <f>+C95+C96</f>
        <v>1300</v>
      </c>
    </row>
    <row r="95" spans="1:3" x14ac:dyDescent="0.25">
      <c r="A95" s="9">
        <f t="shared" si="1"/>
        <v>82</v>
      </c>
      <c r="B95" s="8" t="s">
        <v>101</v>
      </c>
      <c r="C95" s="24">
        <v>900</v>
      </c>
    </row>
    <row r="96" spans="1:3" x14ac:dyDescent="0.25">
      <c r="A96" s="9">
        <f t="shared" si="1"/>
        <v>83</v>
      </c>
      <c r="B96" s="8" t="s">
        <v>102</v>
      </c>
      <c r="C96" s="24">
        <v>400</v>
      </c>
    </row>
    <row r="97" spans="1:3" x14ac:dyDescent="0.25">
      <c r="A97" s="9">
        <f t="shared" si="1"/>
        <v>84</v>
      </c>
      <c r="B97" s="7" t="s">
        <v>227</v>
      </c>
      <c r="C97" s="23">
        <f>+C93+C81+C20+C14</f>
        <v>242025.2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D142" sqref="D142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63" t="s">
        <v>0</v>
      </c>
      <c r="B3" s="63" t="s">
        <v>28</v>
      </c>
      <c r="C3" s="63" t="s">
        <v>1</v>
      </c>
      <c r="D3" s="64" t="s">
        <v>2</v>
      </c>
      <c r="E3" s="64"/>
      <c r="F3" s="64"/>
    </row>
    <row r="4" spans="1:6" ht="15.75" customHeight="1" x14ac:dyDescent="0.25">
      <c r="A4" s="63"/>
      <c r="B4" s="63"/>
      <c r="C4" s="63"/>
      <c r="D4" s="63" t="s">
        <v>29</v>
      </c>
      <c r="E4" s="63"/>
      <c r="F4" s="63" t="s">
        <v>30</v>
      </c>
    </row>
    <row r="5" spans="1:6" ht="48" customHeight="1" x14ac:dyDescent="0.25">
      <c r="A5" s="63"/>
      <c r="B5" s="63"/>
      <c r="C5" s="63"/>
      <c r="D5" s="8" t="s">
        <v>31</v>
      </c>
      <c r="E5" s="8" t="s">
        <v>32</v>
      </c>
      <c r="F5" s="63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5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>+C12+C13+C17+C68+C74+C85+C93+C100+C104+C122+C48+C128</f>
        <v>247115.4</v>
      </c>
      <c r="D11" s="23">
        <f>+D12+D13+D17+D68+D74+D85+D93+D100+D104+D122+D48+D128</f>
        <v>202635.5</v>
      </c>
      <c r="E11" s="23">
        <f>+E12+E13+E17+E68+E74+E85+E93+E100+E104+E122+E48+E128</f>
        <v>120922.3</v>
      </c>
      <c r="F11" s="23">
        <f>+F12+F13+F17+F68+F74+F85+F93+F100+F104+F122+F48+F128</f>
        <v>44479.9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14494.5</v>
      </c>
      <c r="D17" s="23">
        <f>SUM(D19:D24)+D47+D46+D45</f>
        <v>12364.8</v>
      </c>
      <c r="E17" s="23">
        <f>SUM(E19:E24)+E47+E45</f>
        <v>9348.5</v>
      </c>
      <c r="F17" s="23">
        <f t="shared" ref="F17" si="3">SUM(F19:F24)+F47+F45</f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4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4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4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739.2</v>
      </c>
      <c r="D24" s="24">
        <f>SUM(D26:D44)</f>
        <v>724.7</v>
      </c>
      <c r="E24" s="24">
        <f>+SUM(E26:E44)</f>
        <v>656.6</v>
      </c>
      <c r="F24" s="24">
        <f>SUM(F26:F44)</f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5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5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5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5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5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5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5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5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5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5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5"/>
        <v>163.80000000000001</v>
      </c>
      <c r="D39" s="24">
        <v>154.1</v>
      </c>
      <c r="E39" s="24">
        <v>141.9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5"/>
        <v>26.2</v>
      </c>
      <c r="D40" s="24">
        <v>26.2</v>
      </c>
      <c r="E40" s="24">
        <v>21.7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5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5"/>
        <v>8.6999999999999993</v>
      </c>
      <c r="D42" s="24">
        <v>8.6999999999999993</v>
      </c>
      <c r="E42" s="24">
        <v>8.5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5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5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5"/>
        <v>368.2</v>
      </c>
      <c r="D45" s="24">
        <v>368.2</v>
      </c>
      <c r="E45" s="24"/>
      <c r="F45" s="24"/>
    </row>
    <row r="46" spans="1:6" ht="78.75" x14ac:dyDescent="0.25">
      <c r="A46" s="9">
        <f t="shared" si="2"/>
        <v>40</v>
      </c>
      <c r="B46" s="34" t="s">
        <v>183</v>
      </c>
      <c r="C46" s="24">
        <f t="shared" si="5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5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SUM(C50:C62)</f>
        <v>13453.3</v>
      </c>
      <c r="D48" s="23">
        <f>SUM(D50:D62)</f>
        <v>10160</v>
      </c>
      <c r="E48" s="23">
        <f>SUM(E50:E62)</f>
        <v>2322.6</v>
      </c>
      <c r="F48" s="23">
        <f>SUM(F50:F62)</f>
        <v>3293.3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2330.6</v>
      </c>
      <c r="D50" s="24">
        <f>1725.9-43.9</f>
        <v>1682</v>
      </c>
      <c r="E50" s="24">
        <v>1170.5</v>
      </c>
      <c r="F50" s="24">
        <v>648.6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7" si="6">+D51+F51</f>
        <v>25.6</v>
      </c>
      <c r="D51" s="24">
        <v>25.6</v>
      </c>
      <c r="E51" s="24">
        <v>16.7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6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6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189</v>
      </c>
      <c r="C56" s="24">
        <f t="shared" si="6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191</v>
      </c>
      <c r="C57" s="24">
        <f t="shared" si="6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205</v>
      </c>
      <c r="C58" s="24">
        <f t="shared" si="6"/>
        <v>769.5</v>
      </c>
      <c r="D58" s="24">
        <v>769.5</v>
      </c>
      <c r="E58" s="24"/>
      <c r="F58" s="12"/>
    </row>
    <row r="59" spans="1:6" ht="48.75" customHeight="1" x14ac:dyDescent="0.25">
      <c r="A59" s="9">
        <f t="shared" si="2"/>
        <v>53</v>
      </c>
      <c r="B59" s="4" t="s">
        <v>215</v>
      </c>
      <c r="C59" s="24">
        <f t="shared" si="6"/>
        <v>2575.9</v>
      </c>
      <c r="D59" s="24">
        <v>2575.9</v>
      </c>
      <c r="E59" s="24"/>
      <c r="F59" s="12"/>
    </row>
    <row r="60" spans="1:6" ht="48.75" customHeight="1" x14ac:dyDescent="0.25">
      <c r="A60" s="9">
        <f t="shared" si="2"/>
        <v>54</v>
      </c>
      <c r="B60" s="4" t="s">
        <v>228</v>
      </c>
      <c r="C60" s="24">
        <f t="shared" si="6"/>
        <v>3082.7</v>
      </c>
      <c r="D60" s="24">
        <v>3082.7</v>
      </c>
      <c r="E60" s="24"/>
      <c r="F60" s="12"/>
    </row>
    <row r="61" spans="1:6" ht="84" customHeight="1" x14ac:dyDescent="0.25">
      <c r="A61" s="9">
        <f t="shared" si="2"/>
        <v>55</v>
      </c>
      <c r="B61" s="59" t="s">
        <v>210</v>
      </c>
      <c r="C61" s="24">
        <f t="shared" si="6"/>
        <v>2.5</v>
      </c>
      <c r="D61" s="24">
        <v>2.5</v>
      </c>
      <c r="E61" s="24">
        <v>2.5</v>
      </c>
      <c r="F61" s="12"/>
    </row>
    <row r="62" spans="1:6" ht="63" x14ac:dyDescent="0.25">
      <c r="A62" s="9">
        <f t="shared" si="2"/>
        <v>56</v>
      </c>
      <c r="B62" s="34" t="s">
        <v>68</v>
      </c>
      <c r="C62" s="24">
        <f>SUM(C64:C67)</f>
        <v>1167</v>
      </c>
      <c r="D62" s="24">
        <f t="shared" ref="D62:F62" si="7">SUM(D64:D67)</f>
        <v>1167</v>
      </c>
      <c r="E62" s="24">
        <f t="shared" si="7"/>
        <v>1030.8</v>
      </c>
      <c r="F62" s="24">
        <f t="shared" si="7"/>
        <v>0</v>
      </c>
    </row>
    <row r="63" spans="1:6" ht="15.75" x14ac:dyDescent="0.25">
      <c r="A63" s="9">
        <f t="shared" si="2"/>
        <v>57</v>
      </c>
      <c r="B63" s="46" t="s">
        <v>2</v>
      </c>
      <c r="C63" s="24">
        <f t="shared" si="6"/>
        <v>0</v>
      </c>
      <c r="D63" s="24"/>
      <c r="E63" s="24"/>
      <c r="F63" s="24"/>
    </row>
    <row r="64" spans="1:6" ht="31.5" x14ac:dyDescent="0.25">
      <c r="A64" s="9">
        <f t="shared" si="2"/>
        <v>58</v>
      </c>
      <c r="B64" s="4" t="s">
        <v>109</v>
      </c>
      <c r="C64" s="24">
        <f t="shared" si="6"/>
        <v>825.7</v>
      </c>
      <c r="D64" s="24">
        <v>825.7</v>
      </c>
      <c r="E64" s="24">
        <v>759.1</v>
      </c>
      <c r="F64" s="24"/>
    </row>
    <row r="65" spans="1:6" ht="47.25" x14ac:dyDescent="0.25">
      <c r="A65" s="9">
        <f t="shared" si="2"/>
        <v>59</v>
      </c>
      <c r="B65" s="4" t="s">
        <v>108</v>
      </c>
      <c r="C65" s="24">
        <f t="shared" si="6"/>
        <v>206</v>
      </c>
      <c r="D65" s="24">
        <v>206</v>
      </c>
      <c r="E65" s="24">
        <v>196.1</v>
      </c>
      <c r="F65" s="24"/>
    </row>
    <row r="66" spans="1:6" ht="31.5" x14ac:dyDescent="0.25">
      <c r="A66" s="9">
        <f t="shared" si="2"/>
        <v>60</v>
      </c>
      <c r="B66" s="4" t="s">
        <v>125</v>
      </c>
      <c r="C66" s="24">
        <f t="shared" si="6"/>
        <v>128</v>
      </c>
      <c r="D66" s="24">
        <v>128</v>
      </c>
      <c r="E66" s="24">
        <v>69.099999999999994</v>
      </c>
      <c r="F66" s="24"/>
    </row>
    <row r="67" spans="1:6" ht="15.75" x14ac:dyDescent="0.25">
      <c r="A67" s="9">
        <f t="shared" si="2"/>
        <v>61</v>
      </c>
      <c r="B67" s="34" t="s">
        <v>94</v>
      </c>
      <c r="C67" s="24">
        <f t="shared" si="6"/>
        <v>7.3</v>
      </c>
      <c r="D67" s="24">
        <v>7.3</v>
      </c>
      <c r="E67" s="24">
        <v>6.5</v>
      </c>
      <c r="F67" s="24"/>
    </row>
    <row r="68" spans="1:6" ht="15.75" x14ac:dyDescent="0.25">
      <c r="A68" s="9">
        <f t="shared" si="2"/>
        <v>62</v>
      </c>
      <c r="B68" s="7" t="s">
        <v>44</v>
      </c>
      <c r="C68" s="23">
        <f>SUM(C70:C73)</f>
        <v>7788</v>
      </c>
      <c r="D68" s="23">
        <f t="shared" ref="D68:F68" si="8">SUM(D70:D73)</f>
        <v>6507.1</v>
      </c>
      <c r="E68" s="23">
        <f t="shared" si="8"/>
        <v>0</v>
      </c>
      <c r="F68" s="23">
        <f t="shared" si="8"/>
        <v>1280.9000000000001</v>
      </c>
    </row>
    <row r="69" spans="1:6" ht="15.75" x14ac:dyDescent="0.25">
      <c r="A69" s="9">
        <f t="shared" si="2"/>
        <v>63</v>
      </c>
      <c r="B69" s="46" t="s">
        <v>2</v>
      </c>
      <c r="C69" s="24"/>
      <c r="D69" s="24"/>
      <c r="E69" s="24"/>
      <c r="F69" s="24"/>
    </row>
    <row r="70" spans="1:6" ht="31.5" x14ac:dyDescent="0.25">
      <c r="A70" s="9">
        <f t="shared" si="2"/>
        <v>64</v>
      </c>
      <c r="B70" s="8" t="s">
        <v>76</v>
      </c>
      <c r="C70" s="24">
        <f>+D70+F70</f>
        <v>6659.5</v>
      </c>
      <c r="D70" s="24">
        <v>6029.6</v>
      </c>
      <c r="E70" s="24"/>
      <c r="F70" s="24">
        <v>629.9</v>
      </c>
    </row>
    <row r="71" spans="1:6" ht="63" x14ac:dyDescent="0.25">
      <c r="A71" s="9">
        <f t="shared" si="2"/>
        <v>65</v>
      </c>
      <c r="B71" s="8" t="s">
        <v>180</v>
      </c>
      <c r="C71" s="24">
        <f>+D71+F71</f>
        <v>58.5</v>
      </c>
      <c r="D71" s="24">
        <v>58.5</v>
      </c>
      <c r="E71" s="24"/>
      <c r="F71" s="24"/>
    </row>
    <row r="72" spans="1:6" ht="47.25" x14ac:dyDescent="0.25">
      <c r="A72" s="9">
        <f t="shared" si="2"/>
        <v>66</v>
      </c>
      <c r="B72" s="8" t="s">
        <v>118</v>
      </c>
      <c r="C72" s="24">
        <f t="shared" ref="C72:C73" si="9">+D72+F72</f>
        <v>566</v>
      </c>
      <c r="D72" s="24">
        <v>0.3</v>
      </c>
      <c r="E72" s="24"/>
      <c r="F72" s="24">
        <v>565.70000000000005</v>
      </c>
    </row>
    <row r="73" spans="1:6" ht="15.75" x14ac:dyDescent="0.25">
      <c r="A73" s="9">
        <f t="shared" si="2"/>
        <v>67</v>
      </c>
      <c r="B73" s="4" t="s">
        <v>45</v>
      </c>
      <c r="C73" s="24">
        <f t="shared" si="9"/>
        <v>504</v>
      </c>
      <c r="D73" s="24">
        <v>418.7</v>
      </c>
      <c r="E73" s="24"/>
      <c r="F73" s="24">
        <v>85.3</v>
      </c>
    </row>
    <row r="74" spans="1:6" ht="31.5" x14ac:dyDescent="0.25">
      <c r="A74" s="9">
        <f t="shared" si="2"/>
        <v>68</v>
      </c>
      <c r="B74" s="4" t="s">
        <v>126</v>
      </c>
      <c r="C74" s="23">
        <f>SUM(C76:C84)</f>
        <v>29907.1</v>
      </c>
      <c r="D74" s="23">
        <f>SUM(D76:D84)</f>
        <v>12691.6</v>
      </c>
      <c r="E74" s="23">
        <f>SUM(E76:E84)</f>
        <v>9.6</v>
      </c>
      <c r="F74" s="23">
        <f>SUM(F76:F84)</f>
        <v>17215.5</v>
      </c>
    </row>
    <row r="75" spans="1:6" ht="15.75" x14ac:dyDescent="0.25">
      <c r="A75" s="9">
        <f t="shared" si="2"/>
        <v>69</v>
      </c>
      <c r="B75" s="46" t="s">
        <v>2</v>
      </c>
      <c r="C75" s="23"/>
      <c r="D75" s="23"/>
      <c r="E75" s="23"/>
      <c r="F75" s="23"/>
    </row>
    <row r="76" spans="1:6" ht="31.5" x14ac:dyDescent="0.25">
      <c r="A76" s="9">
        <f t="shared" ref="A76:A145" si="10">+A75+1</f>
        <v>70</v>
      </c>
      <c r="B76" s="4" t="s">
        <v>111</v>
      </c>
      <c r="C76" s="24">
        <f t="shared" ref="C76:C84" si="11">+D76+F76</f>
        <v>13662.3</v>
      </c>
      <c r="D76" s="24">
        <v>10079.6</v>
      </c>
      <c r="E76" s="24">
        <v>9.6</v>
      </c>
      <c r="F76" s="24">
        <v>3582.7</v>
      </c>
    </row>
    <row r="77" spans="1:6" ht="47.25" x14ac:dyDescent="0.25">
      <c r="A77" s="9">
        <f t="shared" si="10"/>
        <v>71</v>
      </c>
      <c r="B77" s="4" t="s">
        <v>160</v>
      </c>
      <c r="C77" s="24">
        <f t="shared" si="11"/>
        <v>150</v>
      </c>
      <c r="D77" s="24"/>
      <c r="E77" s="24"/>
      <c r="F77" s="24">
        <v>150</v>
      </c>
    </row>
    <row r="78" spans="1:6" ht="78.75" x14ac:dyDescent="0.25">
      <c r="A78" s="9">
        <f t="shared" si="10"/>
        <v>72</v>
      </c>
      <c r="B78" s="4" t="s">
        <v>181</v>
      </c>
      <c r="C78" s="24">
        <f t="shared" si="11"/>
        <v>5144.2</v>
      </c>
      <c r="D78" s="24">
        <v>2116.1999999999998</v>
      </c>
      <c r="E78" s="24"/>
      <c r="F78" s="24">
        <v>3028</v>
      </c>
    </row>
    <row r="79" spans="1:6" ht="53.25" customHeight="1" x14ac:dyDescent="0.25">
      <c r="A79" s="9">
        <f t="shared" si="10"/>
        <v>73</v>
      </c>
      <c r="B79" s="4" t="s">
        <v>208</v>
      </c>
      <c r="C79" s="24">
        <f t="shared" si="11"/>
        <v>10</v>
      </c>
      <c r="D79" s="24">
        <v>10</v>
      </c>
      <c r="E79" s="24"/>
      <c r="F79" s="24"/>
    </row>
    <row r="80" spans="1:6" ht="47.25" x14ac:dyDescent="0.25">
      <c r="A80" s="9">
        <f t="shared" si="10"/>
        <v>74</v>
      </c>
      <c r="B80" s="4" t="s">
        <v>182</v>
      </c>
      <c r="C80" s="24">
        <f t="shared" si="11"/>
        <v>9019</v>
      </c>
      <c r="D80" s="24"/>
      <c r="E80" s="24"/>
      <c r="F80" s="24">
        <v>9019</v>
      </c>
    </row>
    <row r="81" spans="1:6" ht="47.25" x14ac:dyDescent="0.25">
      <c r="A81" s="9">
        <f t="shared" si="10"/>
        <v>75</v>
      </c>
      <c r="B81" s="4" t="s">
        <v>186</v>
      </c>
      <c r="C81" s="24">
        <f t="shared" si="11"/>
        <v>427.9</v>
      </c>
      <c r="D81" s="24"/>
      <c r="E81" s="24"/>
      <c r="F81" s="24">
        <v>427.9</v>
      </c>
    </row>
    <row r="82" spans="1:6" ht="80.25" customHeight="1" x14ac:dyDescent="0.25">
      <c r="A82" s="9">
        <f t="shared" si="10"/>
        <v>76</v>
      </c>
      <c r="B82" s="4" t="s">
        <v>229</v>
      </c>
      <c r="C82" s="24">
        <f t="shared" si="11"/>
        <v>485.2</v>
      </c>
      <c r="D82" s="24">
        <v>485.2</v>
      </c>
      <c r="E82" s="24"/>
      <c r="F82" s="24"/>
    </row>
    <row r="83" spans="1:6" ht="31.5" x14ac:dyDescent="0.25">
      <c r="A83" s="9">
        <f t="shared" si="10"/>
        <v>77</v>
      </c>
      <c r="B83" s="4" t="s">
        <v>162</v>
      </c>
      <c r="C83" s="24">
        <f t="shared" si="11"/>
        <v>422.4</v>
      </c>
      <c r="D83" s="24"/>
      <c r="E83" s="24"/>
      <c r="F83" s="24">
        <v>422.4</v>
      </c>
    </row>
    <row r="84" spans="1:6" ht="47.25" x14ac:dyDescent="0.25">
      <c r="A84" s="9">
        <f t="shared" si="10"/>
        <v>78</v>
      </c>
      <c r="B84" s="4" t="s">
        <v>117</v>
      </c>
      <c r="C84" s="24">
        <f t="shared" si="11"/>
        <v>586.1</v>
      </c>
      <c r="D84" s="24">
        <v>0.6</v>
      </c>
      <c r="E84" s="24"/>
      <c r="F84" s="24">
        <v>585.5</v>
      </c>
    </row>
    <row r="85" spans="1:6" ht="31.5" x14ac:dyDescent="0.25">
      <c r="A85" s="9">
        <f t="shared" si="10"/>
        <v>79</v>
      </c>
      <c r="B85" s="4" t="s">
        <v>130</v>
      </c>
      <c r="C85" s="23">
        <f>SUM(C87:C92)</f>
        <v>15964.3</v>
      </c>
      <c r="D85" s="23">
        <f>SUM(D87:D92)</f>
        <v>7892.4</v>
      </c>
      <c r="E85" s="23">
        <f>SUM(E87:E92)</f>
        <v>699.2</v>
      </c>
      <c r="F85" s="23">
        <f>SUM(F87:F92)</f>
        <v>8071.9</v>
      </c>
    </row>
    <row r="86" spans="1:6" ht="15.75" x14ac:dyDescent="0.25">
      <c r="A86" s="9">
        <f t="shared" si="10"/>
        <v>80</v>
      </c>
      <c r="B86" s="46" t="s">
        <v>2</v>
      </c>
      <c r="C86" s="23"/>
      <c r="D86" s="23"/>
      <c r="E86" s="23"/>
      <c r="F86" s="23"/>
    </row>
    <row r="87" spans="1:6" ht="47.25" x14ac:dyDescent="0.25">
      <c r="A87" s="9">
        <f t="shared" si="10"/>
        <v>81</v>
      </c>
      <c r="B87" s="4" t="s">
        <v>46</v>
      </c>
      <c r="C87" s="24">
        <f t="shared" ref="C87:C92" si="12">+D87+F87</f>
        <v>10449.6</v>
      </c>
      <c r="D87" s="24">
        <v>7577.4</v>
      </c>
      <c r="E87" s="24">
        <v>652.5</v>
      </c>
      <c r="F87" s="24">
        <v>2872.2</v>
      </c>
    </row>
    <row r="88" spans="1:6" ht="47.25" x14ac:dyDescent="0.25">
      <c r="A88" s="9">
        <f t="shared" si="10"/>
        <v>82</v>
      </c>
      <c r="B88" s="4" t="s">
        <v>54</v>
      </c>
      <c r="C88" s="24">
        <f t="shared" si="12"/>
        <v>35.700000000000003</v>
      </c>
      <c r="D88" s="24">
        <v>35.700000000000003</v>
      </c>
      <c r="E88" s="24">
        <v>20</v>
      </c>
      <c r="F88" s="24"/>
    </row>
    <row r="89" spans="1:6" ht="47.25" x14ac:dyDescent="0.25">
      <c r="A89" s="9">
        <f t="shared" si="10"/>
        <v>83</v>
      </c>
      <c r="B89" s="4" t="s">
        <v>161</v>
      </c>
      <c r="C89" s="24">
        <f t="shared" si="12"/>
        <v>250</v>
      </c>
      <c r="D89" s="24">
        <v>250</v>
      </c>
      <c r="E89" s="24"/>
      <c r="F89" s="24"/>
    </row>
    <row r="90" spans="1:6" ht="63" x14ac:dyDescent="0.25">
      <c r="A90" s="9">
        <f t="shared" si="10"/>
        <v>84</v>
      </c>
      <c r="B90" s="4" t="s">
        <v>187</v>
      </c>
      <c r="C90" s="24">
        <f t="shared" si="12"/>
        <v>112</v>
      </c>
      <c r="D90" s="24"/>
      <c r="E90" s="24"/>
      <c r="F90" s="24">
        <v>112</v>
      </c>
    </row>
    <row r="91" spans="1:6" ht="31.5" x14ac:dyDescent="0.25">
      <c r="A91" s="9">
        <f t="shared" si="10"/>
        <v>85</v>
      </c>
      <c r="B91" s="4" t="s">
        <v>163</v>
      </c>
      <c r="C91" s="24">
        <f t="shared" si="12"/>
        <v>1837</v>
      </c>
      <c r="D91" s="24"/>
      <c r="E91" s="24"/>
      <c r="F91" s="24">
        <v>1837</v>
      </c>
    </row>
    <row r="92" spans="1:6" ht="63" x14ac:dyDescent="0.25">
      <c r="A92" s="9">
        <f t="shared" si="10"/>
        <v>86</v>
      </c>
      <c r="B92" s="4" t="s">
        <v>131</v>
      </c>
      <c r="C92" s="24">
        <f t="shared" si="12"/>
        <v>3280</v>
      </c>
      <c r="D92" s="24">
        <v>29.3</v>
      </c>
      <c r="E92" s="24">
        <v>26.7</v>
      </c>
      <c r="F92" s="24">
        <v>3250.7</v>
      </c>
    </row>
    <row r="93" spans="1:6" ht="15.75" x14ac:dyDescent="0.25">
      <c r="A93" s="9">
        <f t="shared" si="10"/>
        <v>87</v>
      </c>
      <c r="B93" s="5" t="s">
        <v>96</v>
      </c>
      <c r="C93" s="23">
        <f>SUM(C95:C99)</f>
        <v>8451.9</v>
      </c>
      <c r="D93" s="23">
        <f t="shared" ref="D93:F93" si="13">SUM(D95:D99)</f>
        <v>7812.9</v>
      </c>
      <c r="E93" s="23">
        <f t="shared" si="13"/>
        <v>3969.1</v>
      </c>
      <c r="F93" s="23">
        <f t="shared" si="13"/>
        <v>639</v>
      </c>
    </row>
    <row r="94" spans="1:6" ht="15.75" x14ac:dyDescent="0.25">
      <c r="A94" s="9">
        <f t="shared" si="10"/>
        <v>88</v>
      </c>
      <c r="B94" s="46" t="s">
        <v>2</v>
      </c>
      <c r="C94" s="23"/>
      <c r="D94" s="23"/>
      <c r="E94" s="23"/>
      <c r="F94" s="23"/>
    </row>
    <row r="95" spans="1:6" ht="31.5" x14ac:dyDescent="0.25">
      <c r="A95" s="9">
        <f t="shared" si="10"/>
        <v>89</v>
      </c>
      <c r="B95" s="4" t="s">
        <v>95</v>
      </c>
      <c r="C95" s="24">
        <f>+D95+F95</f>
        <v>7875.3</v>
      </c>
      <c r="D95" s="24">
        <v>7310.2</v>
      </c>
      <c r="E95" s="24">
        <v>3907.7</v>
      </c>
      <c r="F95" s="24">
        <v>565.1</v>
      </c>
    </row>
    <row r="96" spans="1:6" ht="31.5" x14ac:dyDescent="0.25">
      <c r="A96" s="9">
        <f t="shared" si="10"/>
        <v>90</v>
      </c>
      <c r="B96" s="4" t="s">
        <v>97</v>
      </c>
      <c r="C96" s="24">
        <f t="shared" ref="C96:C99" si="14">+D96+F96</f>
        <v>431.2</v>
      </c>
      <c r="D96" s="24">
        <v>412.6</v>
      </c>
      <c r="E96" s="24">
        <v>16</v>
      </c>
      <c r="F96" s="24">
        <v>18.600000000000001</v>
      </c>
    </row>
    <row r="97" spans="1:6" ht="47.25" x14ac:dyDescent="0.25">
      <c r="A97" s="9">
        <f t="shared" si="10"/>
        <v>91</v>
      </c>
      <c r="B97" s="4" t="s">
        <v>151</v>
      </c>
      <c r="C97" s="24">
        <f t="shared" si="14"/>
        <v>55.3</v>
      </c>
      <c r="D97" s="24"/>
      <c r="E97" s="24"/>
      <c r="F97" s="24">
        <v>55.3</v>
      </c>
    </row>
    <row r="98" spans="1:6" ht="47.25" x14ac:dyDescent="0.25">
      <c r="A98" s="9">
        <f t="shared" si="10"/>
        <v>92</v>
      </c>
      <c r="B98" s="4" t="s">
        <v>152</v>
      </c>
      <c r="C98" s="24">
        <f t="shared" si="14"/>
        <v>46</v>
      </c>
      <c r="D98" s="24">
        <v>46</v>
      </c>
      <c r="E98" s="24">
        <v>45.4</v>
      </c>
      <c r="F98" s="24"/>
    </row>
    <row r="99" spans="1:6" ht="47.25" x14ac:dyDescent="0.25">
      <c r="A99" s="9">
        <f t="shared" si="10"/>
        <v>93</v>
      </c>
      <c r="B99" s="4" t="s">
        <v>116</v>
      </c>
      <c r="C99" s="24">
        <f t="shared" si="14"/>
        <v>44.1</v>
      </c>
      <c r="D99" s="24">
        <v>44.1</v>
      </c>
      <c r="E99" s="24"/>
      <c r="F99" s="24"/>
    </row>
    <row r="100" spans="1:6" ht="31.5" x14ac:dyDescent="0.25">
      <c r="A100" s="9">
        <f t="shared" si="10"/>
        <v>94</v>
      </c>
      <c r="B100" s="61" t="s">
        <v>216</v>
      </c>
      <c r="C100" s="23">
        <f>+SUM(C102:C103)</f>
        <v>1275.3</v>
      </c>
      <c r="D100" s="23">
        <f t="shared" ref="D100:F100" si="15">+SUM(D102:D103)</f>
        <v>1170.7</v>
      </c>
      <c r="E100" s="23">
        <f t="shared" si="15"/>
        <v>25.8</v>
      </c>
      <c r="F100" s="23">
        <f t="shared" si="15"/>
        <v>104.6</v>
      </c>
    </row>
    <row r="101" spans="1:6" ht="15.75" x14ac:dyDescent="0.25">
      <c r="A101" s="9">
        <f t="shared" si="10"/>
        <v>95</v>
      </c>
      <c r="B101" s="60" t="s">
        <v>2</v>
      </c>
      <c r="C101" s="23"/>
      <c r="D101" s="23"/>
      <c r="E101" s="23"/>
      <c r="F101" s="23"/>
    </row>
    <row r="102" spans="1:6" ht="31.5" x14ac:dyDescent="0.25">
      <c r="A102" s="9">
        <f t="shared" si="10"/>
        <v>96</v>
      </c>
      <c r="B102" s="34" t="s">
        <v>217</v>
      </c>
      <c r="C102" s="24">
        <f>D102+F102</f>
        <v>1165.0999999999999</v>
      </c>
      <c r="D102" s="24">
        <v>1060.5</v>
      </c>
      <c r="E102" s="24">
        <v>23.6</v>
      </c>
      <c r="F102" s="24">
        <v>104.6</v>
      </c>
    </row>
    <row r="103" spans="1:6" ht="47.25" customHeight="1" x14ac:dyDescent="0.25">
      <c r="A103" s="9">
        <f t="shared" si="10"/>
        <v>97</v>
      </c>
      <c r="B103" s="34" t="s">
        <v>218</v>
      </c>
      <c r="C103" s="24">
        <f>D103+F103</f>
        <v>110.2</v>
      </c>
      <c r="D103" s="24">
        <v>110.2</v>
      </c>
      <c r="E103" s="24">
        <v>2.2000000000000002</v>
      </c>
      <c r="F103" s="24"/>
    </row>
    <row r="104" spans="1:6" ht="15.75" x14ac:dyDescent="0.25">
      <c r="A104" s="9">
        <f t="shared" si="10"/>
        <v>98</v>
      </c>
      <c r="B104" s="5" t="s">
        <v>47</v>
      </c>
      <c r="C104" s="23">
        <f>SUM(C106:C121)</f>
        <v>118786.2</v>
      </c>
      <c r="D104" s="23">
        <f t="shared" ref="D104:F104" si="16">SUM(D106:D121)</f>
        <v>110052.4</v>
      </c>
      <c r="E104" s="23">
        <f t="shared" si="16"/>
        <v>91533.1</v>
      </c>
      <c r="F104" s="23">
        <f t="shared" si="16"/>
        <v>8733.7999999999993</v>
      </c>
    </row>
    <row r="105" spans="1:6" ht="15.75" x14ac:dyDescent="0.25">
      <c r="A105" s="9">
        <f t="shared" si="10"/>
        <v>99</v>
      </c>
      <c r="B105" s="46" t="s">
        <v>2</v>
      </c>
      <c r="C105" s="23"/>
      <c r="D105" s="23"/>
      <c r="E105" s="23"/>
      <c r="F105" s="23"/>
    </row>
    <row r="106" spans="1:6" ht="31.5" x14ac:dyDescent="0.25">
      <c r="A106" s="9">
        <f t="shared" si="10"/>
        <v>100</v>
      </c>
      <c r="B106" s="4" t="s">
        <v>48</v>
      </c>
      <c r="C106" s="24">
        <f>+D106+F106</f>
        <v>49907.9</v>
      </c>
      <c r="D106" s="24">
        <v>46921.7</v>
      </c>
      <c r="E106" s="24">
        <v>36590.6</v>
      </c>
      <c r="F106" s="24">
        <v>2986.2</v>
      </c>
    </row>
    <row r="107" spans="1:6" ht="31.5" x14ac:dyDescent="0.25">
      <c r="A107" s="9">
        <f t="shared" si="10"/>
        <v>101</v>
      </c>
      <c r="B107" s="4" t="s">
        <v>58</v>
      </c>
      <c r="C107" s="24">
        <f>+D107+F107</f>
        <v>5239.8999999999996</v>
      </c>
      <c r="D107" s="24">
        <v>5199.8</v>
      </c>
      <c r="E107" s="24">
        <v>1984.1</v>
      </c>
      <c r="F107" s="24">
        <v>40.1</v>
      </c>
    </row>
    <row r="108" spans="1:6" ht="31.5" x14ac:dyDescent="0.25">
      <c r="A108" s="9">
        <f t="shared" si="10"/>
        <v>102</v>
      </c>
      <c r="B108" s="4" t="s">
        <v>164</v>
      </c>
      <c r="C108" s="24">
        <f>+D108+F108</f>
        <v>1778.7</v>
      </c>
      <c r="D108" s="24"/>
      <c r="E108" s="24"/>
      <c r="F108" s="24">
        <v>1778.7</v>
      </c>
    </row>
    <row r="109" spans="1:6" ht="47.25" x14ac:dyDescent="0.25">
      <c r="A109" s="9">
        <f t="shared" si="10"/>
        <v>103</v>
      </c>
      <c r="B109" s="4" t="s">
        <v>123</v>
      </c>
      <c r="C109" s="24">
        <f t="shared" ref="C109:C121" si="17">+D109+F109</f>
        <v>54335.6</v>
      </c>
      <c r="D109" s="28">
        <v>54016.5</v>
      </c>
      <c r="E109" s="24">
        <v>51291.199999999997</v>
      </c>
      <c r="F109" s="24">
        <v>319.10000000000002</v>
      </c>
    </row>
    <row r="110" spans="1:6" ht="47.25" x14ac:dyDescent="0.25">
      <c r="A110" s="9">
        <f t="shared" si="10"/>
        <v>104</v>
      </c>
      <c r="B110" s="34" t="s">
        <v>55</v>
      </c>
      <c r="C110" s="24">
        <f>+D110+F110</f>
        <v>1310.4000000000001</v>
      </c>
      <c r="D110" s="12">
        <f>619.8+690.6</f>
        <v>1310.4000000000001</v>
      </c>
      <c r="E110" s="24">
        <v>1026.7</v>
      </c>
      <c r="F110" s="24"/>
    </row>
    <row r="111" spans="1:6" ht="63" x14ac:dyDescent="0.25">
      <c r="A111" s="9">
        <f t="shared" si="10"/>
        <v>105</v>
      </c>
      <c r="B111" s="34" t="s">
        <v>57</v>
      </c>
      <c r="C111" s="24">
        <f>+D111+F111</f>
        <v>1.6</v>
      </c>
      <c r="D111" s="28">
        <v>1.6</v>
      </c>
      <c r="E111" s="24"/>
      <c r="F111" s="24"/>
    </row>
    <row r="112" spans="1:6" ht="31.5" x14ac:dyDescent="0.25">
      <c r="A112" s="9">
        <f t="shared" si="10"/>
        <v>106</v>
      </c>
      <c r="B112" s="4" t="s">
        <v>157</v>
      </c>
      <c r="C112" s="24">
        <f t="shared" si="17"/>
        <v>1106.2</v>
      </c>
      <c r="D112" s="12">
        <v>1106.2</v>
      </c>
      <c r="E112" s="24">
        <v>31.6</v>
      </c>
      <c r="F112" s="24"/>
    </row>
    <row r="113" spans="1:6" ht="47.25" x14ac:dyDescent="0.25">
      <c r="A113" s="9">
        <f t="shared" si="10"/>
        <v>107</v>
      </c>
      <c r="B113" s="4" t="s">
        <v>188</v>
      </c>
      <c r="C113" s="24">
        <f t="shared" si="17"/>
        <v>2890.5</v>
      </c>
      <c r="D113" s="12"/>
      <c r="E113" s="24"/>
      <c r="F113" s="24">
        <v>2890.5</v>
      </c>
    </row>
    <row r="114" spans="1:6" ht="63" x14ac:dyDescent="0.25">
      <c r="A114" s="9">
        <f t="shared" si="10"/>
        <v>108</v>
      </c>
      <c r="B114" s="4" t="s">
        <v>193</v>
      </c>
      <c r="C114" s="24">
        <f t="shared" si="17"/>
        <v>81.7</v>
      </c>
      <c r="D114" s="12">
        <v>81.7</v>
      </c>
      <c r="E114" s="24">
        <v>80.5</v>
      </c>
      <c r="F114" s="24"/>
    </row>
    <row r="115" spans="1:6" ht="51" customHeight="1" x14ac:dyDescent="0.25">
      <c r="A115" s="9">
        <f t="shared" si="10"/>
        <v>109</v>
      </c>
      <c r="B115" s="4" t="s">
        <v>219</v>
      </c>
      <c r="C115" s="24">
        <f t="shared" si="17"/>
        <v>315</v>
      </c>
      <c r="D115" s="12">
        <v>315</v>
      </c>
      <c r="E115" s="24">
        <v>310.5</v>
      </c>
      <c r="F115" s="24"/>
    </row>
    <row r="116" spans="1:6" ht="65.25" customHeight="1" x14ac:dyDescent="0.25">
      <c r="A116" s="9">
        <f t="shared" si="10"/>
        <v>110</v>
      </c>
      <c r="B116" s="4" t="s">
        <v>220</v>
      </c>
      <c r="C116" s="24">
        <f t="shared" si="17"/>
        <v>10.4</v>
      </c>
      <c r="D116" s="12">
        <v>10.4</v>
      </c>
      <c r="E116" s="24">
        <v>5.6</v>
      </c>
      <c r="F116" s="24"/>
    </row>
    <row r="117" spans="1:6" ht="47.25" x14ac:dyDescent="0.25">
      <c r="A117" s="9">
        <f t="shared" si="10"/>
        <v>111</v>
      </c>
      <c r="B117" s="4" t="s">
        <v>195</v>
      </c>
      <c r="C117" s="24">
        <f t="shared" si="17"/>
        <v>442</v>
      </c>
      <c r="D117" s="12"/>
      <c r="E117" s="24"/>
      <c r="F117" s="24">
        <v>442</v>
      </c>
    </row>
    <row r="118" spans="1:6" ht="47.25" x14ac:dyDescent="0.25">
      <c r="A118" s="9">
        <f t="shared" si="10"/>
        <v>112</v>
      </c>
      <c r="B118" s="4" t="s">
        <v>199</v>
      </c>
      <c r="C118" s="24">
        <f t="shared" si="17"/>
        <v>196</v>
      </c>
      <c r="D118" s="12">
        <v>196</v>
      </c>
      <c r="E118" s="24">
        <v>193.2</v>
      </c>
      <c r="F118" s="24"/>
    </row>
    <row r="119" spans="1:6" ht="78.75" x14ac:dyDescent="0.25">
      <c r="A119" s="9">
        <f t="shared" si="10"/>
        <v>113</v>
      </c>
      <c r="B119" s="4" t="s">
        <v>206</v>
      </c>
      <c r="C119" s="24">
        <f t="shared" si="17"/>
        <v>18.3</v>
      </c>
      <c r="D119" s="12">
        <v>18.3</v>
      </c>
      <c r="E119" s="24">
        <v>18</v>
      </c>
      <c r="F119" s="24"/>
    </row>
    <row r="120" spans="1:6" ht="63" x14ac:dyDescent="0.25">
      <c r="A120" s="9">
        <f t="shared" si="10"/>
        <v>114</v>
      </c>
      <c r="B120" s="4" t="s">
        <v>207</v>
      </c>
      <c r="C120" s="24">
        <f t="shared" si="17"/>
        <v>142.5</v>
      </c>
      <c r="D120" s="12">
        <v>142.5</v>
      </c>
      <c r="E120" s="24"/>
      <c r="F120" s="24"/>
    </row>
    <row r="121" spans="1:6" ht="47.25" x14ac:dyDescent="0.25">
      <c r="A121" s="9">
        <f t="shared" si="10"/>
        <v>115</v>
      </c>
      <c r="B121" s="4" t="s">
        <v>114</v>
      </c>
      <c r="C121" s="24">
        <f t="shared" si="17"/>
        <v>1009.5</v>
      </c>
      <c r="D121" s="24">
        <v>732.3</v>
      </c>
      <c r="E121" s="24">
        <v>1.1000000000000001</v>
      </c>
      <c r="F121" s="24">
        <v>277.2</v>
      </c>
    </row>
    <row r="122" spans="1:6" ht="15.75" x14ac:dyDescent="0.25">
      <c r="A122" s="9">
        <f t="shared" si="10"/>
        <v>116</v>
      </c>
      <c r="B122" s="7" t="s">
        <v>49</v>
      </c>
      <c r="C122" s="23">
        <f>SUM(C124:C127)</f>
        <v>10740.3</v>
      </c>
      <c r="D122" s="23">
        <f t="shared" ref="D122:F122" si="18">SUM(D124:D127)</f>
        <v>8492.1</v>
      </c>
      <c r="E122" s="23">
        <f t="shared" si="18"/>
        <v>3998.3</v>
      </c>
      <c r="F122" s="23">
        <f t="shared" si="18"/>
        <v>2248.1999999999998</v>
      </c>
    </row>
    <row r="123" spans="1:6" ht="15.75" x14ac:dyDescent="0.25">
      <c r="A123" s="9">
        <f t="shared" si="10"/>
        <v>117</v>
      </c>
      <c r="B123" s="46" t="s">
        <v>2</v>
      </c>
      <c r="C123" s="23"/>
      <c r="D123" s="23"/>
      <c r="E123" s="23"/>
      <c r="F123" s="23"/>
    </row>
    <row r="124" spans="1:6" ht="31.5" x14ac:dyDescent="0.25">
      <c r="A124" s="9">
        <f t="shared" si="10"/>
        <v>118</v>
      </c>
      <c r="B124" s="8" t="s">
        <v>50</v>
      </c>
      <c r="C124" s="24">
        <f>+D124+F124</f>
        <v>9104.9</v>
      </c>
      <c r="D124" s="24">
        <v>8192</v>
      </c>
      <c r="E124" s="24">
        <v>3998.3</v>
      </c>
      <c r="F124" s="24">
        <v>912.9</v>
      </c>
    </row>
    <row r="125" spans="1:6" ht="31.5" x14ac:dyDescent="0.25">
      <c r="A125" s="9">
        <f t="shared" si="10"/>
        <v>119</v>
      </c>
      <c r="B125" s="4" t="s">
        <v>60</v>
      </c>
      <c r="C125" s="24">
        <f>+D125+F125</f>
        <v>300.10000000000002</v>
      </c>
      <c r="D125" s="24">
        <v>300.10000000000002</v>
      </c>
      <c r="E125" s="24"/>
      <c r="F125" s="24"/>
    </row>
    <row r="126" spans="1:6" ht="31.5" x14ac:dyDescent="0.25">
      <c r="A126" s="9">
        <f t="shared" si="10"/>
        <v>120</v>
      </c>
      <c r="B126" s="8" t="s">
        <v>141</v>
      </c>
      <c r="C126" s="24">
        <f>+D126+F126</f>
        <v>1299.9000000000001</v>
      </c>
      <c r="D126" s="24"/>
      <c r="E126" s="24"/>
      <c r="F126" s="24">
        <v>1299.9000000000001</v>
      </c>
    </row>
    <row r="127" spans="1:6" ht="47.25" x14ac:dyDescent="0.25">
      <c r="A127" s="9">
        <f t="shared" si="10"/>
        <v>121</v>
      </c>
      <c r="B127" s="8" t="s">
        <v>115</v>
      </c>
      <c r="C127" s="24">
        <f t="shared" ref="C127" si="19">+D127+F127</f>
        <v>35.4</v>
      </c>
      <c r="D127" s="24"/>
      <c r="E127" s="24"/>
      <c r="F127" s="24">
        <v>35.4</v>
      </c>
    </row>
    <row r="128" spans="1:6" ht="15.75" x14ac:dyDescent="0.25">
      <c r="A128" s="9">
        <f t="shared" si="10"/>
        <v>122</v>
      </c>
      <c r="B128" s="7" t="s">
        <v>98</v>
      </c>
      <c r="C128" s="23">
        <f>SUM(C130:C138)</f>
        <v>24813.5</v>
      </c>
      <c r="D128" s="23">
        <f t="shared" ref="D128:F128" si="20">SUM(D130:D138)</f>
        <v>24159.4</v>
      </c>
      <c r="E128" s="23">
        <f>SUM(E130:E138)</f>
        <v>8993.9</v>
      </c>
      <c r="F128" s="23">
        <f t="shared" si="20"/>
        <v>654.1</v>
      </c>
    </row>
    <row r="129" spans="1:6" ht="15.75" x14ac:dyDescent="0.25">
      <c r="A129" s="9">
        <f t="shared" si="10"/>
        <v>123</v>
      </c>
      <c r="B129" s="46" t="s">
        <v>2</v>
      </c>
      <c r="C129" s="24"/>
      <c r="D129" s="24"/>
      <c r="E129" s="24"/>
      <c r="F129" s="24"/>
    </row>
    <row r="130" spans="1:6" ht="31.5" x14ac:dyDescent="0.25">
      <c r="A130" s="9">
        <f t="shared" si="10"/>
        <v>124</v>
      </c>
      <c r="B130" s="8" t="s">
        <v>51</v>
      </c>
      <c r="C130" s="24">
        <f>+D130+F130</f>
        <v>11639.6</v>
      </c>
      <c r="D130" s="24">
        <v>11249.1</v>
      </c>
      <c r="E130" s="24">
        <v>5118.5</v>
      </c>
      <c r="F130" s="24">
        <v>390.5</v>
      </c>
    </row>
    <row r="131" spans="1:6" ht="31.5" x14ac:dyDescent="0.25">
      <c r="A131" s="9">
        <f t="shared" si="10"/>
        <v>125</v>
      </c>
      <c r="B131" s="40" t="s">
        <v>65</v>
      </c>
      <c r="C131" s="24">
        <f t="shared" ref="C131:C135" si="21">+D131+F131</f>
        <v>751</v>
      </c>
      <c r="D131" s="24">
        <v>735.2</v>
      </c>
      <c r="E131" s="24">
        <v>277.8</v>
      </c>
      <c r="F131" s="24">
        <v>15.8</v>
      </c>
    </row>
    <row r="132" spans="1:6" ht="47.25" x14ac:dyDescent="0.25">
      <c r="A132" s="9">
        <f t="shared" si="10"/>
        <v>126</v>
      </c>
      <c r="B132" s="4" t="s">
        <v>66</v>
      </c>
      <c r="C132" s="24">
        <f t="shared" si="21"/>
        <v>1019.3</v>
      </c>
      <c r="D132" s="24">
        <v>996.3</v>
      </c>
      <c r="E132" s="24"/>
      <c r="F132" s="24">
        <v>23</v>
      </c>
    </row>
    <row r="133" spans="1:6" ht="47.25" x14ac:dyDescent="0.25">
      <c r="A133" s="9">
        <f t="shared" si="10"/>
        <v>127</v>
      </c>
      <c r="B133" s="8" t="s">
        <v>113</v>
      </c>
      <c r="C133" s="24">
        <f t="shared" si="21"/>
        <v>1484</v>
      </c>
      <c r="D133" s="24">
        <v>1259.2</v>
      </c>
      <c r="E133" s="24">
        <v>255.5</v>
      </c>
      <c r="F133" s="24">
        <v>224.8</v>
      </c>
    </row>
    <row r="134" spans="1:6" ht="47.25" x14ac:dyDescent="0.25">
      <c r="A134" s="9">
        <f t="shared" si="10"/>
        <v>128</v>
      </c>
      <c r="B134" s="8" t="s">
        <v>147</v>
      </c>
      <c r="C134" s="24">
        <f t="shared" si="21"/>
        <v>50.4</v>
      </c>
      <c r="D134" s="24">
        <v>50.4</v>
      </c>
      <c r="E134" s="24"/>
      <c r="F134" s="24"/>
    </row>
    <row r="135" spans="1:6" ht="63" x14ac:dyDescent="0.25">
      <c r="A135" s="9">
        <f t="shared" si="10"/>
        <v>129</v>
      </c>
      <c r="B135" s="8" t="s">
        <v>169</v>
      </c>
      <c r="C135" s="24">
        <f t="shared" si="21"/>
        <v>21</v>
      </c>
      <c r="D135" s="24">
        <v>21</v>
      </c>
      <c r="E135" s="24">
        <v>20.6</v>
      </c>
      <c r="F135" s="24"/>
    </row>
    <row r="136" spans="1:6" ht="47.25" x14ac:dyDescent="0.25">
      <c r="A136" s="9">
        <f t="shared" si="10"/>
        <v>130</v>
      </c>
      <c r="B136" s="34" t="s">
        <v>64</v>
      </c>
      <c r="C136" s="24">
        <f>+D136+F136</f>
        <v>92</v>
      </c>
      <c r="D136" s="24">
        <v>92</v>
      </c>
      <c r="E136" s="24">
        <v>8.9</v>
      </c>
      <c r="F136" s="24"/>
    </row>
    <row r="137" spans="1:6" ht="78.75" x14ac:dyDescent="0.25">
      <c r="A137" s="9">
        <f t="shared" si="10"/>
        <v>131</v>
      </c>
      <c r="B137" s="34" t="s">
        <v>221</v>
      </c>
      <c r="C137" s="24">
        <f>+D137+F137</f>
        <v>187.3</v>
      </c>
      <c r="D137" s="24">
        <v>187.3</v>
      </c>
      <c r="E137" s="24">
        <v>184.6</v>
      </c>
      <c r="F137" s="24"/>
    </row>
    <row r="138" spans="1:6" ht="63" x14ac:dyDescent="0.25">
      <c r="A138" s="9">
        <f t="shared" si="10"/>
        <v>132</v>
      </c>
      <c r="B138" s="34" t="s">
        <v>62</v>
      </c>
      <c r="C138" s="24">
        <f>SUM(C140:C144)</f>
        <v>9568.9</v>
      </c>
      <c r="D138" s="24">
        <f>SUM(D140:D144)</f>
        <v>9568.9</v>
      </c>
      <c r="E138" s="24">
        <f>SUM(E140:E144)</f>
        <v>3128</v>
      </c>
      <c r="F138" s="24">
        <f t="shared" ref="F138" si="22">SUM(F140:F144)</f>
        <v>0</v>
      </c>
    </row>
    <row r="139" spans="1:6" ht="15.75" x14ac:dyDescent="0.25">
      <c r="A139" s="9">
        <f t="shared" si="10"/>
        <v>133</v>
      </c>
      <c r="B139" s="46" t="s">
        <v>2</v>
      </c>
      <c r="C139" s="24"/>
      <c r="D139" s="24"/>
      <c r="E139" s="24"/>
      <c r="F139" s="24"/>
    </row>
    <row r="140" spans="1:6" ht="15.75" x14ac:dyDescent="0.25">
      <c r="A140" s="9">
        <f t="shared" si="10"/>
        <v>134</v>
      </c>
      <c r="B140" s="4" t="s">
        <v>18</v>
      </c>
      <c r="C140" s="24">
        <f>+D140+F140</f>
        <v>6434.8</v>
      </c>
      <c r="D140" s="24">
        <v>6434.8</v>
      </c>
      <c r="E140" s="24">
        <v>3128</v>
      </c>
      <c r="F140" s="24"/>
    </row>
    <row r="141" spans="1:6" ht="31.5" x14ac:dyDescent="0.25">
      <c r="A141" s="9">
        <f t="shared" si="10"/>
        <v>135</v>
      </c>
      <c r="B141" s="4" t="s">
        <v>63</v>
      </c>
      <c r="C141" s="24">
        <f t="shared" ref="C141:C144" si="23">+D141+F141</f>
        <v>875.3</v>
      </c>
      <c r="D141" s="24">
        <v>875.3</v>
      </c>
      <c r="E141" s="24"/>
      <c r="F141" s="24"/>
    </row>
    <row r="142" spans="1:6" ht="15.75" x14ac:dyDescent="0.25">
      <c r="A142" s="9">
        <f t="shared" si="10"/>
        <v>136</v>
      </c>
      <c r="B142" s="4" t="s">
        <v>20</v>
      </c>
      <c r="C142" s="24">
        <f t="shared" si="23"/>
        <v>1779</v>
      </c>
      <c r="D142" s="24">
        <v>1779</v>
      </c>
      <c r="E142" s="24"/>
      <c r="F142" s="24"/>
    </row>
    <row r="143" spans="1:6" ht="31.5" x14ac:dyDescent="0.25">
      <c r="A143" s="9">
        <f t="shared" si="10"/>
        <v>137</v>
      </c>
      <c r="B143" s="4" t="s">
        <v>103</v>
      </c>
      <c r="C143" s="24">
        <f t="shared" si="23"/>
        <v>261.5</v>
      </c>
      <c r="D143" s="24">
        <f>272-10.5</f>
        <v>261.5</v>
      </c>
      <c r="E143" s="24"/>
      <c r="F143" s="24"/>
    </row>
    <row r="144" spans="1:6" ht="15.75" x14ac:dyDescent="0.25">
      <c r="A144" s="9">
        <f t="shared" si="10"/>
        <v>138</v>
      </c>
      <c r="B144" s="34" t="s">
        <v>105</v>
      </c>
      <c r="C144" s="24">
        <f t="shared" si="23"/>
        <v>218.3</v>
      </c>
      <c r="D144" s="24">
        <v>218.3</v>
      </c>
      <c r="E144" s="24"/>
      <c r="F144" s="24"/>
    </row>
    <row r="145" spans="1:6" ht="15.75" x14ac:dyDescent="0.25">
      <c r="A145" s="9">
        <f t="shared" si="10"/>
        <v>139</v>
      </c>
      <c r="B145" s="5" t="s">
        <v>134</v>
      </c>
      <c r="C145" s="23">
        <f>+C7+C11</f>
        <v>247363.20000000001</v>
      </c>
      <c r="D145" s="23">
        <f>+D7+D11</f>
        <v>202880.8</v>
      </c>
      <c r="E145" s="23">
        <f>+E7+E11</f>
        <v>121154</v>
      </c>
      <c r="F145" s="23">
        <f>+F7+F11</f>
        <v>44482.400000000001</v>
      </c>
    </row>
    <row r="146" spans="1:6" ht="15.75" x14ac:dyDescent="0.25">
      <c r="A146" s="9">
        <f t="shared" ref="A146:A148" si="24">+A145+1</f>
        <v>140</v>
      </c>
      <c r="B146" s="46" t="s">
        <v>2</v>
      </c>
      <c r="C146" s="24"/>
      <c r="D146" s="24"/>
      <c r="E146" s="24"/>
      <c r="F146" s="24"/>
    </row>
    <row r="147" spans="1:6" ht="15.75" x14ac:dyDescent="0.25">
      <c r="A147" s="9">
        <f t="shared" si="24"/>
        <v>141</v>
      </c>
      <c r="B147" s="4" t="s">
        <v>133</v>
      </c>
      <c r="C147" s="24">
        <f>+D147+F147</f>
        <v>1778.7</v>
      </c>
      <c r="D147" s="24"/>
      <c r="E147" s="24"/>
      <c r="F147" s="24">
        <v>1778.7</v>
      </c>
    </row>
    <row r="148" spans="1:6" ht="15.75" x14ac:dyDescent="0.25">
      <c r="A148" s="9">
        <f t="shared" si="24"/>
        <v>142</v>
      </c>
      <c r="B148" s="5" t="s">
        <v>230</v>
      </c>
      <c r="C148" s="23">
        <f>+C145-C147</f>
        <v>245584.5</v>
      </c>
      <c r="D148" s="23">
        <f t="shared" ref="D148:F148" si="25">+D145-D147</f>
        <v>202880.8</v>
      </c>
      <c r="E148" s="23">
        <f t="shared" si="25"/>
        <v>121154</v>
      </c>
      <c r="F148" s="23">
        <f t="shared" si="25"/>
        <v>42703.7</v>
      </c>
    </row>
    <row r="150" spans="1:6" x14ac:dyDescent="0.2">
      <c r="B150" s="57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tabSelected="1" zoomScale="89" zoomScaleNormal="89" workbookViewId="0">
      <selection activeCell="B8" sqref="B8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196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197</v>
      </c>
      <c r="D6" s="35"/>
      <c r="E6" s="35"/>
      <c r="F6" s="35"/>
    </row>
    <row r="7" spans="1:6" x14ac:dyDescent="0.25">
      <c r="A7" s="35"/>
      <c r="B7" s="35"/>
      <c r="C7" s="43" t="s">
        <v>233</v>
      </c>
      <c r="D7" s="35"/>
      <c r="E7" s="35"/>
      <c r="F7" s="35"/>
    </row>
    <row r="8" spans="1:6" x14ac:dyDescent="0.25">
      <c r="A8" s="35"/>
      <c r="B8" s="35"/>
      <c r="C8" s="44" t="s">
        <v>234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65" t="s">
        <v>144</v>
      </c>
      <c r="B10" s="65"/>
      <c r="C10" s="65"/>
      <c r="D10" s="65"/>
      <c r="E10" s="65"/>
      <c r="F10" s="65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63" t="s">
        <v>0</v>
      </c>
      <c r="B13" s="63" t="s">
        <v>93</v>
      </c>
      <c r="C13" s="63" t="s">
        <v>1</v>
      </c>
      <c r="D13" s="64" t="s">
        <v>2</v>
      </c>
      <c r="E13" s="64"/>
      <c r="F13" s="64"/>
    </row>
    <row r="14" spans="1:6" s="49" customFormat="1" ht="15.75" customHeight="1" x14ac:dyDescent="0.25">
      <c r="A14" s="63"/>
      <c r="B14" s="63"/>
      <c r="C14" s="63"/>
      <c r="D14" s="63" t="s">
        <v>29</v>
      </c>
      <c r="E14" s="63"/>
      <c r="F14" s="63" t="s">
        <v>30</v>
      </c>
    </row>
    <row r="15" spans="1:6" s="49" customFormat="1" ht="47.25" x14ac:dyDescent="0.25">
      <c r="A15" s="63"/>
      <c r="B15" s="63"/>
      <c r="C15" s="63"/>
      <c r="D15" s="8" t="s">
        <v>31</v>
      </c>
      <c r="E15" s="8" t="s">
        <v>32</v>
      </c>
      <c r="F15" s="63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16193.1</v>
      </c>
      <c r="D17" s="54">
        <f t="shared" ref="D17:F17" si="0">+D18+D28+D56</f>
        <v>7068.9</v>
      </c>
      <c r="E17" s="54">
        <f t="shared" si="0"/>
        <v>254.4</v>
      </c>
      <c r="F17" s="54">
        <f t="shared" si="0"/>
        <v>9124.2000000000007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4876.3999999999996</v>
      </c>
      <c r="D28" s="54">
        <f t="shared" ref="D28:F28" si="4">+D30+D32+D34+D36+D39+D41+D44+D46</f>
        <v>1793.8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789</v>
      </c>
      <c r="D34" s="54">
        <f>+D35</f>
        <v>789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789</v>
      </c>
      <c r="D35" s="55">
        <v>789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4337.1000000000004</v>
      </c>
      <c r="E56" s="54">
        <f t="shared" si="10"/>
        <v>13.3</v>
      </c>
      <c r="F56" s="54">
        <f t="shared" si="10"/>
        <v>5892.1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735.8</v>
      </c>
      <c r="D62" s="55">
        <v>48.8</v>
      </c>
      <c r="E62" s="55"/>
      <c r="F62" s="55">
        <v>687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1638</v>
      </c>
      <c r="D64" s="55">
        <v>967.8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1039.5</v>
      </c>
      <c r="D66" s="55">
        <v>584.6</v>
      </c>
      <c r="E66" s="55"/>
      <c r="F66" s="55">
        <v>454.9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4132.8999999999996</v>
      </c>
      <c r="D70" s="55">
        <v>743.7</v>
      </c>
      <c r="E70" s="55">
        <v>0.5</v>
      </c>
      <c r="F70" s="55">
        <v>3389.2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312.8</v>
      </c>
      <c r="D72" s="55">
        <v>59.9</v>
      </c>
      <c r="E72" s="55"/>
      <c r="F72" s="55">
        <v>252.9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16193.1</v>
      </c>
      <c r="D76" s="54">
        <f>+D18+D28+D56</f>
        <v>7068.9</v>
      </c>
      <c r="E76" s="54">
        <f>+E18+E28+E56</f>
        <v>254.4</v>
      </c>
      <c r="F76" s="54">
        <f>+F18+F28+F56</f>
        <v>9124.2000000000007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8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2021-10-29T12:19:23Z</cp:lastPrinted>
  <dcterms:created xsi:type="dcterms:W3CDTF">2013-11-22T06:09:34Z</dcterms:created>
  <dcterms:modified xsi:type="dcterms:W3CDTF">2021-12-23T14:14:44Z</dcterms:modified>
</cp:coreProperties>
</file>