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02-17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2 pr." sheetId="17" r:id="rId3"/>
    <sheet name="3 pr." sheetId="21" r:id="rId4"/>
    <sheet name="4 pr. " sheetId="15" r:id="rId5"/>
  </sheets>
  <definedNames>
    <definedName name="_xlnm._FilterDatabase" localSheetId="1" hidden="1">'1 pr. asignavimai'!$B$1:$B$42</definedName>
    <definedName name="_xlnm._FilterDatabase" localSheetId="3" hidden="1">'3 pr.'!$B$1:$B$68</definedName>
    <definedName name="_xlnm.Print_Titles" localSheetId="1">'1 pr. asignavimai'!$3:$4</definedName>
    <definedName name="_xlnm.Print_Titles" localSheetId="0">'1 pr. pajamos '!$8:$9</definedName>
    <definedName name="_xlnm.Print_Titles" localSheetId="3">'3 pr.'!$8:$9</definedName>
    <definedName name="_xlnm.Print_Titles" localSheetId="4">'4 pr. '!$9:$11</definedName>
  </definedNames>
  <calcPr calcId="162913" fullPrecision="0"/>
</workbook>
</file>

<file path=xl/calcChain.xml><?xml version="1.0" encoding="utf-8"?>
<calcChain xmlns="http://schemas.openxmlformats.org/spreadsheetml/2006/main">
  <c r="A69" i="20" l="1"/>
  <c r="A70" i="20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C64" i="20"/>
  <c r="C72" i="9" l="1"/>
  <c r="A48" i="21" l="1"/>
  <c r="A49" i="2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D39" i="21"/>
  <c r="C39" i="21"/>
  <c r="C48" i="9" l="1"/>
  <c r="C19" i="9"/>
  <c r="C50" i="21" l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C77" i="20" l="1"/>
  <c r="C44" i="9"/>
  <c r="C18" i="9" s="1"/>
  <c r="D77" i="20" l="1"/>
  <c r="D34" i="21" l="1"/>
  <c r="C34" i="21"/>
  <c r="D29" i="21"/>
  <c r="C29" i="21"/>
  <c r="D60" i="20"/>
  <c r="C60" i="20"/>
  <c r="D25" i="21" l="1"/>
  <c r="C25" i="21"/>
  <c r="D49" i="20" l="1"/>
  <c r="D42" i="20" s="1"/>
  <c r="C49" i="20"/>
  <c r="C42" i="20" s="1"/>
  <c r="D20" i="20" l="1"/>
  <c r="C20" i="20"/>
  <c r="D15" i="20" l="1"/>
  <c r="D32" i="21"/>
  <c r="C32" i="21"/>
  <c r="C17" i="20"/>
  <c r="C15" i="20" s="1"/>
  <c r="D64" i="20" l="1"/>
  <c r="D27" i="21" l="1"/>
  <c r="C27" i="21"/>
  <c r="D23" i="21"/>
  <c r="C23" i="21"/>
  <c r="D55" i="20"/>
  <c r="C55" i="20"/>
  <c r="C19" i="21" l="1"/>
  <c r="D37" i="21"/>
  <c r="C37" i="21"/>
  <c r="C94" i="20" l="1"/>
  <c r="C17" i="9"/>
  <c r="C16" i="9" s="1"/>
  <c r="D104" i="20" l="1"/>
  <c r="D102" i="20" s="1"/>
  <c r="D92" i="20" s="1"/>
  <c r="C104" i="20"/>
  <c r="C102" i="20" s="1"/>
  <c r="C92" i="20" s="1"/>
  <c r="D88" i="20" l="1"/>
  <c r="C88" i="20"/>
  <c r="D11" i="21" l="1"/>
  <c r="D50" i="21"/>
  <c r="C21" i="21"/>
  <c r="C11" i="21"/>
  <c r="D71" i="20"/>
  <c r="C71" i="20"/>
  <c r="C68" i="21" l="1"/>
  <c r="C10" i="21"/>
  <c r="D11" i="20" l="1"/>
  <c r="C11" i="20"/>
  <c r="C9" i="20" s="1"/>
  <c r="D6" i="20"/>
  <c r="D5" i="20" s="1"/>
  <c r="C6" i="20"/>
  <c r="C5" i="20" s="1"/>
  <c r="C109" i="20" l="1"/>
  <c r="C112" i="20" s="1"/>
  <c r="C15" i="15" l="1"/>
  <c r="F16" i="15" l="1"/>
  <c r="E18" i="15" l="1"/>
  <c r="D18" i="15"/>
  <c r="D24" i="15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E12" i="15" l="1"/>
  <c r="F12" i="15"/>
  <c r="G12" i="15"/>
  <c r="D12" i="15"/>
  <c r="C12" i="15" l="1"/>
  <c r="F24" i="15" l="1"/>
  <c r="C10" i="17"/>
  <c r="D21" i="21" l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D10" i="21" l="1"/>
  <c r="D68" i="21"/>
  <c r="D9" i="20"/>
  <c r="D109" i="20" s="1"/>
  <c r="D112" i="20" s="1"/>
  <c r="C16" i="15" l="1"/>
  <c r="C17" i="15"/>
  <c r="C18" i="15"/>
  <c r="C19" i="15"/>
  <c r="C21" i="15"/>
  <c r="C22" i="15"/>
  <c r="C23" i="15"/>
  <c r="C14" i="15"/>
  <c r="C13" i="15"/>
  <c r="E24" i="15" l="1"/>
  <c r="G24" i="15"/>
  <c r="C20" i="15" l="1"/>
  <c r="C24" i="15" s="1"/>
  <c r="C12" i="17" l="1"/>
  <c r="C69" i="9" l="1"/>
  <c r="C68" i="9" s="1"/>
  <c r="C56" i="9" l="1"/>
  <c r="C10" i="9"/>
</calcChain>
</file>

<file path=xl/sharedStrings.xml><?xml version="1.0" encoding="utf-8"?>
<sst xmlns="http://schemas.openxmlformats.org/spreadsheetml/2006/main" count="304" uniqueCount="206">
  <si>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</si>
  <si>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</si>
  <si>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</si>
  <si>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</si>
  <si>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</si>
  <si>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</si>
  <si>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</si>
  <si>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</si>
  <si>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</si>
  <si>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</si>
  <si>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</si>
  <si>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</si>
  <si>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</si>
  <si>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</si>
  <si>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</si>
  <si>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</si>
  <si>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</si>
  <si>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</si>
  <si>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</si>
  <si>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</si>
  <si>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</si>
  <si>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</si>
  <si>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</si>
  <si>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</si>
  <si>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</si>
  <si>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</si>
  <si>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</si>
  <si>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</si>
  <si>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</si>
  <si>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</si>
  <si>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</si>
  <si>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</si>
  <si>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</si>
  <si>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</si>
  <si>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</si>
  <si>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</si>
  <si>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</si>
  <si>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</si>
  <si>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</si>
  <si>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</si>
  <si>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</si>
  <si>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</si>
  <si>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</si>
  <si>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</si>
  <si>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</si>
  <si>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</si>
  <si>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</si>
  <si>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</si>
  <si>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</si>
  <si>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</si>
  <si>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</si>
  <si>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</si>
  <si>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</si>
  <si>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</si>
  <si>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</si>
  <si>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</si>
  <si>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</si>
  <si>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</si>
  <si>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</si>
  <si>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</si>
  <si>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</si>
  <si>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</si>
  <si>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</si>
  <si>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</si>
  <si>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</si>
  <si>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</si>
  <si>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</si>
  <si>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</si>
  <si>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</si>
  <si>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</si>
  <si>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</si>
  <si>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</si>
  <si>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</si>
  <si>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</si>
  <si>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</si>
  <si>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</si>
  <si>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</si>
  <si>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</si>
  <si>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</si>
  <si>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</si>
  <si>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</si>
  <si>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</si>
  <si>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</si>
  <si>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</si>
  <si>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</si>
  <si>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</si>
  <si>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</si>
  <si>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</si>
  <si>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</si>
  <si>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</si>
  <si>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</si>
  <si>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</si>
  <si>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</si>
  <si>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</si>
  <si>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</si>
  <si>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</si>
  <si>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</si>
  <si>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</si>
  <si>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</si>
  <si>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</si>
  <si>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</si>
  <si>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</si>
  <si>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</si>
  <si>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</si>
  <si>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</si>
  <si>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</si>
  <si>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</si>
  <si>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</si>
  <si>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</si>
  <si>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</si>
  <si>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</si>
  <si>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</si>
  <si>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</si>
  <si>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</si>
  <si>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</si>
  <si>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</si>
  <si>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</si>
  <si>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</si>
  <si>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</si>
  <si>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</si>
  <si>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</si>
  <si>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</si>
  <si>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</si>
  <si>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</si>
  <si>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</si>
  <si>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</si>
  <si>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</si>
  <si>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</si>
  <si>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</si>
  <si>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</si>
  <si>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</si>
  <si>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</si>
  <si>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</si>
  <si>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</si>
  <si>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</si>
  <si>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</si>
  <si>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</si>
  <si>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Asignavimų valdytojo, programos pavadinimas</t>
  </si>
  <si>
    <t>už gyvenamųjų patalpų nuomą</t>
  </si>
  <si>
    <t xml:space="preserve">socialinės apsaugos įstaigų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</si>
  <si>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</si>
  <si>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</si>
  <si>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</si>
  <si>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</si>
  <si>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</si>
  <si>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</si>
  <si>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</si>
  <si>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įmokos infrastruk-tūros plėtrai</t>
  </si>
  <si>
    <t>7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</si>
  <si>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</si>
  <si>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</si>
  <si>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</si>
  <si>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</si>
  <si>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</si>
  <si>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</si>
  <si>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</si>
  <si>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</si>
  <si>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</si>
  <si>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 xml:space="preserve">Ugdymo proceso užtikrinimo programa  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</si>
  <si>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</si>
  <si>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</si>
  <si>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</si>
  <si>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</si>
  <si>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</si>
  <si>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</si>
  <si>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                                                            2022 m. vasario 17 d. sprendimo Nr. T2-</t>
  </si>
  <si>
    <t>2022 m. vasario 17 d. sprendimo Nr. T2-</t>
  </si>
  <si>
    <t xml:space="preserve">ASIGNAVIMAI IŠ APYVARTINIŲ LĖŠŲ 2022 M. SAUSIO 1 D. LIKUČIO </t>
  </si>
  <si>
    <t>2022 METŲ PAJAMŲ ĮMOKOS Į SAVIVALDYBĖS BIUDŽETĄ PAGAL PROGRAMAS</t>
  </si>
  <si>
    <t>4 priedas</t>
  </si>
  <si>
    <t>Gyvenamosios vietos deklaravimo ir gyvenamosios vietos nedeklaravusių asmenų apskaitos duomenų tvarkymas</t>
  </si>
  <si>
    <t>KLAIPĖDOS MIESTO SAVIVALDYBĖS 2022 METŲ BIUDŽETO ASIGNAVIMAI INVESTICIJŲ PROJEKTAMS FINANSUOTI IŠ PASKOLŲ LĖŠŲ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</si>
  <si>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</si>
  <si>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</si>
  <si>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</si>
  <si>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</si>
  <si>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</si>
  <si>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</si>
  <si>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</si>
  <si>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</si>
  <si>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</si>
  <si>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</si>
  <si>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</si>
  <si>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Dotacija ugdymo, maitinimo ir pavėžėjimo lėšų socialinę riziką patiriančių vaikų ikimokykliniam ugdymui užtikrinti</t>
  </si>
  <si>
    <t>Ilgalaikio materialiojo turto realizavimo pajamos (61+62)</t>
  </si>
  <si>
    <t>Dotacija padidėjusių išlaidų būsto šildymo išlaidų kompensacijoms teikti</t>
  </si>
  <si>
    <t>Asignavimai            iš viso</t>
  </si>
  <si>
    <t>Asignavimai    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</si>
  <si>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</si>
  <si>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</si>
  <si>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</si>
  <si>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DOTACIJOS (8+9+39)</t>
  </si>
  <si>
    <t>Specialios tikslinės dotacijos (10+34+35+38)</t>
  </si>
  <si>
    <t>Valstybinėms (valstybės perduotoms savivaldybėms) funkcijoms atlikti (11+...+33)</t>
  </si>
  <si>
    <t>Kitos dotacijos ir lėšos iš kitų valdymo lygių (40+...+46)</t>
  </si>
  <si>
    <t>KITOS PAJAMOS (48+...+58)</t>
  </si>
  <si>
    <t>MATERIALIOJO IR NEMATERIALIOJO TURTO REALIZAVIMO PAJAMOS (60)</t>
  </si>
  <si>
    <t>Iš viso pajamų (1+7+47+59)</t>
  </si>
  <si>
    <t xml:space="preserve">Asignavimai 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</si>
  <si>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</si>
  <si>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</si>
  <si>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 xml:space="preserve">pajamos už ilgalaikio ir trumpalai-kio materialiojo turto nuomą 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</si>
  <si>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</si>
  <si>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</si>
  <si>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Iš viso asignavimų (105-107):</t>
  </si>
  <si>
    <t>Savivaldybėms perduotoms įstaigoms išlaikyti (36+37)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</si>
</sst>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164" fontId="8" fillId="0" borderId="0" xfId="0" applyNumberFormat="1" applyFont="1"/>
    <xf numFmtId="0" fontId="8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8" fillId="0" borderId="0" xfId="0" applyFont="1" applyFill="1"/>
    <xf numFmtId="164" fontId="10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7" fillId="0" borderId="2" xfId="3" applyNumberFormat="1" applyFont="1" applyFill="1" applyBorder="1" applyAlignment="1" applyProtection="1">
      <alignment wrapText="1"/>
      <protection hidden="1"/>
    </xf>
    <xf numFmtId="0" fontId="9" fillId="0" borderId="2" xfId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0" xfId="1" applyFont="1"/>
    <xf numFmtId="0" fontId="2" fillId="0" borderId="0" xfId="1" applyFont="1" applyAlignment="1">
      <alignment horizontal="center"/>
    </xf>
    <xf numFmtId="0" fontId="11" fillId="0" borderId="1" xfId="1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9" fontId="11" fillId="0" borderId="0" xfId="8" applyFont="1"/>
    <xf numFmtId="0" fontId="12" fillId="0" borderId="0" xfId="0" applyFont="1" applyFill="1"/>
    <xf numFmtId="0" fontId="14" fillId="0" borderId="0" xfId="1" applyFont="1"/>
    <xf numFmtId="0" fontId="14" fillId="0" borderId="0" xfId="1" applyFont="1" applyFill="1" applyBorder="1"/>
    <xf numFmtId="164" fontId="11" fillId="0" borderId="0" xfId="1" applyNumberFormat="1" applyFont="1" applyBorder="1"/>
    <xf numFmtId="0" fontId="14" fillId="0" borderId="1" xfId="1" applyFont="1" applyFill="1" applyBorder="1"/>
    <xf numFmtId="164" fontId="14" fillId="0" borderId="0" xfId="1" applyNumberFormat="1" applyFont="1" applyFill="1" applyBorder="1"/>
    <xf numFmtId="0" fontId="11" fillId="0" borderId="0" xfId="1" applyFont="1" applyFill="1"/>
    <xf numFmtId="0" fontId="11" fillId="0" borderId="0" xfId="1" applyFont="1" applyFill="1" applyBorder="1"/>
    <xf numFmtId="164" fontId="4" fillId="0" borderId="0" xfId="1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justify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zoomScale="96" zoomScaleNormal="96" workbookViewId="0">
      <selection activeCell="B10" sqref="B10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3" s="49" customFormat="1" ht="16.5" customHeight="1" x14ac:dyDescent="0.25">
      <c r="A1" s="17"/>
      <c r="B1" s="104" t="s">
        <v>69</v>
      </c>
      <c r="C1" s="104"/>
    </row>
    <row r="2" spans="1:3" s="49" customFormat="1" ht="14.25" customHeight="1" x14ac:dyDescent="0.25">
      <c r="A2" s="17"/>
      <c r="B2" s="104" t="s">
        <v>165</v>
      </c>
      <c r="C2" s="104"/>
    </row>
    <row r="3" spans="1:3" s="49" customFormat="1" x14ac:dyDescent="0.25">
      <c r="A3" s="18"/>
      <c r="B3" s="104" t="s">
        <v>70</v>
      </c>
      <c r="C3" s="104"/>
    </row>
    <row r="4" spans="1:3" ht="12.75" customHeight="1" x14ac:dyDescent="0.25">
      <c r="A4" s="19"/>
      <c r="B4" s="20"/>
      <c r="C4" s="20"/>
    </row>
    <row r="5" spans="1:3" x14ac:dyDescent="0.25">
      <c r="A5" s="21"/>
      <c r="B5" s="22" t="s">
        <v>163</v>
      </c>
      <c r="C5" s="23"/>
    </row>
    <row r="6" spans="1:3" ht="11.25" customHeight="1" x14ac:dyDescent="0.25">
      <c r="A6" s="19"/>
      <c r="B6" s="22"/>
      <c r="C6" s="24"/>
    </row>
    <row r="7" spans="1:3" x14ac:dyDescent="0.25">
      <c r="A7" s="19"/>
      <c r="B7" s="25" t="s">
        <v>4</v>
      </c>
      <c r="C7" s="23" t="s">
        <v>81</v>
      </c>
    </row>
    <row r="8" spans="1:3" ht="42.75" customHeight="1" x14ac:dyDescent="0.25">
      <c r="A8" s="57" t="s">
        <v>0</v>
      </c>
      <c r="B8" s="57" t="s">
        <v>5</v>
      </c>
      <c r="C8" s="57" t="s">
        <v>67</v>
      </c>
    </row>
    <row r="9" spans="1:3" x14ac:dyDescent="0.25">
      <c r="A9" s="103">
        <v>1</v>
      </c>
      <c r="B9" s="103">
        <v>2</v>
      </c>
      <c r="C9" s="103">
        <v>3</v>
      </c>
    </row>
    <row r="10" spans="1:3" ht="15.75" customHeight="1" x14ac:dyDescent="0.25">
      <c r="A10" s="10">
        <v>1</v>
      </c>
      <c r="B10" s="8" t="s">
        <v>120</v>
      </c>
      <c r="C10" s="11">
        <f>SUM(C11:C15)</f>
        <v>133041</v>
      </c>
    </row>
    <row r="11" spans="1:3" ht="15" customHeight="1" x14ac:dyDescent="0.25">
      <c r="A11" s="10">
        <f>+A10+1</f>
        <v>2</v>
      </c>
      <c r="B11" s="9" t="s">
        <v>6</v>
      </c>
      <c r="C11" s="12">
        <v>123471</v>
      </c>
    </row>
    <row r="12" spans="1:3" ht="15" customHeight="1" x14ac:dyDescent="0.25">
      <c r="A12" s="10">
        <f t="shared" ref="A12:A72" si="0">+A11+1</f>
        <v>3</v>
      </c>
      <c r="B12" s="9" t="s">
        <v>7</v>
      </c>
      <c r="C12" s="12">
        <v>510</v>
      </c>
    </row>
    <row r="13" spans="1:3" ht="15" customHeight="1" x14ac:dyDescent="0.25">
      <c r="A13" s="10">
        <f t="shared" si="0"/>
        <v>4</v>
      </c>
      <c r="B13" s="9" t="s">
        <v>8</v>
      </c>
      <c r="C13" s="12">
        <v>90</v>
      </c>
    </row>
    <row r="14" spans="1:3" ht="15" customHeight="1" x14ac:dyDescent="0.25">
      <c r="A14" s="10">
        <f t="shared" si="0"/>
        <v>5</v>
      </c>
      <c r="B14" s="9" t="s">
        <v>9</v>
      </c>
      <c r="C14" s="12">
        <v>8520</v>
      </c>
    </row>
    <row r="15" spans="1:3" ht="15" customHeight="1" x14ac:dyDescent="0.25">
      <c r="A15" s="10">
        <f t="shared" si="0"/>
        <v>6</v>
      </c>
      <c r="B15" s="9" t="s">
        <v>10</v>
      </c>
      <c r="C15" s="12">
        <v>450</v>
      </c>
    </row>
    <row r="16" spans="1:3" x14ac:dyDescent="0.25">
      <c r="A16" s="10">
        <f t="shared" si="0"/>
        <v>7</v>
      </c>
      <c r="B16" s="8" t="s">
        <v>191</v>
      </c>
      <c r="C16" s="11">
        <f>+C17+C18+C48</f>
        <v>87923.9</v>
      </c>
    </row>
    <row r="17" spans="1:3" ht="31.5" x14ac:dyDescent="0.25">
      <c r="A17" s="10">
        <f t="shared" si="0"/>
        <v>8</v>
      </c>
      <c r="B17" s="8" t="s">
        <v>108</v>
      </c>
      <c r="C17" s="11">
        <f>137.5+7357</f>
        <v>7494.5</v>
      </c>
    </row>
    <row r="18" spans="1:3" ht="15.75" customHeight="1" x14ac:dyDescent="0.25">
      <c r="A18" s="10">
        <f t="shared" si="0"/>
        <v>9</v>
      </c>
      <c r="B18" s="8" t="s">
        <v>192</v>
      </c>
      <c r="C18" s="11">
        <f>+C19+C43+C44+C47</f>
        <v>78459.899999999994</v>
      </c>
    </row>
    <row r="19" spans="1:3" ht="33.75" customHeight="1" x14ac:dyDescent="0.25">
      <c r="A19" s="10">
        <f t="shared" si="0"/>
        <v>10</v>
      </c>
      <c r="B19" s="9" t="s">
        <v>193</v>
      </c>
      <c r="C19" s="53">
        <f>SUM(C20:C42)</f>
        <v>12717.8</v>
      </c>
    </row>
    <row r="20" spans="1:3" ht="31.5" x14ac:dyDescent="0.25">
      <c r="A20" s="10">
        <f t="shared" si="0"/>
        <v>11</v>
      </c>
      <c r="B20" s="5" t="s">
        <v>153</v>
      </c>
      <c r="C20" s="12">
        <v>0.3</v>
      </c>
    </row>
    <row r="21" spans="1:3" ht="15.75" customHeight="1" x14ac:dyDescent="0.25">
      <c r="A21" s="10">
        <f t="shared" si="0"/>
        <v>12</v>
      </c>
      <c r="B21" s="5" t="s">
        <v>13</v>
      </c>
      <c r="C21" s="12">
        <v>31.7</v>
      </c>
    </row>
    <row r="22" spans="1:3" ht="15.75" customHeight="1" x14ac:dyDescent="0.25">
      <c r="A22" s="10">
        <f t="shared" si="0"/>
        <v>13</v>
      </c>
      <c r="B22" s="5" t="s">
        <v>16</v>
      </c>
      <c r="C22" s="12">
        <v>115.2</v>
      </c>
    </row>
    <row r="23" spans="1:3" ht="32.25" customHeight="1" x14ac:dyDescent="0.25">
      <c r="A23" s="10">
        <f t="shared" si="0"/>
        <v>14</v>
      </c>
      <c r="B23" s="5" t="s">
        <v>170</v>
      </c>
      <c r="C23" s="12">
        <v>23</v>
      </c>
    </row>
    <row r="24" spans="1:3" ht="15.75" customHeight="1" x14ac:dyDescent="0.25">
      <c r="A24" s="10">
        <f t="shared" si="0"/>
        <v>15</v>
      </c>
      <c r="B24" s="5" t="s">
        <v>14</v>
      </c>
      <c r="C24" s="12">
        <v>15.6</v>
      </c>
    </row>
    <row r="25" spans="1:3" ht="15.75" customHeight="1" x14ac:dyDescent="0.25">
      <c r="A25" s="10">
        <f t="shared" si="0"/>
        <v>16</v>
      </c>
      <c r="B25" s="5" t="s">
        <v>76</v>
      </c>
      <c r="C25" s="12">
        <v>78.2</v>
      </c>
    </row>
    <row r="26" spans="1:3" ht="15.75" customHeight="1" x14ac:dyDescent="0.25">
      <c r="A26" s="10">
        <f t="shared" si="0"/>
        <v>17</v>
      </c>
      <c r="B26" s="5" t="s">
        <v>102</v>
      </c>
      <c r="C26" s="12">
        <v>35.299999999999997</v>
      </c>
    </row>
    <row r="27" spans="1:3" ht="15.75" customHeight="1" x14ac:dyDescent="0.25">
      <c r="A27" s="10">
        <f t="shared" si="0"/>
        <v>18</v>
      </c>
      <c r="B27" s="5" t="s">
        <v>15</v>
      </c>
      <c r="C27" s="12">
        <v>85.7</v>
      </c>
    </row>
    <row r="28" spans="1:3" ht="34.5" customHeight="1" x14ac:dyDescent="0.25">
      <c r="A28" s="10">
        <f t="shared" si="0"/>
        <v>19</v>
      </c>
      <c r="B28" s="5" t="s">
        <v>17</v>
      </c>
      <c r="C28" s="12">
        <v>2.6</v>
      </c>
    </row>
    <row r="29" spans="1:3" ht="34.5" customHeight="1" x14ac:dyDescent="0.25">
      <c r="A29" s="10">
        <f t="shared" si="0"/>
        <v>20</v>
      </c>
      <c r="B29" s="5" t="s">
        <v>136</v>
      </c>
      <c r="C29" s="12">
        <v>1.2</v>
      </c>
    </row>
    <row r="30" spans="1:3" ht="15.75" customHeight="1" x14ac:dyDescent="0.25">
      <c r="A30" s="10">
        <f t="shared" si="0"/>
        <v>21</v>
      </c>
      <c r="B30" s="5" t="s">
        <v>77</v>
      </c>
      <c r="C30" s="12">
        <v>5.2</v>
      </c>
    </row>
    <row r="31" spans="1:3" ht="19.5" customHeight="1" x14ac:dyDescent="0.25">
      <c r="A31" s="10">
        <f t="shared" si="0"/>
        <v>22</v>
      </c>
      <c r="B31" s="9" t="s">
        <v>35</v>
      </c>
      <c r="C31" s="12">
        <v>26.4</v>
      </c>
    </row>
    <row r="32" spans="1:3" ht="31.5" x14ac:dyDescent="0.25">
      <c r="A32" s="10">
        <f t="shared" si="0"/>
        <v>23</v>
      </c>
      <c r="B32" s="5" t="s">
        <v>101</v>
      </c>
      <c r="C32" s="12">
        <v>314.3</v>
      </c>
    </row>
    <row r="33" spans="1:3" ht="15.75" customHeight="1" x14ac:dyDescent="0.25">
      <c r="A33" s="10">
        <f t="shared" si="0"/>
        <v>24</v>
      </c>
      <c r="B33" s="5" t="s">
        <v>18</v>
      </c>
      <c r="C33" s="12">
        <v>7234.9</v>
      </c>
    </row>
    <row r="34" spans="1:3" x14ac:dyDescent="0.25">
      <c r="A34" s="10">
        <f t="shared" si="0"/>
        <v>25</v>
      </c>
      <c r="B34" s="5" t="s">
        <v>19</v>
      </c>
      <c r="C34" s="12">
        <v>896.2</v>
      </c>
    </row>
    <row r="35" spans="1:3" ht="15.75" customHeight="1" x14ac:dyDescent="0.25">
      <c r="A35" s="10">
        <f t="shared" si="0"/>
        <v>26</v>
      </c>
      <c r="B35" s="5" t="s">
        <v>20</v>
      </c>
      <c r="C35" s="12">
        <v>2108.8000000000002</v>
      </c>
    </row>
    <row r="36" spans="1:3" x14ac:dyDescent="0.25">
      <c r="A36" s="10">
        <f t="shared" si="0"/>
        <v>27</v>
      </c>
      <c r="B36" s="5" t="s">
        <v>103</v>
      </c>
      <c r="C36" s="12">
        <v>293</v>
      </c>
    </row>
    <row r="37" spans="1:3" ht="33" customHeight="1" x14ac:dyDescent="0.25">
      <c r="A37" s="10">
        <f t="shared" si="0"/>
        <v>28</v>
      </c>
      <c r="B37" s="5" t="s">
        <v>107</v>
      </c>
      <c r="C37" s="12">
        <v>990.6</v>
      </c>
    </row>
    <row r="38" spans="1:3" ht="36" customHeight="1" x14ac:dyDescent="0.25">
      <c r="A38" s="10">
        <f t="shared" si="0"/>
        <v>29</v>
      </c>
      <c r="B38" s="5" t="s">
        <v>106</v>
      </c>
      <c r="C38" s="12">
        <v>225.8</v>
      </c>
    </row>
    <row r="39" spans="1:3" x14ac:dyDescent="0.25">
      <c r="A39" s="10">
        <f t="shared" si="0"/>
        <v>30</v>
      </c>
      <c r="B39" s="5" t="s">
        <v>126</v>
      </c>
      <c r="C39" s="12">
        <v>152.1</v>
      </c>
    </row>
    <row r="40" spans="1:3" ht="18" customHeight="1" x14ac:dyDescent="0.25">
      <c r="A40" s="10">
        <f t="shared" si="0"/>
        <v>31</v>
      </c>
      <c r="B40" s="5" t="s">
        <v>92</v>
      </c>
      <c r="C40" s="12">
        <v>9.3000000000000007</v>
      </c>
    </row>
    <row r="41" spans="1:3" ht="15" customHeight="1" x14ac:dyDescent="0.25">
      <c r="A41" s="10">
        <f t="shared" si="0"/>
        <v>32</v>
      </c>
      <c r="B41" s="5" t="s">
        <v>123</v>
      </c>
      <c r="C41" s="12">
        <v>41.4</v>
      </c>
    </row>
    <row r="42" spans="1:3" ht="51.75" customHeight="1" x14ac:dyDescent="0.25">
      <c r="A42" s="10">
        <f t="shared" si="0"/>
        <v>33</v>
      </c>
      <c r="B42" s="5" t="s">
        <v>162</v>
      </c>
      <c r="C42" s="12">
        <v>31</v>
      </c>
    </row>
    <row r="43" spans="1:3" ht="15" customHeight="1" x14ac:dyDescent="0.25">
      <c r="A43" s="10">
        <f t="shared" si="0"/>
        <v>34</v>
      </c>
      <c r="B43" s="9" t="s">
        <v>121</v>
      </c>
      <c r="C43" s="53">
        <v>64187.4</v>
      </c>
    </row>
    <row r="44" spans="1:3" ht="16.5" customHeight="1" x14ac:dyDescent="0.25">
      <c r="A44" s="10">
        <f t="shared" si="0"/>
        <v>35</v>
      </c>
      <c r="B44" s="9" t="s">
        <v>205</v>
      </c>
      <c r="C44" s="12">
        <f>SUM(C45:C46)</f>
        <v>1553.8</v>
      </c>
    </row>
    <row r="45" spans="1:3" ht="14.25" customHeight="1" x14ac:dyDescent="0.25">
      <c r="A45" s="10">
        <f t="shared" si="0"/>
        <v>36</v>
      </c>
      <c r="B45" s="9" t="s">
        <v>122</v>
      </c>
      <c r="C45" s="12">
        <v>1486.4</v>
      </c>
    </row>
    <row r="46" spans="1:3" x14ac:dyDescent="0.25">
      <c r="A46" s="10">
        <f t="shared" si="0"/>
        <v>37</v>
      </c>
      <c r="B46" s="9" t="s">
        <v>21</v>
      </c>
      <c r="C46" s="12">
        <v>67.400000000000006</v>
      </c>
    </row>
    <row r="47" spans="1:3" ht="31.5" x14ac:dyDescent="0.25">
      <c r="A47" s="10">
        <f t="shared" si="0"/>
        <v>38</v>
      </c>
      <c r="B47" s="9" t="s">
        <v>22</v>
      </c>
      <c r="C47" s="53">
        <v>0.9</v>
      </c>
    </row>
    <row r="48" spans="1:3" ht="17.25" customHeight="1" x14ac:dyDescent="0.25">
      <c r="A48" s="10">
        <f t="shared" si="0"/>
        <v>39</v>
      </c>
      <c r="B48" s="75" t="s">
        <v>194</v>
      </c>
      <c r="C48" s="13">
        <f>SUM(C49:C55)</f>
        <v>1969.5</v>
      </c>
    </row>
    <row r="49" spans="1:3" ht="39" customHeight="1" x14ac:dyDescent="0.25">
      <c r="A49" s="10">
        <f t="shared" si="0"/>
        <v>40</v>
      </c>
      <c r="B49" s="52" t="s">
        <v>199</v>
      </c>
      <c r="C49" s="12">
        <v>3</v>
      </c>
    </row>
    <row r="50" spans="1:3" ht="18.75" customHeight="1" x14ac:dyDescent="0.25">
      <c r="A50" s="10">
        <f t="shared" si="0"/>
        <v>41</v>
      </c>
      <c r="B50" s="52" t="s">
        <v>149</v>
      </c>
      <c r="C50" s="12">
        <v>58.5</v>
      </c>
    </row>
    <row r="51" spans="1:3" ht="18.75" customHeight="1" x14ac:dyDescent="0.25">
      <c r="A51" s="10">
        <f t="shared" si="0"/>
        <v>42</v>
      </c>
      <c r="B51" s="52" t="s">
        <v>154</v>
      </c>
      <c r="C51" s="12">
        <v>1157.5</v>
      </c>
    </row>
    <row r="52" spans="1:3" ht="35.25" customHeight="1" x14ac:dyDescent="0.25">
      <c r="A52" s="10">
        <f t="shared" si="0"/>
        <v>43</v>
      </c>
      <c r="B52" s="52" t="s">
        <v>183</v>
      </c>
      <c r="C52" s="12">
        <v>19.3</v>
      </c>
    </row>
    <row r="53" spans="1:3" ht="48" customHeight="1" x14ac:dyDescent="0.25">
      <c r="A53" s="10">
        <f t="shared" si="0"/>
        <v>44</v>
      </c>
      <c r="B53" s="81" t="s">
        <v>202</v>
      </c>
      <c r="C53" s="12">
        <v>24.5</v>
      </c>
    </row>
    <row r="54" spans="1:3" ht="32.25" customHeight="1" x14ac:dyDescent="0.25">
      <c r="A54" s="10">
        <f t="shared" si="0"/>
        <v>45</v>
      </c>
      <c r="B54" s="52" t="s">
        <v>185</v>
      </c>
      <c r="C54" s="12">
        <v>648</v>
      </c>
    </row>
    <row r="55" spans="1:3" ht="31.5" x14ac:dyDescent="0.25">
      <c r="A55" s="10">
        <f t="shared" si="0"/>
        <v>46</v>
      </c>
      <c r="B55" s="52" t="s">
        <v>145</v>
      </c>
      <c r="C55" s="12">
        <v>58.7</v>
      </c>
    </row>
    <row r="56" spans="1:3" x14ac:dyDescent="0.25">
      <c r="A56" s="10">
        <f t="shared" si="0"/>
        <v>47</v>
      </c>
      <c r="B56" s="8" t="s">
        <v>195</v>
      </c>
      <c r="C56" s="13">
        <f>SUM(C57:C67)</f>
        <v>20655.8</v>
      </c>
    </row>
    <row r="57" spans="1:3" x14ac:dyDescent="0.25">
      <c r="A57" s="10">
        <f t="shared" si="0"/>
        <v>48</v>
      </c>
      <c r="B57" s="9" t="s">
        <v>23</v>
      </c>
      <c r="C57" s="12">
        <v>852.1</v>
      </c>
    </row>
    <row r="58" spans="1:3" ht="15" customHeight="1" x14ac:dyDescent="0.25">
      <c r="A58" s="10">
        <f t="shared" si="0"/>
        <v>49</v>
      </c>
      <c r="B58" s="9" t="s">
        <v>78</v>
      </c>
      <c r="C58" s="12">
        <v>2140</v>
      </c>
    </row>
    <row r="59" spans="1:3" ht="15.75" customHeight="1" x14ac:dyDescent="0.25">
      <c r="A59" s="10">
        <f t="shared" si="0"/>
        <v>50</v>
      </c>
      <c r="B59" s="9" t="s">
        <v>24</v>
      </c>
      <c r="C59" s="12">
        <v>120</v>
      </c>
    </row>
    <row r="60" spans="1:3" x14ac:dyDescent="0.25">
      <c r="A60" s="10">
        <f t="shared" si="0"/>
        <v>51</v>
      </c>
      <c r="B60" s="9" t="s">
        <v>25</v>
      </c>
      <c r="C60" s="12">
        <v>1226.7</v>
      </c>
    </row>
    <row r="61" spans="1:3" x14ac:dyDescent="0.25">
      <c r="A61" s="10">
        <f t="shared" si="0"/>
        <v>52</v>
      </c>
      <c r="B61" s="9" t="s">
        <v>151</v>
      </c>
      <c r="C61" s="12">
        <v>400</v>
      </c>
    </row>
    <row r="62" spans="1:3" x14ac:dyDescent="0.25">
      <c r="A62" s="10">
        <f t="shared" si="0"/>
        <v>53</v>
      </c>
      <c r="B62" s="9" t="s">
        <v>98</v>
      </c>
      <c r="C62" s="12">
        <v>2218</v>
      </c>
    </row>
    <row r="63" spans="1:3" ht="24.75" customHeight="1" x14ac:dyDescent="0.25">
      <c r="A63" s="10">
        <f t="shared" si="0"/>
        <v>54</v>
      </c>
      <c r="B63" s="9" t="s">
        <v>26</v>
      </c>
      <c r="C63" s="12">
        <v>5201.5</v>
      </c>
    </row>
    <row r="64" spans="1:3" ht="15" customHeight="1" x14ac:dyDescent="0.25">
      <c r="A64" s="10">
        <f t="shared" si="0"/>
        <v>55</v>
      </c>
      <c r="B64" s="9" t="s">
        <v>11</v>
      </c>
      <c r="C64" s="12">
        <v>126</v>
      </c>
    </row>
    <row r="65" spans="1:3" x14ac:dyDescent="0.25">
      <c r="A65" s="10">
        <f t="shared" si="0"/>
        <v>56</v>
      </c>
      <c r="B65" s="9" t="s">
        <v>12</v>
      </c>
      <c r="C65" s="12">
        <v>7538.5</v>
      </c>
    </row>
    <row r="66" spans="1:3" x14ac:dyDescent="0.25">
      <c r="A66" s="10">
        <f t="shared" si="0"/>
        <v>57</v>
      </c>
      <c r="B66" s="9" t="s">
        <v>125</v>
      </c>
      <c r="C66" s="12">
        <v>400</v>
      </c>
    </row>
    <row r="67" spans="1:3" x14ac:dyDescent="0.25">
      <c r="A67" s="10">
        <f t="shared" si="0"/>
        <v>58</v>
      </c>
      <c r="B67" s="9" t="s">
        <v>90</v>
      </c>
      <c r="C67" s="12">
        <v>433</v>
      </c>
    </row>
    <row r="68" spans="1:3" ht="31.5" x14ac:dyDescent="0.25">
      <c r="A68" s="10">
        <f t="shared" si="0"/>
        <v>59</v>
      </c>
      <c r="B68" s="8" t="s">
        <v>196</v>
      </c>
      <c r="C68" s="45">
        <f>+C69</f>
        <v>1800</v>
      </c>
    </row>
    <row r="69" spans="1:3" x14ac:dyDescent="0.25">
      <c r="A69" s="10">
        <f t="shared" si="0"/>
        <v>60</v>
      </c>
      <c r="B69" s="8" t="s">
        <v>184</v>
      </c>
      <c r="C69" s="45">
        <f>+C70+C71</f>
        <v>1800</v>
      </c>
    </row>
    <row r="70" spans="1:3" x14ac:dyDescent="0.25">
      <c r="A70" s="10">
        <f t="shared" si="0"/>
        <v>61</v>
      </c>
      <c r="B70" s="9" t="s">
        <v>99</v>
      </c>
      <c r="C70" s="46">
        <v>1000</v>
      </c>
    </row>
    <row r="71" spans="1:3" x14ac:dyDescent="0.25">
      <c r="A71" s="10">
        <f t="shared" si="0"/>
        <v>62</v>
      </c>
      <c r="B71" s="9" t="s">
        <v>100</v>
      </c>
      <c r="C71" s="46">
        <v>800</v>
      </c>
    </row>
    <row r="72" spans="1:3" x14ac:dyDescent="0.25">
      <c r="A72" s="10">
        <f t="shared" si="0"/>
        <v>63</v>
      </c>
      <c r="B72" s="8" t="s">
        <v>197</v>
      </c>
      <c r="C72" s="45">
        <f>+C68+C56+C16+C10</f>
        <v>243420.7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B4" sqref="B4"/>
    </sheetView>
  </sheetViews>
  <sheetFormatPr defaultColWidth="10.140625" defaultRowHeight="15.75" x14ac:dyDescent="0.25"/>
  <cols>
    <col min="1" max="1" width="6" style="86" customWidth="1"/>
    <col min="2" max="2" width="44" style="85" customWidth="1"/>
    <col min="3" max="4" width="17.42578125" style="85" customWidth="1"/>
    <col min="5" max="8" width="10.140625" style="85"/>
    <col min="9" max="9" width="6" style="85" customWidth="1"/>
    <col min="10" max="10" width="44" style="85" customWidth="1"/>
    <col min="11" max="11" width="10.7109375" style="85" customWidth="1"/>
    <col min="12" max="12" width="10.140625" style="85" customWidth="1"/>
    <col min="13" max="13" width="10.7109375" style="85" customWidth="1"/>
    <col min="14" max="14" width="11.85546875" style="85" customWidth="1"/>
    <col min="15" max="264" width="10.140625" style="85"/>
    <col min="265" max="265" width="6" style="85" customWidth="1"/>
    <col min="266" max="266" width="44" style="85" customWidth="1"/>
    <col min="267" max="267" width="10.7109375" style="85" customWidth="1"/>
    <col min="268" max="268" width="10.140625" style="85" customWidth="1"/>
    <col min="269" max="269" width="10.7109375" style="85" customWidth="1"/>
    <col min="270" max="270" width="11.85546875" style="85" customWidth="1"/>
    <col min="271" max="520" width="10.140625" style="85"/>
    <col min="521" max="521" width="6" style="85" customWidth="1"/>
    <col min="522" max="522" width="44" style="85" customWidth="1"/>
    <col min="523" max="523" width="10.7109375" style="85" customWidth="1"/>
    <col min="524" max="524" width="10.140625" style="85" customWidth="1"/>
    <col min="525" max="525" width="10.7109375" style="85" customWidth="1"/>
    <col min="526" max="526" width="11.85546875" style="85" customWidth="1"/>
    <col min="527" max="776" width="10.140625" style="85"/>
    <col min="777" max="777" width="6" style="85" customWidth="1"/>
    <col min="778" max="778" width="44" style="85" customWidth="1"/>
    <col min="779" max="779" width="10.7109375" style="85" customWidth="1"/>
    <col min="780" max="780" width="10.140625" style="85" customWidth="1"/>
    <col min="781" max="781" width="10.7109375" style="85" customWidth="1"/>
    <col min="782" max="782" width="11.85546875" style="85" customWidth="1"/>
    <col min="783" max="1032" width="10.140625" style="85"/>
    <col min="1033" max="1033" width="6" style="85" customWidth="1"/>
    <col min="1034" max="1034" width="44" style="85" customWidth="1"/>
    <col min="1035" max="1035" width="10.7109375" style="85" customWidth="1"/>
    <col min="1036" max="1036" width="10.140625" style="85" customWidth="1"/>
    <col min="1037" max="1037" width="10.7109375" style="85" customWidth="1"/>
    <col min="1038" max="1038" width="11.85546875" style="85" customWidth="1"/>
    <col min="1039" max="1288" width="10.140625" style="85"/>
    <col min="1289" max="1289" width="6" style="85" customWidth="1"/>
    <col min="1290" max="1290" width="44" style="85" customWidth="1"/>
    <col min="1291" max="1291" width="10.7109375" style="85" customWidth="1"/>
    <col min="1292" max="1292" width="10.140625" style="85" customWidth="1"/>
    <col min="1293" max="1293" width="10.7109375" style="85" customWidth="1"/>
    <col min="1294" max="1294" width="11.85546875" style="85" customWidth="1"/>
    <col min="1295" max="1544" width="10.140625" style="85"/>
    <col min="1545" max="1545" width="6" style="85" customWidth="1"/>
    <col min="1546" max="1546" width="44" style="85" customWidth="1"/>
    <col min="1547" max="1547" width="10.7109375" style="85" customWidth="1"/>
    <col min="1548" max="1548" width="10.140625" style="85" customWidth="1"/>
    <col min="1549" max="1549" width="10.7109375" style="85" customWidth="1"/>
    <col min="1550" max="1550" width="11.85546875" style="85" customWidth="1"/>
    <col min="1551" max="1800" width="10.140625" style="85"/>
    <col min="1801" max="1801" width="6" style="85" customWidth="1"/>
    <col min="1802" max="1802" width="44" style="85" customWidth="1"/>
    <col min="1803" max="1803" width="10.7109375" style="85" customWidth="1"/>
    <col min="1804" max="1804" width="10.140625" style="85" customWidth="1"/>
    <col min="1805" max="1805" width="10.7109375" style="85" customWidth="1"/>
    <col min="1806" max="1806" width="11.85546875" style="85" customWidth="1"/>
    <col min="1807" max="2056" width="10.140625" style="85"/>
    <col min="2057" max="2057" width="6" style="85" customWidth="1"/>
    <col min="2058" max="2058" width="44" style="85" customWidth="1"/>
    <col min="2059" max="2059" width="10.7109375" style="85" customWidth="1"/>
    <col min="2060" max="2060" width="10.140625" style="85" customWidth="1"/>
    <col min="2061" max="2061" width="10.7109375" style="85" customWidth="1"/>
    <col min="2062" max="2062" width="11.85546875" style="85" customWidth="1"/>
    <col min="2063" max="2312" width="10.140625" style="85"/>
    <col min="2313" max="2313" width="6" style="85" customWidth="1"/>
    <col min="2314" max="2314" width="44" style="85" customWidth="1"/>
    <col min="2315" max="2315" width="10.7109375" style="85" customWidth="1"/>
    <col min="2316" max="2316" width="10.140625" style="85" customWidth="1"/>
    <col min="2317" max="2317" width="10.7109375" style="85" customWidth="1"/>
    <col min="2318" max="2318" width="11.85546875" style="85" customWidth="1"/>
    <col min="2319" max="2568" width="10.140625" style="85"/>
    <col min="2569" max="2569" width="6" style="85" customWidth="1"/>
    <col min="2570" max="2570" width="44" style="85" customWidth="1"/>
    <col min="2571" max="2571" width="10.7109375" style="85" customWidth="1"/>
    <col min="2572" max="2572" width="10.140625" style="85" customWidth="1"/>
    <col min="2573" max="2573" width="10.7109375" style="85" customWidth="1"/>
    <col min="2574" max="2574" width="11.85546875" style="85" customWidth="1"/>
    <col min="2575" max="2824" width="10.140625" style="85"/>
    <col min="2825" max="2825" width="6" style="85" customWidth="1"/>
    <col min="2826" max="2826" width="44" style="85" customWidth="1"/>
    <col min="2827" max="2827" width="10.7109375" style="85" customWidth="1"/>
    <col min="2828" max="2828" width="10.140625" style="85" customWidth="1"/>
    <col min="2829" max="2829" width="10.7109375" style="85" customWidth="1"/>
    <col min="2830" max="2830" width="11.85546875" style="85" customWidth="1"/>
    <col min="2831" max="3080" width="10.140625" style="85"/>
    <col min="3081" max="3081" width="6" style="85" customWidth="1"/>
    <col min="3082" max="3082" width="44" style="85" customWidth="1"/>
    <col min="3083" max="3083" width="10.7109375" style="85" customWidth="1"/>
    <col min="3084" max="3084" width="10.140625" style="85" customWidth="1"/>
    <col min="3085" max="3085" width="10.7109375" style="85" customWidth="1"/>
    <col min="3086" max="3086" width="11.85546875" style="85" customWidth="1"/>
    <col min="3087" max="3336" width="10.140625" style="85"/>
    <col min="3337" max="3337" width="6" style="85" customWidth="1"/>
    <col min="3338" max="3338" width="44" style="85" customWidth="1"/>
    <col min="3339" max="3339" width="10.7109375" style="85" customWidth="1"/>
    <col min="3340" max="3340" width="10.140625" style="85" customWidth="1"/>
    <col min="3341" max="3341" width="10.7109375" style="85" customWidth="1"/>
    <col min="3342" max="3342" width="11.85546875" style="85" customWidth="1"/>
    <col min="3343" max="3592" width="10.140625" style="85"/>
    <col min="3593" max="3593" width="6" style="85" customWidth="1"/>
    <col min="3594" max="3594" width="44" style="85" customWidth="1"/>
    <col min="3595" max="3595" width="10.7109375" style="85" customWidth="1"/>
    <col min="3596" max="3596" width="10.140625" style="85" customWidth="1"/>
    <col min="3597" max="3597" width="10.7109375" style="85" customWidth="1"/>
    <col min="3598" max="3598" width="11.85546875" style="85" customWidth="1"/>
    <col min="3599" max="3848" width="10.140625" style="85"/>
    <col min="3849" max="3849" width="6" style="85" customWidth="1"/>
    <col min="3850" max="3850" width="44" style="85" customWidth="1"/>
    <col min="3851" max="3851" width="10.7109375" style="85" customWidth="1"/>
    <col min="3852" max="3852" width="10.140625" style="85" customWidth="1"/>
    <col min="3853" max="3853" width="10.7109375" style="85" customWidth="1"/>
    <col min="3854" max="3854" width="11.85546875" style="85" customWidth="1"/>
    <col min="3855" max="4104" width="10.140625" style="85"/>
    <col min="4105" max="4105" width="6" style="85" customWidth="1"/>
    <col min="4106" max="4106" width="44" style="85" customWidth="1"/>
    <col min="4107" max="4107" width="10.7109375" style="85" customWidth="1"/>
    <col min="4108" max="4108" width="10.140625" style="85" customWidth="1"/>
    <col min="4109" max="4109" width="10.7109375" style="85" customWidth="1"/>
    <col min="4110" max="4110" width="11.85546875" style="85" customWidth="1"/>
    <col min="4111" max="4360" width="10.140625" style="85"/>
    <col min="4361" max="4361" width="6" style="85" customWidth="1"/>
    <col min="4362" max="4362" width="44" style="85" customWidth="1"/>
    <col min="4363" max="4363" width="10.7109375" style="85" customWidth="1"/>
    <col min="4364" max="4364" width="10.140625" style="85" customWidth="1"/>
    <col min="4365" max="4365" width="10.7109375" style="85" customWidth="1"/>
    <col min="4366" max="4366" width="11.85546875" style="85" customWidth="1"/>
    <col min="4367" max="4616" width="10.140625" style="85"/>
    <col min="4617" max="4617" width="6" style="85" customWidth="1"/>
    <col min="4618" max="4618" width="44" style="85" customWidth="1"/>
    <col min="4619" max="4619" width="10.7109375" style="85" customWidth="1"/>
    <col min="4620" max="4620" width="10.140625" style="85" customWidth="1"/>
    <col min="4621" max="4621" width="10.7109375" style="85" customWidth="1"/>
    <col min="4622" max="4622" width="11.85546875" style="85" customWidth="1"/>
    <col min="4623" max="4872" width="10.140625" style="85"/>
    <col min="4873" max="4873" width="6" style="85" customWidth="1"/>
    <col min="4874" max="4874" width="44" style="85" customWidth="1"/>
    <col min="4875" max="4875" width="10.7109375" style="85" customWidth="1"/>
    <col min="4876" max="4876" width="10.140625" style="85" customWidth="1"/>
    <col min="4877" max="4877" width="10.7109375" style="85" customWidth="1"/>
    <col min="4878" max="4878" width="11.85546875" style="85" customWidth="1"/>
    <col min="4879" max="5128" width="10.140625" style="85"/>
    <col min="5129" max="5129" width="6" style="85" customWidth="1"/>
    <col min="5130" max="5130" width="44" style="85" customWidth="1"/>
    <col min="5131" max="5131" width="10.7109375" style="85" customWidth="1"/>
    <col min="5132" max="5132" width="10.140625" style="85" customWidth="1"/>
    <col min="5133" max="5133" width="10.7109375" style="85" customWidth="1"/>
    <col min="5134" max="5134" width="11.85546875" style="85" customWidth="1"/>
    <col min="5135" max="5384" width="10.140625" style="85"/>
    <col min="5385" max="5385" width="6" style="85" customWidth="1"/>
    <col min="5386" max="5386" width="44" style="85" customWidth="1"/>
    <col min="5387" max="5387" width="10.7109375" style="85" customWidth="1"/>
    <col min="5388" max="5388" width="10.140625" style="85" customWidth="1"/>
    <col min="5389" max="5389" width="10.7109375" style="85" customWidth="1"/>
    <col min="5390" max="5390" width="11.85546875" style="85" customWidth="1"/>
    <col min="5391" max="5640" width="10.140625" style="85"/>
    <col min="5641" max="5641" width="6" style="85" customWidth="1"/>
    <col min="5642" max="5642" width="44" style="85" customWidth="1"/>
    <col min="5643" max="5643" width="10.7109375" style="85" customWidth="1"/>
    <col min="5644" max="5644" width="10.140625" style="85" customWidth="1"/>
    <col min="5645" max="5645" width="10.7109375" style="85" customWidth="1"/>
    <col min="5646" max="5646" width="11.85546875" style="85" customWidth="1"/>
    <col min="5647" max="5896" width="10.140625" style="85"/>
    <col min="5897" max="5897" width="6" style="85" customWidth="1"/>
    <col min="5898" max="5898" width="44" style="85" customWidth="1"/>
    <col min="5899" max="5899" width="10.7109375" style="85" customWidth="1"/>
    <col min="5900" max="5900" width="10.140625" style="85" customWidth="1"/>
    <col min="5901" max="5901" width="10.7109375" style="85" customWidth="1"/>
    <col min="5902" max="5902" width="11.85546875" style="85" customWidth="1"/>
    <col min="5903" max="6152" width="10.140625" style="85"/>
    <col min="6153" max="6153" width="6" style="85" customWidth="1"/>
    <col min="6154" max="6154" width="44" style="85" customWidth="1"/>
    <col min="6155" max="6155" width="10.7109375" style="85" customWidth="1"/>
    <col min="6156" max="6156" width="10.140625" style="85" customWidth="1"/>
    <col min="6157" max="6157" width="10.7109375" style="85" customWidth="1"/>
    <col min="6158" max="6158" width="11.85546875" style="85" customWidth="1"/>
    <col min="6159" max="6408" width="10.140625" style="85"/>
    <col min="6409" max="6409" width="6" style="85" customWidth="1"/>
    <col min="6410" max="6410" width="44" style="85" customWidth="1"/>
    <col min="6411" max="6411" width="10.7109375" style="85" customWidth="1"/>
    <col min="6412" max="6412" width="10.140625" style="85" customWidth="1"/>
    <col min="6413" max="6413" width="10.7109375" style="85" customWidth="1"/>
    <col min="6414" max="6414" width="11.85546875" style="85" customWidth="1"/>
    <col min="6415" max="6664" width="10.140625" style="85"/>
    <col min="6665" max="6665" width="6" style="85" customWidth="1"/>
    <col min="6666" max="6666" width="44" style="85" customWidth="1"/>
    <col min="6667" max="6667" width="10.7109375" style="85" customWidth="1"/>
    <col min="6668" max="6668" width="10.140625" style="85" customWidth="1"/>
    <col min="6669" max="6669" width="10.7109375" style="85" customWidth="1"/>
    <col min="6670" max="6670" width="11.85546875" style="85" customWidth="1"/>
    <col min="6671" max="6920" width="10.140625" style="85"/>
    <col min="6921" max="6921" width="6" style="85" customWidth="1"/>
    <col min="6922" max="6922" width="44" style="85" customWidth="1"/>
    <col min="6923" max="6923" width="10.7109375" style="85" customWidth="1"/>
    <col min="6924" max="6924" width="10.140625" style="85" customWidth="1"/>
    <col min="6925" max="6925" width="10.7109375" style="85" customWidth="1"/>
    <col min="6926" max="6926" width="11.85546875" style="85" customWidth="1"/>
    <col min="6927" max="7176" width="10.140625" style="85"/>
    <col min="7177" max="7177" width="6" style="85" customWidth="1"/>
    <col min="7178" max="7178" width="44" style="85" customWidth="1"/>
    <col min="7179" max="7179" width="10.7109375" style="85" customWidth="1"/>
    <col min="7180" max="7180" width="10.140625" style="85" customWidth="1"/>
    <col min="7181" max="7181" width="10.7109375" style="85" customWidth="1"/>
    <col min="7182" max="7182" width="11.85546875" style="85" customWidth="1"/>
    <col min="7183" max="7432" width="10.140625" style="85"/>
    <col min="7433" max="7433" width="6" style="85" customWidth="1"/>
    <col min="7434" max="7434" width="44" style="85" customWidth="1"/>
    <col min="7435" max="7435" width="10.7109375" style="85" customWidth="1"/>
    <col min="7436" max="7436" width="10.140625" style="85" customWidth="1"/>
    <col min="7437" max="7437" width="10.7109375" style="85" customWidth="1"/>
    <col min="7438" max="7438" width="11.85546875" style="85" customWidth="1"/>
    <col min="7439" max="7688" width="10.140625" style="85"/>
    <col min="7689" max="7689" width="6" style="85" customWidth="1"/>
    <col min="7690" max="7690" width="44" style="85" customWidth="1"/>
    <col min="7691" max="7691" width="10.7109375" style="85" customWidth="1"/>
    <col min="7692" max="7692" width="10.140625" style="85" customWidth="1"/>
    <col min="7693" max="7693" width="10.7109375" style="85" customWidth="1"/>
    <col min="7694" max="7694" width="11.85546875" style="85" customWidth="1"/>
    <col min="7695" max="7944" width="10.140625" style="85"/>
    <col min="7945" max="7945" width="6" style="85" customWidth="1"/>
    <col min="7946" max="7946" width="44" style="85" customWidth="1"/>
    <col min="7947" max="7947" width="10.7109375" style="85" customWidth="1"/>
    <col min="7948" max="7948" width="10.140625" style="85" customWidth="1"/>
    <col min="7949" max="7949" width="10.7109375" style="85" customWidth="1"/>
    <col min="7950" max="7950" width="11.85546875" style="85" customWidth="1"/>
    <col min="7951" max="8200" width="10.140625" style="85"/>
    <col min="8201" max="8201" width="6" style="85" customWidth="1"/>
    <col min="8202" max="8202" width="44" style="85" customWidth="1"/>
    <col min="8203" max="8203" width="10.7109375" style="85" customWidth="1"/>
    <col min="8204" max="8204" width="10.140625" style="85" customWidth="1"/>
    <col min="8205" max="8205" width="10.7109375" style="85" customWidth="1"/>
    <col min="8206" max="8206" width="11.85546875" style="85" customWidth="1"/>
    <col min="8207" max="8456" width="10.140625" style="85"/>
    <col min="8457" max="8457" width="6" style="85" customWidth="1"/>
    <col min="8458" max="8458" width="44" style="85" customWidth="1"/>
    <col min="8459" max="8459" width="10.7109375" style="85" customWidth="1"/>
    <col min="8460" max="8460" width="10.140625" style="85" customWidth="1"/>
    <col min="8461" max="8461" width="10.7109375" style="85" customWidth="1"/>
    <col min="8462" max="8462" width="11.85546875" style="85" customWidth="1"/>
    <col min="8463" max="8712" width="10.140625" style="85"/>
    <col min="8713" max="8713" width="6" style="85" customWidth="1"/>
    <col min="8714" max="8714" width="44" style="85" customWidth="1"/>
    <col min="8715" max="8715" width="10.7109375" style="85" customWidth="1"/>
    <col min="8716" max="8716" width="10.140625" style="85" customWidth="1"/>
    <col min="8717" max="8717" width="10.7109375" style="85" customWidth="1"/>
    <col min="8718" max="8718" width="11.85546875" style="85" customWidth="1"/>
    <col min="8719" max="8968" width="10.140625" style="85"/>
    <col min="8969" max="8969" width="6" style="85" customWidth="1"/>
    <col min="8970" max="8970" width="44" style="85" customWidth="1"/>
    <col min="8971" max="8971" width="10.7109375" style="85" customWidth="1"/>
    <col min="8972" max="8972" width="10.140625" style="85" customWidth="1"/>
    <col min="8973" max="8973" width="10.7109375" style="85" customWidth="1"/>
    <col min="8974" max="8974" width="11.85546875" style="85" customWidth="1"/>
    <col min="8975" max="9224" width="10.140625" style="85"/>
    <col min="9225" max="9225" width="6" style="85" customWidth="1"/>
    <col min="9226" max="9226" width="44" style="85" customWidth="1"/>
    <col min="9227" max="9227" width="10.7109375" style="85" customWidth="1"/>
    <col min="9228" max="9228" width="10.140625" style="85" customWidth="1"/>
    <col min="9229" max="9229" width="10.7109375" style="85" customWidth="1"/>
    <col min="9230" max="9230" width="11.85546875" style="85" customWidth="1"/>
    <col min="9231" max="9480" width="10.140625" style="85"/>
    <col min="9481" max="9481" width="6" style="85" customWidth="1"/>
    <col min="9482" max="9482" width="44" style="85" customWidth="1"/>
    <col min="9483" max="9483" width="10.7109375" style="85" customWidth="1"/>
    <col min="9484" max="9484" width="10.140625" style="85" customWidth="1"/>
    <col min="9485" max="9485" width="10.7109375" style="85" customWidth="1"/>
    <col min="9486" max="9486" width="11.85546875" style="85" customWidth="1"/>
    <col min="9487" max="9736" width="10.140625" style="85"/>
    <col min="9737" max="9737" width="6" style="85" customWidth="1"/>
    <col min="9738" max="9738" width="44" style="85" customWidth="1"/>
    <col min="9739" max="9739" width="10.7109375" style="85" customWidth="1"/>
    <col min="9740" max="9740" width="10.140625" style="85" customWidth="1"/>
    <col min="9741" max="9741" width="10.7109375" style="85" customWidth="1"/>
    <col min="9742" max="9742" width="11.85546875" style="85" customWidth="1"/>
    <col min="9743" max="9992" width="10.140625" style="85"/>
    <col min="9993" max="9993" width="6" style="85" customWidth="1"/>
    <col min="9994" max="9994" width="44" style="85" customWidth="1"/>
    <col min="9995" max="9995" width="10.7109375" style="85" customWidth="1"/>
    <col min="9996" max="9996" width="10.140625" style="85" customWidth="1"/>
    <col min="9997" max="9997" width="10.7109375" style="85" customWidth="1"/>
    <col min="9998" max="9998" width="11.85546875" style="85" customWidth="1"/>
    <col min="9999" max="10248" width="10.140625" style="85"/>
    <col min="10249" max="10249" width="6" style="85" customWidth="1"/>
    <col min="10250" max="10250" width="44" style="85" customWidth="1"/>
    <col min="10251" max="10251" width="10.7109375" style="85" customWidth="1"/>
    <col min="10252" max="10252" width="10.140625" style="85" customWidth="1"/>
    <col min="10253" max="10253" width="10.7109375" style="85" customWidth="1"/>
    <col min="10254" max="10254" width="11.85546875" style="85" customWidth="1"/>
    <col min="10255" max="10504" width="10.140625" style="85"/>
    <col min="10505" max="10505" width="6" style="85" customWidth="1"/>
    <col min="10506" max="10506" width="44" style="85" customWidth="1"/>
    <col min="10507" max="10507" width="10.7109375" style="85" customWidth="1"/>
    <col min="10508" max="10508" width="10.140625" style="85" customWidth="1"/>
    <col min="10509" max="10509" width="10.7109375" style="85" customWidth="1"/>
    <col min="10510" max="10510" width="11.85546875" style="85" customWidth="1"/>
    <col min="10511" max="10760" width="10.140625" style="85"/>
    <col min="10761" max="10761" width="6" style="85" customWidth="1"/>
    <col min="10762" max="10762" width="44" style="85" customWidth="1"/>
    <col min="10763" max="10763" width="10.7109375" style="85" customWidth="1"/>
    <col min="10764" max="10764" width="10.140625" style="85" customWidth="1"/>
    <col min="10765" max="10765" width="10.7109375" style="85" customWidth="1"/>
    <col min="10766" max="10766" width="11.85546875" style="85" customWidth="1"/>
    <col min="10767" max="11016" width="10.140625" style="85"/>
    <col min="11017" max="11017" width="6" style="85" customWidth="1"/>
    <col min="11018" max="11018" width="44" style="85" customWidth="1"/>
    <col min="11019" max="11019" width="10.7109375" style="85" customWidth="1"/>
    <col min="11020" max="11020" width="10.140625" style="85" customWidth="1"/>
    <col min="11021" max="11021" width="10.7109375" style="85" customWidth="1"/>
    <col min="11022" max="11022" width="11.85546875" style="85" customWidth="1"/>
    <col min="11023" max="11272" width="10.140625" style="85"/>
    <col min="11273" max="11273" width="6" style="85" customWidth="1"/>
    <col min="11274" max="11274" width="44" style="85" customWidth="1"/>
    <col min="11275" max="11275" width="10.7109375" style="85" customWidth="1"/>
    <col min="11276" max="11276" width="10.140625" style="85" customWidth="1"/>
    <col min="11277" max="11277" width="10.7109375" style="85" customWidth="1"/>
    <col min="11278" max="11278" width="11.85546875" style="85" customWidth="1"/>
    <col min="11279" max="11528" width="10.140625" style="85"/>
    <col min="11529" max="11529" width="6" style="85" customWidth="1"/>
    <col min="11530" max="11530" width="44" style="85" customWidth="1"/>
    <col min="11531" max="11531" width="10.7109375" style="85" customWidth="1"/>
    <col min="11532" max="11532" width="10.140625" style="85" customWidth="1"/>
    <col min="11533" max="11533" width="10.7109375" style="85" customWidth="1"/>
    <col min="11534" max="11534" width="11.85546875" style="85" customWidth="1"/>
    <col min="11535" max="11784" width="10.140625" style="85"/>
    <col min="11785" max="11785" width="6" style="85" customWidth="1"/>
    <col min="11786" max="11786" width="44" style="85" customWidth="1"/>
    <col min="11787" max="11787" width="10.7109375" style="85" customWidth="1"/>
    <col min="11788" max="11788" width="10.140625" style="85" customWidth="1"/>
    <col min="11789" max="11789" width="10.7109375" style="85" customWidth="1"/>
    <col min="11790" max="11790" width="11.85546875" style="85" customWidth="1"/>
    <col min="11791" max="12040" width="10.140625" style="85"/>
    <col min="12041" max="12041" width="6" style="85" customWidth="1"/>
    <col min="12042" max="12042" width="44" style="85" customWidth="1"/>
    <col min="12043" max="12043" width="10.7109375" style="85" customWidth="1"/>
    <col min="12044" max="12044" width="10.140625" style="85" customWidth="1"/>
    <col min="12045" max="12045" width="10.7109375" style="85" customWidth="1"/>
    <col min="12046" max="12046" width="11.85546875" style="85" customWidth="1"/>
    <col min="12047" max="12296" width="10.140625" style="85"/>
    <col min="12297" max="12297" width="6" style="85" customWidth="1"/>
    <col min="12298" max="12298" width="44" style="85" customWidth="1"/>
    <col min="12299" max="12299" width="10.7109375" style="85" customWidth="1"/>
    <col min="12300" max="12300" width="10.140625" style="85" customWidth="1"/>
    <col min="12301" max="12301" width="10.7109375" style="85" customWidth="1"/>
    <col min="12302" max="12302" width="11.85546875" style="85" customWidth="1"/>
    <col min="12303" max="12552" width="10.140625" style="85"/>
    <col min="12553" max="12553" width="6" style="85" customWidth="1"/>
    <col min="12554" max="12554" width="44" style="85" customWidth="1"/>
    <col min="12555" max="12555" width="10.7109375" style="85" customWidth="1"/>
    <col min="12556" max="12556" width="10.140625" style="85" customWidth="1"/>
    <col min="12557" max="12557" width="10.7109375" style="85" customWidth="1"/>
    <col min="12558" max="12558" width="11.85546875" style="85" customWidth="1"/>
    <col min="12559" max="12808" width="10.140625" style="85"/>
    <col min="12809" max="12809" width="6" style="85" customWidth="1"/>
    <col min="12810" max="12810" width="44" style="85" customWidth="1"/>
    <col min="12811" max="12811" width="10.7109375" style="85" customWidth="1"/>
    <col min="12812" max="12812" width="10.140625" style="85" customWidth="1"/>
    <col min="12813" max="12813" width="10.7109375" style="85" customWidth="1"/>
    <col min="12814" max="12814" width="11.85546875" style="85" customWidth="1"/>
    <col min="12815" max="13064" width="10.140625" style="85"/>
    <col min="13065" max="13065" width="6" style="85" customWidth="1"/>
    <col min="13066" max="13066" width="44" style="85" customWidth="1"/>
    <col min="13067" max="13067" width="10.7109375" style="85" customWidth="1"/>
    <col min="13068" max="13068" width="10.140625" style="85" customWidth="1"/>
    <col min="13069" max="13069" width="10.7109375" style="85" customWidth="1"/>
    <col min="13070" max="13070" width="11.85546875" style="85" customWidth="1"/>
    <col min="13071" max="13320" width="10.140625" style="85"/>
    <col min="13321" max="13321" width="6" style="85" customWidth="1"/>
    <col min="13322" max="13322" width="44" style="85" customWidth="1"/>
    <col min="13323" max="13323" width="10.7109375" style="85" customWidth="1"/>
    <col min="13324" max="13324" width="10.140625" style="85" customWidth="1"/>
    <col min="13325" max="13325" width="10.7109375" style="85" customWidth="1"/>
    <col min="13326" max="13326" width="11.85546875" style="85" customWidth="1"/>
    <col min="13327" max="13576" width="10.140625" style="85"/>
    <col min="13577" max="13577" width="6" style="85" customWidth="1"/>
    <col min="13578" max="13578" width="44" style="85" customWidth="1"/>
    <col min="13579" max="13579" width="10.7109375" style="85" customWidth="1"/>
    <col min="13580" max="13580" width="10.140625" style="85" customWidth="1"/>
    <col min="13581" max="13581" width="10.7109375" style="85" customWidth="1"/>
    <col min="13582" max="13582" width="11.85546875" style="85" customWidth="1"/>
    <col min="13583" max="13832" width="10.140625" style="85"/>
    <col min="13833" max="13833" width="6" style="85" customWidth="1"/>
    <col min="13834" max="13834" width="44" style="85" customWidth="1"/>
    <col min="13835" max="13835" width="10.7109375" style="85" customWidth="1"/>
    <col min="13836" max="13836" width="10.140625" style="85" customWidth="1"/>
    <col min="13837" max="13837" width="10.7109375" style="85" customWidth="1"/>
    <col min="13838" max="13838" width="11.85546875" style="85" customWidth="1"/>
    <col min="13839" max="14088" width="10.140625" style="85"/>
    <col min="14089" max="14089" width="6" style="85" customWidth="1"/>
    <col min="14090" max="14090" width="44" style="85" customWidth="1"/>
    <col min="14091" max="14091" width="10.7109375" style="85" customWidth="1"/>
    <col min="14092" max="14092" width="10.140625" style="85" customWidth="1"/>
    <col min="14093" max="14093" width="10.7109375" style="85" customWidth="1"/>
    <col min="14094" max="14094" width="11.85546875" style="85" customWidth="1"/>
    <col min="14095" max="14344" width="10.140625" style="85"/>
    <col min="14345" max="14345" width="6" style="85" customWidth="1"/>
    <col min="14346" max="14346" width="44" style="85" customWidth="1"/>
    <col min="14347" max="14347" width="10.7109375" style="85" customWidth="1"/>
    <col min="14348" max="14348" width="10.140625" style="85" customWidth="1"/>
    <col min="14349" max="14349" width="10.7109375" style="85" customWidth="1"/>
    <col min="14350" max="14350" width="11.85546875" style="85" customWidth="1"/>
    <col min="14351" max="14600" width="10.140625" style="85"/>
    <col min="14601" max="14601" width="6" style="85" customWidth="1"/>
    <col min="14602" max="14602" width="44" style="85" customWidth="1"/>
    <col min="14603" max="14603" width="10.7109375" style="85" customWidth="1"/>
    <col min="14604" max="14604" width="10.140625" style="85" customWidth="1"/>
    <col min="14605" max="14605" width="10.7109375" style="85" customWidth="1"/>
    <col min="14606" max="14606" width="11.85546875" style="85" customWidth="1"/>
    <col min="14607" max="14856" width="10.140625" style="85"/>
    <col min="14857" max="14857" width="6" style="85" customWidth="1"/>
    <col min="14858" max="14858" width="44" style="85" customWidth="1"/>
    <col min="14859" max="14859" width="10.7109375" style="85" customWidth="1"/>
    <col min="14860" max="14860" width="10.140625" style="85" customWidth="1"/>
    <col min="14861" max="14861" width="10.7109375" style="85" customWidth="1"/>
    <col min="14862" max="14862" width="11.85546875" style="85" customWidth="1"/>
    <col min="14863" max="15112" width="10.140625" style="85"/>
    <col min="15113" max="15113" width="6" style="85" customWidth="1"/>
    <col min="15114" max="15114" width="44" style="85" customWidth="1"/>
    <col min="15115" max="15115" width="10.7109375" style="85" customWidth="1"/>
    <col min="15116" max="15116" width="10.140625" style="85" customWidth="1"/>
    <col min="15117" max="15117" width="10.7109375" style="85" customWidth="1"/>
    <col min="15118" max="15118" width="11.85546875" style="85" customWidth="1"/>
    <col min="15119" max="15368" width="10.140625" style="85"/>
    <col min="15369" max="15369" width="6" style="85" customWidth="1"/>
    <col min="15370" max="15370" width="44" style="85" customWidth="1"/>
    <col min="15371" max="15371" width="10.7109375" style="85" customWidth="1"/>
    <col min="15372" max="15372" width="10.140625" style="85" customWidth="1"/>
    <col min="15373" max="15373" width="10.7109375" style="85" customWidth="1"/>
    <col min="15374" max="15374" width="11.85546875" style="85" customWidth="1"/>
    <col min="15375" max="15624" width="10.140625" style="85"/>
    <col min="15625" max="15625" width="6" style="85" customWidth="1"/>
    <col min="15626" max="15626" width="44" style="85" customWidth="1"/>
    <col min="15627" max="15627" width="10.7109375" style="85" customWidth="1"/>
    <col min="15628" max="15628" width="10.140625" style="85" customWidth="1"/>
    <col min="15629" max="15629" width="10.7109375" style="85" customWidth="1"/>
    <col min="15630" max="15630" width="11.85546875" style="85" customWidth="1"/>
    <col min="15631" max="15880" width="10.140625" style="85"/>
    <col min="15881" max="15881" width="6" style="85" customWidth="1"/>
    <col min="15882" max="15882" width="44" style="85" customWidth="1"/>
    <col min="15883" max="15883" width="10.7109375" style="85" customWidth="1"/>
    <col min="15884" max="15884" width="10.140625" style="85" customWidth="1"/>
    <col min="15885" max="15885" width="10.7109375" style="85" customWidth="1"/>
    <col min="15886" max="15886" width="11.85546875" style="85" customWidth="1"/>
    <col min="15887" max="16384" width="10.140625" style="85"/>
  </cols>
  <sheetData>
    <row r="1" spans="1:4" x14ac:dyDescent="0.25">
      <c r="A1" s="59" t="s">
        <v>27</v>
      </c>
      <c r="B1" s="7"/>
      <c r="C1" s="7"/>
      <c r="D1" s="7"/>
    </row>
    <row r="2" spans="1:4" x14ac:dyDescent="0.25">
      <c r="A2" s="59"/>
      <c r="B2" s="7"/>
      <c r="C2" s="7"/>
      <c r="D2" s="7" t="s">
        <v>79</v>
      </c>
    </row>
    <row r="3" spans="1:4" ht="48" customHeight="1" x14ac:dyDescent="0.25">
      <c r="A3" s="9" t="s">
        <v>0</v>
      </c>
      <c r="B3" s="82" t="s">
        <v>28</v>
      </c>
      <c r="C3" s="57" t="s">
        <v>186</v>
      </c>
      <c r="D3" s="57" t="s">
        <v>190</v>
      </c>
    </row>
    <row r="4" spans="1:4" x14ac:dyDescent="0.25">
      <c r="A4" s="80">
        <v>1</v>
      </c>
      <c r="B4" s="84">
        <v>2</v>
      </c>
      <c r="C4" s="80">
        <v>3</v>
      </c>
      <c r="D4" s="80">
        <v>4</v>
      </c>
    </row>
    <row r="5" spans="1:4" x14ac:dyDescent="0.25">
      <c r="A5" s="10">
        <v>1</v>
      </c>
      <c r="B5" s="6" t="s">
        <v>29</v>
      </c>
      <c r="C5" s="45">
        <f>C6</f>
        <v>284.8</v>
      </c>
      <c r="D5" s="45">
        <f>D6</f>
        <v>263.60000000000002</v>
      </c>
    </row>
    <row r="6" spans="1:4" x14ac:dyDescent="0.25">
      <c r="A6" s="10">
        <f>+A5+1</f>
        <v>2</v>
      </c>
      <c r="B6" s="6" t="s">
        <v>30</v>
      </c>
      <c r="C6" s="45">
        <f>C8</f>
        <v>284.8</v>
      </c>
      <c r="D6" s="45">
        <f>D8</f>
        <v>263.60000000000002</v>
      </c>
    </row>
    <row r="7" spans="1:4" x14ac:dyDescent="0.25">
      <c r="A7" s="10">
        <f t="shared" ref="A7:A71" si="0">+A6+1</f>
        <v>3</v>
      </c>
      <c r="B7" s="84" t="s">
        <v>2</v>
      </c>
      <c r="C7" s="45"/>
      <c r="D7" s="45"/>
    </row>
    <row r="8" spans="1:4" ht="31.5" x14ac:dyDescent="0.25">
      <c r="A8" s="10">
        <f t="shared" si="0"/>
        <v>4</v>
      </c>
      <c r="B8" s="5" t="s">
        <v>39</v>
      </c>
      <c r="C8" s="46">
        <v>284.8</v>
      </c>
      <c r="D8" s="46">
        <v>263.60000000000002</v>
      </c>
    </row>
    <row r="9" spans="1:4" x14ac:dyDescent="0.25">
      <c r="A9" s="10">
        <f t="shared" si="0"/>
        <v>5</v>
      </c>
      <c r="B9" s="6" t="s">
        <v>3</v>
      </c>
      <c r="C9" s="45">
        <f>C10+C11+C15+C42+C55+C60+C64+C71+C76+C77+C88+C92</f>
        <v>246531.4</v>
      </c>
      <c r="D9" s="45">
        <f>+D10+D11+D15+D55+D60+D64+D71+D76+D77+D88+D42+D92</f>
        <v>141539.70000000001</v>
      </c>
    </row>
    <row r="10" spans="1:4" ht="31.5" x14ac:dyDescent="0.25">
      <c r="A10" s="10">
        <f t="shared" si="0"/>
        <v>6</v>
      </c>
      <c r="B10" s="5" t="s">
        <v>133</v>
      </c>
      <c r="C10" s="45">
        <v>687.9</v>
      </c>
      <c r="D10" s="45"/>
    </row>
    <row r="11" spans="1:4" x14ac:dyDescent="0.25">
      <c r="A11" s="10">
        <f t="shared" si="0"/>
        <v>7</v>
      </c>
      <c r="B11" s="8" t="s">
        <v>140</v>
      </c>
      <c r="C11" s="45">
        <f>C13+C14</f>
        <v>1522</v>
      </c>
      <c r="D11" s="45">
        <f>D13+D14</f>
        <v>0.7</v>
      </c>
    </row>
    <row r="12" spans="1:4" x14ac:dyDescent="0.25">
      <c r="A12" s="10">
        <f t="shared" si="0"/>
        <v>8</v>
      </c>
      <c r="B12" s="84" t="s">
        <v>2</v>
      </c>
      <c r="C12" s="45"/>
      <c r="D12" s="45"/>
    </row>
    <row r="13" spans="1:4" ht="31.5" x14ac:dyDescent="0.25">
      <c r="A13" s="10">
        <f t="shared" si="0"/>
        <v>9</v>
      </c>
      <c r="B13" s="9" t="s">
        <v>143</v>
      </c>
      <c r="C13" s="46">
        <v>1438.2</v>
      </c>
      <c r="D13" s="46"/>
    </row>
    <row r="14" spans="1:4" ht="47.25" x14ac:dyDescent="0.25">
      <c r="A14" s="10">
        <f t="shared" si="0"/>
        <v>10</v>
      </c>
      <c r="B14" s="9" t="s">
        <v>144</v>
      </c>
      <c r="C14" s="46">
        <v>83.8</v>
      </c>
      <c r="D14" s="46">
        <v>0.7</v>
      </c>
    </row>
    <row r="15" spans="1:4" x14ac:dyDescent="0.25">
      <c r="A15" s="10">
        <f t="shared" si="0"/>
        <v>11</v>
      </c>
      <c r="B15" s="6" t="s">
        <v>30</v>
      </c>
      <c r="C15" s="45">
        <f>+SUM(C17:C20)+C41</f>
        <v>17053.900000000001</v>
      </c>
      <c r="D15" s="45">
        <f>+SUM(D17:D20)+D41</f>
        <v>10592.8</v>
      </c>
    </row>
    <row r="16" spans="1:4" x14ac:dyDescent="0.25">
      <c r="A16" s="10">
        <f t="shared" si="0"/>
        <v>12</v>
      </c>
      <c r="B16" s="84" t="s">
        <v>2</v>
      </c>
      <c r="C16" s="45"/>
      <c r="D16" s="46"/>
    </row>
    <row r="17" spans="1:4" ht="47.25" x14ac:dyDescent="0.25">
      <c r="A17" s="10">
        <f t="shared" si="0"/>
        <v>13</v>
      </c>
      <c r="B17" s="5" t="s">
        <v>31</v>
      </c>
      <c r="C17" s="46">
        <f>15936.6+20</f>
        <v>15956.6</v>
      </c>
      <c r="D17" s="46">
        <v>9866.6</v>
      </c>
    </row>
    <row r="18" spans="1:4" ht="31.5" x14ac:dyDescent="0.25">
      <c r="A18" s="10">
        <f t="shared" si="0"/>
        <v>14</v>
      </c>
      <c r="B18" s="5" t="s">
        <v>32</v>
      </c>
      <c r="C18" s="46">
        <v>150</v>
      </c>
      <c r="D18" s="46"/>
    </row>
    <row r="19" spans="1:4" ht="31.5" x14ac:dyDescent="0.25">
      <c r="A19" s="10">
        <f t="shared" si="0"/>
        <v>15</v>
      </c>
      <c r="B19" s="5" t="s">
        <v>33</v>
      </c>
      <c r="C19" s="46">
        <v>150</v>
      </c>
      <c r="D19" s="46"/>
    </row>
    <row r="20" spans="1:4" ht="63" x14ac:dyDescent="0.25">
      <c r="A20" s="10">
        <f t="shared" si="0"/>
        <v>16</v>
      </c>
      <c r="B20" s="5" t="s">
        <v>34</v>
      </c>
      <c r="C20" s="46">
        <f>+SUM(C22:C40)</f>
        <v>796.5</v>
      </c>
      <c r="D20" s="46">
        <f>+SUM(D22:D40)</f>
        <v>725.4</v>
      </c>
    </row>
    <row r="21" spans="1:4" x14ac:dyDescent="0.25">
      <c r="A21" s="10">
        <f t="shared" si="0"/>
        <v>17</v>
      </c>
      <c r="B21" s="84" t="s">
        <v>2</v>
      </c>
      <c r="C21" s="45"/>
      <c r="D21" s="46"/>
    </row>
    <row r="22" spans="1:4" ht="31.5" x14ac:dyDescent="0.25">
      <c r="A22" s="10">
        <f t="shared" si="0"/>
        <v>18</v>
      </c>
      <c r="B22" s="5" t="s">
        <v>153</v>
      </c>
      <c r="C22" s="46">
        <v>0.3</v>
      </c>
      <c r="D22" s="46">
        <v>0.3</v>
      </c>
    </row>
    <row r="23" spans="1:4" x14ac:dyDescent="0.25">
      <c r="A23" s="10">
        <f t="shared" si="0"/>
        <v>19</v>
      </c>
      <c r="B23" s="5" t="s">
        <v>13</v>
      </c>
      <c r="C23" s="46">
        <v>31.7</v>
      </c>
      <c r="D23" s="46">
        <v>21.3</v>
      </c>
    </row>
    <row r="24" spans="1:4" ht="31.5" x14ac:dyDescent="0.25">
      <c r="A24" s="10">
        <f t="shared" si="0"/>
        <v>20</v>
      </c>
      <c r="B24" s="5" t="s">
        <v>14</v>
      </c>
      <c r="C24" s="46">
        <v>15.6</v>
      </c>
      <c r="D24" s="46">
        <v>15.4</v>
      </c>
    </row>
    <row r="25" spans="1:4" ht="31.5" x14ac:dyDescent="0.25">
      <c r="A25" s="10">
        <f t="shared" si="0"/>
        <v>21</v>
      </c>
      <c r="B25" s="5" t="s">
        <v>76</v>
      </c>
      <c r="C25" s="46">
        <v>78.2</v>
      </c>
      <c r="D25" s="46">
        <v>62.4</v>
      </c>
    </row>
    <row r="26" spans="1:4" ht="31.5" x14ac:dyDescent="0.25">
      <c r="A26" s="10">
        <f t="shared" si="0"/>
        <v>22</v>
      </c>
      <c r="B26" s="5" t="s">
        <v>102</v>
      </c>
      <c r="C26" s="46">
        <v>35.299999999999997</v>
      </c>
      <c r="D26" s="46">
        <v>32.9</v>
      </c>
    </row>
    <row r="27" spans="1:4" x14ac:dyDescent="0.25">
      <c r="A27" s="10">
        <f t="shared" si="0"/>
        <v>23</v>
      </c>
      <c r="B27" s="5" t="s">
        <v>15</v>
      </c>
      <c r="C27" s="46">
        <v>85.7</v>
      </c>
      <c r="D27" s="46">
        <v>84.2</v>
      </c>
    </row>
    <row r="28" spans="1:4" x14ac:dyDescent="0.25">
      <c r="A28" s="10">
        <f t="shared" si="0"/>
        <v>24</v>
      </c>
      <c r="B28" s="5" t="s">
        <v>16</v>
      </c>
      <c r="C28" s="46">
        <v>115.2</v>
      </c>
      <c r="D28" s="46">
        <v>105.8</v>
      </c>
    </row>
    <row r="29" spans="1:4" ht="47.25" x14ac:dyDescent="0.25">
      <c r="A29" s="10">
        <f t="shared" si="0"/>
        <v>25</v>
      </c>
      <c r="B29" s="5" t="s">
        <v>72</v>
      </c>
      <c r="C29" s="46">
        <v>23</v>
      </c>
      <c r="D29" s="46">
        <v>22.5</v>
      </c>
    </row>
    <row r="30" spans="1:4" ht="31.5" x14ac:dyDescent="0.25">
      <c r="A30" s="10">
        <f t="shared" si="0"/>
        <v>26</v>
      </c>
      <c r="B30" s="5" t="s">
        <v>17</v>
      </c>
      <c r="C30" s="46">
        <v>2.6</v>
      </c>
      <c r="D30" s="46"/>
    </row>
    <row r="31" spans="1:4" ht="47.25" x14ac:dyDescent="0.25">
      <c r="A31" s="10">
        <f t="shared" si="0"/>
        <v>27</v>
      </c>
      <c r="B31" s="5" t="s">
        <v>136</v>
      </c>
      <c r="C31" s="46">
        <v>1.2</v>
      </c>
      <c r="D31" s="46">
        <v>1.1000000000000001</v>
      </c>
    </row>
    <row r="32" spans="1:4" x14ac:dyDescent="0.25">
      <c r="A32" s="10">
        <f t="shared" si="0"/>
        <v>28</v>
      </c>
      <c r="B32" s="5" t="s">
        <v>77</v>
      </c>
      <c r="C32" s="46">
        <v>5.2</v>
      </c>
      <c r="D32" s="46"/>
    </row>
    <row r="33" spans="1:4" x14ac:dyDescent="0.25">
      <c r="A33" s="10">
        <f t="shared" si="0"/>
        <v>29</v>
      </c>
      <c r="B33" s="9" t="s">
        <v>35</v>
      </c>
      <c r="C33" s="46">
        <v>26.4</v>
      </c>
      <c r="D33" s="46">
        <v>25.6</v>
      </c>
    </row>
    <row r="34" spans="1:4" ht="31.5" x14ac:dyDescent="0.25">
      <c r="A34" s="10">
        <f t="shared" si="0"/>
        <v>30</v>
      </c>
      <c r="B34" s="5" t="s">
        <v>104</v>
      </c>
      <c r="C34" s="46">
        <v>12.1</v>
      </c>
      <c r="D34" s="46">
        <v>11.9</v>
      </c>
    </row>
    <row r="35" spans="1:4" x14ac:dyDescent="0.25">
      <c r="A35" s="10">
        <f t="shared" si="0"/>
        <v>31</v>
      </c>
      <c r="B35" s="5" t="s">
        <v>36</v>
      </c>
      <c r="C35" s="46">
        <v>173.1</v>
      </c>
      <c r="D35" s="46">
        <v>163.1</v>
      </c>
    </row>
    <row r="36" spans="1:4" ht="31.5" x14ac:dyDescent="0.25">
      <c r="A36" s="10">
        <f t="shared" si="0"/>
        <v>32</v>
      </c>
      <c r="B36" s="5" t="s">
        <v>37</v>
      </c>
      <c r="C36" s="46">
        <v>26.1</v>
      </c>
      <c r="D36" s="46">
        <v>24.6</v>
      </c>
    </row>
    <row r="37" spans="1:4" x14ac:dyDescent="0.25">
      <c r="A37" s="10">
        <f t="shared" si="0"/>
        <v>33</v>
      </c>
      <c r="B37" s="5" t="s">
        <v>38</v>
      </c>
      <c r="C37" s="46">
        <v>81.099999999999994</v>
      </c>
      <c r="D37" s="46">
        <v>77.099999999999994</v>
      </c>
    </row>
    <row r="38" spans="1:4" ht="31.5" x14ac:dyDescent="0.25">
      <c r="A38" s="10">
        <f t="shared" si="0"/>
        <v>34</v>
      </c>
      <c r="B38" s="5" t="s">
        <v>105</v>
      </c>
      <c r="C38" s="46">
        <v>11.3</v>
      </c>
      <c r="D38" s="46">
        <v>11.1</v>
      </c>
    </row>
    <row r="39" spans="1:4" ht="31.5" x14ac:dyDescent="0.25">
      <c r="A39" s="10">
        <f t="shared" si="0"/>
        <v>35</v>
      </c>
      <c r="B39" s="5" t="s">
        <v>123</v>
      </c>
      <c r="C39" s="46">
        <v>41.4</v>
      </c>
      <c r="D39" s="46">
        <v>35.6</v>
      </c>
    </row>
    <row r="40" spans="1:4" ht="80.25" customHeight="1" x14ac:dyDescent="0.25">
      <c r="A40" s="10">
        <f t="shared" si="0"/>
        <v>36</v>
      </c>
      <c r="B40" s="5" t="s">
        <v>162</v>
      </c>
      <c r="C40" s="46">
        <v>31</v>
      </c>
      <c r="D40" s="46">
        <v>30.5</v>
      </c>
    </row>
    <row r="41" spans="1:4" ht="47.25" x14ac:dyDescent="0.25">
      <c r="A41" s="10">
        <f t="shared" si="0"/>
        <v>37</v>
      </c>
      <c r="B41" s="60" t="s">
        <v>152</v>
      </c>
      <c r="C41" s="46">
        <v>0.8</v>
      </c>
      <c r="D41" s="46">
        <v>0.8</v>
      </c>
    </row>
    <row r="42" spans="1:4" x14ac:dyDescent="0.25">
      <c r="A42" s="10">
        <f t="shared" si="0"/>
        <v>38</v>
      </c>
      <c r="B42" s="6" t="s">
        <v>63</v>
      </c>
      <c r="C42" s="45">
        <f>+SUM(C44:C49)</f>
        <v>6492.4</v>
      </c>
      <c r="D42" s="45">
        <f>+SUM(D44:D49)</f>
        <v>2579</v>
      </c>
    </row>
    <row r="43" spans="1:4" x14ac:dyDescent="0.25">
      <c r="A43" s="10">
        <f t="shared" si="0"/>
        <v>39</v>
      </c>
      <c r="B43" s="84" t="s">
        <v>2</v>
      </c>
      <c r="C43" s="46"/>
      <c r="D43" s="46"/>
    </row>
    <row r="44" spans="1:4" ht="31.5" x14ac:dyDescent="0.25">
      <c r="A44" s="10">
        <f t="shared" si="0"/>
        <v>40</v>
      </c>
      <c r="B44" s="5" t="s">
        <v>74</v>
      </c>
      <c r="C44" s="46">
        <v>2377.9</v>
      </c>
      <c r="D44" s="46">
        <v>1278.9000000000001</v>
      </c>
    </row>
    <row r="45" spans="1:4" ht="31.5" x14ac:dyDescent="0.25">
      <c r="A45" s="10">
        <f t="shared" si="0"/>
        <v>41</v>
      </c>
      <c r="B45" s="5" t="s">
        <v>75</v>
      </c>
      <c r="C45" s="46">
        <v>29.1</v>
      </c>
      <c r="D45" s="46">
        <v>15.8</v>
      </c>
    </row>
    <row r="46" spans="1:4" ht="31.5" x14ac:dyDescent="0.25">
      <c r="A46" s="10">
        <f t="shared" si="0"/>
        <v>42</v>
      </c>
      <c r="B46" s="5" t="s">
        <v>65</v>
      </c>
      <c r="C46" s="46">
        <v>126</v>
      </c>
      <c r="D46" s="46"/>
    </row>
    <row r="47" spans="1:4" ht="31.5" x14ac:dyDescent="0.25">
      <c r="A47" s="10">
        <f t="shared" si="0"/>
        <v>43</v>
      </c>
      <c r="B47" s="9" t="s">
        <v>66</v>
      </c>
      <c r="C47" s="46">
        <v>43.9</v>
      </c>
      <c r="D47" s="46"/>
    </row>
    <row r="48" spans="1:4" ht="47.25" x14ac:dyDescent="0.25">
      <c r="A48" s="10">
        <f t="shared" si="0"/>
        <v>44</v>
      </c>
      <c r="B48" s="5" t="s">
        <v>110</v>
      </c>
      <c r="C48" s="46">
        <v>2537.6999999999998</v>
      </c>
      <c r="D48" s="46">
        <v>26.6</v>
      </c>
    </row>
    <row r="49" spans="1:4" ht="63" x14ac:dyDescent="0.25">
      <c r="A49" s="10">
        <f t="shared" si="0"/>
        <v>45</v>
      </c>
      <c r="B49" s="60" t="s">
        <v>64</v>
      </c>
      <c r="C49" s="46">
        <f>+SUM(C51:C54)</f>
        <v>1377.8</v>
      </c>
      <c r="D49" s="46">
        <f>+SUM(D51:D54)</f>
        <v>1257.7</v>
      </c>
    </row>
    <row r="50" spans="1:4" x14ac:dyDescent="0.25">
      <c r="A50" s="10">
        <f t="shared" si="0"/>
        <v>46</v>
      </c>
      <c r="B50" s="84" t="s">
        <v>2</v>
      </c>
      <c r="C50" s="46"/>
      <c r="D50" s="46"/>
    </row>
    <row r="51" spans="1:4" ht="31.5" x14ac:dyDescent="0.25">
      <c r="A51" s="10">
        <f t="shared" si="0"/>
        <v>47</v>
      </c>
      <c r="B51" s="5" t="s">
        <v>107</v>
      </c>
      <c r="C51" s="46">
        <v>990.6</v>
      </c>
      <c r="D51" s="46">
        <v>913.9</v>
      </c>
    </row>
    <row r="52" spans="1:4" ht="47.25" x14ac:dyDescent="0.25">
      <c r="A52" s="10">
        <f t="shared" si="0"/>
        <v>48</v>
      </c>
      <c r="B52" s="5" t="s">
        <v>106</v>
      </c>
      <c r="C52" s="46">
        <v>225.8</v>
      </c>
      <c r="D52" s="46">
        <v>211.4</v>
      </c>
    </row>
    <row r="53" spans="1:4" ht="31.5" x14ac:dyDescent="0.25">
      <c r="A53" s="10">
        <f t="shared" si="0"/>
        <v>49</v>
      </c>
      <c r="B53" s="5" t="s">
        <v>126</v>
      </c>
      <c r="C53" s="46">
        <v>152.1</v>
      </c>
      <c r="D53" s="46">
        <v>124</v>
      </c>
    </row>
    <row r="54" spans="1:4" x14ac:dyDescent="0.25">
      <c r="A54" s="10">
        <f t="shared" si="0"/>
        <v>50</v>
      </c>
      <c r="B54" s="60" t="s">
        <v>92</v>
      </c>
      <c r="C54" s="46">
        <v>9.3000000000000007</v>
      </c>
      <c r="D54" s="46">
        <v>8.4</v>
      </c>
    </row>
    <row r="55" spans="1:4" x14ac:dyDescent="0.25">
      <c r="A55" s="10">
        <f t="shared" si="0"/>
        <v>51</v>
      </c>
      <c r="B55" s="8" t="s">
        <v>40</v>
      </c>
      <c r="C55" s="45">
        <f>+SUM(C57:C59)</f>
        <v>7558</v>
      </c>
      <c r="D55" s="45">
        <f>+SUM(D57:D59)</f>
        <v>0</v>
      </c>
    </row>
    <row r="56" spans="1:4" x14ac:dyDescent="0.25">
      <c r="A56" s="10">
        <f t="shared" si="0"/>
        <v>52</v>
      </c>
      <c r="B56" s="84" t="s">
        <v>2</v>
      </c>
      <c r="C56" s="46"/>
      <c r="D56" s="46"/>
    </row>
    <row r="57" spans="1:4" ht="31.5" x14ac:dyDescent="0.25">
      <c r="A57" s="10">
        <f t="shared" si="0"/>
        <v>53</v>
      </c>
      <c r="B57" s="9" t="s">
        <v>73</v>
      </c>
      <c r="C57" s="46">
        <v>6979.5</v>
      </c>
      <c r="D57" s="46"/>
    </row>
    <row r="58" spans="1:4" ht="47.25" x14ac:dyDescent="0.25">
      <c r="A58" s="10">
        <f t="shared" si="0"/>
        <v>54</v>
      </c>
      <c r="B58" s="9" t="s">
        <v>114</v>
      </c>
      <c r="C58" s="46">
        <v>74.5</v>
      </c>
      <c r="D58" s="46"/>
    </row>
    <row r="59" spans="1:4" x14ac:dyDescent="0.25">
      <c r="A59" s="10">
        <f t="shared" si="0"/>
        <v>55</v>
      </c>
      <c r="B59" s="5" t="s">
        <v>41</v>
      </c>
      <c r="C59" s="46">
        <v>504</v>
      </c>
      <c r="D59" s="46"/>
    </row>
    <row r="60" spans="1:4" ht="31.5" x14ac:dyDescent="0.25">
      <c r="A60" s="10">
        <f t="shared" si="0"/>
        <v>56</v>
      </c>
      <c r="B60" s="5" t="s">
        <v>127</v>
      </c>
      <c r="C60" s="45">
        <f>+SUM(C62:C63)</f>
        <v>14113.4</v>
      </c>
      <c r="D60" s="45">
        <f>+SUM(D62:D63)</f>
        <v>8.4</v>
      </c>
    </row>
    <row r="61" spans="1:4" x14ac:dyDescent="0.25">
      <c r="A61" s="10">
        <f t="shared" si="0"/>
        <v>57</v>
      </c>
      <c r="B61" s="84" t="s">
        <v>2</v>
      </c>
      <c r="C61" s="45"/>
      <c r="D61" s="45"/>
    </row>
    <row r="62" spans="1:4" ht="31.5" x14ac:dyDescent="0.25">
      <c r="A62" s="10">
        <f t="shared" si="0"/>
        <v>58</v>
      </c>
      <c r="B62" s="5" t="s">
        <v>109</v>
      </c>
      <c r="C62" s="46">
        <v>13062.8</v>
      </c>
      <c r="D62" s="46">
        <v>8.4</v>
      </c>
    </row>
    <row r="63" spans="1:4" ht="47.25" x14ac:dyDescent="0.25">
      <c r="A63" s="10">
        <f t="shared" si="0"/>
        <v>59</v>
      </c>
      <c r="B63" s="5" t="s">
        <v>113</v>
      </c>
      <c r="C63" s="46">
        <v>1050.5999999999999</v>
      </c>
      <c r="D63" s="46"/>
    </row>
    <row r="64" spans="1:4" ht="31.5" x14ac:dyDescent="0.25">
      <c r="A64" s="10">
        <f t="shared" si="0"/>
        <v>60</v>
      </c>
      <c r="B64" s="5" t="s">
        <v>131</v>
      </c>
      <c r="C64" s="45">
        <f>+SUM(C66:C70)</f>
        <v>14049.1</v>
      </c>
      <c r="D64" s="45">
        <f>+SUM(D66:D70)</f>
        <v>797.9</v>
      </c>
    </row>
    <row r="65" spans="1:4" x14ac:dyDescent="0.25">
      <c r="A65" s="10">
        <f t="shared" si="0"/>
        <v>61</v>
      </c>
      <c r="B65" s="84" t="s">
        <v>2</v>
      </c>
      <c r="C65" s="45"/>
      <c r="D65" s="45"/>
    </row>
    <row r="66" spans="1:4" ht="47.25" x14ac:dyDescent="0.25">
      <c r="A66" s="10">
        <f t="shared" si="0"/>
        <v>62</v>
      </c>
      <c r="B66" s="5" t="s">
        <v>42</v>
      </c>
      <c r="C66" s="46">
        <v>12438</v>
      </c>
      <c r="D66" s="46">
        <v>774.6</v>
      </c>
    </row>
    <row r="67" spans="1:4" ht="47.25" x14ac:dyDescent="0.25">
      <c r="A67" s="10">
        <f t="shared" si="0"/>
        <v>63</v>
      </c>
      <c r="B67" s="5" t="s">
        <v>50</v>
      </c>
      <c r="C67" s="46">
        <v>35.700000000000003</v>
      </c>
      <c r="D67" s="46">
        <v>23.3</v>
      </c>
    </row>
    <row r="68" spans="1:4" ht="47.25" x14ac:dyDescent="0.25">
      <c r="A68" s="10">
        <f t="shared" si="0"/>
        <v>64</v>
      </c>
      <c r="B68" s="5" t="s">
        <v>156</v>
      </c>
      <c r="C68" s="46">
        <v>400</v>
      </c>
      <c r="D68" s="46"/>
    </row>
    <row r="69" spans="1:4" ht="53.25" customHeight="1" x14ac:dyDescent="0.25">
      <c r="A69" s="10">
        <f t="shared" si="0"/>
        <v>65</v>
      </c>
      <c r="B69" s="5" t="s">
        <v>203</v>
      </c>
      <c r="C69" s="46">
        <v>24.5</v>
      </c>
      <c r="D69" s="46"/>
    </row>
    <row r="70" spans="1:4" ht="63" x14ac:dyDescent="0.25">
      <c r="A70" s="10">
        <f t="shared" si="0"/>
        <v>66</v>
      </c>
      <c r="B70" s="5" t="s">
        <v>132</v>
      </c>
      <c r="C70" s="46">
        <v>1150.9000000000001</v>
      </c>
      <c r="D70" s="46"/>
    </row>
    <row r="71" spans="1:4" x14ac:dyDescent="0.25">
      <c r="A71" s="10">
        <f t="shared" si="0"/>
        <v>67</v>
      </c>
      <c r="B71" s="6" t="s">
        <v>94</v>
      </c>
      <c r="C71" s="45">
        <f>+SUM(C73:C75)</f>
        <v>9600.1</v>
      </c>
      <c r="D71" s="45">
        <f>+SUM(D73:D75)</f>
        <v>4783</v>
      </c>
    </row>
    <row r="72" spans="1:4" x14ac:dyDescent="0.25">
      <c r="A72" s="10">
        <f t="shared" ref="A72:A112" si="1">+A71+1</f>
        <v>68</v>
      </c>
      <c r="B72" s="84" t="s">
        <v>2</v>
      </c>
      <c r="C72" s="45"/>
      <c r="D72" s="45"/>
    </row>
    <row r="73" spans="1:4" ht="31.5" x14ac:dyDescent="0.25">
      <c r="A73" s="10">
        <f t="shared" si="1"/>
        <v>69</v>
      </c>
      <c r="B73" s="5" t="s">
        <v>93</v>
      </c>
      <c r="C73" s="46">
        <v>9200.6</v>
      </c>
      <c r="D73" s="46">
        <v>4765.3999999999996</v>
      </c>
    </row>
    <row r="74" spans="1:4" ht="31.5" x14ac:dyDescent="0.25">
      <c r="A74" s="10">
        <f t="shared" si="1"/>
        <v>70</v>
      </c>
      <c r="B74" s="5" t="s">
        <v>95</v>
      </c>
      <c r="C74" s="46">
        <v>341</v>
      </c>
      <c r="D74" s="46">
        <v>17.600000000000001</v>
      </c>
    </row>
    <row r="75" spans="1:4" ht="47.25" x14ac:dyDescent="0.25">
      <c r="A75" s="10">
        <f t="shared" si="1"/>
        <v>71</v>
      </c>
      <c r="B75" s="5" t="s">
        <v>150</v>
      </c>
      <c r="C75" s="46">
        <v>58.5</v>
      </c>
      <c r="D75" s="46"/>
    </row>
    <row r="76" spans="1:4" ht="31.5" x14ac:dyDescent="0.25">
      <c r="A76" s="10">
        <f t="shared" si="1"/>
        <v>72</v>
      </c>
      <c r="B76" s="60" t="s">
        <v>164</v>
      </c>
      <c r="C76" s="45">
        <v>469.2</v>
      </c>
      <c r="D76" s="45"/>
    </row>
    <row r="77" spans="1:4" x14ac:dyDescent="0.25">
      <c r="A77" s="10">
        <f t="shared" si="1"/>
        <v>73</v>
      </c>
      <c r="B77" s="6" t="s">
        <v>43</v>
      </c>
      <c r="C77" s="45">
        <f>+SUM(C79:C87)</f>
        <v>134144.9</v>
      </c>
      <c r="D77" s="45">
        <f>+SUM(D79:D87)</f>
        <v>106975.6</v>
      </c>
    </row>
    <row r="78" spans="1:4" x14ac:dyDescent="0.25">
      <c r="A78" s="10">
        <f t="shared" si="1"/>
        <v>74</v>
      </c>
      <c r="B78" s="84" t="s">
        <v>2</v>
      </c>
      <c r="C78" s="45"/>
      <c r="D78" s="45"/>
    </row>
    <row r="79" spans="1:4" ht="31.5" x14ac:dyDescent="0.25">
      <c r="A79" s="10">
        <f t="shared" si="1"/>
        <v>75</v>
      </c>
      <c r="B79" s="5" t="s">
        <v>44</v>
      </c>
      <c r="C79" s="46">
        <v>57283.1</v>
      </c>
      <c r="D79" s="46">
        <v>42443.5</v>
      </c>
    </row>
    <row r="80" spans="1:4" ht="31.5" x14ac:dyDescent="0.25">
      <c r="A80" s="10">
        <f t="shared" si="1"/>
        <v>76</v>
      </c>
      <c r="B80" s="5" t="s">
        <v>54</v>
      </c>
      <c r="C80" s="46">
        <v>5105.3</v>
      </c>
      <c r="D80" s="46">
        <v>2278</v>
      </c>
    </row>
    <row r="81" spans="1:4" ht="47.25" x14ac:dyDescent="0.25">
      <c r="A81" s="10">
        <f t="shared" si="1"/>
        <v>77</v>
      </c>
      <c r="B81" s="5" t="s">
        <v>124</v>
      </c>
      <c r="C81" s="46">
        <v>64187.4</v>
      </c>
      <c r="D81" s="46">
        <v>61009.4</v>
      </c>
    </row>
    <row r="82" spans="1:4" ht="47.25" x14ac:dyDescent="0.25">
      <c r="A82" s="10">
        <f t="shared" si="1"/>
        <v>78</v>
      </c>
      <c r="B82" s="60" t="s">
        <v>51</v>
      </c>
      <c r="C82" s="46">
        <v>1486.4</v>
      </c>
      <c r="D82" s="46">
        <v>1200.8</v>
      </c>
    </row>
    <row r="83" spans="1:4" ht="63" x14ac:dyDescent="0.25">
      <c r="A83" s="10">
        <f t="shared" si="1"/>
        <v>79</v>
      </c>
      <c r="B83" s="60" t="s">
        <v>53</v>
      </c>
      <c r="C83" s="46">
        <v>0.9</v>
      </c>
      <c r="D83" s="46"/>
    </row>
    <row r="84" spans="1:4" ht="31.5" x14ac:dyDescent="0.25">
      <c r="A84" s="10">
        <f t="shared" si="1"/>
        <v>80</v>
      </c>
      <c r="B84" s="5" t="s">
        <v>155</v>
      </c>
      <c r="C84" s="46">
        <v>1157.5</v>
      </c>
      <c r="D84" s="46">
        <v>33</v>
      </c>
    </row>
    <row r="85" spans="1:4" ht="64.5" customHeight="1" x14ac:dyDescent="0.25">
      <c r="A85" s="10">
        <f t="shared" si="1"/>
        <v>81</v>
      </c>
      <c r="B85" s="5" t="s">
        <v>189</v>
      </c>
      <c r="C85" s="46">
        <v>19.3</v>
      </c>
      <c r="D85" s="46">
        <v>10.9</v>
      </c>
    </row>
    <row r="86" spans="1:4" ht="31.5" x14ac:dyDescent="0.25">
      <c r="A86" s="10">
        <f t="shared" si="1"/>
        <v>82</v>
      </c>
      <c r="B86" s="5" t="s">
        <v>157</v>
      </c>
      <c r="C86" s="46">
        <v>3395.5</v>
      </c>
      <c r="D86" s="46"/>
    </row>
    <row r="87" spans="1:4" ht="47.25" x14ac:dyDescent="0.25">
      <c r="A87" s="10">
        <f t="shared" si="1"/>
        <v>83</v>
      </c>
      <c r="B87" s="5" t="s">
        <v>112</v>
      </c>
      <c r="C87" s="46">
        <v>1509.5</v>
      </c>
      <c r="D87" s="46"/>
    </row>
    <row r="88" spans="1:4" x14ac:dyDescent="0.25">
      <c r="A88" s="10">
        <f t="shared" si="1"/>
        <v>84</v>
      </c>
      <c r="B88" s="8" t="s">
        <v>45</v>
      </c>
      <c r="C88" s="45">
        <f>+SUM(C90:C91)</f>
        <v>10934.5</v>
      </c>
      <c r="D88" s="45">
        <f>+SUM(D90:D91)</f>
        <v>4642.5</v>
      </c>
    </row>
    <row r="89" spans="1:4" x14ac:dyDescent="0.25">
      <c r="A89" s="10">
        <f t="shared" si="1"/>
        <v>85</v>
      </c>
      <c r="B89" s="84" t="s">
        <v>2</v>
      </c>
      <c r="C89" s="45"/>
      <c r="D89" s="45"/>
    </row>
    <row r="90" spans="1:4" ht="31.5" x14ac:dyDescent="0.25">
      <c r="A90" s="10">
        <f t="shared" si="1"/>
        <v>86</v>
      </c>
      <c r="B90" s="9" t="s">
        <v>46</v>
      </c>
      <c r="C90" s="46">
        <v>10657.4</v>
      </c>
      <c r="D90" s="46">
        <v>4642.5</v>
      </c>
    </row>
    <row r="91" spans="1:4" ht="31.5" x14ac:dyDescent="0.25">
      <c r="A91" s="10">
        <f t="shared" si="1"/>
        <v>87</v>
      </c>
      <c r="B91" s="5" t="s">
        <v>56</v>
      </c>
      <c r="C91" s="46">
        <v>277.10000000000002</v>
      </c>
      <c r="D91" s="46"/>
    </row>
    <row r="92" spans="1:4" x14ac:dyDescent="0.25">
      <c r="A92" s="10">
        <f t="shared" si="1"/>
        <v>88</v>
      </c>
      <c r="B92" s="8" t="s">
        <v>96</v>
      </c>
      <c r="C92" s="45">
        <f>+SUM(C94:C102)</f>
        <v>29906</v>
      </c>
      <c r="D92" s="45">
        <f>+SUM(D94:D102)</f>
        <v>11159.8</v>
      </c>
    </row>
    <row r="93" spans="1:4" x14ac:dyDescent="0.25">
      <c r="A93" s="10">
        <f t="shared" si="1"/>
        <v>89</v>
      </c>
      <c r="B93" s="84" t="s">
        <v>2</v>
      </c>
      <c r="C93" s="46"/>
      <c r="D93" s="46"/>
    </row>
    <row r="94" spans="1:4" ht="31.5" x14ac:dyDescent="0.25">
      <c r="A94" s="10">
        <f t="shared" si="1"/>
        <v>90</v>
      </c>
      <c r="B94" s="9" t="s">
        <v>47</v>
      </c>
      <c r="C94" s="46">
        <f>14478.2+450</f>
        <v>14928.2</v>
      </c>
      <c r="D94" s="46">
        <v>6730.3</v>
      </c>
    </row>
    <row r="95" spans="1:4" ht="31.5" x14ac:dyDescent="0.25">
      <c r="A95" s="10">
        <f t="shared" si="1"/>
        <v>91</v>
      </c>
      <c r="B95" s="74" t="s">
        <v>61</v>
      </c>
      <c r="C95" s="46">
        <v>791</v>
      </c>
      <c r="D95" s="46">
        <v>312.2</v>
      </c>
    </row>
    <row r="96" spans="1:4" ht="47.25" x14ac:dyDescent="0.25">
      <c r="A96" s="10">
        <f t="shared" si="1"/>
        <v>92</v>
      </c>
      <c r="B96" s="5" t="s">
        <v>62</v>
      </c>
      <c r="C96" s="46">
        <v>1917</v>
      </c>
      <c r="D96" s="46"/>
    </row>
    <row r="97" spans="1:4" ht="47.25" x14ac:dyDescent="0.25">
      <c r="A97" s="10">
        <f t="shared" si="1"/>
        <v>93</v>
      </c>
      <c r="B97" s="9" t="s">
        <v>111</v>
      </c>
      <c r="C97" s="46">
        <v>950</v>
      </c>
      <c r="D97" s="46">
        <v>113</v>
      </c>
    </row>
    <row r="98" spans="1:4" ht="47.25" x14ac:dyDescent="0.25">
      <c r="A98" s="10">
        <f t="shared" si="1"/>
        <v>94</v>
      </c>
      <c r="B98" s="9" t="s">
        <v>146</v>
      </c>
      <c r="C98" s="46">
        <v>57.9</v>
      </c>
      <c r="D98" s="46"/>
    </row>
    <row r="99" spans="1:4" ht="47.25" x14ac:dyDescent="0.25">
      <c r="A99" s="10">
        <f t="shared" si="1"/>
        <v>95</v>
      </c>
      <c r="B99" s="60" t="s">
        <v>60</v>
      </c>
      <c r="C99" s="46">
        <v>67.400000000000006</v>
      </c>
      <c r="D99" s="46">
        <v>8.8000000000000007</v>
      </c>
    </row>
    <row r="100" spans="1:4" ht="46.5" customHeight="1" x14ac:dyDescent="0.25">
      <c r="A100" s="10">
        <f t="shared" si="1"/>
        <v>96</v>
      </c>
      <c r="B100" s="9" t="s">
        <v>188</v>
      </c>
      <c r="C100" s="46">
        <v>648</v>
      </c>
      <c r="D100" s="46"/>
    </row>
    <row r="101" spans="1:4" ht="67.5" customHeight="1" x14ac:dyDescent="0.25">
      <c r="A101" s="10">
        <f t="shared" si="1"/>
        <v>97</v>
      </c>
      <c r="B101" s="9" t="s">
        <v>200</v>
      </c>
      <c r="C101" s="46">
        <v>3</v>
      </c>
      <c r="D101" s="46">
        <v>2.9</v>
      </c>
    </row>
    <row r="102" spans="1:4" ht="63" x14ac:dyDescent="0.25">
      <c r="A102" s="10">
        <f t="shared" si="1"/>
        <v>98</v>
      </c>
      <c r="B102" s="60" t="s">
        <v>58</v>
      </c>
      <c r="C102" s="46">
        <f>+SUM(C104:C108)</f>
        <v>10543.5</v>
      </c>
      <c r="D102" s="46">
        <f>+SUM(D104:D108)</f>
        <v>3992.6</v>
      </c>
    </row>
    <row r="103" spans="1:4" x14ac:dyDescent="0.25">
      <c r="A103" s="10">
        <f t="shared" si="1"/>
        <v>99</v>
      </c>
      <c r="B103" s="84" t="s">
        <v>2</v>
      </c>
      <c r="C103" s="46"/>
      <c r="D103" s="46"/>
    </row>
    <row r="104" spans="1:4" x14ac:dyDescent="0.25">
      <c r="A104" s="10">
        <f t="shared" si="1"/>
        <v>100</v>
      </c>
      <c r="B104" s="5" t="s">
        <v>18</v>
      </c>
      <c r="C104" s="46">
        <f>6394.4+667.4</f>
        <v>7061.8</v>
      </c>
      <c r="D104" s="46">
        <f>3349.5+643.1</f>
        <v>3992.6</v>
      </c>
    </row>
    <row r="105" spans="1:4" ht="31.5" x14ac:dyDescent="0.25">
      <c r="A105" s="10">
        <f t="shared" si="1"/>
        <v>101</v>
      </c>
      <c r="B105" s="5" t="s">
        <v>59</v>
      </c>
      <c r="C105" s="46">
        <v>870.1</v>
      </c>
      <c r="D105" s="46"/>
    </row>
    <row r="106" spans="1:4" x14ac:dyDescent="0.25">
      <c r="A106" s="10">
        <f t="shared" si="1"/>
        <v>102</v>
      </c>
      <c r="B106" s="5" t="s">
        <v>20</v>
      </c>
      <c r="C106" s="46">
        <v>2027.7</v>
      </c>
      <c r="D106" s="46"/>
    </row>
    <row r="107" spans="1:4" ht="31.5" x14ac:dyDescent="0.25">
      <c r="A107" s="10">
        <f t="shared" si="1"/>
        <v>103</v>
      </c>
      <c r="B107" s="5" t="s">
        <v>101</v>
      </c>
      <c r="C107" s="46">
        <v>302.2</v>
      </c>
      <c r="D107" s="46"/>
    </row>
    <row r="108" spans="1:4" x14ac:dyDescent="0.25">
      <c r="A108" s="10">
        <f t="shared" si="1"/>
        <v>104</v>
      </c>
      <c r="B108" s="60" t="s">
        <v>103</v>
      </c>
      <c r="C108" s="46">
        <v>281.7</v>
      </c>
      <c r="D108" s="46"/>
    </row>
    <row r="109" spans="1:4" x14ac:dyDescent="0.25">
      <c r="A109" s="10">
        <f t="shared" si="1"/>
        <v>105</v>
      </c>
      <c r="B109" s="6" t="s">
        <v>135</v>
      </c>
      <c r="C109" s="45">
        <f>C5+C9</f>
        <v>246816.2</v>
      </c>
      <c r="D109" s="45">
        <f>+D5+D9</f>
        <v>141803.29999999999</v>
      </c>
    </row>
    <row r="110" spans="1:4" x14ac:dyDescent="0.25">
      <c r="A110" s="10">
        <f t="shared" si="1"/>
        <v>106</v>
      </c>
      <c r="B110" s="84" t="s">
        <v>2</v>
      </c>
      <c r="C110" s="46"/>
      <c r="D110" s="46"/>
    </row>
    <row r="111" spans="1:4" x14ac:dyDescent="0.25">
      <c r="A111" s="10">
        <f t="shared" si="1"/>
        <v>107</v>
      </c>
      <c r="B111" s="5" t="s">
        <v>134</v>
      </c>
      <c r="C111" s="46">
        <v>2964.9</v>
      </c>
      <c r="D111" s="46"/>
    </row>
    <row r="112" spans="1:4" x14ac:dyDescent="0.25">
      <c r="A112" s="10">
        <f t="shared" si="1"/>
        <v>108</v>
      </c>
      <c r="B112" s="6" t="s">
        <v>204</v>
      </c>
      <c r="C112" s="45">
        <f>C109-C111</f>
        <v>243851.3</v>
      </c>
      <c r="D112" s="45">
        <f t="shared" ref="D112" si="2">+D109-D111</f>
        <v>141803.29999999999</v>
      </c>
    </row>
    <row r="114" spans="2:2" x14ac:dyDescent="0.25">
      <c r="B114" s="87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5" sqref="A5:C5"/>
    </sheetView>
  </sheetViews>
  <sheetFormatPr defaultColWidth="10.140625" defaultRowHeight="15.75" x14ac:dyDescent="0.25"/>
  <cols>
    <col min="1" max="1" width="6" style="63" customWidth="1"/>
    <col min="2" max="2" width="58.7109375" style="88" customWidth="1"/>
    <col min="3" max="3" width="18.5703125" style="88" customWidth="1"/>
    <col min="4" max="253" width="10.140625" style="88"/>
    <col min="254" max="254" width="6" style="88" customWidth="1"/>
    <col min="255" max="255" width="54.28515625" style="88" customWidth="1"/>
    <col min="256" max="256" width="15.140625" style="88" customWidth="1"/>
    <col min="257" max="257" width="10.85546875" style="88" customWidth="1"/>
    <col min="258" max="258" width="11.140625" style="88" customWidth="1"/>
    <col min="259" max="509" width="10.140625" style="88"/>
    <col min="510" max="510" width="6" style="88" customWidth="1"/>
    <col min="511" max="511" width="54.28515625" style="88" customWidth="1"/>
    <col min="512" max="512" width="15.140625" style="88" customWidth="1"/>
    <col min="513" max="513" width="10.85546875" style="88" customWidth="1"/>
    <col min="514" max="514" width="11.140625" style="88" customWidth="1"/>
    <col min="515" max="765" width="10.140625" style="88"/>
    <col min="766" max="766" width="6" style="88" customWidth="1"/>
    <col min="767" max="767" width="54.28515625" style="88" customWidth="1"/>
    <col min="768" max="768" width="15.140625" style="88" customWidth="1"/>
    <col min="769" max="769" width="10.85546875" style="88" customWidth="1"/>
    <col min="770" max="770" width="11.140625" style="88" customWidth="1"/>
    <col min="771" max="1021" width="10.140625" style="88"/>
    <col min="1022" max="1022" width="6" style="88" customWidth="1"/>
    <col min="1023" max="1023" width="54.28515625" style="88" customWidth="1"/>
    <col min="1024" max="1024" width="15.140625" style="88" customWidth="1"/>
    <col min="1025" max="1025" width="10.85546875" style="88" customWidth="1"/>
    <col min="1026" max="1026" width="11.140625" style="88" customWidth="1"/>
    <col min="1027" max="1277" width="10.140625" style="88"/>
    <col min="1278" max="1278" width="6" style="88" customWidth="1"/>
    <col min="1279" max="1279" width="54.28515625" style="88" customWidth="1"/>
    <col min="1280" max="1280" width="15.140625" style="88" customWidth="1"/>
    <col min="1281" max="1281" width="10.85546875" style="88" customWidth="1"/>
    <col min="1282" max="1282" width="11.140625" style="88" customWidth="1"/>
    <col min="1283" max="1533" width="10.140625" style="88"/>
    <col min="1534" max="1534" width="6" style="88" customWidth="1"/>
    <col min="1535" max="1535" width="54.28515625" style="88" customWidth="1"/>
    <col min="1536" max="1536" width="15.140625" style="88" customWidth="1"/>
    <col min="1537" max="1537" width="10.85546875" style="88" customWidth="1"/>
    <col min="1538" max="1538" width="11.140625" style="88" customWidth="1"/>
    <col min="1539" max="1789" width="10.140625" style="88"/>
    <col min="1790" max="1790" width="6" style="88" customWidth="1"/>
    <col min="1791" max="1791" width="54.28515625" style="88" customWidth="1"/>
    <col min="1792" max="1792" width="15.140625" style="88" customWidth="1"/>
    <col min="1793" max="1793" width="10.85546875" style="88" customWidth="1"/>
    <col min="1794" max="1794" width="11.140625" style="88" customWidth="1"/>
    <col min="1795" max="2045" width="10.140625" style="88"/>
    <col min="2046" max="2046" width="6" style="88" customWidth="1"/>
    <col min="2047" max="2047" width="54.28515625" style="88" customWidth="1"/>
    <col min="2048" max="2048" width="15.140625" style="88" customWidth="1"/>
    <col min="2049" max="2049" width="10.85546875" style="88" customWidth="1"/>
    <col min="2050" max="2050" width="11.140625" style="88" customWidth="1"/>
    <col min="2051" max="2301" width="10.140625" style="88"/>
    <col min="2302" max="2302" width="6" style="88" customWidth="1"/>
    <col min="2303" max="2303" width="54.28515625" style="88" customWidth="1"/>
    <col min="2304" max="2304" width="15.140625" style="88" customWidth="1"/>
    <col min="2305" max="2305" width="10.85546875" style="88" customWidth="1"/>
    <col min="2306" max="2306" width="11.140625" style="88" customWidth="1"/>
    <col min="2307" max="2557" width="10.140625" style="88"/>
    <col min="2558" max="2558" width="6" style="88" customWidth="1"/>
    <col min="2559" max="2559" width="54.28515625" style="88" customWidth="1"/>
    <col min="2560" max="2560" width="15.140625" style="88" customWidth="1"/>
    <col min="2561" max="2561" width="10.85546875" style="88" customWidth="1"/>
    <col min="2562" max="2562" width="11.140625" style="88" customWidth="1"/>
    <col min="2563" max="2813" width="10.140625" style="88"/>
    <col min="2814" max="2814" width="6" style="88" customWidth="1"/>
    <col min="2815" max="2815" width="54.28515625" style="88" customWidth="1"/>
    <col min="2816" max="2816" width="15.140625" style="88" customWidth="1"/>
    <col min="2817" max="2817" width="10.85546875" style="88" customWidth="1"/>
    <col min="2818" max="2818" width="11.140625" style="88" customWidth="1"/>
    <col min="2819" max="3069" width="10.140625" style="88"/>
    <col min="3070" max="3070" width="6" style="88" customWidth="1"/>
    <col min="3071" max="3071" width="54.28515625" style="88" customWidth="1"/>
    <col min="3072" max="3072" width="15.140625" style="88" customWidth="1"/>
    <col min="3073" max="3073" width="10.85546875" style="88" customWidth="1"/>
    <col min="3074" max="3074" width="11.140625" style="88" customWidth="1"/>
    <col min="3075" max="3325" width="10.140625" style="88"/>
    <col min="3326" max="3326" width="6" style="88" customWidth="1"/>
    <col min="3327" max="3327" width="54.28515625" style="88" customWidth="1"/>
    <col min="3328" max="3328" width="15.140625" style="88" customWidth="1"/>
    <col min="3329" max="3329" width="10.85546875" style="88" customWidth="1"/>
    <col min="3330" max="3330" width="11.140625" style="88" customWidth="1"/>
    <col min="3331" max="3581" width="10.140625" style="88"/>
    <col min="3582" max="3582" width="6" style="88" customWidth="1"/>
    <col min="3583" max="3583" width="54.28515625" style="88" customWidth="1"/>
    <col min="3584" max="3584" width="15.140625" style="88" customWidth="1"/>
    <col min="3585" max="3585" width="10.85546875" style="88" customWidth="1"/>
    <col min="3586" max="3586" width="11.140625" style="88" customWidth="1"/>
    <col min="3587" max="3837" width="10.140625" style="88"/>
    <col min="3838" max="3838" width="6" style="88" customWidth="1"/>
    <col min="3839" max="3839" width="54.28515625" style="88" customWidth="1"/>
    <col min="3840" max="3840" width="15.140625" style="88" customWidth="1"/>
    <col min="3841" max="3841" width="10.85546875" style="88" customWidth="1"/>
    <col min="3842" max="3842" width="11.140625" style="88" customWidth="1"/>
    <col min="3843" max="4093" width="10.140625" style="88"/>
    <col min="4094" max="4094" width="6" style="88" customWidth="1"/>
    <col min="4095" max="4095" width="54.28515625" style="88" customWidth="1"/>
    <col min="4096" max="4096" width="15.140625" style="88" customWidth="1"/>
    <col min="4097" max="4097" width="10.85546875" style="88" customWidth="1"/>
    <col min="4098" max="4098" width="11.140625" style="88" customWidth="1"/>
    <col min="4099" max="4349" width="10.140625" style="88"/>
    <col min="4350" max="4350" width="6" style="88" customWidth="1"/>
    <col min="4351" max="4351" width="54.28515625" style="88" customWidth="1"/>
    <col min="4352" max="4352" width="15.140625" style="88" customWidth="1"/>
    <col min="4353" max="4353" width="10.85546875" style="88" customWidth="1"/>
    <col min="4354" max="4354" width="11.140625" style="88" customWidth="1"/>
    <col min="4355" max="4605" width="10.140625" style="88"/>
    <col min="4606" max="4606" width="6" style="88" customWidth="1"/>
    <col min="4607" max="4607" width="54.28515625" style="88" customWidth="1"/>
    <col min="4608" max="4608" width="15.140625" style="88" customWidth="1"/>
    <col min="4609" max="4609" width="10.85546875" style="88" customWidth="1"/>
    <col min="4610" max="4610" width="11.140625" style="88" customWidth="1"/>
    <col min="4611" max="4861" width="10.140625" style="88"/>
    <col min="4862" max="4862" width="6" style="88" customWidth="1"/>
    <col min="4863" max="4863" width="54.28515625" style="88" customWidth="1"/>
    <col min="4864" max="4864" width="15.140625" style="88" customWidth="1"/>
    <col min="4865" max="4865" width="10.85546875" style="88" customWidth="1"/>
    <col min="4866" max="4866" width="11.140625" style="88" customWidth="1"/>
    <col min="4867" max="5117" width="10.140625" style="88"/>
    <col min="5118" max="5118" width="6" style="88" customWidth="1"/>
    <col min="5119" max="5119" width="54.28515625" style="88" customWidth="1"/>
    <col min="5120" max="5120" width="15.140625" style="88" customWidth="1"/>
    <col min="5121" max="5121" width="10.85546875" style="88" customWidth="1"/>
    <col min="5122" max="5122" width="11.140625" style="88" customWidth="1"/>
    <col min="5123" max="5373" width="10.140625" style="88"/>
    <col min="5374" max="5374" width="6" style="88" customWidth="1"/>
    <col min="5375" max="5375" width="54.28515625" style="88" customWidth="1"/>
    <col min="5376" max="5376" width="15.140625" style="88" customWidth="1"/>
    <col min="5377" max="5377" width="10.85546875" style="88" customWidth="1"/>
    <col min="5378" max="5378" width="11.140625" style="88" customWidth="1"/>
    <col min="5379" max="5629" width="10.140625" style="88"/>
    <col min="5630" max="5630" width="6" style="88" customWidth="1"/>
    <col min="5631" max="5631" width="54.28515625" style="88" customWidth="1"/>
    <col min="5632" max="5632" width="15.140625" style="88" customWidth="1"/>
    <col min="5633" max="5633" width="10.85546875" style="88" customWidth="1"/>
    <col min="5634" max="5634" width="11.140625" style="88" customWidth="1"/>
    <col min="5635" max="5885" width="10.140625" style="88"/>
    <col min="5886" max="5886" width="6" style="88" customWidth="1"/>
    <col min="5887" max="5887" width="54.28515625" style="88" customWidth="1"/>
    <col min="5888" max="5888" width="15.140625" style="88" customWidth="1"/>
    <col min="5889" max="5889" width="10.85546875" style="88" customWidth="1"/>
    <col min="5890" max="5890" width="11.140625" style="88" customWidth="1"/>
    <col min="5891" max="6141" width="10.140625" style="88"/>
    <col min="6142" max="6142" width="6" style="88" customWidth="1"/>
    <col min="6143" max="6143" width="54.28515625" style="88" customWidth="1"/>
    <col min="6144" max="6144" width="15.140625" style="88" customWidth="1"/>
    <col min="6145" max="6145" width="10.85546875" style="88" customWidth="1"/>
    <col min="6146" max="6146" width="11.140625" style="88" customWidth="1"/>
    <col min="6147" max="6397" width="10.140625" style="88"/>
    <col min="6398" max="6398" width="6" style="88" customWidth="1"/>
    <col min="6399" max="6399" width="54.28515625" style="88" customWidth="1"/>
    <col min="6400" max="6400" width="15.140625" style="88" customWidth="1"/>
    <col min="6401" max="6401" width="10.85546875" style="88" customWidth="1"/>
    <col min="6402" max="6402" width="11.140625" style="88" customWidth="1"/>
    <col min="6403" max="6653" width="10.140625" style="88"/>
    <col min="6654" max="6654" width="6" style="88" customWidth="1"/>
    <col min="6655" max="6655" width="54.28515625" style="88" customWidth="1"/>
    <col min="6656" max="6656" width="15.140625" style="88" customWidth="1"/>
    <col min="6657" max="6657" width="10.85546875" style="88" customWidth="1"/>
    <col min="6658" max="6658" width="11.140625" style="88" customWidth="1"/>
    <col min="6659" max="6909" width="10.140625" style="88"/>
    <col min="6910" max="6910" width="6" style="88" customWidth="1"/>
    <col min="6911" max="6911" width="54.28515625" style="88" customWidth="1"/>
    <col min="6912" max="6912" width="15.140625" style="88" customWidth="1"/>
    <col min="6913" max="6913" width="10.85546875" style="88" customWidth="1"/>
    <col min="6914" max="6914" width="11.140625" style="88" customWidth="1"/>
    <col min="6915" max="7165" width="10.140625" style="88"/>
    <col min="7166" max="7166" width="6" style="88" customWidth="1"/>
    <col min="7167" max="7167" width="54.28515625" style="88" customWidth="1"/>
    <col min="7168" max="7168" width="15.140625" style="88" customWidth="1"/>
    <col min="7169" max="7169" width="10.85546875" style="88" customWidth="1"/>
    <col min="7170" max="7170" width="11.140625" style="88" customWidth="1"/>
    <col min="7171" max="7421" width="10.140625" style="88"/>
    <col min="7422" max="7422" width="6" style="88" customWidth="1"/>
    <col min="7423" max="7423" width="54.28515625" style="88" customWidth="1"/>
    <col min="7424" max="7424" width="15.140625" style="88" customWidth="1"/>
    <col min="7425" max="7425" width="10.85546875" style="88" customWidth="1"/>
    <col min="7426" max="7426" width="11.140625" style="88" customWidth="1"/>
    <col min="7427" max="7677" width="10.140625" style="88"/>
    <col min="7678" max="7678" width="6" style="88" customWidth="1"/>
    <col min="7679" max="7679" width="54.28515625" style="88" customWidth="1"/>
    <col min="7680" max="7680" width="15.140625" style="88" customWidth="1"/>
    <col min="7681" max="7681" width="10.85546875" style="88" customWidth="1"/>
    <col min="7682" max="7682" width="11.140625" style="88" customWidth="1"/>
    <col min="7683" max="7933" width="10.140625" style="88"/>
    <col min="7934" max="7934" width="6" style="88" customWidth="1"/>
    <col min="7935" max="7935" width="54.28515625" style="88" customWidth="1"/>
    <col min="7936" max="7936" width="15.140625" style="88" customWidth="1"/>
    <col min="7937" max="7937" width="10.85546875" style="88" customWidth="1"/>
    <col min="7938" max="7938" width="11.140625" style="88" customWidth="1"/>
    <col min="7939" max="8189" width="10.140625" style="88"/>
    <col min="8190" max="8190" width="6" style="88" customWidth="1"/>
    <col min="8191" max="8191" width="54.28515625" style="88" customWidth="1"/>
    <col min="8192" max="8192" width="15.140625" style="88" customWidth="1"/>
    <col min="8193" max="8193" width="10.85546875" style="88" customWidth="1"/>
    <col min="8194" max="8194" width="11.140625" style="88" customWidth="1"/>
    <col min="8195" max="8445" width="10.140625" style="88"/>
    <col min="8446" max="8446" width="6" style="88" customWidth="1"/>
    <col min="8447" max="8447" width="54.28515625" style="88" customWidth="1"/>
    <col min="8448" max="8448" width="15.140625" style="88" customWidth="1"/>
    <col min="8449" max="8449" width="10.85546875" style="88" customWidth="1"/>
    <col min="8450" max="8450" width="11.140625" style="88" customWidth="1"/>
    <col min="8451" max="8701" width="10.140625" style="88"/>
    <col min="8702" max="8702" width="6" style="88" customWidth="1"/>
    <col min="8703" max="8703" width="54.28515625" style="88" customWidth="1"/>
    <col min="8704" max="8704" width="15.140625" style="88" customWidth="1"/>
    <col min="8705" max="8705" width="10.85546875" style="88" customWidth="1"/>
    <col min="8706" max="8706" width="11.140625" style="88" customWidth="1"/>
    <col min="8707" max="8957" width="10.140625" style="88"/>
    <col min="8958" max="8958" width="6" style="88" customWidth="1"/>
    <col min="8959" max="8959" width="54.28515625" style="88" customWidth="1"/>
    <col min="8960" max="8960" width="15.140625" style="88" customWidth="1"/>
    <col min="8961" max="8961" width="10.85546875" style="88" customWidth="1"/>
    <col min="8962" max="8962" width="11.140625" style="88" customWidth="1"/>
    <col min="8963" max="9213" width="10.140625" style="88"/>
    <col min="9214" max="9214" width="6" style="88" customWidth="1"/>
    <col min="9215" max="9215" width="54.28515625" style="88" customWidth="1"/>
    <col min="9216" max="9216" width="15.140625" style="88" customWidth="1"/>
    <col min="9217" max="9217" width="10.85546875" style="88" customWidth="1"/>
    <col min="9218" max="9218" width="11.140625" style="88" customWidth="1"/>
    <col min="9219" max="9469" width="10.140625" style="88"/>
    <col min="9470" max="9470" width="6" style="88" customWidth="1"/>
    <col min="9471" max="9471" width="54.28515625" style="88" customWidth="1"/>
    <col min="9472" max="9472" width="15.140625" style="88" customWidth="1"/>
    <col min="9473" max="9473" width="10.85546875" style="88" customWidth="1"/>
    <col min="9474" max="9474" width="11.140625" style="88" customWidth="1"/>
    <col min="9475" max="9725" width="10.140625" style="88"/>
    <col min="9726" max="9726" width="6" style="88" customWidth="1"/>
    <col min="9727" max="9727" width="54.28515625" style="88" customWidth="1"/>
    <col min="9728" max="9728" width="15.140625" style="88" customWidth="1"/>
    <col min="9729" max="9729" width="10.85546875" style="88" customWidth="1"/>
    <col min="9730" max="9730" width="11.140625" style="88" customWidth="1"/>
    <col min="9731" max="9981" width="10.140625" style="88"/>
    <col min="9982" max="9982" width="6" style="88" customWidth="1"/>
    <col min="9983" max="9983" width="54.28515625" style="88" customWidth="1"/>
    <col min="9984" max="9984" width="15.140625" style="88" customWidth="1"/>
    <col min="9985" max="9985" width="10.85546875" style="88" customWidth="1"/>
    <col min="9986" max="9986" width="11.140625" style="88" customWidth="1"/>
    <col min="9987" max="10237" width="10.140625" style="88"/>
    <col min="10238" max="10238" width="6" style="88" customWidth="1"/>
    <col min="10239" max="10239" width="54.28515625" style="88" customWidth="1"/>
    <col min="10240" max="10240" width="15.140625" style="88" customWidth="1"/>
    <col min="10241" max="10241" width="10.85546875" style="88" customWidth="1"/>
    <col min="10242" max="10242" width="11.140625" style="88" customWidth="1"/>
    <col min="10243" max="10493" width="10.140625" style="88"/>
    <col min="10494" max="10494" width="6" style="88" customWidth="1"/>
    <col min="10495" max="10495" width="54.28515625" style="88" customWidth="1"/>
    <col min="10496" max="10496" width="15.140625" style="88" customWidth="1"/>
    <col min="10497" max="10497" width="10.85546875" style="88" customWidth="1"/>
    <col min="10498" max="10498" width="11.140625" style="88" customWidth="1"/>
    <col min="10499" max="10749" width="10.140625" style="88"/>
    <col min="10750" max="10750" width="6" style="88" customWidth="1"/>
    <col min="10751" max="10751" width="54.28515625" style="88" customWidth="1"/>
    <col min="10752" max="10752" width="15.140625" style="88" customWidth="1"/>
    <col min="10753" max="10753" width="10.85546875" style="88" customWidth="1"/>
    <col min="10754" max="10754" width="11.140625" style="88" customWidth="1"/>
    <col min="10755" max="11005" width="10.140625" style="88"/>
    <col min="11006" max="11006" width="6" style="88" customWidth="1"/>
    <col min="11007" max="11007" width="54.28515625" style="88" customWidth="1"/>
    <col min="11008" max="11008" width="15.140625" style="88" customWidth="1"/>
    <col min="11009" max="11009" width="10.85546875" style="88" customWidth="1"/>
    <col min="11010" max="11010" width="11.140625" style="88" customWidth="1"/>
    <col min="11011" max="11261" width="10.140625" style="88"/>
    <col min="11262" max="11262" width="6" style="88" customWidth="1"/>
    <col min="11263" max="11263" width="54.28515625" style="88" customWidth="1"/>
    <col min="11264" max="11264" width="15.140625" style="88" customWidth="1"/>
    <col min="11265" max="11265" width="10.85546875" style="88" customWidth="1"/>
    <col min="11266" max="11266" width="11.140625" style="88" customWidth="1"/>
    <col min="11267" max="11517" width="10.140625" style="88"/>
    <col min="11518" max="11518" width="6" style="88" customWidth="1"/>
    <col min="11519" max="11519" width="54.28515625" style="88" customWidth="1"/>
    <col min="11520" max="11520" width="15.140625" style="88" customWidth="1"/>
    <col min="11521" max="11521" width="10.85546875" style="88" customWidth="1"/>
    <col min="11522" max="11522" width="11.140625" style="88" customWidth="1"/>
    <col min="11523" max="11773" width="10.140625" style="88"/>
    <col min="11774" max="11774" width="6" style="88" customWidth="1"/>
    <col min="11775" max="11775" width="54.28515625" style="88" customWidth="1"/>
    <col min="11776" max="11776" width="15.140625" style="88" customWidth="1"/>
    <col min="11777" max="11777" width="10.85546875" style="88" customWidth="1"/>
    <col min="11778" max="11778" width="11.140625" style="88" customWidth="1"/>
    <col min="11779" max="12029" width="10.140625" style="88"/>
    <col min="12030" max="12030" width="6" style="88" customWidth="1"/>
    <col min="12031" max="12031" width="54.28515625" style="88" customWidth="1"/>
    <col min="12032" max="12032" width="15.140625" style="88" customWidth="1"/>
    <col min="12033" max="12033" width="10.85546875" style="88" customWidth="1"/>
    <col min="12034" max="12034" width="11.140625" style="88" customWidth="1"/>
    <col min="12035" max="12285" width="10.140625" style="88"/>
    <col min="12286" max="12286" width="6" style="88" customWidth="1"/>
    <col min="12287" max="12287" width="54.28515625" style="88" customWidth="1"/>
    <col min="12288" max="12288" width="15.140625" style="88" customWidth="1"/>
    <col min="12289" max="12289" width="10.85546875" style="88" customWidth="1"/>
    <col min="12290" max="12290" width="11.140625" style="88" customWidth="1"/>
    <col min="12291" max="12541" width="10.140625" style="88"/>
    <col min="12542" max="12542" width="6" style="88" customWidth="1"/>
    <col min="12543" max="12543" width="54.28515625" style="88" customWidth="1"/>
    <col min="12544" max="12544" width="15.140625" style="88" customWidth="1"/>
    <col min="12545" max="12545" width="10.85546875" style="88" customWidth="1"/>
    <col min="12546" max="12546" width="11.140625" style="88" customWidth="1"/>
    <col min="12547" max="12797" width="10.140625" style="88"/>
    <col min="12798" max="12798" width="6" style="88" customWidth="1"/>
    <col min="12799" max="12799" width="54.28515625" style="88" customWidth="1"/>
    <col min="12800" max="12800" width="15.140625" style="88" customWidth="1"/>
    <col min="12801" max="12801" width="10.85546875" style="88" customWidth="1"/>
    <col min="12802" max="12802" width="11.140625" style="88" customWidth="1"/>
    <col min="12803" max="13053" width="10.140625" style="88"/>
    <col min="13054" max="13054" width="6" style="88" customWidth="1"/>
    <col min="13055" max="13055" width="54.28515625" style="88" customWidth="1"/>
    <col min="13056" max="13056" width="15.140625" style="88" customWidth="1"/>
    <col min="13057" max="13057" width="10.85546875" style="88" customWidth="1"/>
    <col min="13058" max="13058" width="11.140625" style="88" customWidth="1"/>
    <col min="13059" max="13309" width="10.140625" style="88"/>
    <col min="13310" max="13310" width="6" style="88" customWidth="1"/>
    <col min="13311" max="13311" width="54.28515625" style="88" customWidth="1"/>
    <col min="13312" max="13312" width="15.140625" style="88" customWidth="1"/>
    <col min="13313" max="13313" width="10.85546875" style="88" customWidth="1"/>
    <col min="13314" max="13314" width="11.140625" style="88" customWidth="1"/>
    <col min="13315" max="13565" width="10.140625" style="88"/>
    <col min="13566" max="13566" width="6" style="88" customWidth="1"/>
    <col min="13567" max="13567" width="54.28515625" style="88" customWidth="1"/>
    <col min="13568" max="13568" width="15.140625" style="88" customWidth="1"/>
    <col min="13569" max="13569" width="10.85546875" style="88" customWidth="1"/>
    <col min="13570" max="13570" width="11.140625" style="88" customWidth="1"/>
    <col min="13571" max="13821" width="10.140625" style="88"/>
    <col min="13822" max="13822" width="6" style="88" customWidth="1"/>
    <col min="13823" max="13823" width="54.28515625" style="88" customWidth="1"/>
    <col min="13824" max="13824" width="15.140625" style="88" customWidth="1"/>
    <col min="13825" max="13825" width="10.85546875" style="88" customWidth="1"/>
    <col min="13826" max="13826" width="11.140625" style="88" customWidth="1"/>
    <col min="13827" max="14077" width="10.140625" style="88"/>
    <col min="14078" max="14078" width="6" style="88" customWidth="1"/>
    <col min="14079" max="14079" width="54.28515625" style="88" customWidth="1"/>
    <col min="14080" max="14080" width="15.140625" style="88" customWidth="1"/>
    <col min="14081" max="14081" width="10.85546875" style="88" customWidth="1"/>
    <col min="14082" max="14082" width="11.140625" style="88" customWidth="1"/>
    <col min="14083" max="14333" width="10.140625" style="88"/>
    <col min="14334" max="14334" width="6" style="88" customWidth="1"/>
    <col min="14335" max="14335" width="54.28515625" style="88" customWidth="1"/>
    <col min="14336" max="14336" width="15.140625" style="88" customWidth="1"/>
    <col min="14337" max="14337" width="10.85546875" style="88" customWidth="1"/>
    <col min="14338" max="14338" width="11.140625" style="88" customWidth="1"/>
    <col min="14339" max="14589" width="10.140625" style="88"/>
    <col min="14590" max="14590" width="6" style="88" customWidth="1"/>
    <col min="14591" max="14591" width="54.28515625" style="88" customWidth="1"/>
    <col min="14592" max="14592" width="15.140625" style="88" customWidth="1"/>
    <col min="14593" max="14593" width="10.85546875" style="88" customWidth="1"/>
    <col min="14594" max="14594" width="11.140625" style="88" customWidth="1"/>
    <col min="14595" max="14845" width="10.140625" style="88"/>
    <col min="14846" max="14846" width="6" style="88" customWidth="1"/>
    <col min="14847" max="14847" width="54.28515625" style="88" customWidth="1"/>
    <col min="14848" max="14848" width="15.140625" style="88" customWidth="1"/>
    <col min="14849" max="14849" width="10.85546875" style="88" customWidth="1"/>
    <col min="14850" max="14850" width="11.140625" style="88" customWidth="1"/>
    <col min="14851" max="15101" width="10.140625" style="88"/>
    <col min="15102" max="15102" width="6" style="88" customWidth="1"/>
    <col min="15103" max="15103" width="54.28515625" style="88" customWidth="1"/>
    <col min="15104" max="15104" width="15.140625" style="88" customWidth="1"/>
    <col min="15105" max="15105" width="10.85546875" style="88" customWidth="1"/>
    <col min="15106" max="15106" width="11.140625" style="88" customWidth="1"/>
    <col min="15107" max="15357" width="10.140625" style="88"/>
    <col min="15358" max="15358" width="6" style="88" customWidth="1"/>
    <col min="15359" max="15359" width="54.28515625" style="88" customWidth="1"/>
    <col min="15360" max="15360" width="15.140625" style="88" customWidth="1"/>
    <col min="15361" max="15361" width="10.85546875" style="88" customWidth="1"/>
    <col min="15362" max="15362" width="11.140625" style="88" customWidth="1"/>
    <col min="15363" max="15613" width="10.140625" style="88"/>
    <col min="15614" max="15614" width="6" style="88" customWidth="1"/>
    <col min="15615" max="15615" width="54.28515625" style="88" customWidth="1"/>
    <col min="15616" max="15616" width="15.140625" style="88" customWidth="1"/>
    <col min="15617" max="15617" width="10.85546875" style="88" customWidth="1"/>
    <col min="15618" max="15618" width="11.140625" style="88" customWidth="1"/>
    <col min="15619" max="15869" width="10.140625" style="88"/>
    <col min="15870" max="15870" width="6" style="88" customWidth="1"/>
    <col min="15871" max="15871" width="54.28515625" style="88" customWidth="1"/>
    <col min="15872" max="15872" width="15.140625" style="88" customWidth="1"/>
    <col min="15873" max="15873" width="10.85546875" style="88" customWidth="1"/>
    <col min="15874" max="15874" width="11.140625" style="88" customWidth="1"/>
    <col min="15875" max="16125" width="10.140625" style="88"/>
    <col min="16126" max="16126" width="6" style="88" customWidth="1"/>
    <col min="16127" max="16127" width="54.28515625" style="88" customWidth="1"/>
    <col min="16128" max="16128" width="15.140625" style="88" customWidth="1"/>
    <col min="16129" max="16129" width="10.85546875" style="88" customWidth="1"/>
    <col min="16130" max="16130" width="11.140625" style="88" customWidth="1"/>
    <col min="16131" max="16384" width="10.140625" style="88"/>
  </cols>
  <sheetData>
    <row r="1" spans="1:4" x14ac:dyDescent="0.25">
      <c r="A1" s="61"/>
      <c r="B1" s="48" t="s">
        <v>69</v>
      </c>
      <c r="C1" s="61"/>
    </row>
    <row r="2" spans="1:4" x14ac:dyDescent="0.25">
      <c r="A2" s="61"/>
      <c r="B2" s="48" t="s">
        <v>165</v>
      </c>
      <c r="C2" s="61"/>
    </row>
    <row r="3" spans="1:4" x14ac:dyDescent="0.25">
      <c r="A3" s="61"/>
      <c r="B3" s="48" t="s">
        <v>141</v>
      </c>
      <c r="C3" s="61"/>
    </row>
    <row r="4" spans="1:4" x14ac:dyDescent="0.25">
      <c r="A4" s="61"/>
      <c r="B4" s="61"/>
      <c r="C4" s="61"/>
    </row>
    <row r="5" spans="1:4" ht="49.5" customHeight="1" x14ac:dyDescent="0.25">
      <c r="A5" s="105" t="s">
        <v>171</v>
      </c>
      <c r="B5" s="105"/>
      <c r="C5" s="105"/>
    </row>
    <row r="6" spans="1:4" x14ac:dyDescent="0.25">
      <c r="A6" s="61"/>
      <c r="B6" s="61"/>
      <c r="C6" s="61"/>
    </row>
    <row r="7" spans="1:4" x14ac:dyDescent="0.25">
      <c r="A7" s="62"/>
      <c r="B7" s="48"/>
      <c r="C7" s="47" t="s">
        <v>79</v>
      </c>
    </row>
    <row r="8" spans="1:4" ht="32.25" customHeight="1" x14ac:dyDescent="0.25">
      <c r="A8" s="64" t="s">
        <v>0</v>
      </c>
      <c r="B8" s="102" t="s">
        <v>28</v>
      </c>
      <c r="C8" s="101" t="s">
        <v>198</v>
      </c>
    </row>
    <row r="9" spans="1:4" x14ac:dyDescent="0.25">
      <c r="A9" s="58">
        <v>1</v>
      </c>
      <c r="B9" s="79">
        <v>2</v>
      </c>
      <c r="C9" s="78">
        <v>3</v>
      </c>
    </row>
    <row r="10" spans="1:4" x14ac:dyDescent="0.25">
      <c r="A10" s="65">
        <v>1</v>
      </c>
      <c r="B10" s="6" t="s">
        <v>3</v>
      </c>
      <c r="C10" s="66">
        <f>SUM(C11:C11)</f>
        <v>3395.5</v>
      </c>
    </row>
    <row r="11" spans="1:4" x14ac:dyDescent="0.25">
      <c r="A11" s="65" t="s">
        <v>172</v>
      </c>
      <c r="B11" s="5" t="s">
        <v>158</v>
      </c>
      <c r="C11" s="46">
        <v>3395.5</v>
      </c>
    </row>
    <row r="12" spans="1:4" x14ac:dyDescent="0.25">
      <c r="A12" s="65" t="s">
        <v>173</v>
      </c>
      <c r="B12" s="67" t="s">
        <v>67</v>
      </c>
      <c r="C12" s="66">
        <f>+C10</f>
        <v>3395.5</v>
      </c>
      <c r="D12" s="89"/>
    </row>
    <row r="13" spans="1:4" x14ac:dyDescent="0.25">
      <c r="B13" s="49"/>
      <c r="C13" s="68"/>
    </row>
    <row r="14" spans="1:4" x14ac:dyDescent="0.25">
      <c r="B14" s="69"/>
      <c r="C14" s="68"/>
    </row>
    <row r="15" spans="1:4" x14ac:dyDescent="0.25">
      <c r="B15" s="49"/>
      <c r="C15" s="49"/>
    </row>
    <row r="16" spans="1:4" x14ac:dyDescent="0.25">
      <c r="C16" s="9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showZeros="0" zoomScale="89" zoomScaleNormal="89" workbookViewId="0">
      <pane xSplit="4" ySplit="9" topLeftCell="E10" activePane="bottomRight" state="frozen"/>
      <selection pane="topRight" activeCell="G1" sqref="G1"/>
      <selection pane="bottomLeft" activeCell="A12" sqref="A12"/>
      <selection pane="bottomRight" activeCell="B11" sqref="B11"/>
    </sheetView>
  </sheetViews>
  <sheetFormatPr defaultRowHeight="15" x14ac:dyDescent="0.25"/>
  <cols>
    <col min="1" max="1" width="7" style="88" customWidth="1"/>
    <col min="2" max="2" width="47.7109375" style="88" customWidth="1"/>
    <col min="3" max="3" width="20.42578125" style="88" customWidth="1"/>
    <col min="4" max="4" width="18.140625" style="88" customWidth="1"/>
    <col min="5" max="16384" width="9.140625" style="88"/>
  </cols>
  <sheetData>
    <row r="1" spans="1:4" ht="15.75" x14ac:dyDescent="0.25">
      <c r="A1" s="70"/>
      <c r="B1" s="70"/>
      <c r="C1" s="71" t="s">
        <v>71</v>
      </c>
      <c r="D1" s="70"/>
    </row>
    <row r="2" spans="1:4" ht="15.75" x14ac:dyDescent="0.25">
      <c r="A2" s="70"/>
      <c r="B2" s="70"/>
      <c r="C2" s="72" t="s">
        <v>166</v>
      </c>
      <c r="D2" s="70"/>
    </row>
    <row r="3" spans="1:4" ht="15.75" x14ac:dyDescent="0.25">
      <c r="A3" s="70"/>
      <c r="B3" s="70"/>
      <c r="C3" s="72" t="s">
        <v>142</v>
      </c>
      <c r="D3" s="70"/>
    </row>
    <row r="4" spans="1:4" ht="15.75" x14ac:dyDescent="0.25">
      <c r="A4" s="70"/>
      <c r="B4" s="70"/>
      <c r="C4" s="70"/>
      <c r="D4" s="70"/>
    </row>
    <row r="5" spans="1:4" s="85" customFormat="1" ht="15.75" x14ac:dyDescent="0.25">
      <c r="A5" s="106" t="s">
        <v>167</v>
      </c>
      <c r="B5" s="106"/>
      <c r="C5" s="106"/>
      <c r="D5" s="106"/>
    </row>
    <row r="6" spans="1:4" s="85" customFormat="1" ht="15.75" x14ac:dyDescent="0.25">
      <c r="A6" s="83"/>
      <c r="B6" s="83"/>
      <c r="C6" s="83"/>
      <c r="D6" s="83"/>
    </row>
    <row r="7" spans="1:4" s="91" customFormat="1" ht="15.75" x14ac:dyDescent="0.25">
      <c r="A7" s="54"/>
      <c r="B7" s="55"/>
      <c r="C7" s="56"/>
      <c r="D7" s="56"/>
    </row>
    <row r="8" spans="1:4" s="85" customFormat="1" ht="31.5" x14ac:dyDescent="0.25">
      <c r="A8" s="9" t="s">
        <v>0</v>
      </c>
      <c r="B8" s="9" t="s">
        <v>91</v>
      </c>
      <c r="C8" s="82" t="s">
        <v>187</v>
      </c>
      <c r="D8" s="9" t="s">
        <v>190</v>
      </c>
    </row>
    <row r="9" spans="1:4" s="85" customFormat="1" ht="15.75" x14ac:dyDescent="0.25">
      <c r="A9" s="84">
        <v>1</v>
      </c>
      <c r="B9" s="84">
        <v>2</v>
      </c>
      <c r="C9" s="84">
        <v>3</v>
      </c>
      <c r="D9" s="84">
        <v>4</v>
      </c>
    </row>
    <row r="10" spans="1:4" s="85" customFormat="1" ht="15.75" x14ac:dyDescent="0.25">
      <c r="A10" s="10">
        <v>1</v>
      </c>
      <c r="B10" s="6" t="s">
        <v>3</v>
      </c>
      <c r="C10" s="45">
        <f>C11+C21+C50</f>
        <v>25913.9</v>
      </c>
      <c r="D10" s="45">
        <f>+D11+D21+D50</f>
        <v>188.3</v>
      </c>
    </row>
    <row r="11" spans="1:4" s="85" customFormat="1" ht="31.5" x14ac:dyDescent="0.25">
      <c r="A11" s="10">
        <f>A10+1</f>
        <v>2</v>
      </c>
      <c r="B11" s="8" t="s">
        <v>82</v>
      </c>
      <c r="C11" s="45">
        <f>C13+C14+C15+C16+C17+C18+C19</f>
        <v>1830.3</v>
      </c>
      <c r="D11" s="45">
        <f>D13+D14+D15+D16+D17+D18+D19</f>
        <v>117.7</v>
      </c>
    </row>
    <row r="12" spans="1:4" s="85" customFormat="1" ht="15.75" x14ac:dyDescent="0.25">
      <c r="A12" s="10">
        <f t="shared" ref="A12:A68" si="0">A11+1</f>
        <v>3</v>
      </c>
      <c r="B12" s="84" t="s">
        <v>2</v>
      </c>
      <c r="C12" s="46"/>
      <c r="D12" s="46"/>
    </row>
    <row r="13" spans="1:4" s="85" customFormat="1" ht="15.75" x14ac:dyDescent="0.25">
      <c r="A13" s="10">
        <f t="shared" si="0"/>
        <v>4</v>
      </c>
      <c r="B13" s="5" t="s">
        <v>30</v>
      </c>
      <c r="C13" s="46">
        <v>69</v>
      </c>
      <c r="D13" s="46"/>
    </row>
    <row r="14" spans="1:4" s="85" customFormat="1" ht="15.75" x14ac:dyDescent="0.25">
      <c r="A14" s="10">
        <f t="shared" si="0"/>
        <v>5</v>
      </c>
      <c r="B14" s="4" t="s">
        <v>63</v>
      </c>
      <c r="C14" s="46">
        <v>17.8</v>
      </c>
      <c r="D14" s="46"/>
    </row>
    <row r="15" spans="1:4" s="85" customFormat="1" ht="31.5" x14ac:dyDescent="0.25">
      <c r="A15" s="10">
        <f t="shared" si="0"/>
        <v>6</v>
      </c>
      <c r="B15" s="5" t="s">
        <v>49</v>
      </c>
      <c r="C15" s="46">
        <v>597.70000000000005</v>
      </c>
      <c r="D15" s="46"/>
    </row>
    <row r="16" spans="1:4" s="85" customFormat="1" ht="15.75" x14ac:dyDescent="0.25">
      <c r="A16" s="10">
        <f t="shared" si="0"/>
        <v>7</v>
      </c>
      <c r="B16" s="5" t="s">
        <v>94</v>
      </c>
      <c r="C16" s="46">
        <v>115.2</v>
      </c>
      <c r="D16" s="46"/>
    </row>
    <row r="17" spans="1:4" s="85" customFormat="1" ht="15.75" x14ac:dyDescent="0.25">
      <c r="A17" s="10">
        <f t="shared" si="0"/>
        <v>8</v>
      </c>
      <c r="B17" s="4" t="s">
        <v>43</v>
      </c>
      <c r="C17" s="46">
        <v>620.20000000000005</v>
      </c>
      <c r="D17" s="46">
        <v>117.7</v>
      </c>
    </row>
    <row r="18" spans="1:4" s="85" customFormat="1" ht="15.75" x14ac:dyDescent="0.25">
      <c r="A18" s="10">
        <f t="shared" si="0"/>
        <v>9</v>
      </c>
      <c r="B18" s="4" t="s">
        <v>55</v>
      </c>
      <c r="C18" s="46">
        <v>74.900000000000006</v>
      </c>
      <c r="D18" s="46"/>
    </row>
    <row r="19" spans="1:4" s="85" customFormat="1" ht="15.75" x14ac:dyDescent="0.25">
      <c r="A19" s="10">
        <f t="shared" si="0"/>
        <v>10</v>
      </c>
      <c r="B19" s="4" t="s">
        <v>57</v>
      </c>
      <c r="C19" s="46">
        <f>104+231.5</f>
        <v>335.5</v>
      </c>
      <c r="D19" s="46"/>
    </row>
    <row r="20" spans="1:4" s="85" customFormat="1" ht="15.75" x14ac:dyDescent="0.25">
      <c r="A20" s="10">
        <f t="shared" si="0"/>
        <v>11</v>
      </c>
      <c r="B20" s="51" t="s">
        <v>97</v>
      </c>
      <c r="C20" s="46">
        <v>0.8</v>
      </c>
      <c r="D20" s="46"/>
    </row>
    <row r="21" spans="1:4" s="85" customFormat="1" ht="31.5" x14ac:dyDescent="0.25">
      <c r="A21" s="10">
        <f t="shared" si="0"/>
        <v>12</v>
      </c>
      <c r="B21" s="8" t="s">
        <v>83</v>
      </c>
      <c r="C21" s="45">
        <f>C23+C25+C27+C29+C32+C34+C37+C39</f>
        <v>4751.3</v>
      </c>
      <c r="D21" s="45">
        <f>D23+D25+D27+D29+D32+D34+D37+D39</f>
        <v>64.2</v>
      </c>
    </row>
    <row r="22" spans="1:4" s="85" customFormat="1" ht="15.75" x14ac:dyDescent="0.25">
      <c r="A22" s="10">
        <f t="shared" si="0"/>
        <v>13</v>
      </c>
      <c r="B22" s="84" t="s">
        <v>2</v>
      </c>
      <c r="C22" s="46"/>
      <c r="D22" s="46"/>
    </row>
    <row r="23" spans="1:4" s="85" customFormat="1" ht="31.5" x14ac:dyDescent="0.25">
      <c r="A23" s="10">
        <f t="shared" si="0"/>
        <v>14</v>
      </c>
      <c r="B23" s="8" t="s">
        <v>84</v>
      </c>
      <c r="C23" s="45">
        <f>C24</f>
        <v>274.8</v>
      </c>
      <c r="D23" s="45">
        <f>D24</f>
        <v>0</v>
      </c>
    </row>
    <row r="24" spans="1:4" s="85" customFormat="1" ht="15.75" x14ac:dyDescent="0.25">
      <c r="A24" s="10">
        <f t="shared" si="0"/>
        <v>15</v>
      </c>
      <c r="B24" s="4" t="s">
        <v>48</v>
      </c>
      <c r="C24" s="46">
        <v>274.8</v>
      </c>
      <c r="D24" s="46"/>
    </row>
    <row r="25" spans="1:4" s="85" customFormat="1" ht="47.25" x14ac:dyDescent="0.25">
      <c r="A25" s="10">
        <f t="shared" si="0"/>
        <v>16</v>
      </c>
      <c r="B25" s="6" t="s">
        <v>87</v>
      </c>
      <c r="C25" s="45">
        <f>C26</f>
        <v>48.1</v>
      </c>
      <c r="D25" s="45">
        <f>D26</f>
        <v>0</v>
      </c>
    </row>
    <row r="26" spans="1:4" s="85" customFormat="1" ht="15.75" x14ac:dyDescent="0.25">
      <c r="A26" s="10">
        <f t="shared" si="0"/>
        <v>17</v>
      </c>
      <c r="B26" s="5" t="s">
        <v>63</v>
      </c>
      <c r="C26" s="46">
        <v>48.1</v>
      </c>
      <c r="D26" s="46"/>
    </row>
    <row r="27" spans="1:4" s="85" customFormat="1" ht="47.25" x14ac:dyDescent="0.25">
      <c r="A27" s="10">
        <f t="shared" si="0"/>
        <v>18</v>
      </c>
      <c r="B27" s="8" t="s">
        <v>85</v>
      </c>
      <c r="C27" s="45">
        <f>C28</f>
        <v>912.9</v>
      </c>
      <c r="D27" s="45">
        <f>D28</f>
        <v>0</v>
      </c>
    </row>
    <row r="28" spans="1:4" s="85" customFormat="1" ht="15.75" x14ac:dyDescent="0.25">
      <c r="A28" s="10">
        <f t="shared" si="0"/>
        <v>19</v>
      </c>
      <c r="B28" s="9" t="s">
        <v>48</v>
      </c>
      <c r="C28" s="46">
        <v>912.9</v>
      </c>
      <c r="D28" s="46"/>
    </row>
    <row r="29" spans="1:4" s="85" customFormat="1" ht="63" x14ac:dyDescent="0.25">
      <c r="A29" s="10">
        <f t="shared" si="0"/>
        <v>20</v>
      </c>
      <c r="B29" s="8" t="s">
        <v>128</v>
      </c>
      <c r="C29" s="45">
        <f>C30</f>
        <v>644.9</v>
      </c>
      <c r="D29" s="45">
        <f>D30</f>
        <v>0</v>
      </c>
    </row>
    <row r="30" spans="1:4" s="85" customFormat="1" ht="15.75" x14ac:dyDescent="0.25">
      <c r="A30" s="10">
        <f t="shared" si="0"/>
        <v>21</v>
      </c>
      <c r="B30" s="9" t="s">
        <v>68</v>
      </c>
      <c r="C30" s="46">
        <v>644.9</v>
      </c>
      <c r="D30" s="46"/>
    </row>
    <row r="31" spans="1:4" s="85" customFormat="1" ht="15.75" x14ac:dyDescent="0.25">
      <c r="A31" s="10">
        <f t="shared" si="0"/>
        <v>22</v>
      </c>
      <c r="B31" s="51" t="s">
        <v>97</v>
      </c>
      <c r="C31" s="46">
        <v>64.3</v>
      </c>
      <c r="D31" s="46"/>
    </row>
    <row r="32" spans="1:4" s="85" customFormat="1" ht="63" x14ac:dyDescent="0.25">
      <c r="A32" s="10">
        <f t="shared" si="0"/>
        <v>23</v>
      </c>
      <c r="B32" s="6" t="s">
        <v>129</v>
      </c>
      <c r="C32" s="45">
        <f>C33</f>
        <v>10</v>
      </c>
      <c r="D32" s="45">
        <f>D33</f>
        <v>9.8000000000000007</v>
      </c>
    </row>
    <row r="33" spans="1:4" s="85" customFormat="1" ht="15.75" x14ac:dyDescent="0.25">
      <c r="A33" s="10">
        <f t="shared" si="0"/>
        <v>24</v>
      </c>
      <c r="B33" s="5" t="s">
        <v>30</v>
      </c>
      <c r="C33" s="46">
        <v>10</v>
      </c>
      <c r="D33" s="46">
        <v>9.8000000000000007</v>
      </c>
    </row>
    <row r="34" spans="1:4" s="85" customFormat="1" ht="31.5" x14ac:dyDescent="0.25">
      <c r="A34" s="10">
        <f t="shared" si="0"/>
        <v>25</v>
      </c>
      <c r="B34" s="8" t="s">
        <v>159</v>
      </c>
      <c r="C34" s="45">
        <f>C35+C36</f>
        <v>1201.5</v>
      </c>
      <c r="D34" s="45">
        <f>D35+D36</f>
        <v>0</v>
      </c>
    </row>
    <row r="35" spans="1:4" s="85" customFormat="1" ht="15.75" x14ac:dyDescent="0.25">
      <c r="A35" s="10">
        <f t="shared" si="0"/>
        <v>26</v>
      </c>
      <c r="B35" s="5" t="s">
        <v>86</v>
      </c>
      <c r="C35" s="46">
        <v>185.5</v>
      </c>
      <c r="D35" s="46"/>
    </row>
    <row r="36" spans="1:4" s="85" customFormat="1" ht="17.25" customHeight="1" x14ac:dyDescent="0.25">
      <c r="A36" s="10">
        <f t="shared" si="0"/>
        <v>27</v>
      </c>
      <c r="B36" s="5" t="s">
        <v>68</v>
      </c>
      <c r="C36" s="46">
        <v>1016</v>
      </c>
      <c r="D36" s="46"/>
    </row>
    <row r="37" spans="1:4" s="85" customFormat="1" ht="31.5" x14ac:dyDescent="0.25">
      <c r="A37" s="10">
        <f t="shared" si="0"/>
        <v>28</v>
      </c>
      <c r="B37" s="6" t="s">
        <v>160</v>
      </c>
      <c r="C37" s="45">
        <f>C38</f>
        <v>141.4</v>
      </c>
      <c r="D37" s="45">
        <f>D38</f>
        <v>0</v>
      </c>
    </row>
    <row r="38" spans="1:4" s="85" customFormat="1" ht="15.75" x14ac:dyDescent="0.25">
      <c r="A38" s="10">
        <f t="shared" si="0"/>
        <v>29</v>
      </c>
      <c r="B38" s="5" t="s">
        <v>57</v>
      </c>
      <c r="C38" s="46">
        <v>141.4</v>
      </c>
      <c r="D38" s="46"/>
    </row>
    <row r="39" spans="1:4" s="85" customFormat="1" ht="47.25" x14ac:dyDescent="0.25">
      <c r="A39" s="10">
        <f t="shared" si="0"/>
        <v>30</v>
      </c>
      <c r="B39" s="3" t="s">
        <v>161</v>
      </c>
      <c r="C39" s="45">
        <f>C40+C41+C42+C44+C46+C47+C48</f>
        <v>1517.7</v>
      </c>
      <c r="D39" s="45">
        <f>D40+D41+D42+D44+D46+D47+D48</f>
        <v>54.4</v>
      </c>
    </row>
    <row r="40" spans="1:4" s="85" customFormat="1" ht="15.75" x14ac:dyDescent="0.25">
      <c r="A40" s="10">
        <f t="shared" si="0"/>
        <v>31</v>
      </c>
      <c r="B40" s="9" t="s">
        <v>140</v>
      </c>
      <c r="C40" s="46">
        <v>3.7</v>
      </c>
      <c r="D40" s="46"/>
    </row>
    <row r="41" spans="1:4" s="85" customFormat="1" ht="15.75" x14ac:dyDescent="0.25">
      <c r="A41" s="10">
        <f t="shared" si="0"/>
        <v>32</v>
      </c>
      <c r="B41" s="4" t="s">
        <v>48</v>
      </c>
      <c r="C41" s="46">
        <v>50</v>
      </c>
      <c r="D41" s="46"/>
    </row>
    <row r="42" spans="1:4" s="85" customFormat="1" ht="15.75" x14ac:dyDescent="0.25">
      <c r="A42" s="10">
        <f t="shared" si="0"/>
        <v>33</v>
      </c>
      <c r="B42" s="9" t="s">
        <v>68</v>
      </c>
      <c r="C42" s="46">
        <v>80.8</v>
      </c>
      <c r="D42" s="46"/>
    </row>
    <row r="43" spans="1:4" s="85" customFormat="1" ht="15.75" x14ac:dyDescent="0.25">
      <c r="A43" s="10">
        <f t="shared" si="0"/>
        <v>34</v>
      </c>
      <c r="B43" s="51" t="s">
        <v>97</v>
      </c>
      <c r="C43" s="46">
        <v>65</v>
      </c>
      <c r="D43" s="46"/>
    </row>
    <row r="44" spans="1:4" s="85" customFormat="1" ht="31.5" x14ac:dyDescent="0.25">
      <c r="A44" s="10">
        <f t="shared" si="0"/>
        <v>35</v>
      </c>
      <c r="B44" s="5" t="s">
        <v>49</v>
      </c>
      <c r="C44" s="46">
        <v>1091.8</v>
      </c>
      <c r="D44" s="46">
        <v>6.7</v>
      </c>
    </row>
    <row r="45" spans="1:4" s="85" customFormat="1" ht="15.75" x14ac:dyDescent="0.25">
      <c r="A45" s="10">
        <f t="shared" si="0"/>
        <v>36</v>
      </c>
      <c r="B45" s="51" t="s">
        <v>97</v>
      </c>
      <c r="C45" s="46">
        <v>518.6</v>
      </c>
      <c r="D45" s="46"/>
    </row>
    <row r="46" spans="1:4" s="85" customFormat="1" ht="15.75" x14ac:dyDescent="0.25">
      <c r="A46" s="10">
        <f t="shared" si="0"/>
        <v>37</v>
      </c>
      <c r="B46" s="5" t="s">
        <v>130</v>
      </c>
      <c r="C46" s="46">
        <v>62.4</v>
      </c>
      <c r="D46" s="46">
        <v>1.6</v>
      </c>
    </row>
    <row r="47" spans="1:4" s="85" customFormat="1" ht="15.75" x14ac:dyDescent="0.25">
      <c r="A47" s="10">
        <f t="shared" si="0"/>
        <v>38</v>
      </c>
      <c r="B47" s="5" t="s">
        <v>52</v>
      </c>
      <c r="C47" s="46">
        <v>138.1</v>
      </c>
      <c r="D47" s="46">
        <v>2.1</v>
      </c>
    </row>
    <row r="48" spans="1:4" s="85" customFormat="1" ht="15.75" x14ac:dyDescent="0.25">
      <c r="A48" s="10">
        <f t="shared" si="0"/>
        <v>39</v>
      </c>
      <c r="B48" s="4" t="s">
        <v>57</v>
      </c>
      <c r="C48" s="46">
        <v>90.9</v>
      </c>
      <c r="D48" s="46">
        <v>44</v>
      </c>
    </row>
    <row r="49" spans="1:4" s="85" customFormat="1" ht="15.75" x14ac:dyDescent="0.25">
      <c r="A49" s="10">
        <f t="shared" si="0"/>
        <v>40</v>
      </c>
      <c r="B49" s="51" t="s">
        <v>97</v>
      </c>
      <c r="C49" s="46">
        <v>0.3</v>
      </c>
      <c r="D49" s="46">
        <v>0.3</v>
      </c>
    </row>
    <row r="50" spans="1:4" s="85" customFormat="1" ht="31.5" x14ac:dyDescent="0.25">
      <c r="A50" s="10">
        <f t="shared" si="0"/>
        <v>41</v>
      </c>
      <c r="B50" s="6" t="s">
        <v>88</v>
      </c>
      <c r="C50" s="45">
        <f>C51+C52+C53+C55+C56+C57+C59+C61+C63+C65+C66</f>
        <v>19332.3</v>
      </c>
      <c r="D50" s="45">
        <f>D51+D52+D53+D55+D56+D57+D59+D61+D63+D65+D66</f>
        <v>6.4</v>
      </c>
    </row>
    <row r="51" spans="1:4" s="85" customFormat="1" ht="15.75" x14ac:dyDescent="0.25">
      <c r="A51" s="10">
        <f t="shared" si="0"/>
        <v>42</v>
      </c>
      <c r="B51" s="5" t="s">
        <v>86</v>
      </c>
      <c r="C51" s="46">
        <v>235.2</v>
      </c>
      <c r="D51" s="46"/>
    </row>
    <row r="52" spans="1:4" s="85" customFormat="1" ht="15.75" x14ac:dyDescent="0.25">
      <c r="A52" s="10">
        <f t="shared" si="0"/>
        <v>43</v>
      </c>
      <c r="B52" s="9" t="s">
        <v>140</v>
      </c>
      <c r="C52" s="46">
        <v>282.7</v>
      </c>
      <c r="D52" s="46">
        <v>0.2</v>
      </c>
    </row>
    <row r="53" spans="1:4" s="85" customFormat="1" ht="15.75" x14ac:dyDescent="0.25">
      <c r="A53" s="10">
        <f t="shared" si="0"/>
        <v>44</v>
      </c>
      <c r="B53" s="5" t="s">
        <v>30</v>
      </c>
      <c r="C53" s="46">
        <v>1188.4000000000001</v>
      </c>
      <c r="D53" s="46"/>
    </row>
    <row r="54" spans="1:4" s="85" customFormat="1" ht="15.75" x14ac:dyDescent="0.25">
      <c r="A54" s="10">
        <f t="shared" si="0"/>
        <v>45</v>
      </c>
      <c r="B54" s="51" t="s">
        <v>97</v>
      </c>
      <c r="C54" s="46">
        <v>6.3</v>
      </c>
      <c r="D54" s="46"/>
    </row>
    <row r="55" spans="1:4" s="85" customFormat="1" ht="15.75" x14ac:dyDescent="0.25">
      <c r="A55" s="10">
        <f t="shared" si="0"/>
        <v>46</v>
      </c>
      <c r="B55" s="5" t="s">
        <v>63</v>
      </c>
      <c r="C55" s="46">
        <v>210.1</v>
      </c>
      <c r="D55" s="46"/>
    </row>
    <row r="56" spans="1:4" s="85" customFormat="1" ht="15.75" x14ac:dyDescent="0.25">
      <c r="A56" s="10">
        <f t="shared" si="0"/>
        <v>47</v>
      </c>
      <c r="B56" s="9" t="s">
        <v>40</v>
      </c>
      <c r="C56" s="46">
        <v>1225.8</v>
      </c>
      <c r="D56" s="46"/>
    </row>
    <row r="57" spans="1:4" s="85" customFormat="1" ht="15.75" x14ac:dyDescent="0.25">
      <c r="A57" s="10">
        <f t="shared" si="0"/>
        <v>48</v>
      </c>
      <c r="B57" s="84" t="s">
        <v>68</v>
      </c>
      <c r="C57" s="46">
        <v>3744.4</v>
      </c>
      <c r="D57" s="46">
        <v>3.1</v>
      </c>
    </row>
    <row r="58" spans="1:4" s="85" customFormat="1" ht="15.75" x14ac:dyDescent="0.25">
      <c r="A58" s="10">
        <f t="shared" si="0"/>
        <v>49</v>
      </c>
      <c r="B58" s="51" t="s">
        <v>97</v>
      </c>
      <c r="C58" s="46">
        <v>19.100000000000001</v>
      </c>
      <c r="D58" s="46"/>
    </row>
    <row r="59" spans="1:4" s="85" customFormat="1" ht="31.5" x14ac:dyDescent="0.25">
      <c r="A59" s="10">
        <f t="shared" si="0"/>
        <v>50</v>
      </c>
      <c r="B59" s="5" t="s">
        <v>49</v>
      </c>
      <c r="C59" s="46">
        <v>4429.6000000000004</v>
      </c>
      <c r="D59" s="46">
        <v>1.9</v>
      </c>
    </row>
    <row r="60" spans="1:4" s="85" customFormat="1" ht="15.75" x14ac:dyDescent="0.25">
      <c r="A60" s="10">
        <f t="shared" si="0"/>
        <v>51</v>
      </c>
      <c r="B60" s="51" t="s">
        <v>97</v>
      </c>
      <c r="C60" s="46">
        <v>230.6</v>
      </c>
      <c r="D60" s="46"/>
    </row>
    <row r="61" spans="1:4" s="85" customFormat="1" ht="15.75" x14ac:dyDescent="0.25">
      <c r="A61" s="10">
        <f t="shared" si="0"/>
        <v>52</v>
      </c>
      <c r="B61" s="5" t="s">
        <v>130</v>
      </c>
      <c r="C61" s="46">
        <v>722.8</v>
      </c>
      <c r="D61" s="46">
        <v>0.9</v>
      </c>
    </row>
    <row r="62" spans="1:4" s="85" customFormat="1" ht="15.75" x14ac:dyDescent="0.25">
      <c r="A62" s="10">
        <f t="shared" si="0"/>
        <v>53</v>
      </c>
      <c r="B62" s="51" t="s">
        <v>97</v>
      </c>
      <c r="C62" s="46">
        <v>2.2999999999999998</v>
      </c>
      <c r="D62" s="46"/>
    </row>
    <row r="63" spans="1:4" s="85" customFormat="1" ht="15.75" x14ac:dyDescent="0.25">
      <c r="A63" s="10">
        <f t="shared" si="0"/>
        <v>54</v>
      </c>
      <c r="B63" s="5" t="s">
        <v>52</v>
      </c>
      <c r="C63" s="46">
        <v>7093.4</v>
      </c>
      <c r="D63" s="46">
        <v>0.3</v>
      </c>
    </row>
    <row r="64" spans="1:4" s="85" customFormat="1" ht="15.75" x14ac:dyDescent="0.25">
      <c r="A64" s="10">
        <f t="shared" si="0"/>
        <v>55</v>
      </c>
      <c r="B64" s="51" t="s">
        <v>97</v>
      </c>
      <c r="C64" s="46">
        <v>1.4</v>
      </c>
      <c r="D64" s="46"/>
    </row>
    <row r="65" spans="1:4" s="85" customFormat="1" ht="15.75" x14ac:dyDescent="0.25">
      <c r="A65" s="10">
        <f t="shared" si="0"/>
        <v>56</v>
      </c>
      <c r="B65" s="9" t="s">
        <v>55</v>
      </c>
      <c r="C65" s="46">
        <v>44.2</v>
      </c>
      <c r="D65" s="46"/>
    </row>
    <row r="66" spans="1:4" s="85" customFormat="1" ht="15.75" x14ac:dyDescent="0.25">
      <c r="A66" s="10">
        <f t="shared" si="0"/>
        <v>57</v>
      </c>
      <c r="B66" s="5" t="s">
        <v>57</v>
      </c>
      <c r="C66" s="46">
        <v>155.69999999999999</v>
      </c>
      <c r="D66" s="46"/>
    </row>
    <row r="67" spans="1:4" s="85" customFormat="1" ht="15.75" x14ac:dyDescent="0.25">
      <c r="A67" s="10">
        <f t="shared" si="0"/>
        <v>58</v>
      </c>
      <c r="B67" s="51" t="s">
        <v>97</v>
      </c>
      <c r="C67" s="46">
        <v>26.3</v>
      </c>
      <c r="D67" s="46"/>
    </row>
    <row r="68" spans="1:4" s="85" customFormat="1" ht="15.75" x14ac:dyDescent="0.25">
      <c r="A68" s="10">
        <f t="shared" si="0"/>
        <v>59</v>
      </c>
      <c r="B68" s="6" t="s">
        <v>80</v>
      </c>
      <c r="C68" s="45">
        <f>C11+C21+C50</f>
        <v>25913.9</v>
      </c>
      <c r="D68" s="45">
        <f>+D11+D21+D50</f>
        <v>188.3</v>
      </c>
    </row>
    <row r="69" spans="1:4" ht="15.75" x14ac:dyDescent="0.25">
      <c r="A69" s="49"/>
      <c r="B69" s="49"/>
      <c r="C69" s="73"/>
      <c r="D69" s="73"/>
    </row>
    <row r="70" spans="1:4" ht="15.75" x14ac:dyDescent="0.25">
      <c r="A70" s="49"/>
      <c r="B70" s="69"/>
      <c r="C70" s="73"/>
      <c r="D70" s="73"/>
    </row>
    <row r="71" spans="1:4" ht="15.75" x14ac:dyDescent="0.25">
      <c r="A71" s="49"/>
      <c r="B71" s="49"/>
      <c r="C71" s="73"/>
      <c r="D71" s="73"/>
    </row>
    <row r="72" spans="1:4" x14ac:dyDescent="0.25">
      <c r="C72" s="92"/>
      <c r="D72" s="92"/>
    </row>
    <row r="73" spans="1:4" x14ac:dyDescent="0.25">
      <c r="C73" s="92"/>
      <c r="D73" s="92"/>
    </row>
  </sheetData>
  <mergeCells count="1">
    <mergeCell ref="A5:D5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Zeros="0" zoomScaleNormal="100" workbookViewId="0">
      <selection activeCell="A5" sqref="A5:G6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85" customWidth="1"/>
    <col min="4" max="4" width="10.5703125" style="85" customWidth="1"/>
    <col min="5" max="5" width="9.140625" style="85" customWidth="1"/>
    <col min="6" max="6" width="11.42578125" style="85" customWidth="1"/>
    <col min="7" max="7" width="12" style="85" customWidth="1"/>
    <col min="8" max="16384" width="9.140625" style="85"/>
  </cols>
  <sheetData>
    <row r="1" spans="1:7" x14ac:dyDescent="0.25">
      <c r="C1" s="15" t="s">
        <v>71</v>
      </c>
      <c r="D1" s="16"/>
      <c r="E1" s="16"/>
      <c r="F1" s="16"/>
      <c r="G1" s="16"/>
    </row>
    <row r="2" spans="1:7" x14ac:dyDescent="0.25">
      <c r="C2" s="16" t="s">
        <v>166</v>
      </c>
      <c r="D2" s="16"/>
      <c r="E2" s="16"/>
      <c r="F2" s="16"/>
      <c r="G2" s="16"/>
    </row>
    <row r="3" spans="1:7" x14ac:dyDescent="0.25">
      <c r="C3" s="16" t="s">
        <v>169</v>
      </c>
      <c r="D3" s="16"/>
      <c r="E3" s="16"/>
      <c r="F3" s="16"/>
      <c r="G3" s="16"/>
    </row>
    <row r="4" spans="1:7" x14ac:dyDescent="0.25">
      <c r="B4" s="26"/>
      <c r="C4" s="1"/>
      <c r="D4" s="1"/>
      <c r="E4" s="1"/>
      <c r="F4" s="1"/>
      <c r="G4" s="1"/>
    </row>
    <row r="5" spans="1:7" ht="18" customHeight="1" x14ac:dyDescent="0.2">
      <c r="A5" s="107" t="s">
        <v>168</v>
      </c>
      <c r="B5" s="107"/>
      <c r="C5" s="107"/>
      <c r="D5" s="107"/>
      <c r="E5" s="107"/>
      <c r="F5" s="107"/>
      <c r="G5" s="107"/>
    </row>
    <row r="6" spans="1:7" ht="18" customHeight="1" x14ac:dyDescent="0.2">
      <c r="A6" s="107"/>
      <c r="B6" s="107"/>
      <c r="C6" s="107"/>
      <c r="D6" s="107"/>
      <c r="E6" s="107"/>
      <c r="F6" s="107"/>
      <c r="G6" s="107"/>
    </row>
    <row r="7" spans="1:7" ht="15" customHeight="1" x14ac:dyDescent="0.25">
      <c r="A7" s="27"/>
      <c r="B7" s="27"/>
      <c r="C7" s="28"/>
      <c r="D7" s="29"/>
      <c r="E7" s="29"/>
      <c r="F7" s="29"/>
      <c r="G7" s="29"/>
    </row>
    <row r="8" spans="1:7" ht="15.75" customHeight="1" x14ac:dyDescent="0.25">
      <c r="A8" s="30"/>
      <c r="B8" s="31"/>
      <c r="C8" s="32"/>
      <c r="D8" s="32"/>
      <c r="E8" s="32"/>
      <c r="F8" s="32"/>
      <c r="G8" s="33" t="s">
        <v>79</v>
      </c>
    </row>
    <row r="9" spans="1:7" ht="17.25" customHeight="1" x14ac:dyDescent="0.25">
      <c r="A9" s="108" t="s">
        <v>0</v>
      </c>
      <c r="B9" s="108" t="s">
        <v>137</v>
      </c>
      <c r="C9" s="109" t="s">
        <v>1</v>
      </c>
      <c r="D9" s="110" t="s">
        <v>2</v>
      </c>
      <c r="E9" s="110"/>
      <c r="F9" s="110"/>
      <c r="G9" s="110"/>
    </row>
    <row r="10" spans="1:7" ht="113.25" customHeight="1" x14ac:dyDescent="0.2">
      <c r="A10" s="108"/>
      <c r="B10" s="108"/>
      <c r="C10" s="109"/>
      <c r="D10" s="34" t="s">
        <v>115</v>
      </c>
      <c r="E10" s="35" t="s">
        <v>116</v>
      </c>
      <c r="F10" s="35" t="s">
        <v>147</v>
      </c>
      <c r="G10" s="35" t="s">
        <v>201</v>
      </c>
    </row>
    <row r="11" spans="1:7" ht="15" customHeight="1" x14ac:dyDescent="0.25">
      <c r="A11" s="2">
        <v>1</v>
      </c>
      <c r="B11" s="36" t="s">
        <v>117</v>
      </c>
      <c r="C11" s="37" t="s">
        <v>118</v>
      </c>
      <c r="D11" s="37" t="s">
        <v>119</v>
      </c>
      <c r="E11" s="80">
        <v>5</v>
      </c>
      <c r="F11" s="80">
        <v>6</v>
      </c>
      <c r="G11" s="37" t="s">
        <v>148</v>
      </c>
    </row>
    <row r="12" spans="1:7" ht="21" customHeight="1" x14ac:dyDescent="0.25">
      <c r="A12" s="38">
        <v>1</v>
      </c>
      <c r="B12" s="3" t="s">
        <v>3</v>
      </c>
      <c r="C12" s="39">
        <f>+D12+E12+F12+G12</f>
        <v>9046.2000000000007</v>
      </c>
      <c r="D12" s="14">
        <f>SUM(D13:D20)</f>
        <v>5201.5</v>
      </c>
      <c r="E12" s="14">
        <f>SUM(E13:E20)</f>
        <v>1226.7</v>
      </c>
      <c r="F12" s="14">
        <f>SUM(F13:F20)</f>
        <v>400</v>
      </c>
      <c r="G12" s="14">
        <f>SUM(G13:G20)</f>
        <v>2218</v>
      </c>
    </row>
    <row r="13" spans="1:7" ht="19.5" customHeight="1" x14ac:dyDescent="0.25">
      <c r="A13" s="38">
        <v>2</v>
      </c>
      <c r="B13" s="4" t="s">
        <v>30</v>
      </c>
      <c r="C13" s="40">
        <f>SUM(D13:G13)</f>
        <v>150</v>
      </c>
      <c r="D13" s="40"/>
      <c r="E13" s="40"/>
      <c r="F13" s="40"/>
      <c r="G13" s="40">
        <v>150</v>
      </c>
    </row>
    <row r="14" spans="1:7" ht="15" customHeight="1" x14ac:dyDescent="0.25">
      <c r="A14" s="38">
        <v>3</v>
      </c>
      <c r="B14" s="9" t="s">
        <v>63</v>
      </c>
      <c r="C14" s="40">
        <f>SUM(D14:G14)</f>
        <v>29.1</v>
      </c>
      <c r="D14" s="40">
        <v>15</v>
      </c>
      <c r="E14" s="40">
        <v>14.1</v>
      </c>
      <c r="F14" s="40"/>
      <c r="G14" s="40"/>
    </row>
    <row r="15" spans="1:7" ht="15" customHeight="1" x14ac:dyDescent="0.25">
      <c r="A15" s="38"/>
      <c r="B15" s="9"/>
      <c r="C15" s="40">
        <f>SUM(D15:G15)</f>
        <v>0</v>
      </c>
      <c r="D15" s="40"/>
      <c r="E15" s="40"/>
      <c r="F15" s="40"/>
      <c r="G15" s="40"/>
    </row>
    <row r="16" spans="1:7" ht="47.25" x14ac:dyDescent="0.25">
      <c r="A16" s="38" t="s">
        <v>174</v>
      </c>
      <c r="B16" s="5" t="s">
        <v>89</v>
      </c>
      <c r="C16" s="40">
        <f t="shared" ref="C16:C23" si="0">SUM(D16:G16)</f>
        <v>435.7</v>
      </c>
      <c r="D16" s="40"/>
      <c r="E16" s="40">
        <v>28</v>
      </c>
      <c r="F16" s="40">
        <f>150+250</f>
        <v>400</v>
      </c>
      <c r="G16" s="40">
        <v>7.7</v>
      </c>
    </row>
    <row r="17" spans="1:7" ht="19.5" customHeight="1" x14ac:dyDescent="0.25">
      <c r="A17" s="38" t="s">
        <v>175</v>
      </c>
      <c r="B17" s="4" t="s">
        <v>130</v>
      </c>
      <c r="C17" s="40">
        <f t="shared" si="0"/>
        <v>341</v>
      </c>
      <c r="D17" s="40"/>
      <c r="E17" s="40">
        <v>276.7</v>
      </c>
      <c r="F17" s="40"/>
      <c r="G17" s="40">
        <v>64.3</v>
      </c>
    </row>
    <row r="18" spans="1:7" ht="32.25" customHeight="1" x14ac:dyDescent="0.25">
      <c r="A18" s="38" t="s">
        <v>176</v>
      </c>
      <c r="B18" s="5" t="s">
        <v>52</v>
      </c>
      <c r="C18" s="40">
        <f t="shared" si="0"/>
        <v>5105.3</v>
      </c>
      <c r="D18" s="40">
        <f>3863+674.7</f>
        <v>4537.7</v>
      </c>
      <c r="E18" s="40">
        <f>193.1+301.5</f>
        <v>494.6</v>
      </c>
      <c r="F18" s="40"/>
      <c r="G18" s="40">
        <v>73</v>
      </c>
    </row>
    <row r="19" spans="1:7" s="93" customFormat="1" ht="33" customHeight="1" x14ac:dyDescent="0.25">
      <c r="A19" s="38" t="s">
        <v>177</v>
      </c>
      <c r="B19" s="41" t="s">
        <v>55</v>
      </c>
      <c r="C19" s="40">
        <f t="shared" si="0"/>
        <v>277.10000000000002</v>
      </c>
      <c r="D19" s="40">
        <v>83.9</v>
      </c>
      <c r="E19" s="40">
        <v>187.2</v>
      </c>
      <c r="F19" s="40"/>
      <c r="G19" s="40">
        <v>6</v>
      </c>
    </row>
    <row r="20" spans="1:7" ht="33.75" customHeight="1" x14ac:dyDescent="0.25">
      <c r="A20" s="38" t="s">
        <v>178</v>
      </c>
      <c r="B20" s="5" t="s">
        <v>57</v>
      </c>
      <c r="C20" s="40">
        <f t="shared" si="0"/>
        <v>2708</v>
      </c>
      <c r="D20" s="40">
        <v>564.9</v>
      </c>
      <c r="E20" s="40">
        <v>226.1</v>
      </c>
      <c r="F20" s="40"/>
      <c r="G20" s="40">
        <v>1917</v>
      </c>
    </row>
    <row r="21" spans="1:7" ht="15" customHeight="1" x14ac:dyDescent="0.25">
      <c r="A21" s="38" t="s">
        <v>179</v>
      </c>
      <c r="B21" s="84" t="s">
        <v>2</v>
      </c>
      <c r="C21" s="40">
        <f t="shared" si="0"/>
        <v>0</v>
      </c>
      <c r="D21" s="40"/>
      <c r="E21" s="40"/>
      <c r="F21" s="40"/>
      <c r="G21" s="40"/>
    </row>
    <row r="22" spans="1:7" ht="31.5" x14ac:dyDescent="0.25">
      <c r="A22" s="38" t="s">
        <v>180</v>
      </c>
      <c r="B22" s="50" t="s">
        <v>138</v>
      </c>
      <c r="C22" s="40">
        <f t="shared" si="0"/>
        <v>1917</v>
      </c>
      <c r="D22" s="76"/>
      <c r="E22" s="76"/>
      <c r="F22" s="76"/>
      <c r="G22" s="40">
        <v>1917</v>
      </c>
    </row>
    <row r="23" spans="1:7" ht="15" customHeight="1" x14ac:dyDescent="0.25">
      <c r="A23" s="38" t="s">
        <v>181</v>
      </c>
      <c r="B23" s="77" t="s">
        <v>139</v>
      </c>
      <c r="C23" s="40">
        <f t="shared" si="0"/>
        <v>791</v>
      </c>
      <c r="D23" s="40">
        <v>564.9</v>
      </c>
      <c r="E23" s="40">
        <v>226.1</v>
      </c>
      <c r="F23" s="40"/>
      <c r="G23" s="40"/>
    </row>
    <row r="24" spans="1:7" x14ac:dyDescent="0.25">
      <c r="A24" s="38" t="s">
        <v>182</v>
      </c>
      <c r="B24" s="3" t="s">
        <v>1</v>
      </c>
      <c r="C24" s="42">
        <f>SUM(C13:C20)</f>
        <v>9046.2000000000007</v>
      </c>
      <c r="D24" s="42">
        <f>SUM(D13:D20)</f>
        <v>5201.5</v>
      </c>
      <c r="E24" s="42">
        <f>SUM(E13:E20)</f>
        <v>1226.7</v>
      </c>
      <c r="F24" s="42">
        <f>SUM(F13:F20)</f>
        <v>400</v>
      </c>
      <c r="G24" s="42">
        <f>SUM(G13:G20)</f>
        <v>2218</v>
      </c>
    </row>
    <row r="25" spans="1:7" x14ac:dyDescent="0.25">
      <c r="A25" s="23"/>
      <c r="B25" s="94"/>
      <c r="C25" s="43"/>
      <c r="D25" s="95"/>
      <c r="E25" s="95"/>
      <c r="F25" s="95"/>
      <c r="G25" s="95"/>
    </row>
    <row r="26" spans="1:7" s="98" customFormat="1" x14ac:dyDescent="0.25">
      <c r="A26" s="23"/>
      <c r="B26" s="96"/>
      <c r="C26" s="44"/>
      <c r="D26" s="97"/>
      <c r="E26" s="97"/>
      <c r="F26" s="97"/>
      <c r="G26" s="97"/>
    </row>
    <row r="27" spans="1:7" x14ac:dyDescent="0.25">
      <c r="A27" s="23"/>
      <c r="B27" s="99"/>
      <c r="C27" s="43"/>
      <c r="D27" s="95"/>
      <c r="E27" s="95"/>
      <c r="F27" s="95"/>
      <c r="G27" s="95"/>
    </row>
    <row r="28" spans="1:7" x14ac:dyDescent="0.25">
      <c r="A28" s="23"/>
      <c r="B28" s="99"/>
      <c r="C28" s="43"/>
      <c r="D28" s="95"/>
      <c r="E28" s="95"/>
      <c r="F28" s="95"/>
      <c r="G28" s="95"/>
    </row>
    <row r="29" spans="1:7" x14ac:dyDescent="0.25">
      <c r="A29" s="29"/>
      <c r="B29" s="25"/>
      <c r="C29" s="100"/>
      <c r="D29" s="100"/>
      <c r="E29" s="100"/>
      <c r="F29" s="100"/>
      <c r="G29" s="100"/>
    </row>
    <row r="30" spans="1:7" x14ac:dyDescent="0.25">
      <c r="B30" s="7"/>
    </row>
    <row r="31" spans="1:7" x14ac:dyDescent="0.25">
      <c r="B31" s="7"/>
    </row>
    <row r="32" spans="1:7" x14ac:dyDescent="0.25">
      <c r="B32" s="7"/>
    </row>
    <row r="33" spans="2:2" x14ac:dyDescent="0.25">
      <c r="B33" s="7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 </vt:lpstr>
      <vt:lpstr>'1 pr. asignavimai'!Print_Titles</vt:lpstr>
      <vt:lpstr>'1 pr. pajamos '!Print_Titles</vt:lpstr>
      <vt:lpstr>'3 pr.'!Print_Titles</vt:lpstr>
      <vt:lpstr>'4 pr.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2022-01-24T06:24:40Z</cp:lastPrinted>
  <dcterms:created xsi:type="dcterms:W3CDTF">2013-11-22T06:09:34Z</dcterms:created>
  <dcterms:modified xsi:type="dcterms:W3CDTF">2022-01-26T13:13:38Z</dcterms:modified>
</cp:coreProperties>
</file>