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2-2024 SVP\SPRENDIMO PROJEKTAS\"/>
    </mc:Choice>
  </mc:AlternateContent>
  <bookViews>
    <workbookView xWindow="0" yWindow="0" windowWidth="28800" windowHeight="11400" tabRatio="845"/>
  </bookViews>
  <sheets>
    <sheet name="9 programa" sheetId="42" r:id="rId1"/>
    <sheet name="Aiškinamoji lentelė" sheetId="44" state="hidden" r:id="rId2"/>
  </sheets>
  <definedNames>
    <definedName name="_xlnm.Print_Area" localSheetId="0">'9 programa'!$A$1:$M$85</definedName>
    <definedName name="_xlnm.Print_Area" localSheetId="1">'Aiškinamoji lentelė'!$A$1:$Q$92</definedName>
    <definedName name="_xlnm.Print_Titles" localSheetId="0">'9 programa'!$7:$9</definedName>
    <definedName name="_xlnm.Print_Titles" localSheetId="1">'Aiškinamoji lentelė'!$7:$9</definedName>
  </definedNames>
  <calcPr calcId="191029"/>
</workbook>
</file>

<file path=xl/calcChain.xml><?xml version="1.0" encoding="utf-8"?>
<calcChain xmlns="http://schemas.openxmlformats.org/spreadsheetml/2006/main">
  <c r="G59" i="42" l="1"/>
  <c r="G47" i="42"/>
  <c r="G41" i="42"/>
  <c r="G32" i="42"/>
  <c r="G24" i="42"/>
  <c r="I67" i="42" l="1"/>
  <c r="H67" i="42"/>
  <c r="G67" i="42"/>
  <c r="I64" i="42"/>
  <c r="H64" i="42"/>
  <c r="G64" i="42"/>
  <c r="I56" i="42"/>
  <c r="H56" i="42"/>
  <c r="G56" i="42"/>
  <c r="G52" i="42"/>
  <c r="I32" i="42"/>
  <c r="H32" i="42"/>
  <c r="I27" i="42"/>
  <c r="H27" i="42"/>
  <c r="G27" i="42"/>
  <c r="I24" i="42"/>
  <c r="H24" i="42"/>
  <c r="I79" i="42" l="1"/>
  <c r="H79" i="42"/>
  <c r="G79" i="42"/>
  <c r="I41" i="42"/>
  <c r="H41" i="42"/>
  <c r="R29" i="42"/>
  <c r="Q29" i="42"/>
  <c r="R14" i="42"/>
  <c r="Q14" i="42"/>
  <c r="L89" i="44"/>
  <c r="K89" i="44"/>
  <c r="J89" i="44"/>
  <c r="I89" i="44"/>
  <c r="L88" i="44"/>
  <c r="K88" i="44"/>
  <c r="K87" i="44" s="1"/>
  <c r="J88" i="44"/>
  <c r="J87" i="44" s="1"/>
  <c r="I88" i="44"/>
  <c r="I86" i="44"/>
  <c r="L85" i="44"/>
  <c r="L84" i="44" s="1"/>
  <c r="K85" i="44"/>
  <c r="K84" i="44" s="1"/>
  <c r="L71" i="44"/>
  <c r="K71" i="44"/>
  <c r="J71" i="44"/>
  <c r="I71" i="44"/>
  <c r="L68" i="44"/>
  <c r="L75" i="44" s="1"/>
  <c r="K68" i="44"/>
  <c r="K75" i="44" s="1"/>
  <c r="J68" i="44"/>
  <c r="J75" i="44" s="1"/>
  <c r="I68" i="44"/>
  <c r="I75" i="44" s="1"/>
  <c r="L63" i="44"/>
  <c r="K63" i="44"/>
  <c r="J63" i="44"/>
  <c r="L60" i="44"/>
  <c r="K60" i="44"/>
  <c r="J60" i="44"/>
  <c r="I60" i="44"/>
  <c r="L56" i="44"/>
  <c r="K56" i="44"/>
  <c r="J56" i="44"/>
  <c r="I56" i="44"/>
  <c r="L53" i="44"/>
  <c r="K53" i="44"/>
  <c r="J53" i="44"/>
  <c r="I53" i="44"/>
  <c r="L50" i="44"/>
  <c r="K50" i="44"/>
  <c r="J50" i="44"/>
  <c r="I50" i="44"/>
  <c r="L47" i="44"/>
  <c r="K47" i="44"/>
  <c r="J47" i="44"/>
  <c r="I47" i="44"/>
  <c r="L44" i="44"/>
  <c r="K44" i="44"/>
  <c r="J44" i="44"/>
  <c r="I44" i="44"/>
  <c r="I35" i="44"/>
  <c r="L33" i="44"/>
  <c r="K33" i="44"/>
  <c r="J33" i="44"/>
  <c r="I33" i="44"/>
  <c r="J32" i="44"/>
  <c r="L27" i="44"/>
  <c r="K27" i="44"/>
  <c r="J27" i="44"/>
  <c r="I27" i="44"/>
  <c r="L24" i="44"/>
  <c r="K24" i="44"/>
  <c r="J15" i="44"/>
  <c r="J24" i="44" s="1"/>
  <c r="I15" i="44"/>
  <c r="I85" i="44" s="1"/>
  <c r="K64" i="44" l="1"/>
  <c r="L64" i="44"/>
  <c r="L76" i="44" s="1"/>
  <c r="L77" i="44" s="1"/>
  <c r="J85" i="44"/>
  <c r="J84" i="44" s="1"/>
  <c r="L87" i="44"/>
  <c r="L90" i="44" s="1"/>
  <c r="L92" i="44" s="1"/>
  <c r="L83" i="44"/>
  <c r="I87" i="44"/>
  <c r="J64" i="44"/>
  <c r="J76" i="44" s="1"/>
  <c r="J77" i="44" s="1"/>
  <c r="K76" i="44"/>
  <c r="K77" i="44" s="1"/>
  <c r="K90" i="44"/>
  <c r="I84" i="44"/>
  <c r="I83" i="44"/>
  <c r="I24" i="44"/>
  <c r="I64" i="44" s="1"/>
  <c r="I76" i="44" s="1"/>
  <c r="I77" i="44" s="1"/>
  <c r="K83" i="44"/>
  <c r="G31" i="42"/>
  <c r="P29" i="42" s="1"/>
  <c r="J83" i="44" l="1"/>
  <c r="J90" i="44" s="1"/>
  <c r="I90" i="44"/>
  <c r="I59" i="42"/>
  <c r="H59" i="42"/>
  <c r="G15" i="42" l="1"/>
  <c r="P14" i="42" l="1"/>
  <c r="I52" i="42"/>
  <c r="H52" i="42"/>
  <c r="I82" i="42" l="1"/>
  <c r="H82" i="42"/>
  <c r="G82" i="42"/>
  <c r="G49" i="42"/>
  <c r="H49" i="42"/>
  <c r="I49" i="42"/>
  <c r="H47" i="42"/>
  <c r="I47" i="42"/>
  <c r="G44" i="42"/>
  <c r="H44" i="42"/>
  <c r="I44" i="42"/>
  <c r="I60" i="42" l="1"/>
  <c r="G60" i="42"/>
  <c r="H60" i="42"/>
  <c r="G70" i="42"/>
  <c r="I70" i="42"/>
  <c r="H77" i="42"/>
  <c r="H78" i="42"/>
  <c r="G77" i="42"/>
  <c r="G78" i="42"/>
  <c r="I78" i="42"/>
  <c r="I77" i="42"/>
  <c r="H70" i="42"/>
  <c r="I81" i="42"/>
  <c r="H81" i="42"/>
  <c r="G81" i="42"/>
  <c r="I71" i="42" l="1"/>
  <c r="I72" i="42" s="1"/>
  <c r="G71" i="42"/>
  <c r="G72" i="42" s="1"/>
  <c r="H71" i="42"/>
  <c r="H72" i="42" s="1"/>
  <c r="I83" i="42"/>
  <c r="H83" i="42"/>
  <c r="G83" i="42"/>
  <c r="I85" i="42" l="1"/>
</calcChain>
</file>

<file path=xl/comments1.xml><?xml version="1.0" encoding="utf-8"?>
<comments xmlns="http://schemas.openxmlformats.org/spreadsheetml/2006/main">
  <authors>
    <author>Asta Česnauskienė</author>
    <author>Snieguole Kacerauskaite</author>
    <author>Aiste Andruskeviciute</author>
    <author>Audra Cepiene</author>
  </authors>
  <commentList>
    <comment ref="E1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E25" authorId="1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P-2.5.1.1
</t>
        </r>
      </text>
    </comment>
    <comment ref="E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P-1.1.3.1
</t>
        </r>
      </text>
    </comment>
    <comment ref="E3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E3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P-2.5.2.1
</t>
        </r>
      </text>
    </comment>
    <comment ref="E42" authorId="1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P-1.1.3.1
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P-2.6.4.3
</t>
        </r>
      </text>
    </comment>
    <comment ref="E5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P-2.5.1.1.
</t>
        </r>
      </text>
    </comment>
    <comment ref="E5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P-2.4.3.2
</t>
        </r>
      </text>
    </comment>
    <comment ref="K55" authorId="0" shapeId="0">
      <text>
        <r>
          <rPr>
            <sz val="9"/>
            <color indexed="81"/>
            <rFont val="Tahoma"/>
            <family val="2"/>
            <charset val="186"/>
          </rPr>
          <t>Programos įgyvendinimui reikalingos lėšos ir rodikliai bus suplanuoti po to, kai bus parengta programa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P-2.6.4.1
</t>
        </r>
      </text>
    </comment>
    <comment ref="E65" authorId="1" shapeId="0">
      <text>
        <r>
          <rPr>
            <b/>
            <sz val="9"/>
            <color indexed="81"/>
            <rFont val="Tahoma"/>
            <family val="2"/>
            <charset val="186"/>
          </rPr>
          <t>3.3. Klaipėdos miesto integruotos teritorijų programos įgyvendinimas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66" authorId="2" shapeId="0">
      <text>
        <r>
          <rPr>
            <sz val="9"/>
            <color indexed="81"/>
            <rFont val="Tahoma"/>
            <family val="2"/>
            <charset val="186"/>
          </rPr>
          <t xml:space="preserve">KEPS 1.3. Išvystyti smulkiam verslui palankią ekosistemą </t>
        </r>
      </text>
    </comment>
    <comment ref="E68" authorId="3" shapeId="0">
      <text>
        <r>
          <rPr>
            <b/>
            <sz val="9"/>
            <color indexed="81"/>
            <rFont val="Tahoma"/>
            <family val="2"/>
            <charset val="186"/>
          </rPr>
          <t>P1,</t>
        </r>
        <r>
          <rPr>
            <sz val="9"/>
            <color indexed="81"/>
            <rFont val="Tahoma"/>
            <family val="2"/>
            <charset val="186"/>
          </rPr>
          <t xml:space="preserve"> 3.2.1. Patvirtinta dalyvaujamojo biudžeto koncepcija ir metodika
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P-2.6.4.3
</t>
        </r>
      </text>
    </comment>
  </commentList>
</comments>
</file>

<file path=xl/comments2.xml><?xml version="1.0" encoding="utf-8"?>
<comments xmlns="http://schemas.openxmlformats.org/spreadsheetml/2006/main">
  <authors>
    <author>Asta Česnauskienė</author>
    <author>Snieguole Kacerauskaite</author>
    <author>Aiste Andruskeviciute</author>
    <author>Audra Cepiene</author>
  </authors>
  <commentList>
    <comment ref="F1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 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P-2.5.1.1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P-1.1.3.1
</t>
        </r>
      </text>
    </comment>
    <comment ref="F3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P-2.5.2.5
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P-2.5.2.1
</t>
        </r>
      </text>
    </comment>
    <comment ref="G39" authorId="1" shapeId="0">
      <text>
        <r>
          <rPr>
            <sz val="9"/>
            <color indexed="81"/>
            <rFont val="Tahoma"/>
            <family val="2"/>
            <charset val="186"/>
          </rPr>
          <t>Europos jaunimo sostinės 2021 m. projekto koordinavimas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4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P-1.1.3.1
</t>
        </r>
      </text>
    </comment>
    <comment ref="F4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P-2.6.4.3
</t>
        </r>
      </text>
    </comment>
    <comment ref="F5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P-2.5.2.1
</t>
        </r>
      </text>
    </comment>
    <comment ref="F5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P-2.5.1.1.
</t>
        </r>
      </text>
    </comment>
    <comment ref="F5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P-2.4.3.2
</t>
        </r>
      </text>
    </comment>
    <comment ref="O59" authorId="0" shapeId="0">
      <text>
        <r>
          <rPr>
            <sz val="9"/>
            <color indexed="81"/>
            <rFont val="Tahoma"/>
            <family val="2"/>
            <charset val="186"/>
          </rPr>
          <t>Programos įgyvendinimui reikalingos lėšos ir rodikliai bus suplanuoti po to, kai bus parengta programa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6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P-2.6.4.1
</t>
        </r>
      </text>
    </comment>
    <comment ref="F69" authorId="1" shapeId="0">
      <text>
        <r>
          <rPr>
            <b/>
            <sz val="9"/>
            <color indexed="81"/>
            <rFont val="Tahoma"/>
            <family val="2"/>
            <charset val="186"/>
          </rPr>
          <t>3.3. Klaipėdos miesto integruotos teritorijų programos įgyvendinimas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70" authorId="2" shapeId="0">
      <text>
        <r>
          <rPr>
            <b/>
            <sz val="9"/>
            <color indexed="81"/>
            <rFont val="Tahoma"/>
            <family val="2"/>
            <charset val="186"/>
          </rPr>
          <t>Aiste Andruskeviciute:</t>
        </r>
        <r>
          <rPr>
            <sz val="9"/>
            <color indexed="81"/>
            <rFont val="Tahoma"/>
            <family val="2"/>
            <charset val="186"/>
          </rPr>
          <t xml:space="preserve">
KEPS 1.3. Išvystyti smulkiam verslui palankią ekosistemą (Klaipėdos m. IIT VVG vietos plėtros strategijoje 912 tūkst. Eur skirta SVV projektams vykdyti 2018-2022 m.</t>
        </r>
      </text>
    </comment>
    <comment ref="F72" authorId="3" shapeId="0">
      <text>
        <r>
          <rPr>
            <b/>
            <sz val="9"/>
            <color indexed="81"/>
            <rFont val="Tahoma"/>
            <family val="2"/>
            <charset val="186"/>
          </rPr>
          <t>P1,</t>
        </r>
        <r>
          <rPr>
            <sz val="9"/>
            <color indexed="81"/>
            <rFont val="Tahoma"/>
            <family val="2"/>
            <charset val="186"/>
          </rPr>
          <t xml:space="preserve"> 3.2.1. Patvirtinta dalyvaujamojo biudžeto koncepcija ir metodika
</t>
        </r>
      </text>
    </comment>
    <comment ref="F7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P-2.6.4.3
</t>
        </r>
      </text>
    </comment>
  </commentList>
</comments>
</file>

<file path=xl/sharedStrings.xml><?xml version="1.0" encoding="utf-8"?>
<sst xmlns="http://schemas.openxmlformats.org/spreadsheetml/2006/main" count="472" uniqueCount="136">
  <si>
    <t>Uždavinio kodas</t>
  </si>
  <si>
    <t>Priemonės kodas</t>
  </si>
  <si>
    <t>Pavadinimas</t>
  </si>
  <si>
    <t>Finansavimo šaltinis</t>
  </si>
  <si>
    <t>01</t>
  </si>
  <si>
    <t>SB</t>
  </si>
  <si>
    <t>02</t>
  </si>
  <si>
    <t>03</t>
  </si>
  <si>
    <t>04</t>
  </si>
  <si>
    <t>05</t>
  </si>
  <si>
    <t>09</t>
  </si>
  <si>
    <t>Iš viso:</t>
  </si>
  <si>
    <t>Iš viso uždaviniui:</t>
  </si>
  <si>
    <t>Iš viso tikslui:</t>
  </si>
  <si>
    <t>Finansavimo šaltinių suvestinė</t>
  </si>
  <si>
    <t>Finansavimo šaltiniai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</si>
  <si>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</si>
  <si>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 xml:space="preserve"> TIKSLŲ, UŽDAVINIŲ, PRIEMONIŲ, PRIEMONIŲ IŠLAIDŲ IR PRODUKTO KRITERIJŲ SUVESTINĖ</t>
  </si>
  <si>
    <t>tūkst. Eur</t>
  </si>
  <si>
    <t xml:space="preserve">Iš viso  programai: </t>
  </si>
  <si>
    <t>Priemonės pavadinimas</t>
  </si>
  <si>
    <t>03 Srateginis tikslas.  Užtikrinti gyventojams aukštą švietimo, kultūros, socialinių, sporto ir sveikatos apsaugos paslaugų kokybę ir prieinamumą</t>
  </si>
  <si>
    <t>Aktyvinti  jaunimo ir su jaunimu dirbančių organizacijų veiklą</t>
  </si>
  <si>
    <t>Jaunimo ir su jaunimu dirbančių organizacijų bei jų iniciatyvų skatinimаs:</t>
  </si>
  <si>
    <t>Iš dalies finansuota projektų, skaičius</t>
  </si>
  <si>
    <t>Iš viso priemonei:</t>
  </si>
  <si>
    <t xml:space="preserve">Jaunimo pritraukimas į Klaipėdos miestą </t>
  </si>
  <si>
    <t>Paskirta piniginių stipendijų, skaičius</t>
  </si>
  <si>
    <t>Tarptautinio ir nacionalinio bendradarbiavimo plėtojimas</t>
  </si>
  <si>
    <t>Premijų už miestui aktualius ir pritaikomuosius darbus skyrimas Klaipėdos aukštųjų mokyklų absolventams</t>
  </si>
  <si>
    <t>Paskirtа premijų, skaičius</t>
  </si>
  <si>
    <t>_____________________________________</t>
  </si>
  <si>
    <t>Pritraukta savanorių, skaičius</t>
  </si>
  <si>
    <t>P1</t>
  </si>
  <si>
    <t>Europos jaunimo sostinės 2021 m. programos įgyvendinimas</t>
  </si>
  <si>
    <t>Įgyvendinta metams suplanuotų programos priemonių, proc.</t>
  </si>
  <si>
    <t>ES</t>
  </si>
  <si>
    <t>Dalyvauta renginiuose, skaičius</t>
  </si>
  <si>
    <r>
      <t>Europos Sąjungos paramos lėšos</t>
    </r>
    <r>
      <rPr>
        <b/>
        <sz val="10"/>
        <rFont val="Times New Roman"/>
        <family val="1"/>
        <charset val="186"/>
      </rPr>
      <t xml:space="preserve"> ES</t>
    </r>
  </si>
  <si>
    <t>KITI ŠALTINIAI, IŠ VISO:</t>
  </si>
  <si>
    <t>SAVIVALDYBĖS LĖŠOS, IŠ VISO:</t>
  </si>
  <si>
    <t>Savivaldybės biudžetas, iš jo:</t>
  </si>
  <si>
    <t>Tarptautinio projekto „Miestai jaunimui“ („Cities for youth“) įgyvendinimas</t>
  </si>
  <si>
    <t>Jaunimo ir bendruomenių reikalų koordinavimo grupė</t>
  </si>
  <si>
    <t>Vyr. patarėjas D. Petrolevičius</t>
  </si>
  <si>
    <t>Dalyvavimas Vakarų Lietuvos regiono renginyje „Jaunimo vasaros akademija“</t>
  </si>
  <si>
    <t xml:space="preserve">Dalyvių skaičius išvažiuojamajame renginyje, vnt. </t>
  </si>
  <si>
    <t>Dalyvauta tarptautiniuose renginiuose, renginių skaičius</t>
  </si>
  <si>
    <t>Dalyvių skaičius tarptautiniuose renginiuose, vnt.</t>
  </si>
  <si>
    <t>Dalyvauta nacionaliniuose renginiuose, renginių skaičius</t>
  </si>
  <si>
    <t>Dalyvių skaičius nacionaliniuose renginiuose, vnt.</t>
  </si>
  <si>
    <t>06</t>
  </si>
  <si>
    <t>Atvirųjų jaunimo erdvių steigimas</t>
  </si>
  <si>
    <t>Jaunimo iniciatyvų ir programų dalinis finansavimas</t>
  </si>
  <si>
    <t>Jaunimo organizacijų stiprinimo ir jaunimo politikos plėtojimo programos dalinis finansavimas</t>
  </si>
  <si>
    <t>Jaunimo savanoriškos tarnybos įgyvendinimo Klaipėdos mieste programos dalinis finansavimas</t>
  </si>
  <si>
    <t>Vietos bendruomenių savivaldos programos įgyvendinimas</t>
  </si>
  <si>
    <t>P6</t>
  </si>
  <si>
    <t xml:space="preserve">Klaipėdos miesto integruotų investicijų teritorijos vietos veiklos grupės 2016–2022 metų vietos plėtros įgyvendinimas ir veiklų administravimas </t>
  </si>
  <si>
    <t>Vykdoma projektų, skaičius</t>
  </si>
  <si>
    <t>Klaipėdos miesto kasmetiniai renginiai jaunimui</t>
  </si>
  <si>
    <t>Kurti pažangią ir pilietišką visuomenę, skatinant jaunimo, su jaunimu dirbančių ir bendruomeninių organizacijų veiklą, iniciatyvas ir dalyvavimą visuomeninėje veikloje</t>
  </si>
  <si>
    <t>07</t>
  </si>
  <si>
    <t>08</t>
  </si>
  <si>
    <t xml:space="preserve">Aktyvinti bendruomenių veiklą </t>
  </si>
  <si>
    <t>Dalyvaujamojo biudžeto iniciatyvos įgyvendinimas</t>
  </si>
  <si>
    <t>Jaunimo ir bendruomenių reikalų koordinavimo grupė, vyr. patarėjas D. Petrolevičius</t>
  </si>
  <si>
    <t>Jaunimo medijų centro Klaipėdos miesto centre  įkūrimas</t>
  </si>
  <si>
    <t>SB'</t>
  </si>
  <si>
    <t>priedas</t>
  </si>
  <si>
    <t>09. Jaunimo ir bendruomenių politikos plėtros programa</t>
  </si>
  <si>
    <t>Įvertinta paraiškų, skaičius</t>
  </si>
  <si>
    <t>Iš dalies finansuota programų projektų, skaičius</t>
  </si>
  <si>
    <t>Suorganizuotų renginių skaičius, vnt.</t>
  </si>
  <si>
    <t>Atstovavimas Klaipėdos miestui  tarptautiniuose ir nacionaliniuose jaunimo renginiuose</t>
  </si>
  <si>
    <t>Įgyvendinta mokinių iniciatyvų, skaičius</t>
  </si>
  <si>
    <r>
      <t>Lietuvos Respublikos valstybės lėšos</t>
    </r>
    <r>
      <rPr>
        <b/>
        <sz val="10"/>
        <rFont val="Times New Roman"/>
        <family val="1"/>
        <charset val="186"/>
      </rPr>
      <t xml:space="preserve"> (LRVB)</t>
    </r>
  </si>
  <si>
    <t>Suorganizuota forumų, vnt.</t>
  </si>
  <si>
    <t>JAUNIMO IR BENDRUOMENIŲ POLITIKOS PLĖTROS PROGRAMOS (NR. 09)</t>
  </si>
  <si>
    <t xml:space="preserve">2021–2024 M. KLAIPĖDOS MIESTO SAVIVALDYBĖS </t>
  </si>
  <si>
    <t>Veiklos plano tikslo kodas</t>
  </si>
  <si>
    <t>Papriemonės kodas</t>
  </si>
  <si>
    <t>Priemonės požymis*</t>
  </si>
  <si>
    <t>Vykdytojas (skyrius/asmuo)</t>
  </si>
  <si>
    <t>Asignavimai 2021-iesiems metams**</t>
  </si>
  <si>
    <t>Lėšų poreikis biudžetiniams 2022-iesiems metams</t>
  </si>
  <si>
    <t>2024-ųjų metų lėšų projektas</t>
  </si>
  <si>
    <t>Produkto kriterijaus</t>
  </si>
  <si>
    <t>2021-ieji metai**</t>
  </si>
  <si>
    <t>2022-ieji metai</t>
  </si>
  <si>
    <t>2023-ieji metai</t>
  </si>
  <si>
    <t>2024-ieji metai</t>
  </si>
  <si>
    <t>Asignavimai 2021-iesiems metams</t>
  </si>
  <si>
    <t>planas</t>
  </si>
  <si>
    <t>Ekspertų skaičius, vnt.</t>
  </si>
  <si>
    <t>Dalyvauta mokyklų, skaičius</t>
  </si>
  <si>
    <t>PI</t>
  </si>
  <si>
    <t>Vyr. patarėjas R. Zulcas</t>
  </si>
  <si>
    <t>P</t>
  </si>
  <si>
    <t>T</t>
  </si>
  <si>
    <t>N</t>
  </si>
  <si>
    <t>Viešinimo paketų skaičius</t>
  </si>
  <si>
    <t>Kompetencijų didinimo veiklų skaičius</t>
  </si>
  <si>
    <t>P1    T</t>
  </si>
  <si>
    <t>Parengta programa, vnt.</t>
  </si>
  <si>
    <t>P    T</t>
  </si>
  <si>
    <t xml:space="preserve">P1      </t>
  </si>
  <si>
    <t xml:space="preserve">P1  </t>
  </si>
  <si>
    <t>Suorganizuotų renginių, skaičius</t>
  </si>
  <si>
    <t>Koncepcijos parengimas, vnt.</t>
  </si>
  <si>
    <t>Organizuotas idėjų atrankos konkursas, vnt.</t>
  </si>
  <si>
    <t>Europos Sąjungos Baltijos jūros regiono strategijos 2021 m. metinio forumo organizavimas (projektas, vykdomas pagal Interreg BSR programą)</t>
  </si>
  <si>
    <t>SB(VB)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</si>
  <si>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</si>
  <si>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>Informacijos apie jaunimo veiklą sklaida, nevyriausybinių organizacijų kompetencijų didinimas ir naujų įgūdžių suteikimas</t>
  </si>
  <si>
    <t>Savanoriškos praktikos Klaipėdos aukštųjų mokyklų studentams rėmimo programos įgyvendinimas</t>
  </si>
  <si>
    <t>Parengta tyrimų, skaičius</t>
  </si>
  <si>
    <t>Jaunimo integracijos į darbo rinką programų įgyvendinimas</t>
  </si>
  <si>
    <r>
      <t xml:space="preserve">Stipendijų skyrimas </t>
    </r>
    <r>
      <rPr>
        <sz val="10"/>
        <rFont val="Times New Roman"/>
        <family val="1"/>
        <charset val="186"/>
      </rPr>
      <t xml:space="preserve">Klaipėdos aukštųjų mokyklų 1 kurso studentams </t>
    </r>
  </si>
  <si>
    <r>
      <t>Mokinių dalyvaujam</t>
    </r>
    <r>
      <rPr>
        <sz val="10"/>
        <rFont val="Times New Roman"/>
        <family val="1"/>
        <charset val="186"/>
      </rPr>
      <t>ojo biudžet</t>
    </r>
    <r>
      <rPr>
        <sz val="10"/>
        <rFont val="Times New Roman"/>
        <family val="1"/>
        <charset val="186"/>
      </rPr>
      <t>o iniciatyvos įgyvendinimas</t>
    </r>
  </si>
  <si>
    <t>Klaipėdos jaunimo situacijos tyrimo  parengimas</t>
  </si>
  <si>
    <t xml:space="preserve">* Pagal Klaipėdos miesto savivaldybės tarybos sprendimus: 2021-02-25 Nr. T2-24, 2021-06-22 Nr. T2-157, 2021-09-30 Nr. T2-192, 2021-11-25 Nr. T2-247.
</t>
  </si>
  <si>
    <t>10</t>
  </si>
  <si>
    <t>Jaunuolių, apsilankiusių erdvėse, skaičius</t>
  </si>
  <si>
    <t>Nupirkta paslauga, vnt.</t>
  </si>
  <si>
    <t>2023-iųjų metų lėšų projektas</t>
  </si>
  <si>
    <t>* Nurodoma: 1) ar priemonė nauja (N), ar tęstinė (T); 
                     2) ar projektas investicinis (I);
                     3) KMS 2021–2030 m. Strateginio plėtros plano priemonės, kuri įgyvendinama per šį (n-1)–(n+2) metų SVP, eil. Nr.</t>
  </si>
  <si>
    <t>Įsteiga ir įrengta Atviroji jaunimo erdvė, vnt.</t>
  </si>
  <si>
    <t>Atvirosios jaunimo erdvės paslaugos užtikrinimas</t>
  </si>
  <si>
    <t xml:space="preserve">Aiškinamojo rašto 3 priedas </t>
  </si>
  <si>
    <t>Klaipėdos miesto savivaldybės jaunimo ir bendruomenių politikos plėtros programos (Nr. 09)</t>
  </si>
  <si>
    <t xml:space="preserve">2022–2024 M. KLAIPĖDOS MIESTO SAVIVALDYBĖS </t>
  </si>
  <si>
    <t>P                   T</t>
  </si>
  <si>
    <t>P1       T</t>
  </si>
  <si>
    <t>Atliktas auditas, vnt.</t>
  </si>
  <si>
    <t>* N – nauja priemonė; T – tęstinė priemonė; I – investicijų projektas.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</si>
</sst>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theme="0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8" fillId="0" borderId="0"/>
  </cellStyleXfs>
  <cellXfs count="770">
    <xf numFmtId="0" fontId="0" fillId="0" borderId="0" xfId="0"/>
    <xf numFmtId="164" fontId="2" fillId="6" borderId="47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center" vertical="top"/>
    </xf>
    <xf numFmtId="11" fontId="4" fillId="0" borderId="0" xfId="0" applyNumberFormat="1" applyFont="1"/>
    <xf numFmtId="11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10" fillId="0" borderId="0" xfId="0" applyNumberFormat="1" applyFont="1"/>
    <xf numFmtId="11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3" fontId="1" fillId="0" borderId="26" xfId="0" applyNumberFormat="1" applyFont="1" applyBorder="1" applyAlignment="1">
      <alignment horizontal="center" vertical="center" textRotation="90" wrapText="1"/>
    </xf>
    <xf numFmtId="11" fontId="2" fillId="2" borderId="50" xfId="0" applyNumberFormat="1" applyFont="1" applyFill="1" applyBorder="1" applyAlignment="1">
      <alignment horizontal="center" vertical="top"/>
    </xf>
    <xf numFmtId="3" fontId="4" fillId="0" borderId="0" xfId="0" applyNumberFormat="1" applyFont="1" applyBorder="1"/>
    <xf numFmtId="11" fontId="2" fillId="2" borderId="3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3" fontId="2" fillId="3" borderId="52" xfId="0" applyNumberFormat="1" applyFont="1" applyFill="1" applyBorder="1" applyAlignment="1">
      <alignment vertical="top" wrapText="1"/>
    </xf>
    <xf numFmtId="3" fontId="1" fillId="0" borderId="42" xfId="0" applyNumberFormat="1" applyFont="1" applyBorder="1" applyAlignment="1">
      <alignment vertical="top" wrapText="1"/>
    </xf>
    <xf numFmtId="11" fontId="2" fillId="2" borderId="11" xfId="0" applyNumberFormat="1" applyFont="1" applyFill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11" fontId="5" fillId="2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3" fontId="2" fillId="3" borderId="40" xfId="0" applyNumberFormat="1" applyFont="1" applyFill="1" applyBorder="1" applyAlignment="1">
      <alignment vertical="top" wrapText="1"/>
    </xf>
    <xf numFmtId="3" fontId="1" fillId="0" borderId="38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/>
    </xf>
    <xf numFmtId="49" fontId="2" fillId="0" borderId="21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3" fontId="2" fillId="6" borderId="5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vertical="top"/>
    </xf>
    <xf numFmtId="164" fontId="4" fillId="0" borderId="0" xfId="0" applyNumberFormat="1" applyFont="1"/>
    <xf numFmtId="49" fontId="5" fillId="2" borderId="3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3" fontId="2" fillId="0" borderId="13" xfId="0" applyNumberFormat="1" applyFont="1" applyBorder="1" applyAlignment="1">
      <alignment vertical="top"/>
    </xf>
    <xf numFmtId="3" fontId="2" fillId="3" borderId="12" xfId="0" applyNumberFormat="1" applyFont="1" applyFill="1" applyBorder="1" applyAlignment="1">
      <alignment horizontal="center" vertical="top"/>
    </xf>
    <xf numFmtId="164" fontId="2" fillId="6" borderId="38" xfId="0" applyNumberFormat="1" applyFont="1" applyFill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horizontal="center" vertical="top" wrapText="1"/>
    </xf>
    <xf numFmtId="164" fontId="1" fillId="0" borderId="14" xfId="0" applyNumberFormat="1" applyFont="1" applyFill="1" applyBorder="1" applyAlignment="1">
      <alignment horizontal="center" vertical="top"/>
    </xf>
    <xf numFmtId="3" fontId="1" fillId="3" borderId="16" xfId="0" applyNumberFormat="1" applyFont="1" applyFill="1" applyBorder="1" applyAlignment="1">
      <alignment horizontal="left" vertical="top" wrapText="1"/>
    </xf>
    <xf numFmtId="3" fontId="2" fillId="3" borderId="43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3" borderId="37" xfId="0" applyNumberFormat="1" applyFont="1" applyFill="1" applyBorder="1" applyAlignment="1">
      <alignment vertical="top" wrapText="1"/>
    </xf>
    <xf numFmtId="49" fontId="1" fillId="0" borderId="37" xfId="0" applyNumberFormat="1" applyFont="1" applyBorder="1" applyAlignment="1">
      <alignment vertical="top"/>
    </xf>
    <xf numFmtId="3" fontId="1" fillId="0" borderId="24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3" fontId="1" fillId="0" borderId="59" xfId="0" applyNumberFormat="1" applyFont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/>
    </xf>
    <xf numFmtId="164" fontId="1" fillId="3" borderId="34" xfId="0" applyNumberFormat="1" applyFont="1" applyFill="1" applyBorder="1" applyAlignment="1">
      <alignment horizontal="center" vertical="top"/>
    </xf>
    <xf numFmtId="164" fontId="2" fillId="6" borderId="55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164" fontId="2" fillId="6" borderId="25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/>
    </xf>
    <xf numFmtId="164" fontId="2" fillId="6" borderId="53" xfId="0" applyNumberFormat="1" applyFont="1" applyFill="1" applyBorder="1" applyAlignment="1">
      <alignment horizontal="center" vertical="top"/>
    </xf>
    <xf numFmtId="164" fontId="2" fillId="6" borderId="28" xfId="0" applyNumberFormat="1" applyFont="1" applyFill="1" applyBorder="1" applyAlignment="1">
      <alignment horizontal="center" vertical="top"/>
    </xf>
    <xf numFmtId="164" fontId="2" fillId="6" borderId="37" xfId="0" applyNumberFormat="1" applyFont="1" applyFill="1" applyBorder="1" applyAlignment="1">
      <alignment horizontal="center" vertical="top"/>
    </xf>
    <xf numFmtId="164" fontId="1" fillId="3" borderId="58" xfId="0" applyNumberFormat="1" applyFont="1" applyFill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3" fontId="1" fillId="0" borderId="31" xfId="0" applyNumberFormat="1" applyFont="1" applyBorder="1" applyAlignment="1">
      <alignment vertical="top" wrapText="1"/>
    </xf>
    <xf numFmtId="3" fontId="1" fillId="3" borderId="38" xfId="0" applyNumberFormat="1" applyFont="1" applyFill="1" applyBorder="1" applyAlignment="1">
      <alignment horizontal="left" vertical="top" wrapText="1"/>
    </xf>
    <xf numFmtId="164" fontId="2" fillId="6" borderId="34" xfId="0" applyNumberFormat="1" applyFont="1" applyFill="1" applyBorder="1" applyAlignment="1">
      <alignment horizontal="center" vertical="top"/>
    </xf>
    <xf numFmtId="164" fontId="2" fillId="6" borderId="33" xfId="0" applyNumberFormat="1" applyFont="1" applyFill="1" applyBorder="1" applyAlignment="1">
      <alignment horizontal="center" vertical="top"/>
    </xf>
    <xf numFmtId="164" fontId="2" fillId="6" borderId="58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/>
    </xf>
    <xf numFmtId="3" fontId="2" fillId="3" borderId="0" xfId="0" applyNumberFormat="1" applyFont="1" applyFill="1" applyBorder="1" applyAlignment="1">
      <alignment horizontal="left" vertical="top" wrapText="1"/>
    </xf>
    <xf numFmtId="11" fontId="5" fillId="2" borderId="39" xfId="0" applyNumberFormat="1" applyFont="1" applyFill="1" applyBorder="1" applyAlignment="1">
      <alignment horizontal="center" vertical="top"/>
    </xf>
    <xf numFmtId="11" fontId="2" fillId="2" borderId="20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vertical="top"/>
    </xf>
    <xf numFmtId="49" fontId="2" fillId="0" borderId="3" xfId="0" applyNumberFormat="1" applyFont="1" applyBorder="1" applyAlignment="1">
      <alignment vertical="top"/>
    </xf>
    <xf numFmtId="3" fontId="1" fillId="0" borderId="7" xfId="0" applyNumberFormat="1" applyFont="1" applyFill="1" applyBorder="1" applyAlignment="1">
      <alignment vertical="top" wrapText="1"/>
    </xf>
    <xf numFmtId="3" fontId="1" fillId="3" borderId="0" xfId="0" applyNumberFormat="1" applyFont="1" applyFill="1" applyBorder="1" applyAlignment="1">
      <alignment horizontal="center" vertical="top" wrapText="1"/>
    </xf>
    <xf numFmtId="3" fontId="2" fillId="6" borderId="36" xfId="0" applyNumberFormat="1" applyFont="1" applyFill="1" applyBorder="1" applyAlignment="1">
      <alignment horizontal="right" vertical="top" wrapText="1"/>
    </xf>
    <xf numFmtId="3" fontId="2" fillId="6" borderId="46" xfId="0" applyNumberFormat="1" applyFont="1" applyFill="1" applyBorder="1" applyAlignment="1">
      <alignment horizontal="right" vertical="top" wrapText="1"/>
    </xf>
    <xf numFmtId="164" fontId="2" fillId="4" borderId="50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Border="1" applyAlignment="1">
      <alignment horizontal="center" vertical="top"/>
    </xf>
    <xf numFmtId="3" fontId="1" fillId="3" borderId="37" xfId="0" applyNumberFormat="1" applyFont="1" applyFill="1" applyBorder="1" applyAlignment="1">
      <alignment horizontal="left" vertical="top" wrapText="1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3" fontId="4" fillId="3" borderId="0" xfId="0" applyNumberFormat="1" applyFont="1" applyFill="1"/>
    <xf numFmtId="0" fontId="1" fillId="3" borderId="36" xfId="0" applyFont="1" applyFill="1" applyBorder="1" applyAlignment="1">
      <alignment vertical="top" wrapText="1"/>
    </xf>
    <xf numFmtId="3" fontId="1" fillId="3" borderId="63" xfId="0" applyNumberFormat="1" applyFont="1" applyFill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center" vertical="top"/>
    </xf>
    <xf numFmtId="3" fontId="1" fillId="3" borderId="36" xfId="0" applyNumberFormat="1" applyFont="1" applyFill="1" applyBorder="1" applyAlignment="1">
      <alignment vertical="top" wrapText="1"/>
    </xf>
    <xf numFmtId="3" fontId="1" fillId="0" borderId="42" xfId="0" applyNumberFormat="1" applyFont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 wrapText="1"/>
    </xf>
    <xf numFmtId="3" fontId="1" fillId="3" borderId="8" xfId="0" applyNumberFormat="1" applyFont="1" applyFill="1" applyBorder="1" applyAlignment="1">
      <alignment vertical="top" wrapText="1"/>
    </xf>
    <xf numFmtId="3" fontId="1" fillId="3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164" fontId="1" fillId="3" borderId="60" xfId="0" applyNumberFormat="1" applyFont="1" applyFill="1" applyBorder="1" applyAlignment="1">
      <alignment horizontal="center" vertical="top"/>
    </xf>
    <xf numFmtId="164" fontId="1" fillId="3" borderId="27" xfId="0" applyNumberFormat="1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vertical="top" wrapText="1"/>
    </xf>
    <xf numFmtId="3" fontId="2" fillId="3" borderId="23" xfId="0" applyNumberFormat="1" applyFont="1" applyFill="1" applyBorder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2" fillId="3" borderId="11" xfId="0" applyNumberFormat="1" applyFont="1" applyFill="1" applyBorder="1" applyAlignment="1">
      <alignment vertical="top"/>
    </xf>
    <xf numFmtId="49" fontId="2" fillId="3" borderId="3" xfId="0" applyNumberFormat="1" applyFont="1" applyFill="1" applyBorder="1" applyAlignment="1">
      <alignment vertical="top"/>
    </xf>
    <xf numFmtId="49" fontId="2" fillId="3" borderId="20" xfId="0" applyNumberFormat="1" applyFont="1" applyFill="1" applyBorder="1" applyAlignment="1">
      <alignment vertical="top"/>
    </xf>
    <xf numFmtId="164" fontId="1" fillId="3" borderId="6" xfId="0" applyNumberFormat="1" applyFont="1" applyFill="1" applyBorder="1" applyAlignment="1">
      <alignment horizontal="center" vertical="top"/>
    </xf>
    <xf numFmtId="3" fontId="1" fillId="3" borderId="6" xfId="0" applyNumberFormat="1" applyFont="1" applyFill="1" applyBorder="1" applyAlignment="1">
      <alignment horizontal="center" vertical="top"/>
    </xf>
    <xf numFmtId="11" fontId="5" fillId="9" borderId="19" xfId="0" applyNumberFormat="1" applyFont="1" applyFill="1" applyBorder="1" applyAlignment="1">
      <alignment horizontal="center" vertical="top"/>
    </xf>
    <xf numFmtId="11" fontId="5" fillId="9" borderId="2" xfId="0" applyNumberFormat="1" applyFont="1" applyFill="1" applyBorder="1" applyAlignment="1">
      <alignment vertical="top"/>
    </xf>
    <xf numFmtId="11" fontId="5" fillId="9" borderId="10" xfId="0" applyNumberFormat="1" applyFont="1" applyFill="1" applyBorder="1" applyAlignment="1">
      <alignment vertical="top"/>
    </xf>
    <xf numFmtId="49" fontId="5" fillId="9" borderId="2" xfId="0" applyNumberFormat="1" applyFont="1" applyFill="1" applyBorder="1" applyAlignment="1">
      <alignment vertical="top"/>
    </xf>
    <xf numFmtId="49" fontId="5" fillId="9" borderId="19" xfId="0" applyNumberFormat="1" applyFont="1" applyFill="1" applyBorder="1" applyAlignment="1">
      <alignment vertical="top"/>
    </xf>
    <xf numFmtId="49" fontId="5" fillId="9" borderId="10" xfId="0" applyNumberFormat="1" applyFont="1" applyFill="1" applyBorder="1" applyAlignment="1">
      <alignment vertical="top"/>
    </xf>
    <xf numFmtId="11" fontId="5" fillId="9" borderId="62" xfId="0" applyNumberFormat="1" applyFont="1" applyFill="1" applyBorder="1" applyAlignment="1">
      <alignment horizontal="center" vertical="top"/>
    </xf>
    <xf numFmtId="11" fontId="5" fillId="9" borderId="10" xfId="0" applyNumberFormat="1" applyFont="1" applyFill="1" applyBorder="1" applyAlignment="1">
      <alignment horizontal="center" vertical="top"/>
    </xf>
    <xf numFmtId="11" fontId="5" fillId="9" borderId="19" xfId="0" applyNumberFormat="1" applyFont="1" applyFill="1" applyBorder="1" applyAlignment="1">
      <alignment vertical="top"/>
    </xf>
    <xf numFmtId="11" fontId="5" fillId="9" borderId="29" xfId="0" applyNumberFormat="1" applyFont="1" applyFill="1" applyBorder="1" applyAlignment="1">
      <alignment horizontal="center" vertical="top"/>
    </xf>
    <xf numFmtId="11" fontId="5" fillId="7" borderId="19" xfId="0" applyNumberFormat="1" applyFont="1" applyFill="1" applyBorder="1" applyAlignment="1">
      <alignment vertical="top"/>
    </xf>
    <xf numFmtId="164" fontId="2" fillId="7" borderId="7" xfId="0" applyNumberFormat="1" applyFont="1" applyFill="1" applyBorder="1" applyAlignment="1">
      <alignment horizontal="center" vertical="top"/>
    </xf>
    <xf numFmtId="164" fontId="2" fillId="7" borderId="5" xfId="0" applyNumberFormat="1" applyFont="1" applyFill="1" applyBorder="1" applyAlignment="1">
      <alignment horizontal="center" vertical="top"/>
    </xf>
    <xf numFmtId="164" fontId="2" fillId="7" borderId="3" xfId="0" applyNumberFormat="1" applyFont="1" applyFill="1" applyBorder="1" applyAlignment="1">
      <alignment horizontal="center" vertical="top"/>
    </xf>
    <xf numFmtId="164" fontId="2" fillId="7" borderId="6" xfId="0" applyNumberFormat="1" applyFont="1" applyFill="1" applyBorder="1" applyAlignment="1">
      <alignment horizontal="center" vertical="top"/>
    </xf>
    <xf numFmtId="164" fontId="2" fillId="7" borderId="24" xfId="0" applyNumberFormat="1" applyFont="1" applyFill="1" applyBorder="1" applyAlignment="1">
      <alignment horizontal="center" vertical="top"/>
    </xf>
    <xf numFmtId="164" fontId="15" fillId="0" borderId="0" xfId="0" applyNumberFormat="1" applyFont="1"/>
    <xf numFmtId="3" fontId="1" fillId="3" borderId="5" xfId="0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3" borderId="30" xfId="0" applyNumberFormat="1" applyFont="1" applyFill="1" applyBorder="1" applyAlignment="1">
      <alignment horizontal="center" vertical="top"/>
    </xf>
    <xf numFmtId="3" fontId="1" fillId="0" borderId="59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vertical="top" wrapText="1"/>
    </xf>
    <xf numFmtId="3" fontId="1" fillId="3" borderId="3" xfId="0" applyNumberFormat="1" applyFont="1" applyFill="1" applyBorder="1" applyAlignment="1">
      <alignment horizontal="center" vertical="top"/>
    </xf>
    <xf numFmtId="3" fontId="15" fillId="0" borderId="0" xfId="0" applyNumberFormat="1" applyFont="1"/>
    <xf numFmtId="3" fontId="1" fillId="3" borderId="33" xfId="0" applyNumberFormat="1" applyFont="1" applyFill="1" applyBorder="1" applyAlignment="1">
      <alignment horizontal="left" vertical="top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center" vertical="top"/>
    </xf>
    <xf numFmtId="3" fontId="1" fillId="3" borderId="36" xfId="0" applyNumberFormat="1" applyFont="1" applyFill="1" applyBorder="1" applyAlignment="1">
      <alignment horizontal="center" vertical="top"/>
    </xf>
    <xf numFmtId="3" fontId="1" fillId="3" borderId="24" xfId="0" applyNumberFormat="1" applyFont="1" applyFill="1" applyBorder="1" applyAlignment="1">
      <alignment horizontal="center" vertical="top"/>
    </xf>
    <xf numFmtId="3" fontId="1" fillId="3" borderId="42" xfId="0" applyNumberFormat="1" applyFont="1" applyFill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164" fontId="1" fillId="3" borderId="58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1" fillId="3" borderId="14" xfId="0" applyNumberFormat="1" applyFont="1" applyFill="1" applyBorder="1" applyAlignment="1">
      <alignment horizontal="left" vertical="top" wrapText="1"/>
    </xf>
    <xf numFmtId="3" fontId="16" fillId="3" borderId="69" xfId="0" applyNumberFormat="1" applyFont="1" applyFill="1" applyBorder="1" applyAlignment="1">
      <alignment horizontal="center" vertical="top"/>
    </xf>
    <xf numFmtId="3" fontId="1" fillId="0" borderId="69" xfId="0" applyNumberFormat="1" applyFont="1" applyFill="1" applyBorder="1" applyAlignment="1">
      <alignment horizontal="center"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3" fillId="0" borderId="25" xfId="0" applyNumberFormat="1" applyFont="1" applyBorder="1" applyAlignment="1">
      <alignment horizontal="center" vertical="center" textRotation="90" wrapText="1"/>
    </xf>
    <xf numFmtId="3" fontId="1" fillId="0" borderId="8" xfId="0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61" xfId="0" applyNumberFormat="1" applyFont="1" applyBorder="1" applyAlignment="1">
      <alignment vertical="top" wrapText="1"/>
    </xf>
    <xf numFmtId="3" fontId="1" fillId="0" borderId="58" xfId="0" applyNumberFormat="1" applyFont="1" applyBorder="1" applyAlignment="1">
      <alignment horizontal="center" vertical="top"/>
    </xf>
    <xf numFmtId="3" fontId="1" fillId="0" borderId="60" xfId="0" applyNumberFormat="1" applyFont="1" applyBorder="1" applyAlignment="1">
      <alignment horizontal="center" vertical="top"/>
    </xf>
    <xf numFmtId="3" fontId="1" fillId="3" borderId="58" xfId="0" applyNumberFormat="1" applyFont="1" applyFill="1" applyBorder="1" applyAlignment="1">
      <alignment horizontal="center" vertical="top"/>
    </xf>
    <xf numFmtId="3" fontId="1" fillId="3" borderId="23" xfId="0" applyNumberFormat="1" applyFont="1" applyFill="1" applyBorder="1" applyAlignment="1">
      <alignment horizontal="center" vertical="top"/>
    </xf>
    <xf numFmtId="3" fontId="1" fillId="3" borderId="9" xfId="0" applyNumberFormat="1" applyFont="1" applyFill="1" applyBorder="1" applyAlignment="1">
      <alignment horizontal="center" vertical="top"/>
    </xf>
    <xf numFmtId="3" fontId="16" fillId="3" borderId="70" xfId="0" applyNumberFormat="1" applyFont="1" applyFill="1" applyBorder="1" applyAlignment="1">
      <alignment horizontal="center" vertical="top"/>
    </xf>
    <xf numFmtId="3" fontId="1" fillId="0" borderId="45" xfId="0" applyNumberFormat="1" applyFont="1" applyBorder="1" applyAlignment="1">
      <alignment vertical="top" wrapText="1"/>
    </xf>
    <xf numFmtId="3" fontId="1" fillId="0" borderId="20" xfId="0" applyNumberFormat="1" applyFont="1" applyBorder="1" applyAlignment="1">
      <alignment vertical="top" wrapText="1"/>
    </xf>
    <xf numFmtId="3" fontId="1" fillId="0" borderId="39" xfId="0" applyNumberFormat="1" applyFont="1" applyBorder="1" applyAlignment="1">
      <alignment vertical="top" wrapText="1"/>
    </xf>
    <xf numFmtId="3" fontId="1" fillId="3" borderId="45" xfId="0" applyNumberFormat="1" applyFont="1" applyFill="1" applyBorder="1" applyAlignment="1">
      <alignment vertical="top" wrapText="1"/>
    </xf>
    <xf numFmtId="164" fontId="1" fillId="0" borderId="42" xfId="0" applyNumberFormat="1" applyFont="1" applyFill="1" applyBorder="1" applyAlignment="1">
      <alignment horizontal="center" vertical="top"/>
    </xf>
    <xf numFmtId="164" fontId="1" fillId="3" borderId="38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 wrapText="1"/>
    </xf>
    <xf numFmtId="164" fontId="1" fillId="3" borderId="36" xfId="0" applyNumberFormat="1" applyFont="1" applyFill="1" applyBorder="1" applyAlignment="1">
      <alignment horizontal="center" vertical="top" wrapText="1"/>
    </xf>
    <xf numFmtId="165" fontId="1" fillId="0" borderId="69" xfId="0" applyNumberFormat="1" applyFont="1" applyBorder="1" applyAlignment="1">
      <alignment horizontal="center" vertical="top"/>
    </xf>
    <xf numFmtId="164" fontId="2" fillId="6" borderId="36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2" fillId="4" borderId="24" xfId="0" applyNumberFormat="1" applyFont="1" applyFill="1" applyBorder="1" applyAlignment="1">
      <alignment horizontal="center" vertical="top" wrapText="1"/>
    </xf>
    <xf numFmtId="164" fontId="1" fillId="0" borderId="73" xfId="0" applyNumberFormat="1" applyFont="1" applyFill="1" applyBorder="1" applyAlignment="1">
      <alignment horizontal="center" vertical="top"/>
    </xf>
    <xf numFmtId="164" fontId="1" fillId="3" borderId="65" xfId="0" applyNumberFormat="1" applyFont="1" applyFill="1" applyBorder="1" applyAlignment="1">
      <alignment horizontal="center" vertical="top"/>
    </xf>
    <xf numFmtId="164" fontId="1" fillId="3" borderId="24" xfId="0" applyNumberFormat="1" applyFont="1" applyFill="1" applyBorder="1" applyAlignment="1">
      <alignment horizontal="center" vertical="top"/>
    </xf>
    <xf numFmtId="164" fontId="2" fillId="4" borderId="31" xfId="0" applyNumberFormat="1" applyFont="1" applyFill="1" applyBorder="1" applyAlignment="1">
      <alignment horizontal="center" vertical="top" wrapText="1"/>
    </xf>
    <xf numFmtId="164" fontId="5" fillId="9" borderId="38" xfId="0" applyNumberFormat="1" applyFont="1" applyFill="1" applyBorder="1" applyAlignment="1">
      <alignment horizontal="center" vertical="top" wrapText="1"/>
    </xf>
    <xf numFmtId="164" fontId="5" fillId="7" borderId="24" xfId="0" applyNumberFormat="1" applyFont="1" applyFill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center" vertical="top" wrapText="1"/>
    </xf>
    <xf numFmtId="3" fontId="2" fillId="0" borderId="49" xfId="0" applyNumberFormat="1" applyFont="1" applyBorder="1" applyAlignment="1">
      <alignment horizontal="center" vertical="center" textRotation="90" wrapText="1"/>
    </xf>
    <xf numFmtId="164" fontId="2" fillId="0" borderId="49" xfId="0" applyNumberFormat="1" applyFont="1" applyBorder="1" applyAlignment="1">
      <alignment horizontal="center" vertical="center" textRotation="90" wrapText="1"/>
    </xf>
    <xf numFmtId="3" fontId="2" fillId="0" borderId="48" xfId="0" applyNumberFormat="1" applyFont="1" applyBorder="1" applyAlignment="1">
      <alignment horizontal="center" vertical="center" textRotation="90" wrapText="1"/>
    </xf>
    <xf numFmtId="3" fontId="2" fillId="0" borderId="50" xfId="0" applyNumberFormat="1" applyFont="1" applyBorder="1" applyAlignment="1">
      <alignment horizontal="center" vertical="center" textRotation="90" wrapText="1"/>
    </xf>
    <xf numFmtId="3" fontId="1" fillId="3" borderId="11" xfId="0" applyNumberFormat="1" applyFont="1" applyFill="1" applyBorder="1" applyAlignment="1">
      <alignment vertical="top" wrapText="1"/>
    </xf>
    <xf numFmtId="3" fontId="1" fillId="3" borderId="20" xfId="0" applyNumberFormat="1" applyFont="1" applyFill="1" applyBorder="1" applyAlignment="1">
      <alignment vertical="top" wrapText="1"/>
    </xf>
    <xf numFmtId="3" fontId="1" fillId="3" borderId="38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 wrapText="1"/>
    </xf>
    <xf numFmtId="164" fontId="2" fillId="6" borderId="24" xfId="0" applyNumberFormat="1" applyFont="1" applyFill="1" applyBorder="1" applyAlignment="1">
      <alignment horizontal="center" vertical="top"/>
    </xf>
    <xf numFmtId="3" fontId="1" fillId="0" borderId="8" xfId="0" applyNumberFormat="1" applyFont="1" applyBorder="1" applyAlignment="1">
      <alignment horizontal="left" vertical="top" wrapText="1"/>
    </xf>
    <xf numFmtId="3" fontId="2" fillId="3" borderId="60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6" borderId="23" xfId="0" applyNumberFormat="1" applyFont="1" applyFill="1" applyBorder="1" applyAlignment="1">
      <alignment horizontal="center" vertical="top" wrapText="1"/>
    </xf>
    <xf numFmtId="3" fontId="2" fillId="3" borderId="4" xfId="0" applyNumberFormat="1" applyFont="1" applyFill="1" applyBorder="1" applyAlignment="1">
      <alignment horizontal="center" vertical="top"/>
    </xf>
    <xf numFmtId="3" fontId="2" fillId="3" borderId="21" xfId="0" applyNumberFormat="1" applyFont="1" applyFill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 wrapText="1"/>
    </xf>
    <xf numFmtId="3" fontId="1" fillId="0" borderId="37" xfId="0" applyNumberFormat="1" applyFont="1" applyBorder="1" applyAlignment="1">
      <alignment horizontal="center" vertical="top" wrapText="1"/>
    </xf>
    <xf numFmtId="3" fontId="1" fillId="3" borderId="35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3" fontId="1" fillId="3" borderId="28" xfId="0" applyNumberFormat="1" applyFont="1" applyFill="1" applyBorder="1" applyAlignment="1">
      <alignment horizontal="center" vertical="top" wrapText="1"/>
    </xf>
    <xf numFmtId="3" fontId="1" fillId="3" borderId="37" xfId="0" applyNumberFormat="1" applyFont="1" applyFill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top" wrapText="1"/>
    </xf>
    <xf numFmtId="3" fontId="1" fillId="3" borderId="20" xfId="0" applyNumberFormat="1" applyFont="1" applyFill="1" applyBorder="1" applyAlignment="1">
      <alignment horizontal="center" vertical="top" wrapText="1"/>
    </xf>
    <xf numFmtId="3" fontId="1" fillId="3" borderId="71" xfId="0" applyNumberFormat="1" applyFont="1" applyFill="1" applyBorder="1" applyAlignment="1">
      <alignment horizontal="center" vertical="top" wrapText="1"/>
    </xf>
    <xf numFmtId="3" fontId="1" fillId="3" borderId="68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45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164" fontId="1" fillId="3" borderId="13" xfId="0" applyNumberFormat="1" applyFont="1" applyFill="1" applyBorder="1" applyAlignment="1">
      <alignment horizontal="center" vertical="top"/>
    </xf>
    <xf numFmtId="164" fontId="2" fillId="6" borderId="35" xfId="0" applyNumberFormat="1" applyFont="1" applyFill="1" applyBorder="1" applyAlignment="1">
      <alignment horizontal="center" vertical="top"/>
    </xf>
    <xf numFmtId="164" fontId="2" fillId="6" borderId="22" xfId="0" applyNumberFormat="1" applyFont="1" applyFill="1" applyBorder="1" applyAlignment="1">
      <alignment horizontal="center" vertical="top"/>
    </xf>
    <xf numFmtId="164" fontId="2" fillId="4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/>
    </xf>
    <xf numFmtId="164" fontId="2" fillId="6" borderId="20" xfId="0" applyNumberFormat="1" applyFont="1" applyFill="1" applyBorder="1" applyAlignment="1">
      <alignment horizontal="center" vertical="top"/>
    </xf>
    <xf numFmtId="3" fontId="1" fillId="3" borderId="6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vertical="top" wrapText="1"/>
    </xf>
    <xf numFmtId="3" fontId="1" fillId="0" borderId="31" xfId="0" applyNumberFormat="1" applyFont="1" applyFill="1" applyBorder="1" applyAlignment="1">
      <alignment vertical="top" wrapText="1"/>
    </xf>
    <xf numFmtId="164" fontId="1" fillId="3" borderId="36" xfId="0" applyNumberFormat="1" applyFont="1" applyFill="1" applyBorder="1" applyAlignment="1">
      <alignment vertical="top"/>
    </xf>
    <xf numFmtId="164" fontId="1" fillId="3" borderId="14" xfId="0" applyNumberFormat="1" applyFont="1" applyFill="1" applyBorder="1" applyAlignment="1">
      <alignment vertical="top"/>
    </xf>
    <xf numFmtId="164" fontId="1" fillId="3" borderId="31" xfId="0" applyNumberFormat="1" applyFont="1" applyFill="1" applyBorder="1" applyAlignment="1">
      <alignment vertical="top"/>
    </xf>
    <xf numFmtId="164" fontId="1" fillId="0" borderId="27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34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Fill="1" applyBorder="1" applyAlignment="1">
      <alignment horizontal="center" vertical="top" wrapText="1"/>
    </xf>
    <xf numFmtId="164" fontId="1" fillId="0" borderId="72" xfId="0" applyNumberFormat="1" applyFont="1" applyFill="1" applyBorder="1" applyAlignment="1">
      <alignment horizontal="center" vertical="top" wrapText="1"/>
    </xf>
    <xf numFmtId="164" fontId="1" fillId="0" borderId="68" xfId="0" applyNumberFormat="1" applyFont="1" applyFill="1" applyBorder="1" applyAlignment="1">
      <alignment horizontal="center" vertical="top" wrapText="1"/>
    </xf>
    <xf numFmtId="164" fontId="1" fillId="0" borderId="70" xfId="0" applyNumberFormat="1" applyFont="1" applyBorder="1" applyAlignment="1">
      <alignment horizontal="center" vertical="top"/>
    </xf>
    <xf numFmtId="3" fontId="1" fillId="0" borderId="38" xfId="0" applyNumberFormat="1" applyFont="1" applyBorder="1" applyAlignment="1">
      <alignment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 wrapText="1"/>
    </xf>
    <xf numFmtId="164" fontId="1" fillId="3" borderId="64" xfId="0" applyNumberFormat="1" applyFont="1" applyFill="1" applyBorder="1" applyAlignment="1">
      <alignment horizontal="center" vertical="top"/>
    </xf>
    <xf numFmtId="164" fontId="1" fillId="3" borderId="41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left" vertical="top" wrapText="1"/>
    </xf>
    <xf numFmtId="165" fontId="1" fillId="3" borderId="0" xfId="0" applyNumberFormat="1" applyFont="1" applyFill="1" applyBorder="1" applyAlignment="1">
      <alignment horizontal="center" vertical="top" wrapText="1"/>
    </xf>
    <xf numFmtId="165" fontId="1" fillId="3" borderId="76" xfId="0" applyNumberFormat="1" applyFont="1" applyFill="1" applyBorder="1" applyAlignment="1">
      <alignment horizontal="center" vertical="top"/>
    </xf>
    <xf numFmtId="165" fontId="2" fillId="6" borderId="35" xfId="0" applyNumberFormat="1" applyFont="1" applyFill="1" applyBorder="1" applyAlignment="1">
      <alignment horizontal="center" vertical="top"/>
    </xf>
    <xf numFmtId="165" fontId="2" fillId="6" borderId="33" xfId="0" applyNumberFormat="1" applyFont="1" applyFill="1" applyBorder="1" applyAlignment="1">
      <alignment horizontal="center" vertical="top"/>
    </xf>
    <xf numFmtId="165" fontId="2" fillId="6" borderId="58" xfId="0" applyNumberFormat="1" applyFont="1" applyFill="1" applyBorder="1" applyAlignment="1">
      <alignment horizontal="center" vertical="top"/>
    </xf>
    <xf numFmtId="165" fontId="1" fillId="3" borderId="11" xfId="0" applyNumberFormat="1" applyFont="1" applyFill="1" applyBorder="1" applyAlignment="1">
      <alignment horizontal="center" vertical="top" wrapText="1"/>
    </xf>
    <xf numFmtId="165" fontId="1" fillId="3" borderId="74" xfId="0" applyNumberFormat="1" applyFont="1" applyFill="1" applyBorder="1" applyAlignment="1">
      <alignment horizontal="center" vertical="top"/>
    </xf>
    <xf numFmtId="165" fontId="2" fillId="6" borderId="47" xfId="0" applyNumberFormat="1" applyFont="1" applyFill="1" applyBorder="1" applyAlignment="1">
      <alignment horizontal="center" vertical="top"/>
    </xf>
    <xf numFmtId="165" fontId="2" fillId="6" borderId="25" xfId="0" applyNumberFormat="1" applyFont="1" applyFill="1" applyBorder="1" applyAlignment="1">
      <alignment horizontal="center" vertical="top"/>
    </xf>
    <xf numFmtId="165" fontId="2" fillId="6" borderId="53" xfId="0" applyNumberFormat="1" applyFont="1" applyFill="1" applyBorder="1" applyAlignment="1">
      <alignment horizontal="center" vertical="top"/>
    </xf>
    <xf numFmtId="165" fontId="1" fillId="3" borderId="27" xfId="0" applyNumberFormat="1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center" vertical="top"/>
    </xf>
    <xf numFmtId="165" fontId="1" fillId="3" borderId="0" xfId="0" applyNumberFormat="1" applyFont="1" applyFill="1" applyBorder="1" applyAlignment="1">
      <alignment horizontal="center" vertical="top"/>
    </xf>
    <xf numFmtId="165" fontId="1" fillId="3" borderId="1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1" fillId="3" borderId="20" xfId="0" applyNumberFormat="1" applyFont="1" applyFill="1" applyBorder="1" applyAlignment="1">
      <alignment horizontal="center" vertical="top"/>
    </xf>
    <xf numFmtId="165" fontId="1" fillId="3" borderId="77" xfId="0" applyNumberFormat="1" applyFont="1" applyFill="1" applyBorder="1" applyAlignment="1">
      <alignment horizontal="center" vertical="top"/>
    </xf>
    <xf numFmtId="165" fontId="2" fillId="4" borderId="61" xfId="0" applyNumberFormat="1" applyFont="1" applyFill="1" applyBorder="1" applyAlignment="1">
      <alignment horizontal="center" vertical="top" wrapText="1"/>
    </xf>
    <xf numFmtId="165" fontId="2" fillId="4" borderId="45" xfId="0" applyNumberFormat="1" applyFont="1" applyFill="1" applyBorder="1" applyAlignment="1">
      <alignment horizontal="center" vertical="top" wrapText="1"/>
    </xf>
    <xf numFmtId="165" fontId="2" fillId="4" borderId="60" xfId="0" applyNumberFormat="1" applyFont="1" applyFill="1" applyBorder="1" applyAlignment="1">
      <alignment horizontal="center" vertical="top" wrapText="1"/>
    </xf>
    <xf numFmtId="165" fontId="5" fillId="9" borderId="28" xfId="0" applyNumberFormat="1" applyFont="1" applyFill="1" applyBorder="1" applyAlignment="1">
      <alignment horizontal="center" vertical="top" wrapText="1"/>
    </xf>
    <xf numFmtId="165" fontId="5" fillId="9" borderId="37" xfId="0" applyNumberFormat="1" applyFont="1" applyFill="1" applyBorder="1" applyAlignment="1">
      <alignment horizontal="center" vertical="top" wrapText="1"/>
    </xf>
    <xf numFmtId="165" fontId="5" fillId="9" borderId="18" xfId="0" applyNumberFormat="1" applyFont="1" applyFill="1" applyBorder="1" applyAlignment="1">
      <alignment horizontal="center" vertical="top" wrapText="1"/>
    </xf>
    <xf numFmtId="165" fontId="5" fillId="7" borderId="22" xfId="0" applyNumberFormat="1" applyFont="1" applyFill="1" applyBorder="1" applyAlignment="1">
      <alignment horizontal="center" vertical="top"/>
    </xf>
    <xf numFmtId="165" fontId="5" fillId="7" borderId="20" xfId="0" applyNumberFormat="1" applyFont="1" applyFill="1" applyBorder="1" applyAlignment="1">
      <alignment horizontal="center" vertical="top"/>
    </xf>
    <xf numFmtId="165" fontId="5" fillId="7" borderId="23" xfId="0" applyNumberFormat="1" applyFont="1" applyFill="1" applyBorder="1" applyAlignment="1">
      <alignment horizontal="center" vertical="top"/>
    </xf>
    <xf numFmtId="3" fontId="2" fillId="3" borderId="6" xfId="0" applyNumberFormat="1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center" vertical="top" wrapText="1"/>
    </xf>
    <xf numFmtId="165" fontId="1" fillId="3" borderId="27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textRotation="90" wrapText="1"/>
    </xf>
    <xf numFmtId="3" fontId="2" fillId="3" borderId="11" xfId="0" applyNumberFormat="1" applyFont="1" applyFill="1" applyBorder="1" applyAlignment="1">
      <alignment horizontal="center" vertical="top" wrapText="1"/>
    </xf>
    <xf numFmtId="3" fontId="2" fillId="3" borderId="3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/>
    </xf>
    <xf numFmtId="3" fontId="2" fillId="0" borderId="52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2" fillId="3" borderId="30" xfId="0" applyNumberFormat="1" applyFont="1" applyFill="1" applyBorder="1" applyAlignment="1">
      <alignment horizontal="left" vertical="top"/>
    </xf>
    <xf numFmtId="164" fontId="2" fillId="3" borderId="14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 wrapText="1"/>
    </xf>
    <xf numFmtId="164" fontId="2" fillId="3" borderId="59" xfId="0" applyNumberFormat="1" applyFont="1" applyFill="1" applyBorder="1" applyAlignment="1">
      <alignment horizontal="center" vertical="top"/>
    </xf>
    <xf numFmtId="164" fontId="2" fillId="3" borderId="41" xfId="0" applyNumberFormat="1" applyFont="1" applyFill="1" applyBorder="1" applyAlignment="1">
      <alignment horizontal="center" vertical="top" wrapText="1"/>
    </xf>
    <xf numFmtId="164" fontId="2" fillId="3" borderId="60" xfId="0" applyNumberFormat="1" applyFont="1" applyFill="1" applyBorder="1" applyAlignment="1">
      <alignment horizontal="center" vertical="top"/>
    </xf>
    <xf numFmtId="164" fontId="2" fillId="3" borderId="27" xfId="0" applyNumberFormat="1" applyFont="1" applyFill="1" applyBorder="1" applyAlignment="1">
      <alignment horizontal="center" vertical="top" wrapText="1"/>
    </xf>
    <xf numFmtId="164" fontId="2" fillId="3" borderId="6" xfId="0" applyNumberFormat="1" applyFont="1" applyFill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left" vertical="top" wrapText="1"/>
    </xf>
    <xf numFmtId="164" fontId="2" fillId="3" borderId="11" xfId="0" applyNumberFormat="1" applyFont="1" applyFill="1" applyBorder="1" applyAlignment="1">
      <alignment horizontal="center" vertical="top" wrapText="1"/>
    </xf>
    <xf numFmtId="164" fontId="2" fillId="3" borderId="39" xfId="0" applyNumberFormat="1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164" fontId="2" fillId="6" borderId="20" xfId="0" applyNumberFormat="1" applyFont="1" applyFill="1" applyBorder="1" applyAlignment="1">
      <alignment horizontal="center" vertical="top" wrapText="1"/>
    </xf>
    <xf numFmtId="3" fontId="2" fillId="3" borderId="59" xfId="0" applyNumberFormat="1" applyFont="1" applyFill="1" applyBorder="1" applyAlignment="1">
      <alignment horizontal="center" vertical="top" wrapText="1"/>
    </xf>
    <xf numFmtId="49" fontId="14" fillId="3" borderId="26" xfId="0" applyNumberFormat="1" applyFont="1" applyFill="1" applyBorder="1" applyAlignment="1">
      <alignment vertical="top" wrapText="1"/>
    </xf>
    <xf numFmtId="49" fontId="14" fillId="3" borderId="30" xfId="0" applyNumberFormat="1" applyFont="1" applyFill="1" applyBorder="1" applyAlignment="1">
      <alignment horizontal="center" vertical="top" wrapText="1"/>
    </xf>
    <xf numFmtId="49" fontId="14" fillId="3" borderId="43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3" fontId="2" fillId="6" borderId="24" xfId="0" applyNumberFormat="1" applyFont="1" applyFill="1" applyBorder="1" applyAlignment="1">
      <alignment horizontal="center" vertical="top" wrapText="1"/>
    </xf>
    <xf numFmtId="3" fontId="1" fillId="3" borderId="54" xfId="0" applyNumberFormat="1" applyFont="1" applyFill="1" applyBorder="1" applyAlignment="1">
      <alignment horizontal="center" vertical="top" wrapText="1"/>
    </xf>
    <xf numFmtId="164" fontId="1" fillId="3" borderId="34" xfId="0" applyNumberFormat="1" applyFont="1" applyFill="1" applyBorder="1" applyAlignment="1">
      <alignment horizontal="center"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/>
    </xf>
    <xf numFmtId="3" fontId="2" fillId="3" borderId="30" xfId="0" applyNumberFormat="1" applyFont="1" applyFill="1" applyBorder="1" applyAlignment="1">
      <alignment horizontal="center" vertical="top"/>
    </xf>
    <xf numFmtId="3" fontId="2" fillId="3" borderId="26" xfId="0" applyNumberFormat="1" applyFont="1" applyFill="1" applyBorder="1" applyAlignment="1">
      <alignment horizontal="center" vertical="top"/>
    </xf>
    <xf numFmtId="3" fontId="2" fillId="3" borderId="43" xfId="0" applyNumberFormat="1" applyFont="1" applyFill="1" applyBorder="1" applyAlignment="1">
      <alignment horizontal="left" vertical="top"/>
    </xf>
    <xf numFmtId="3" fontId="17" fillId="3" borderId="28" xfId="0" applyNumberFormat="1" applyFont="1" applyFill="1" applyBorder="1" applyAlignment="1">
      <alignment horizontal="center" vertical="top" wrapText="1"/>
    </xf>
    <xf numFmtId="3" fontId="1" fillId="3" borderId="38" xfId="0" applyNumberFormat="1" applyFont="1" applyFill="1" applyBorder="1" applyAlignment="1">
      <alignment horizontal="center" vertical="top" wrapText="1"/>
    </xf>
    <xf numFmtId="164" fontId="2" fillId="3" borderId="38" xfId="0" applyNumberFormat="1" applyFont="1" applyFill="1" applyBorder="1" applyAlignment="1">
      <alignment horizontal="center" vertical="top"/>
    </xf>
    <xf numFmtId="164" fontId="1" fillId="3" borderId="29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3" fontId="1" fillId="0" borderId="42" xfId="0" applyNumberFormat="1" applyFont="1" applyFill="1" applyBorder="1" applyAlignment="1">
      <alignment horizontal="center" vertical="top" wrapText="1"/>
    </xf>
    <xf numFmtId="164" fontId="1" fillId="3" borderId="42" xfId="0" applyNumberFormat="1" applyFont="1" applyFill="1" applyBorder="1" applyAlignment="1">
      <alignment horizontal="center" vertical="top"/>
    </xf>
    <xf numFmtId="164" fontId="1" fillId="0" borderId="57" xfId="0" applyNumberFormat="1" applyFont="1" applyFill="1" applyBorder="1" applyAlignment="1">
      <alignment horizontal="center" vertical="top" wrapText="1"/>
    </xf>
    <xf numFmtId="164" fontId="1" fillId="3" borderId="45" xfId="0" applyNumberFormat="1" applyFont="1" applyFill="1" applyBorder="1" applyAlignment="1">
      <alignment horizontal="center" vertical="top" wrapText="1"/>
    </xf>
    <xf numFmtId="3" fontId="1" fillId="3" borderId="5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 wrapText="1"/>
    </xf>
    <xf numFmtId="3" fontId="4" fillId="3" borderId="0" xfId="0" applyNumberFormat="1" applyFont="1" applyFill="1" applyBorder="1"/>
    <xf numFmtId="3" fontId="4" fillId="0" borderId="39" xfId="0" applyNumberFormat="1" applyFont="1" applyBorder="1"/>
    <xf numFmtId="3" fontId="4" fillId="0" borderId="0" xfId="0" applyNumberFormat="1" applyFont="1" applyBorder="1" applyAlignment="1">
      <alignment wrapText="1"/>
    </xf>
    <xf numFmtId="164" fontId="18" fillId="3" borderId="0" xfId="0" applyNumberFormat="1" applyFont="1" applyFill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horizontal="center" vertical="top" wrapText="1"/>
    </xf>
    <xf numFmtId="164" fontId="18" fillId="3" borderId="59" xfId="0" applyNumberFormat="1" applyFont="1" applyFill="1" applyBorder="1" applyAlignment="1">
      <alignment horizontal="center" vertical="top"/>
    </xf>
    <xf numFmtId="3" fontId="1" fillId="3" borderId="19" xfId="0" applyNumberFormat="1" applyFont="1" applyFill="1" applyBorder="1" applyAlignment="1">
      <alignment horizontal="center" vertical="top" wrapText="1"/>
    </xf>
    <xf numFmtId="3" fontId="1" fillId="3" borderId="20" xfId="0" applyNumberFormat="1" applyFont="1" applyFill="1" applyBorder="1" applyAlignment="1">
      <alignment horizontal="center" vertical="top" wrapText="1"/>
    </xf>
    <xf numFmtId="49" fontId="1" fillId="3" borderId="11" xfId="0" applyNumberFormat="1" applyFont="1" applyFill="1" applyBorder="1" applyAlignment="1">
      <alignment horizontal="center" vertical="top"/>
    </xf>
    <xf numFmtId="3" fontId="2" fillId="3" borderId="30" xfId="0" applyNumberFormat="1" applyFont="1" applyFill="1" applyBorder="1" applyAlignment="1">
      <alignment horizontal="center" vertical="top" wrapText="1"/>
    </xf>
    <xf numFmtId="49" fontId="1" fillId="3" borderId="20" xfId="0" applyNumberFormat="1" applyFont="1" applyFill="1" applyBorder="1" applyAlignment="1">
      <alignment vertical="top"/>
    </xf>
    <xf numFmtId="3" fontId="2" fillId="3" borderId="26" xfId="0" applyNumberFormat="1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vertical="top"/>
    </xf>
    <xf numFmtId="49" fontId="1" fillId="3" borderId="3" xfId="0" applyNumberFormat="1" applyFont="1" applyFill="1" applyBorder="1" applyAlignment="1">
      <alignment horizontal="center" vertical="top"/>
    </xf>
    <xf numFmtId="3" fontId="1" fillId="3" borderId="61" xfId="0" applyNumberFormat="1" applyFont="1" applyFill="1" applyBorder="1" applyAlignment="1">
      <alignment horizontal="center" vertical="top" wrapText="1"/>
    </xf>
    <xf numFmtId="3" fontId="1" fillId="3" borderId="39" xfId="0" applyNumberFormat="1" applyFont="1" applyFill="1" applyBorder="1" applyAlignment="1">
      <alignment horizontal="center" vertical="top" wrapText="1"/>
    </xf>
    <xf numFmtId="3" fontId="1" fillId="3" borderId="60" xfId="0" applyNumberFormat="1" applyFont="1" applyFill="1" applyBorder="1" applyAlignment="1">
      <alignment horizontal="center" vertical="top"/>
    </xf>
    <xf numFmtId="3" fontId="1" fillId="3" borderId="15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59" xfId="0" applyNumberFormat="1" applyFont="1" applyFill="1" applyBorder="1" applyAlignment="1">
      <alignment horizontal="center" vertical="top"/>
    </xf>
    <xf numFmtId="3" fontId="1" fillId="3" borderId="33" xfId="0" applyNumberFormat="1" applyFont="1" applyFill="1" applyBorder="1" applyAlignment="1">
      <alignment horizontal="center" vertical="top" wrapText="1"/>
    </xf>
    <xf numFmtId="164" fontId="1" fillId="3" borderId="37" xfId="0" applyNumberFormat="1" applyFont="1" applyFill="1" applyBorder="1" applyAlignment="1">
      <alignment horizontal="center" vertical="top" wrapText="1"/>
    </xf>
    <xf numFmtId="164" fontId="1" fillId="3" borderId="54" xfId="0" applyNumberFormat="1" applyFont="1" applyFill="1" applyBorder="1" applyAlignment="1">
      <alignment horizontal="center" vertical="top"/>
    </xf>
    <xf numFmtId="164" fontId="1" fillId="3" borderId="35" xfId="0" applyNumberFormat="1" applyFont="1" applyFill="1" applyBorder="1" applyAlignment="1">
      <alignment horizontal="center" vertical="top" wrapText="1"/>
    </xf>
    <xf numFmtId="164" fontId="1" fillId="3" borderId="3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vertical="top"/>
    </xf>
    <xf numFmtId="3" fontId="1" fillId="0" borderId="4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2" fillId="3" borderId="30" xfId="0" applyNumberFormat="1" applyFont="1" applyFill="1" applyBorder="1" applyAlignment="1">
      <alignment horizontal="center" vertical="top"/>
    </xf>
    <xf numFmtId="3" fontId="2" fillId="3" borderId="59" xfId="0" applyNumberFormat="1" applyFont="1" applyFill="1" applyBorder="1" applyAlignment="1">
      <alignment horizontal="center" vertical="top"/>
    </xf>
    <xf numFmtId="3" fontId="2" fillId="3" borderId="31" xfId="0" applyNumberFormat="1" applyFont="1" applyFill="1" applyBorder="1" applyAlignment="1">
      <alignment horizontal="center" vertical="top" wrapText="1"/>
    </xf>
    <xf numFmtId="164" fontId="2" fillId="3" borderId="61" xfId="0" applyNumberFormat="1" applyFont="1" applyFill="1" applyBorder="1" applyAlignment="1">
      <alignment horizontal="center" vertical="top"/>
    </xf>
    <xf numFmtId="164" fontId="2" fillId="3" borderId="39" xfId="0" applyNumberFormat="1" applyFont="1" applyFill="1" applyBorder="1" applyAlignment="1">
      <alignment horizontal="center" vertical="top"/>
    </xf>
    <xf numFmtId="3" fontId="1" fillId="3" borderId="35" xfId="0" applyNumberFormat="1" applyFont="1" applyFill="1" applyBorder="1" applyAlignment="1">
      <alignment horizontal="left" vertical="top" wrapText="1"/>
    </xf>
    <xf numFmtId="3" fontId="1" fillId="3" borderId="34" xfId="0" applyNumberFormat="1" applyFont="1" applyFill="1" applyBorder="1" applyAlignment="1">
      <alignment horizontal="center" vertical="top" wrapText="1"/>
    </xf>
    <xf numFmtId="3" fontId="2" fillId="3" borderId="23" xfId="0" applyNumberFormat="1" applyFont="1" applyFill="1" applyBorder="1" applyAlignment="1">
      <alignment horizontal="center" vertical="top"/>
    </xf>
    <xf numFmtId="3" fontId="1" fillId="3" borderId="22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/>
    </xf>
    <xf numFmtId="49" fontId="5" fillId="2" borderId="21" xfId="0" applyNumberFormat="1" applyFont="1" applyFill="1" applyBorder="1" applyAlignment="1">
      <alignment horizontal="center" vertical="top"/>
    </xf>
    <xf numFmtId="164" fontId="2" fillId="3" borderId="11" xfId="0" applyNumberFormat="1" applyFont="1" applyFill="1" applyBorder="1" applyAlignment="1">
      <alignment horizontal="center" vertical="top"/>
    </xf>
    <xf numFmtId="3" fontId="1" fillId="3" borderId="61" xfId="0" applyNumberFormat="1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horizontal="center" vertical="top"/>
    </xf>
    <xf numFmtId="3" fontId="1" fillId="3" borderId="41" xfId="0" applyNumberFormat="1" applyFont="1" applyFill="1" applyBorder="1" applyAlignment="1">
      <alignment horizontal="center" vertical="top" wrapText="1"/>
    </xf>
    <xf numFmtId="49" fontId="2" fillId="3" borderId="21" xfId="0" applyNumberFormat="1" applyFont="1" applyFill="1" applyBorder="1" applyAlignment="1">
      <alignment vertical="top"/>
    </xf>
    <xf numFmtId="3" fontId="2" fillId="6" borderId="46" xfId="0" applyNumberFormat="1" applyFont="1" applyFill="1" applyBorder="1" applyAlignment="1">
      <alignment horizontal="center" vertical="top" wrapText="1"/>
    </xf>
    <xf numFmtId="164" fontId="1" fillId="3" borderId="17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/>
    </xf>
    <xf numFmtId="3" fontId="1" fillId="3" borderId="59" xfId="0" applyNumberFormat="1" applyFont="1" applyFill="1" applyBorder="1" applyAlignment="1">
      <alignment horizontal="center" vertical="top"/>
    </xf>
    <xf numFmtId="3" fontId="1" fillId="3" borderId="20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15" xfId="0" applyNumberFormat="1" applyFont="1" applyFill="1" applyBorder="1" applyAlignment="1">
      <alignment horizontal="center" vertical="top" wrapText="1"/>
    </xf>
    <xf numFmtId="3" fontId="1" fillId="3" borderId="19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center" vertical="top" wrapText="1"/>
    </xf>
    <xf numFmtId="3" fontId="1" fillId="3" borderId="20" xfId="0" applyNumberFormat="1" applyFont="1" applyFill="1" applyBorder="1" applyAlignment="1">
      <alignment horizontal="center" vertical="top" wrapText="1"/>
    </xf>
    <xf numFmtId="3" fontId="1" fillId="3" borderId="12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left" vertical="top" wrapText="1"/>
    </xf>
    <xf numFmtId="164" fontId="2" fillId="3" borderId="7" xfId="0" applyNumberFormat="1" applyFont="1" applyFill="1" applyBorder="1" applyAlignment="1">
      <alignment horizontal="center" vertical="top"/>
    </xf>
    <xf numFmtId="164" fontId="2" fillId="3" borderId="31" xfId="0" applyNumberFormat="1" applyFont="1" applyFill="1" applyBorder="1" applyAlignment="1">
      <alignment horizontal="center" vertical="top"/>
    </xf>
    <xf numFmtId="49" fontId="1" fillId="3" borderId="20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39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center" vertical="top" wrapText="1"/>
    </xf>
    <xf numFmtId="164" fontId="1" fillId="0" borderId="33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1" fillId="3" borderId="63" xfId="0" applyNumberFormat="1" applyFont="1" applyFill="1" applyBorder="1" applyAlignment="1">
      <alignment horizontal="center" vertical="top"/>
    </xf>
    <xf numFmtId="164" fontId="1" fillId="3" borderId="64" xfId="0" applyNumberFormat="1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textRotation="90" wrapText="1"/>
    </xf>
    <xf numFmtId="164" fontId="1" fillId="3" borderId="36" xfId="0" applyNumberFormat="1" applyFont="1" applyFill="1" applyBorder="1" applyAlignment="1">
      <alignment horizontal="center" vertical="top"/>
    </xf>
    <xf numFmtId="164" fontId="1" fillId="3" borderId="14" xfId="0" applyNumberFormat="1" applyFont="1" applyFill="1" applyBorder="1" applyAlignment="1">
      <alignment horizontal="center" vertical="top"/>
    </xf>
    <xf numFmtId="3" fontId="2" fillId="6" borderId="23" xfId="0" applyNumberFormat="1" applyFont="1" applyFill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center" vertical="top"/>
    </xf>
    <xf numFmtId="3" fontId="1" fillId="0" borderId="36" xfId="0" applyNumberFormat="1" applyFont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2" fillId="3" borderId="30" xfId="0" applyNumberFormat="1" applyFont="1" applyFill="1" applyBorder="1" applyAlignment="1">
      <alignment horizontal="center" vertical="top"/>
    </xf>
    <xf numFmtId="3" fontId="9" fillId="0" borderId="0" xfId="0" applyNumberFormat="1" applyFont="1" applyAlignment="1">
      <alignment horizontal="left" vertical="top" wrapText="1"/>
    </xf>
    <xf numFmtId="3" fontId="19" fillId="0" borderId="14" xfId="0" applyNumberFormat="1" applyFont="1" applyFill="1" applyBorder="1" applyAlignment="1">
      <alignment horizontal="center" vertical="top" wrapText="1"/>
    </xf>
    <xf numFmtId="164" fontId="19" fillId="3" borderId="0" xfId="0" applyNumberFormat="1" applyFont="1" applyFill="1" applyBorder="1" applyAlignment="1">
      <alignment horizontal="center"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3" fontId="19" fillId="0" borderId="31" xfId="0" applyNumberFormat="1" applyFont="1" applyFill="1" applyBorder="1" applyAlignment="1">
      <alignment horizontal="center" vertical="top" wrapText="1"/>
    </xf>
    <xf numFmtId="164" fontId="19" fillId="0" borderId="39" xfId="0" applyNumberFormat="1" applyFont="1" applyFill="1" applyBorder="1" applyAlignment="1">
      <alignment horizontal="center" vertical="top" wrapText="1"/>
    </xf>
    <xf numFmtId="164" fontId="19" fillId="3" borderId="10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Fill="1" applyBorder="1" applyAlignment="1">
      <alignment horizontal="center" vertical="top"/>
    </xf>
    <xf numFmtId="164" fontId="19" fillId="3" borderId="11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center" vertical="top"/>
    </xf>
    <xf numFmtId="164" fontId="19" fillId="0" borderId="64" xfId="0" applyNumberFormat="1" applyFont="1" applyFill="1" applyBorder="1" applyAlignment="1">
      <alignment horizontal="center" vertical="top"/>
    </xf>
    <xf numFmtId="164" fontId="19" fillId="3" borderId="62" xfId="0" applyNumberFormat="1" applyFont="1" applyFill="1" applyBorder="1" applyAlignment="1">
      <alignment horizontal="center" vertical="top" wrapText="1"/>
    </xf>
    <xf numFmtId="164" fontId="19" fillId="0" borderId="10" xfId="0" applyNumberFormat="1" applyFont="1" applyFill="1" applyBorder="1" applyAlignment="1">
      <alignment horizontal="center" vertical="top" wrapText="1"/>
    </xf>
    <xf numFmtId="164" fontId="19" fillId="0" borderId="3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3" fontId="19" fillId="0" borderId="14" xfId="0" applyNumberFormat="1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center" vertical="top" wrapText="1"/>
    </xf>
    <xf numFmtId="164" fontId="19" fillId="0" borderId="59" xfId="0" applyNumberFormat="1" applyFont="1" applyBorder="1" applyAlignment="1">
      <alignment horizontal="center" vertical="top"/>
    </xf>
    <xf numFmtId="164" fontId="19" fillId="0" borderId="30" xfId="0" applyNumberFormat="1" applyFont="1" applyBorder="1" applyAlignment="1">
      <alignment horizontal="center" vertical="top"/>
    </xf>
    <xf numFmtId="3" fontId="1" fillId="3" borderId="60" xfId="0" applyNumberFormat="1" applyFont="1" applyFill="1" applyBorder="1" applyAlignment="1">
      <alignment horizontal="center"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top" wrapText="1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left" vertical="top"/>
    </xf>
    <xf numFmtId="3" fontId="2" fillId="3" borderId="21" xfId="0" applyNumberFormat="1" applyFont="1" applyFill="1" applyBorder="1" applyAlignment="1">
      <alignment horizontal="center" vertical="center" textRotation="90" wrapText="1"/>
    </xf>
    <xf numFmtId="3" fontId="5" fillId="6" borderId="24" xfId="0" applyNumberFormat="1" applyFont="1" applyFill="1" applyBorder="1" applyAlignment="1">
      <alignment horizontal="right" vertical="top" wrapText="1"/>
    </xf>
    <xf numFmtId="165" fontId="2" fillId="4" borderId="39" xfId="0" applyNumberFormat="1" applyFont="1" applyFill="1" applyBorder="1" applyAlignment="1">
      <alignment horizontal="center" vertical="top" wrapText="1"/>
    </xf>
    <xf numFmtId="11" fontId="5" fillId="9" borderId="62" xfId="0" applyNumberFormat="1" applyFont="1" applyFill="1" applyBorder="1" applyAlignment="1">
      <alignment vertical="top"/>
    </xf>
    <xf numFmtId="49" fontId="5" fillId="2" borderId="39" xfId="0" applyNumberFormat="1" applyFont="1" applyFill="1" applyBorder="1" applyAlignment="1">
      <alignment horizontal="center" vertical="top"/>
    </xf>
    <xf numFmtId="49" fontId="2" fillId="0" borderId="39" xfId="0" applyNumberFormat="1" applyFont="1" applyBorder="1" applyAlignment="1">
      <alignment vertical="top"/>
    </xf>
    <xf numFmtId="49" fontId="14" fillId="3" borderId="64" xfId="0" applyNumberFormat="1" applyFont="1" applyFill="1" applyBorder="1" applyAlignment="1">
      <alignment horizontal="center" vertical="top" wrapText="1"/>
    </xf>
    <xf numFmtId="165" fontId="1" fillId="3" borderId="41" xfId="0" applyNumberFormat="1" applyFont="1" applyFill="1" applyBorder="1" applyAlignment="1">
      <alignment horizontal="center" vertical="top"/>
    </xf>
    <xf numFmtId="165" fontId="1" fillId="3" borderId="39" xfId="0" applyNumberFormat="1" applyFont="1" applyFill="1" applyBorder="1" applyAlignment="1">
      <alignment horizontal="center" vertical="top"/>
    </xf>
    <xf numFmtId="165" fontId="1" fillId="3" borderId="75" xfId="0" applyNumberFormat="1" applyFont="1" applyFill="1" applyBorder="1" applyAlignment="1">
      <alignment horizontal="center" vertical="top"/>
    </xf>
    <xf numFmtId="164" fontId="2" fillId="7" borderId="22" xfId="0" applyNumberFormat="1" applyFont="1" applyFill="1" applyBorder="1" applyAlignment="1">
      <alignment horizontal="center" vertical="top"/>
    </xf>
    <xf numFmtId="164" fontId="2" fillId="7" borderId="23" xfId="0" applyNumberFormat="1" applyFont="1" applyFill="1" applyBorder="1" applyAlignment="1">
      <alignment horizontal="center" vertical="top"/>
    </xf>
    <xf numFmtId="164" fontId="2" fillId="7" borderId="20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left" vertical="top" wrapText="1"/>
    </xf>
    <xf numFmtId="3" fontId="1" fillId="3" borderId="59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/>
    </xf>
    <xf numFmtId="3" fontId="2" fillId="3" borderId="43" xfId="0" applyNumberFormat="1" applyFont="1" applyFill="1" applyBorder="1" applyAlignment="1">
      <alignment horizontal="left" vertical="top" wrapText="1"/>
    </xf>
    <xf numFmtId="3" fontId="1" fillId="3" borderId="42" xfId="0" applyNumberFormat="1" applyFont="1" applyFill="1" applyBorder="1" applyAlignment="1">
      <alignment horizontal="center" vertical="top" wrapText="1"/>
    </xf>
    <xf numFmtId="164" fontId="2" fillId="3" borderId="57" xfId="0" applyNumberFormat="1" applyFont="1" applyFill="1" applyBorder="1" applyAlignment="1">
      <alignment horizontal="center" vertical="top" wrapText="1"/>
    </xf>
    <xf numFmtId="164" fontId="2" fillId="3" borderId="9" xfId="0" applyNumberFormat="1" applyFont="1" applyFill="1" applyBorder="1" applyAlignment="1">
      <alignment horizontal="center" vertical="top"/>
    </xf>
    <xf numFmtId="165" fontId="2" fillId="6" borderId="34" xfId="0" applyNumberFormat="1" applyFont="1" applyFill="1" applyBorder="1" applyAlignment="1">
      <alignment horizontal="center" vertical="top"/>
    </xf>
    <xf numFmtId="165" fontId="2" fillId="6" borderId="55" xfId="0" applyNumberFormat="1" applyFont="1" applyFill="1" applyBorder="1" applyAlignment="1">
      <alignment horizontal="center" vertical="top"/>
    </xf>
    <xf numFmtId="3" fontId="1" fillId="3" borderId="82" xfId="0" applyNumberFormat="1" applyFont="1" applyFill="1" applyBorder="1" applyAlignment="1">
      <alignment horizontal="left" vertical="top" wrapText="1"/>
    </xf>
    <xf numFmtId="3" fontId="1" fillId="3" borderId="82" xfId="0" applyNumberFormat="1" applyFont="1" applyFill="1" applyBorder="1" applyAlignment="1">
      <alignment horizontal="center" vertical="top"/>
    </xf>
    <xf numFmtId="3" fontId="1" fillId="3" borderId="83" xfId="0" applyNumberFormat="1" applyFont="1" applyFill="1" applyBorder="1" applyAlignment="1">
      <alignment horizontal="center" vertical="top" wrapText="1"/>
    </xf>
    <xf numFmtId="3" fontId="1" fillId="3" borderId="84" xfId="0" applyNumberFormat="1" applyFont="1" applyFill="1" applyBorder="1" applyAlignment="1">
      <alignment horizontal="center" vertical="top" wrapText="1"/>
    </xf>
    <xf numFmtId="3" fontId="1" fillId="3" borderId="85" xfId="0" applyNumberFormat="1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center" textRotation="90" wrapText="1"/>
    </xf>
    <xf numFmtId="3" fontId="4" fillId="0" borderId="27" xfId="0" applyNumberFormat="1" applyFont="1" applyBorder="1" applyAlignment="1"/>
    <xf numFmtId="3" fontId="3" fillId="9" borderId="28" xfId="0" applyNumberFormat="1" applyFont="1" applyFill="1" applyBorder="1" applyAlignment="1">
      <alignment horizontal="center" vertical="top"/>
    </xf>
    <xf numFmtId="3" fontId="3" fillId="9" borderId="17" xfId="0" applyNumberFormat="1" applyFont="1" applyFill="1" applyBorder="1" applyAlignment="1">
      <alignment horizontal="center" vertical="top"/>
    </xf>
    <xf numFmtId="3" fontId="3" fillId="9" borderId="18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wrapText="1"/>
    </xf>
    <xf numFmtId="3" fontId="11" fillId="0" borderId="0" xfId="0" applyNumberFormat="1" applyFont="1" applyAlignment="1">
      <alignment horizontal="center" vertical="top"/>
    </xf>
    <xf numFmtId="0" fontId="1" fillId="3" borderId="45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center" vertical="top"/>
    </xf>
    <xf numFmtId="0" fontId="1" fillId="3" borderId="38" xfId="0" applyFont="1" applyFill="1" applyBorder="1" applyAlignment="1">
      <alignment horizontal="center" vertical="top"/>
    </xf>
    <xf numFmtId="165" fontId="1" fillId="3" borderId="43" xfId="0" applyNumberFormat="1" applyFont="1" applyFill="1" applyBorder="1" applyAlignment="1">
      <alignment horizontal="center" vertical="top"/>
    </xf>
    <xf numFmtId="165" fontId="1" fillId="3" borderId="64" xfId="0" applyNumberFormat="1" applyFont="1" applyFill="1" applyBorder="1" applyAlignment="1">
      <alignment horizontal="center" vertical="top"/>
    </xf>
    <xf numFmtId="0" fontId="1" fillId="3" borderId="43" xfId="0" applyFont="1" applyFill="1" applyBorder="1" applyAlignment="1">
      <alignment horizontal="center" vertical="top"/>
    </xf>
    <xf numFmtId="0" fontId="1" fillId="3" borderId="64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2" xfId="0" applyFont="1" applyFill="1" applyBorder="1" applyAlignment="1">
      <alignment horizontal="center" vertical="top" wrapText="1"/>
    </xf>
    <xf numFmtId="3" fontId="1" fillId="3" borderId="15" xfId="0" applyNumberFormat="1" applyFont="1" applyFill="1" applyBorder="1" applyAlignment="1">
      <alignment horizontal="center" vertical="top" wrapText="1"/>
    </xf>
    <xf numFmtId="3" fontId="1" fillId="3" borderId="19" xfId="0" applyNumberFormat="1" applyFont="1" applyFill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left"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left" vertical="top" wrapText="1"/>
    </xf>
    <xf numFmtId="3" fontId="2" fillId="0" borderId="63" xfId="0" applyNumberFormat="1" applyFont="1" applyFill="1" applyBorder="1" applyAlignment="1">
      <alignment horizontal="center" vertical="top" wrapText="1"/>
    </xf>
    <xf numFmtId="3" fontId="2" fillId="0" borderId="30" xfId="0" applyNumberFormat="1" applyFont="1" applyFill="1" applyBorder="1" applyAlignment="1">
      <alignment horizontal="center" vertical="top" wrapText="1"/>
    </xf>
    <xf numFmtId="3" fontId="2" fillId="0" borderId="64" xfId="0" applyNumberFormat="1" applyFont="1" applyFill="1" applyBorder="1" applyAlignment="1">
      <alignment horizontal="center" vertical="top" wrapText="1"/>
    </xf>
    <xf numFmtId="3" fontId="19" fillId="0" borderId="14" xfId="0" applyNumberFormat="1" applyFont="1" applyFill="1" applyBorder="1" applyAlignment="1">
      <alignment horizontal="center" vertical="top" wrapText="1"/>
    </xf>
    <xf numFmtId="11" fontId="3" fillId="0" borderId="44" xfId="0" applyNumberFormat="1" applyFont="1" applyBorder="1" applyAlignment="1">
      <alignment horizontal="center" vertical="center" textRotation="90" wrapText="1"/>
    </xf>
    <xf numFmtId="11" fontId="3" fillId="0" borderId="29" xfId="0" applyNumberFormat="1" applyFont="1" applyBorder="1" applyAlignment="1">
      <alignment horizontal="center" vertical="center" textRotation="90" wrapText="1"/>
    </xf>
    <xf numFmtId="11" fontId="3" fillId="0" borderId="15" xfId="0" applyNumberFormat="1" applyFont="1" applyBorder="1" applyAlignment="1">
      <alignment horizontal="center" vertical="center" textRotation="90" wrapText="1"/>
    </xf>
    <xf numFmtId="11" fontId="3" fillId="0" borderId="45" xfId="0" applyNumberFormat="1" applyFont="1" applyBorder="1" applyAlignment="1">
      <alignment horizontal="center" vertical="center" textRotation="90" wrapText="1"/>
    </xf>
    <xf numFmtId="11" fontId="3" fillId="0" borderId="37" xfId="0" applyNumberFormat="1" applyFont="1" applyBorder="1" applyAlignment="1">
      <alignment horizontal="center" vertical="center" textRotation="90" wrapText="1"/>
    </xf>
    <xf numFmtId="11" fontId="3" fillId="0" borderId="33" xfId="0" applyNumberFormat="1" applyFont="1" applyBorder="1" applyAlignment="1">
      <alignment horizontal="center" vertical="center" textRotation="90" wrapText="1"/>
    </xf>
    <xf numFmtId="3" fontId="5" fillId="2" borderId="40" xfId="0" applyNumberFormat="1" applyFont="1" applyFill="1" applyBorder="1" applyAlignment="1">
      <alignment horizontal="right" vertical="top" wrapText="1"/>
    </xf>
    <xf numFmtId="3" fontId="5" fillId="2" borderId="41" xfId="0" applyNumberFormat="1" applyFont="1" applyFill="1" applyBorder="1" applyAlignment="1">
      <alignment horizontal="right" vertical="top" wrapText="1"/>
    </xf>
    <xf numFmtId="3" fontId="5" fillId="2" borderId="60" xfId="0" applyNumberFormat="1" applyFont="1" applyFill="1" applyBorder="1" applyAlignment="1">
      <alignment horizontal="right" vertical="top" wrapText="1"/>
    </xf>
    <xf numFmtId="3" fontId="5" fillId="9" borderId="16" xfId="0" applyNumberFormat="1" applyFont="1" applyFill="1" applyBorder="1" applyAlignment="1">
      <alignment horizontal="right" vertical="top" wrapText="1"/>
    </xf>
    <xf numFmtId="3" fontId="5" fillId="9" borderId="17" xfId="0" applyNumberFormat="1" applyFont="1" applyFill="1" applyBorder="1" applyAlignment="1">
      <alignment horizontal="right" vertical="top" wrapText="1"/>
    </xf>
    <xf numFmtId="3" fontId="5" fillId="9" borderId="18" xfId="0" applyNumberFormat="1" applyFont="1" applyFill="1" applyBorder="1" applyAlignment="1">
      <alignment horizontal="right" vertical="top" wrapText="1"/>
    </xf>
    <xf numFmtId="3" fontId="1" fillId="3" borderId="20" xfId="0" applyNumberFormat="1" applyFont="1" applyFill="1" applyBorder="1" applyAlignment="1">
      <alignment horizontal="left" vertical="top" wrapText="1"/>
    </xf>
    <xf numFmtId="3" fontId="1" fillId="3" borderId="4" xfId="0" applyNumberFormat="1" applyFont="1" applyFill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horizontal="left" vertical="top" wrapText="1"/>
    </xf>
    <xf numFmtId="3" fontId="1" fillId="3" borderId="21" xfId="0" applyNumberFormat="1" applyFont="1" applyFill="1" applyBorder="1" applyAlignment="1">
      <alignment horizontal="left" vertical="top" wrapText="1"/>
    </xf>
    <xf numFmtId="3" fontId="1" fillId="3" borderId="3" xfId="0" applyNumberFormat="1" applyFont="1" applyFill="1" applyBorder="1" applyAlignment="1">
      <alignment horizontal="left" vertical="top" wrapText="1"/>
    </xf>
    <xf numFmtId="3" fontId="2" fillId="3" borderId="3" xfId="0" applyNumberFormat="1" applyFont="1" applyFill="1" applyBorder="1" applyAlignment="1">
      <alignment horizontal="left" vertical="top" wrapText="1"/>
    </xf>
    <xf numFmtId="3" fontId="2" fillId="3" borderId="39" xfId="0" applyNumberFormat="1" applyFont="1" applyFill="1" applyBorder="1" applyAlignment="1">
      <alignment horizontal="left" vertical="top" wrapText="1"/>
    </xf>
    <xf numFmtId="3" fontId="3" fillId="0" borderId="28" xfId="0" applyNumberFormat="1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left" vertical="top" wrapText="1"/>
    </xf>
    <xf numFmtId="3" fontId="5" fillId="6" borderId="28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right" vertical="top" wrapText="1"/>
    </xf>
    <xf numFmtId="3" fontId="5" fillId="6" borderId="18" xfId="0" applyNumberFormat="1" applyFont="1" applyFill="1" applyBorder="1" applyAlignment="1">
      <alignment horizontal="right" vertical="top" wrapText="1"/>
    </xf>
    <xf numFmtId="3" fontId="2" fillId="7" borderId="47" xfId="0" applyNumberFormat="1" applyFont="1" applyFill="1" applyBorder="1" applyAlignment="1">
      <alignment horizontal="right" vertical="top" wrapText="1"/>
    </xf>
    <xf numFmtId="3" fontId="2" fillId="7" borderId="55" xfId="0" applyNumberFormat="1" applyFont="1" applyFill="1" applyBorder="1" applyAlignment="1">
      <alignment horizontal="right" vertical="top" wrapText="1"/>
    </xf>
    <xf numFmtId="3" fontId="2" fillId="7" borderId="53" xfId="0" applyNumberFormat="1" applyFont="1" applyFill="1" applyBorder="1" applyAlignment="1">
      <alignment horizontal="right" vertical="top" wrapText="1"/>
    </xf>
    <xf numFmtId="3" fontId="5" fillId="7" borderId="8" xfId="0" applyNumberFormat="1" applyFont="1" applyFill="1" applyBorder="1" applyAlignment="1">
      <alignment horizontal="right" vertical="top" wrapText="1"/>
    </xf>
    <xf numFmtId="3" fontId="5" fillId="7" borderId="57" xfId="0" applyNumberFormat="1" applyFont="1" applyFill="1" applyBorder="1" applyAlignment="1">
      <alignment horizontal="right" vertical="top" wrapText="1"/>
    </xf>
    <xf numFmtId="3" fontId="5" fillId="7" borderId="9" xfId="0" applyNumberFormat="1" applyFont="1" applyFill="1" applyBorder="1" applyAlignment="1">
      <alignment horizontal="right" vertical="top" wrapText="1"/>
    </xf>
    <xf numFmtId="3" fontId="13" fillId="7" borderId="28" xfId="0" applyNumberFormat="1" applyFont="1" applyFill="1" applyBorder="1" applyAlignment="1">
      <alignment horizontal="left" vertical="top" wrapText="1"/>
    </xf>
    <xf numFmtId="3" fontId="13" fillId="7" borderId="17" xfId="0" applyNumberFormat="1" applyFont="1" applyFill="1" applyBorder="1" applyAlignment="1">
      <alignment horizontal="left" vertical="top" wrapText="1"/>
    </xf>
    <xf numFmtId="3" fontId="13" fillId="7" borderId="18" xfId="0" applyNumberFormat="1" applyFont="1" applyFill="1" applyBorder="1" applyAlignment="1">
      <alignment horizontal="left" vertical="top" wrapText="1"/>
    </xf>
    <xf numFmtId="3" fontId="2" fillId="9" borderId="17" xfId="0" applyNumberFormat="1" applyFont="1" applyFill="1" applyBorder="1" applyAlignment="1">
      <alignment horizontal="left" vertical="top" wrapText="1"/>
    </xf>
    <xf numFmtId="3" fontId="2" fillId="9" borderId="18" xfId="0" applyNumberFormat="1" applyFont="1" applyFill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center" textRotation="90" wrapText="1"/>
    </xf>
    <xf numFmtId="49" fontId="3" fillId="0" borderId="37" xfId="0" applyNumberFormat="1" applyFont="1" applyBorder="1" applyAlignment="1">
      <alignment horizontal="center" vertical="center" textRotation="90" wrapText="1"/>
    </xf>
    <xf numFmtId="49" fontId="3" fillId="0" borderId="33" xfId="0" applyNumberFormat="1" applyFont="1" applyBorder="1" applyAlignment="1">
      <alignment horizontal="center" vertical="center" textRotation="90" wrapText="1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 textRotation="90" wrapText="1"/>
    </xf>
    <xf numFmtId="3" fontId="3" fillId="0" borderId="16" xfId="0" applyNumberFormat="1" applyFont="1" applyBorder="1" applyAlignment="1">
      <alignment horizontal="center" vertical="center" textRotation="90" wrapText="1"/>
    </xf>
    <xf numFmtId="3" fontId="3" fillId="0" borderId="32" xfId="0" applyNumberFormat="1" applyFont="1" applyBorder="1" applyAlignment="1">
      <alignment horizontal="center" vertical="center" textRotation="90" wrapText="1"/>
    </xf>
    <xf numFmtId="3" fontId="3" fillId="0" borderId="42" xfId="0" applyNumberFormat="1" applyFont="1" applyBorder="1" applyAlignment="1">
      <alignment horizontal="center" vertical="center" textRotation="90" wrapText="1"/>
    </xf>
    <xf numFmtId="3" fontId="3" fillId="0" borderId="38" xfId="0" applyNumberFormat="1" applyFont="1" applyBorder="1" applyAlignment="1">
      <alignment horizontal="center" vertical="center" textRotation="90" wrapText="1"/>
    </xf>
    <xf numFmtId="3" fontId="3" fillId="0" borderId="46" xfId="0" applyNumberFormat="1" applyFont="1" applyBorder="1" applyAlignment="1">
      <alignment horizontal="center" vertical="center" textRotation="90" wrapText="1"/>
    </xf>
    <xf numFmtId="164" fontId="19" fillId="3" borderId="30" xfId="0" applyNumberFormat="1" applyFont="1" applyFill="1" applyBorder="1" applyAlignment="1">
      <alignment horizontal="center" vertical="top"/>
    </xf>
    <xf numFmtId="164" fontId="19" fillId="3" borderId="10" xfId="0" applyNumberFormat="1" applyFont="1" applyFill="1" applyBorder="1" applyAlignment="1">
      <alignment horizontal="center" vertical="top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23" xfId="0" applyNumberFormat="1" applyFont="1" applyFill="1" applyBorder="1" applyAlignment="1">
      <alignment horizontal="left" vertical="top" wrapText="1"/>
    </xf>
    <xf numFmtId="164" fontId="19" fillId="0" borderId="11" xfId="0" applyNumberFormat="1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39" xfId="0" applyFont="1" applyFill="1" applyBorder="1" applyAlignment="1">
      <alignment horizontal="center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31" xfId="0" applyNumberFormat="1" applyFont="1" applyFill="1" applyBorder="1" applyAlignment="1">
      <alignment horizontal="center" vertical="top" wrapText="1"/>
    </xf>
    <xf numFmtId="165" fontId="1" fillId="3" borderId="2" xfId="0" applyNumberFormat="1" applyFont="1" applyFill="1" applyBorder="1" applyAlignment="1">
      <alignment horizontal="center" vertical="top" wrapText="1"/>
    </xf>
    <xf numFmtId="165" fontId="1" fillId="3" borderId="62" xfId="0" applyNumberFormat="1" applyFont="1" applyFill="1" applyBorder="1" applyAlignment="1">
      <alignment horizontal="center" vertical="top" wrapText="1"/>
    </xf>
    <xf numFmtId="3" fontId="1" fillId="4" borderId="61" xfId="0" applyNumberFormat="1" applyFont="1" applyFill="1" applyBorder="1" applyAlignment="1">
      <alignment horizontal="center" vertical="top"/>
    </xf>
    <xf numFmtId="3" fontId="1" fillId="4" borderId="41" xfId="0" applyNumberFormat="1" applyFont="1" applyFill="1" applyBorder="1" applyAlignment="1">
      <alignment horizontal="center" vertical="top"/>
    </xf>
    <xf numFmtId="3" fontId="1" fillId="4" borderId="60" xfId="0" applyNumberFormat="1" applyFont="1" applyFill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textRotation="90" wrapText="1"/>
    </xf>
    <xf numFmtId="3" fontId="3" fillId="0" borderId="12" xfId="0" applyNumberFormat="1" applyFont="1" applyBorder="1" applyAlignment="1">
      <alignment horizontal="center" vertical="center" textRotation="90" wrapText="1"/>
    </xf>
    <xf numFmtId="3" fontId="3" fillId="0" borderId="21" xfId="0" applyNumberFormat="1" applyFont="1" applyBorder="1" applyAlignment="1">
      <alignment horizontal="center" vertical="center" textRotation="90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39" xfId="0" applyNumberFormat="1" applyFont="1" applyFill="1" applyBorder="1" applyAlignment="1">
      <alignment horizontal="center" vertical="top" wrapText="1"/>
    </xf>
    <xf numFmtId="164" fontId="1" fillId="3" borderId="43" xfId="0" applyNumberFormat="1" applyFont="1" applyFill="1" applyBorder="1" applyAlignment="1">
      <alignment horizontal="center" vertical="top"/>
    </xf>
    <xf numFmtId="164" fontId="1" fillId="3" borderId="64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1" fillId="0" borderId="35" xfId="0" applyNumberFormat="1" applyFont="1" applyBorder="1" applyAlignment="1">
      <alignment horizontal="left" vertical="top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69" xfId="0" applyNumberFormat="1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9" xfId="0" applyFont="1" applyFill="1" applyBorder="1" applyAlignment="1">
      <alignment horizontal="center" vertical="top" wrapText="1"/>
    </xf>
    <xf numFmtId="3" fontId="1" fillId="3" borderId="6" xfId="0" applyNumberFormat="1" applyFont="1" applyFill="1" applyBorder="1" applyAlignment="1">
      <alignment horizontal="center" vertical="top"/>
    </xf>
    <xf numFmtId="3" fontId="1" fillId="3" borderId="59" xfId="0" applyNumberFormat="1" applyFont="1" applyFill="1" applyBorder="1" applyAlignment="1">
      <alignment horizontal="center" vertical="top"/>
    </xf>
    <xf numFmtId="3" fontId="2" fillId="2" borderId="66" xfId="0" applyNumberFormat="1" applyFont="1" applyFill="1" applyBorder="1" applyAlignment="1">
      <alignment horizontal="left" vertical="top" wrapText="1"/>
    </xf>
    <xf numFmtId="3" fontId="2" fillId="2" borderId="48" xfId="0" applyNumberFormat="1" applyFont="1" applyFill="1" applyBorder="1" applyAlignment="1">
      <alignment horizontal="left" vertical="top" wrapText="1"/>
    </xf>
    <xf numFmtId="3" fontId="2" fillId="2" borderId="49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3" borderId="24" xfId="0" applyNumberFormat="1" applyFont="1" applyFill="1" applyBorder="1" applyAlignment="1">
      <alignment horizontal="left" vertical="top" wrapText="1"/>
    </xf>
    <xf numFmtId="3" fontId="5" fillId="6" borderId="47" xfId="0" applyNumberFormat="1" applyFont="1" applyFill="1" applyBorder="1" applyAlignment="1">
      <alignment horizontal="right" vertical="top" wrapText="1"/>
    </xf>
    <xf numFmtId="3" fontId="5" fillId="6" borderId="55" xfId="0" applyNumberFormat="1" applyFont="1" applyFill="1" applyBorder="1" applyAlignment="1">
      <alignment horizontal="right" vertical="top" wrapText="1"/>
    </xf>
    <xf numFmtId="3" fontId="5" fillId="6" borderId="53" xfId="0" applyNumberFormat="1" applyFont="1" applyFill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3" fillId="7" borderId="47" xfId="0" applyNumberFormat="1" applyFont="1" applyFill="1" applyBorder="1" applyAlignment="1">
      <alignment horizontal="center" vertical="top"/>
    </xf>
    <xf numFmtId="3" fontId="3" fillId="7" borderId="55" xfId="0" applyNumberFormat="1" applyFont="1" applyFill="1" applyBorder="1" applyAlignment="1">
      <alignment horizontal="center" vertical="top"/>
    </xf>
    <xf numFmtId="3" fontId="3" fillId="7" borderId="53" xfId="0" applyNumberFormat="1" applyFont="1" applyFill="1" applyBorder="1" applyAlignment="1">
      <alignment horizontal="center" vertical="top"/>
    </xf>
    <xf numFmtId="3" fontId="5" fillId="7" borderId="56" xfId="0" applyNumberFormat="1" applyFont="1" applyFill="1" applyBorder="1" applyAlignment="1">
      <alignment horizontal="right" vertical="top"/>
    </xf>
    <xf numFmtId="3" fontId="5" fillId="7" borderId="55" xfId="0" applyNumberFormat="1" applyFont="1" applyFill="1" applyBorder="1" applyAlignment="1">
      <alignment horizontal="right" vertical="top"/>
    </xf>
    <xf numFmtId="3" fontId="5" fillId="7" borderId="53" xfId="0" applyNumberFormat="1" applyFont="1" applyFill="1" applyBorder="1" applyAlignment="1">
      <alignment horizontal="right" vertical="top"/>
    </xf>
    <xf numFmtId="3" fontId="1" fillId="4" borderId="51" xfId="0" applyNumberFormat="1" applyFont="1" applyFill="1" applyBorder="1" applyAlignment="1">
      <alignment horizontal="center" vertical="top"/>
    </xf>
    <xf numFmtId="3" fontId="1" fillId="4" borderId="48" xfId="0" applyNumberFormat="1" applyFont="1" applyFill="1" applyBorder="1" applyAlignment="1">
      <alignment horizontal="center" vertical="top"/>
    </xf>
    <xf numFmtId="3" fontId="1" fillId="4" borderId="49" xfId="0" applyNumberFormat="1" applyFont="1" applyFill="1" applyBorder="1" applyAlignment="1">
      <alignment horizontal="center" vertical="top"/>
    </xf>
    <xf numFmtId="3" fontId="1" fillId="3" borderId="68" xfId="0" applyNumberFormat="1" applyFont="1" applyFill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left" vertical="top" wrapText="1"/>
    </xf>
    <xf numFmtId="164" fontId="1" fillId="3" borderId="5" xfId="0" applyNumberFormat="1" applyFont="1" applyFill="1" applyBorder="1" applyAlignment="1">
      <alignment horizontal="left" vertical="top"/>
    </xf>
    <xf numFmtId="164" fontId="1" fillId="3" borderId="13" xfId="0" applyNumberFormat="1" applyFont="1" applyFill="1" applyBorder="1" applyAlignment="1">
      <alignment horizontal="left" vertical="top"/>
    </xf>
    <xf numFmtId="165" fontId="1" fillId="3" borderId="3" xfId="0" applyNumberFormat="1" applyFont="1" applyFill="1" applyBorder="1" applyAlignment="1">
      <alignment horizontal="center" vertical="top" wrapText="1"/>
    </xf>
    <xf numFmtId="165" fontId="1" fillId="3" borderId="39" xfId="0" applyNumberFormat="1" applyFont="1" applyFill="1" applyBorder="1" applyAlignment="1">
      <alignment horizontal="center" vertical="top" wrapText="1"/>
    </xf>
    <xf numFmtId="3" fontId="1" fillId="3" borderId="0" xfId="0" applyNumberFormat="1" applyFont="1" applyFill="1" applyBorder="1" applyAlignment="1">
      <alignment horizontal="left" vertical="top" wrapText="1"/>
    </xf>
    <xf numFmtId="3" fontId="1" fillId="0" borderId="33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63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1" fillId="3" borderId="33" xfId="0" applyNumberFormat="1" applyFont="1" applyFill="1" applyBorder="1" applyAlignment="1">
      <alignment horizontal="center" vertical="top" wrapText="1"/>
    </xf>
    <xf numFmtId="3" fontId="1" fillId="3" borderId="20" xfId="0" applyNumberFormat="1" applyFont="1" applyFill="1" applyBorder="1" applyAlignment="1">
      <alignment horizontal="center" vertical="top" wrapText="1"/>
    </xf>
    <xf numFmtId="3" fontId="1" fillId="3" borderId="63" xfId="0" applyNumberFormat="1" applyFont="1" applyFill="1" applyBorder="1" applyAlignment="1">
      <alignment horizontal="center" vertical="top" wrapText="1"/>
    </xf>
    <xf numFmtId="3" fontId="1" fillId="3" borderId="26" xfId="0" applyNumberFormat="1" applyFont="1" applyFill="1" applyBorder="1" applyAlignment="1">
      <alignment horizontal="center" vertical="top" wrapText="1"/>
    </xf>
    <xf numFmtId="3" fontId="1" fillId="3" borderId="7" xfId="0" applyNumberFormat="1" applyFont="1" applyFill="1" applyBorder="1" applyAlignment="1">
      <alignment horizontal="left" vertical="top" wrapText="1"/>
    </xf>
    <xf numFmtId="3" fontId="1" fillId="3" borderId="14" xfId="0" applyNumberFormat="1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left" vertical="top" wrapText="1"/>
    </xf>
    <xf numFmtId="3" fontId="11" fillId="0" borderId="0" xfId="0" applyNumberFormat="1" applyFont="1" applyAlignment="1">
      <alignment horizontal="center" vertical="top" wrapText="1"/>
    </xf>
    <xf numFmtId="3" fontId="3" fillId="0" borderId="1" xfId="0" applyNumberFormat="1" applyFont="1" applyBorder="1" applyAlignment="1">
      <alignment horizontal="right"/>
    </xf>
    <xf numFmtId="11" fontId="5" fillId="8" borderId="5" xfId="0" applyNumberFormat="1" applyFont="1" applyFill="1" applyBorder="1" applyAlignment="1">
      <alignment horizontal="left" vertical="top" wrapText="1"/>
    </xf>
    <xf numFmtId="11" fontId="5" fillId="8" borderId="27" xfId="0" applyNumberFormat="1" applyFont="1" applyFill="1" applyBorder="1" applyAlignment="1">
      <alignment horizontal="left" vertical="top" wrapText="1"/>
    </xf>
    <xf numFmtId="11" fontId="5" fillId="8" borderId="6" xfId="0" applyNumberFormat="1" applyFont="1" applyFill="1" applyBorder="1" applyAlignment="1">
      <alignment horizontal="left" vertical="top" wrapText="1"/>
    </xf>
    <xf numFmtId="3" fontId="12" fillId="0" borderId="0" xfId="0" applyNumberFormat="1" applyFont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textRotation="90" wrapText="1"/>
    </xf>
    <xf numFmtId="164" fontId="1" fillId="0" borderId="30" xfId="0" applyNumberFormat="1" applyFont="1" applyBorder="1" applyAlignment="1">
      <alignment horizontal="center" vertical="center" textRotation="90" wrapText="1"/>
    </xf>
    <xf numFmtId="164" fontId="1" fillId="0" borderId="26" xfId="0" applyNumberFormat="1" applyFont="1" applyBorder="1" applyAlignment="1">
      <alignment horizontal="center" vertical="center" textRotation="90" wrapText="1"/>
    </xf>
    <xf numFmtId="3" fontId="3" fillId="0" borderId="27" xfId="0" applyNumberFormat="1" applyFont="1" applyBorder="1" applyAlignment="1">
      <alignment horizontal="center" vertical="center" textRotation="90" wrapText="1"/>
    </xf>
    <xf numFmtId="3" fontId="3" fillId="0" borderId="0" xfId="0" applyNumberFormat="1" applyFont="1" applyBorder="1" applyAlignment="1">
      <alignment horizontal="center" vertical="center" textRotation="90" wrapText="1"/>
    </xf>
    <xf numFmtId="3" fontId="3" fillId="0" borderId="1" xfId="0" applyNumberFormat="1" applyFont="1" applyBorder="1" applyAlignment="1">
      <alignment horizontal="center" vertical="center" textRotation="90" wrapText="1"/>
    </xf>
    <xf numFmtId="3" fontId="9" fillId="0" borderId="0" xfId="0" applyNumberFormat="1" applyFont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3" fontId="3" fillId="0" borderId="7" xfId="0" applyNumberFormat="1" applyFont="1" applyBorder="1" applyAlignment="1">
      <alignment horizontal="center" vertical="center" textRotation="90" wrapText="1"/>
    </xf>
    <xf numFmtId="3" fontId="3" fillId="0" borderId="24" xfId="0" applyNumberFormat="1" applyFont="1" applyBorder="1" applyAlignment="1">
      <alignment horizontal="center" vertical="center" textRotation="90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textRotation="90" wrapText="1"/>
    </xf>
    <xf numFmtId="3" fontId="3" fillId="0" borderId="18" xfId="0" applyNumberFormat="1" applyFont="1" applyBorder="1" applyAlignment="1">
      <alignment horizontal="center" vertical="center" textRotation="90" wrapText="1"/>
    </xf>
    <xf numFmtId="3" fontId="3" fillId="0" borderId="53" xfId="0" applyNumberFormat="1" applyFont="1" applyBorder="1" applyAlignment="1">
      <alignment horizontal="center" vertical="center" textRotation="90" wrapText="1"/>
    </xf>
    <xf numFmtId="3" fontId="3" fillId="0" borderId="14" xfId="0" applyNumberFormat="1" applyFont="1" applyBorder="1" applyAlignment="1">
      <alignment horizontal="center" vertical="center" textRotation="90" wrapText="1"/>
    </xf>
    <xf numFmtId="3" fontId="2" fillId="9" borderId="1" xfId="0" applyNumberFormat="1" applyFont="1" applyFill="1" applyBorder="1" applyAlignment="1">
      <alignment horizontal="left" vertical="top" wrapText="1"/>
    </xf>
    <xf numFmtId="3" fontId="2" fillId="9" borderId="0" xfId="0" applyNumberFormat="1" applyFont="1" applyFill="1" applyBorder="1" applyAlignment="1">
      <alignment horizontal="left" vertical="top" wrapText="1"/>
    </xf>
    <xf numFmtId="3" fontId="2" fillId="9" borderId="59" xfId="0" applyNumberFormat="1" applyFont="1" applyFill="1" applyBorder="1" applyAlignment="1">
      <alignment horizontal="left" vertical="top" wrapText="1"/>
    </xf>
    <xf numFmtId="3" fontId="2" fillId="2" borderId="56" xfId="0" applyNumberFormat="1" applyFont="1" applyFill="1" applyBorder="1" applyAlignment="1">
      <alignment horizontal="left" vertical="top" wrapText="1"/>
    </xf>
    <xf numFmtId="3" fontId="2" fillId="2" borderId="55" xfId="0" applyNumberFormat="1" applyFont="1" applyFill="1" applyBorder="1" applyAlignment="1">
      <alignment horizontal="left" vertical="top" wrapText="1"/>
    </xf>
    <xf numFmtId="3" fontId="2" fillId="2" borderId="53" xfId="0" applyNumberFormat="1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164" fontId="1" fillId="3" borderId="36" xfId="0" applyNumberFormat="1" applyFont="1" applyFill="1" applyBorder="1" applyAlignment="1">
      <alignment horizontal="center" vertical="top"/>
    </xf>
    <xf numFmtId="164" fontId="1" fillId="3" borderId="14" xfId="0" applyNumberFormat="1" applyFont="1" applyFill="1" applyBorder="1" applyAlignment="1">
      <alignment horizontal="center" vertical="top"/>
    </xf>
    <xf numFmtId="164" fontId="1" fillId="3" borderId="31" xfId="0" applyNumberFormat="1" applyFont="1" applyFill="1" applyBorder="1" applyAlignment="1">
      <alignment horizontal="center" vertical="top"/>
    </xf>
    <xf numFmtId="164" fontId="1" fillId="3" borderId="67" xfId="0" applyNumberFormat="1" applyFont="1" applyFill="1" applyBorder="1" applyAlignment="1">
      <alignment horizontal="center" vertical="top"/>
    </xf>
    <xf numFmtId="164" fontId="1" fillId="3" borderId="74" xfId="0" applyNumberFormat="1" applyFont="1" applyFill="1" applyBorder="1" applyAlignment="1">
      <alignment horizontal="center" vertical="top"/>
    </xf>
    <xf numFmtId="164" fontId="1" fillId="3" borderId="75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 wrapText="1"/>
    </xf>
    <xf numFmtId="164" fontId="1" fillId="3" borderId="63" xfId="0" applyNumberFormat="1" applyFont="1" applyFill="1" applyBorder="1" applyAlignment="1">
      <alignment horizontal="center" vertical="top"/>
    </xf>
    <xf numFmtId="3" fontId="1" fillId="0" borderId="36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center" vertical="top"/>
    </xf>
    <xf numFmtId="3" fontId="2" fillId="6" borderId="47" xfId="0" applyNumberFormat="1" applyFont="1" applyFill="1" applyBorder="1" applyAlignment="1">
      <alignment horizontal="right" vertical="top" wrapText="1"/>
    </xf>
    <xf numFmtId="3" fontId="2" fillId="6" borderId="23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164" fontId="1" fillId="3" borderId="15" xfId="0" applyNumberFormat="1" applyFont="1" applyFill="1" applyBorder="1" applyAlignment="1">
      <alignment horizontal="center" vertical="top" wrapText="1"/>
    </xf>
    <xf numFmtId="164" fontId="1" fillId="3" borderId="62" xfId="0" applyNumberFormat="1" applyFont="1" applyFill="1" applyBorder="1" applyAlignment="1">
      <alignment horizontal="center" vertical="top" wrapText="1"/>
    </xf>
    <xf numFmtId="49" fontId="1" fillId="0" borderId="68" xfId="0" applyNumberFormat="1" applyFont="1" applyBorder="1" applyAlignment="1">
      <alignment horizontal="center" vertical="top"/>
    </xf>
    <xf numFmtId="3" fontId="4" fillId="3" borderId="13" xfId="0" applyNumberFormat="1" applyFont="1" applyFill="1" applyBorder="1" applyAlignment="1">
      <alignment horizontal="left" wrapText="1"/>
    </xf>
    <xf numFmtId="3" fontId="4" fillId="3" borderId="0" xfId="0" applyNumberFormat="1" applyFont="1" applyFill="1" applyAlignment="1">
      <alignment horizontal="left" wrapText="1"/>
    </xf>
    <xf numFmtId="3" fontId="1" fillId="0" borderId="24" xfId="0" applyNumberFormat="1" applyFont="1" applyBorder="1" applyAlignment="1">
      <alignment horizontal="center" vertical="top" wrapText="1"/>
    </xf>
    <xf numFmtId="3" fontId="5" fillId="6" borderId="23" xfId="0" applyNumberFormat="1" applyFont="1" applyFill="1" applyBorder="1" applyAlignment="1">
      <alignment horizontal="right" vertical="top" wrapText="1"/>
    </xf>
    <xf numFmtId="3" fontId="1" fillId="3" borderId="78" xfId="0" applyNumberFormat="1" applyFont="1" applyFill="1" applyBorder="1" applyAlignment="1">
      <alignment horizontal="left" vertical="top" wrapText="1"/>
    </xf>
    <xf numFmtId="3" fontId="1" fillId="0" borderId="79" xfId="0" applyNumberFormat="1" applyFont="1" applyFill="1" applyBorder="1" applyAlignment="1">
      <alignment horizontal="center" vertical="top" wrapText="1"/>
    </xf>
    <xf numFmtId="165" fontId="1" fillId="0" borderId="79" xfId="0" applyNumberFormat="1" applyFont="1" applyBorder="1" applyAlignment="1">
      <alignment horizontal="center" vertical="top"/>
    </xf>
    <xf numFmtId="165" fontId="1" fillId="0" borderId="31" xfId="0" applyNumberFormat="1" applyFont="1" applyBorder="1" applyAlignment="1">
      <alignment horizontal="center" vertical="top"/>
    </xf>
    <xf numFmtId="164" fontId="1" fillId="0" borderId="80" xfId="0" applyNumberFormat="1" applyFont="1" applyFill="1" applyBorder="1" applyAlignment="1">
      <alignment horizontal="center" vertical="top" wrapText="1"/>
    </xf>
    <xf numFmtId="164" fontId="1" fillId="0" borderId="78" xfId="0" applyNumberFormat="1" applyFont="1" applyFill="1" applyBorder="1" applyAlignment="1">
      <alignment horizontal="center" vertical="top" wrapText="1"/>
    </xf>
    <xf numFmtId="164" fontId="1" fillId="0" borderId="81" xfId="0" applyNumberFormat="1" applyFont="1" applyBorder="1" applyAlignment="1">
      <alignment horizontal="center" vertical="top"/>
    </xf>
    <xf numFmtId="164" fontId="1" fillId="0" borderId="64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49" fontId="1" fillId="3" borderId="33" xfId="0" applyNumberFormat="1" applyFont="1" applyFill="1" applyBorder="1" applyAlignment="1">
      <alignment horizontal="center" vertical="top"/>
    </xf>
    <xf numFmtId="49" fontId="1" fillId="3" borderId="20" xfId="0" applyNumberFormat="1" applyFont="1" applyFill="1" applyBorder="1" applyAlignment="1">
      <alignment horizontal="center" vertical="top"/>
    </xf>
    <xf numFmtId="164" fontId="2" fillId="3" borderId="7" xfId="0" applyNumberFormat="1" applyFont="1" applyFill="1" applyBorder="1" applyAlignment="1">
      <alignment horizontal="center" vertical="top"/>
    </xf>
    <xf numFmtId="164" fontId="2" fillId="3" borderId="31" xfId="0" applyNumberFormat="1" applyFont="1" applyFill="1" applyBorder="1" applyAlignment="1">
      <alignment horizontal="center" vertical="top"/>
    </xf>
    <xf numFmtId="3" fontId="1" fillId="3" borderId="67" xfId="0" applyNumberFormat="1" applyFont="1" applyFill="1" applyBorder="1" applyAlignment="1">
      <alignment horizontal="center" vertical="top" wrapText="1"/>
    </xf>
    <xf numFmtId="3" fontId="1" fillId="3" borderId="77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3" borderId="24" xfId="0" applyNumberFormat="1" applyFont="1" applyFill="1" applyBorder="1" applyAlignment="1">
      <alignment horizontal="center" vertical="top" wrapText="1"/>
    </xf>
    <xf numFmtId="164" fontId="1" fillId="3" borderId="7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30" xfId="0" applyFont="1" applyFill="1" applyBorder="1" applyAlignment="1">
      <alignment horizontal="center" vertical="top"/>
    </xf>
    <xf numFmtId="0" fontId="1" fillId="3" borderId="26" xfId="0" applyFont="1" applyFill="1" applyBorder="1" applyAlignment="1">
      <alignment horizontal="center" vertical="top"/>
    </xf>
    <xf numFmtId="0" fontId="1" fillId="3" borderId="25" xfId="0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49" fontId="1" fillId="3" borderId="24" xfId="0" applyNumberFormat="1" applyFont="1" applyFill="1" applyBorder="1" applyAlignment="1">
      <alignment horizontal="center" vertical="top" wrapText="1"/>
    </xf>
    <xf numFmtId="0" fontId="1" fillId="3" borderId="46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/>
    </xf>
    <xf numFmtId="3" fontId="2" fillId="3" borderId="27" xfId="0" applyNumberFormat="1" applyFont="1" applyFill="1" applyBorder="1" applyAlignment="1">
      <alignment horizontal="left" vertical="top" wrapText="1"/>
    </xf>
    <xf numFmtId="3" fontId="2" fillId="3" borderId="6" xfId="0" applyNumberFormat="1" applyFont="1" applyFill="1" applyBorder="1" applyAlignment="1">
      <alignment horizontal="left" vertical="top" wrapText="1"/>
    </xf>
  </cellXfs>
  <cellStyles count="4">
    <cellStyle name="Įprastas" xfId="0" builtinId="0"/>
    <cellStyle name="Įprastas 2" xfId="2"/>
    <cellStyle name="Įprastas 5" xfId="1"/>
    <cellStyle name="Normal" xfId="3"/>
  </cellStyles>
  <dxfs count="0"/>
  <tableStyles count="0" defaultTableStyle="TableStyleMedium2" defaultPivotStyle="PivotStyleLight16"/>
  <colors>
    <mruColors>
      <color rgb="FFFFCCFF"/>
      <color rgb="FFFFFF99"/>
      <color rgb="FFCCFFCC"/>
      <color rgb="FFCC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85"/>
  <sheetViews>
    <sheetView tabSelected="1" zoomScaleNormal="100" zoomScaleSheetLayoutView="100" workbookViewId="0">
      <selection activeCell="H76" sqref="H76"/>
    </sheetView>
  </sheetViews>
  <sheetFormatPr defaultColWidth="9.1796875" defaultRowHeight="12.5" x14ac:dyDescent="0.25"/>
  <cols>
    <col min="1" max="1" width="2.54296875" style="4" customWidth="1"/>
    <col min="2" max="2" width="2.81640625" style="5" customWidth="1"/>
    <col min="3" max="3" width="2.54296875" style="6" customWidth="1"/>
    <col min="4" max="4" width="30.81640625" style="8" customWidth="1"/>
    <col min="5" max="5" width="3.54296875" style="78" customWidth="1"/>
    <col min="6" max="8" width="7.54296875" style="8" customWidth="1"/>
    <col min="9" max="9" width="9.81640625" style="39" customWidth="1"/>
    <col min="10" max="10" width="23.453125" style="8" customWidth="1"/>
    <col min="11" max="12" width="7" style="8" customWidth="1"/>
    <col min="13" max="13" width="5.54296875" style="78" customWidth="1"/>
    <col min="14" max="16384" width="9.1796875" style="8"/>
  </cols>
  <sheetData>
    <row r="1" spans="1:18" ht="31.5" customHeight="1" x14ac:dyDescent="0.25">
      <c r="F1" s="138"/>
      <c r="G1" s="138"/>
      <c r="H1" s="138"/>
      <c r="I1" s="664" t="s">
        <v>130</v>
      </c>
      <c r="J1" s="664"/>
      <c r="K1" s="664"/>
      <c r="L1" s="664"/>
      <c r="M1" s="664"/>
    </row>
    <row r="2" spans="1:18" ht="27" customHeight="1" x14ac:dyDescent="0.25">
      <c r="F2" s="154"/>
      <c r="G2" s="161"/>
      <c r="H2" s="161"/>
      <c r="I2" s="664" t="s">
        <v>69</v>
      </c>
      <c r="J2" s="664"/>
      <c r="K2" s="161"/>
      <c r="L2" s="161"/>
      <c r="M2" s="154"/>
    </row>
    <row r="3" spans="1:18" s="9" customFormat="1" ht="15.5" x14ac:dyDescent="0.35">
      <c r="A3" s="516" t="s">
        <v>131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</row>
    <row r="4" spans="1:18" s="9" customFormat="1" ht="15.5" x14ac:dyDescent="0.35">
      <c r="A4" s="670" t="s">
        <v>78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</row>
    <row r="5" spans="1:18" s="9" customFormat="1" ht="15.5" x14ac:dyDescent="0.35">
      <c r="A5" s="665" t="s">
        <v>17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</row>
    <row r="6" spans="1:18" ht="20.25" customHeight="1" thickBot="1" x14ac:dyDescent="0.35">
      <c r="A6" s="10"/>
      <c r="B6" s="10"/>
      <c r="C6" s="11"/>
      <c r="D6" s="12"/>
      <c r="E6" s="12"/>
      <c r="F6" s="12"/>
      <c r="G6" s="12"/>
      <c r="H6" s="12"/>
      <c r="I6" s="13"/>
      <c r="J6" s="666" t="s">
        <v>18</v>
      </c>
      <c r="K6" s="666"/>
      <c r="L6" s="666"/>
      <c r="M6" s="666"/>
    </row>
    <row r="7" spans="1:18" ht="19.5" customHeight="1" thickBot="1" x14ac:dyDescent="0.3">
      <c r="A7" s="540" t="s">
        <v>80</v>
      </c>
      <c r="B7" s="543" t="s">
        <v>0</v>
      </c>
      <c r="C7" s="579" t="s">
        <v>1</v>
      </c>
      <c r="D7" s="582" t="s">
        <v>20</v>
      </c>
      <c r="E7" s="585" t="s">
        <v>82</v>
      </c>
      <c r="F7" s="588" t="s">
        <v>3</v>
      </c>
      <c r="G7" s="676" t="s">
        <v>85</v>
      </c>
      <c r="H7" s="609" t="s">
        <v>125</v>
      </c>
      <c r="I7" s="673" t="s">
        <v>86</v>
      </c>
      <c r="J7" s="593" t="s">
        <v>87</v>
      </c>
      <c r="K7" s="594"/>
      <c r="L7" s="594"/>
      <c r="M7" s="595"/>
      <c r="N7" s="39"/>
    </row>
    <row r="8" spans="1:18" ht="15" customHeight="1" x14ac:dyDescent="0.25">
      <c r="A8" s="541"/>
      <c r="B8" s="544"/>
      <c r="C8" s="580"/>
      <c r="D8" s="583"/>
      <c r="E8" s="586"/>
      <c r="F8" s="589"/>
      <c r="G8" s="677"/>
      <c r="H8" s="610"/>
      <c r="I8" s="674"/>
      <c r="J8" s="671" t="s">
        <v>2</v>
      </c>
      <c r="K8" s="576" t="s">
        <v>93</v>
      </c>
      <c r="L8" s="577"/>
      <c r="M8" s="578"/>
    </row>
    <row r="9" spans="1:18" ht="96.75" customHeight="1" thickBot="1" x14ac:dyDescent="0.3">
      <c r="A9" s="542"/>
      <c r="B9" s="545"/>
      <c r="C9" s="581"/>
      <c r="D9" s="584"/>
      <c r="E9" s="587"/>
      <c r="F9" s="590"/>
      <c r="G9" s="678"/>
      <c r="H9" s="611"/>
      <c r="I9" s="675"/>
      <c r="J9" s="672"/>
      <c r="K9" s="510" t="s">
        <v>89</v>
      </c>
      <c r="L9" s="163" t="s">
        <v>90</v>
      </c>
      <c r="M9" s="14" t="s">
        <v>91</v>
      </c>
    </row>
    <row r="10" spans="1:18" ht="28.9" customHeight="1" x14ac:dyDescent="0.25">
      <c r="A10" s="667" t="s">
        <v>21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9"/>
    </row>
    <row r="11" spans="1:18" ht="15" customHeight="1" x14ac:dyDescent="0.25">
      <c r="A11" s="571" t="s">
        <v>70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3"/>
    </row>
    <row r="12" spans="1:18" ht="29.25" customHeight="1" x14ac:dyDescent="0.25">
      <c r="A12" s="126" t="s">
        <v>4</v>
      </c>
      <c r="B12" s="574" t="s">
        <v>61</v>
      </c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</row>
    <row r="13" spans="1:18" ht="15.65" customHeight="1" thickBot="1" x14ac:dyDescent="0.3">
      <c r="A13" s="117" t="s">
        <v>4</v>
      </c>
      <c r="B13" s="81" t="s">
        <v>4</v>
      </c>
      <c r="C13" s="596" t="s">
        <v>22</v>
      </c>
      <c r="D13" s="597"/>
      <c r="E13" s="597"/>
      <c r="F13" s="597"/>
      <c r="G13" s="597"/>
      <c r="H13" s="597"/>
      <c r="I13" s="597"/>
      <c r="J13" s="597"/>
      <c r="K13" s="597"/>
      <c r="L13" s="597"/>
      <c r="M13" s="598"/>
    </row>
    <row r="14" spans="1:18" ht="42" customHeight="1" x14ac:dyDescent="0.25">
      <c r="A14" s="118" t="s">
        <v>4</v>
      </c>
      <c r="B14" s="17" t="s">
        <v>4</v>
      </c>
      <c r="C14" s="18" t="s">
        <v>4</v>
      </c>
      <c r="D14" s="20" t="s">
        <v>23</v>
      </c>
      <c r="E14" s="303" t="s">
        <v>98</v>
      </c>
      <c r="F14" s="47" t="s">
        <v>5</v>
      </c>
      <c r="G14" s="248">
        <v>84.5</v>
      </c>
      <c r="H14" s="249">
        <v>90</v>
      </c>
      <c r="I14" s="460">
        <v>96</v>
      </c>
      <c r="J14" s="21"/>
      <c r="K14" s="164"/>
      <c r="L14" s="173"/>
      <c r="M14" s="53"/>
      <c r="O14" s="140" t="s">
        <v>5</v>
      </c>
      <c r="P14" s="133">
        <f>G15+G18+G19+G21</f>
        <v>84.5</v>
      </c>
      <c r="Q14" s="133">
        <f>H15+H18+H19+H21</f>
        <v>90</v>
      </c>
      <c r="R14" s="133">
        <f>I15+I18+I19+I22+I21</f>
        <v>96</v>
      </c>
    </row>
    <row r="15" spans="1:18" ht="17.149999999999999" customHeight="1" x14ac:dyDescent="0.25">
      <c r="A15" s="119"/>
      <c r="B15" s="22"/>
      <c r="C15" s="18"/>
      <c r="D15" s="531" t="s">
        <v>53</v>
      </c>
      <c r="E15" s="536" t="s">
        <v>99</v>
      </c>
      <c r="F15" s="454" t="s">
        <v>68</v>
      </c>
      <c r="G15" s="459">
        <f>84-14</f>
        <v>70</v>
      </c>
      <c r="H15" s="456">
        <v>75</v>
      </c>
      <c r="I15" s="591">
        <v>80</v>
      </c>
      <c r="J15" s="145" t="s">
        <v>94</v>
      </c>
      <c r="K15" s="214">
        <v>5</v>
      </c>
      <c r="L15" s="339">
        <v>5</v>
      </c>
      <c r="M15" s="104">
        <v>5</v>
      </c>
      <c r="O15" s="140"/>
      <c r="P15" s="140"/>
      <c r="Q15" s="140"/>
      <c r="R15" s="140"/>
    </row>
    <row r="16" spans="1:18" ht="27.65" customHeight="1" x14ac:dyDescent="0.25">
      <c r="A16" s="119"/>
      <c r="B16" s="22"/>
      <c r="C16" s="18"/>
      <c r="D16" s="532"/>
      <c r="E16" s="537"/>
      <c r="F16" s="454"/>
      <c r="G16" s="455"/>
      <c r="H16" s="456"/>
      <c r="I16" s="591"/>
      <c r="J16" s="145" t="s">
        <v>24</v>
      </c>
      <c r="K16" s="214">
        <v>25</v>
      </c>
      <c r="L16" s="339">
        <v>27</v>
      </c>
      <c r="M16" s="104">
        <v>29</v>
      </c>
    </row>
    <row r="17" spans="1:18" ht="19.399999999999999" customHeight="1" x14ac:dyDescent="0.25">
      <c r="A17" s="119"/>
      <c r="B17" s="22"/>
      <c r="C17" s="18"/>
      <c r="D17" s="533"/>
      <c r="E17" s="538"/>
      <c r="F17" s="454"/>
      <c r="G17" s="455"/>
      <c r="H17" s="456"/>
      <c r="I17" s="591"/>
      <c r="J17" s="30" t="s">
        <v>71</v>
      </c>
      <c r="K17" s="216">
        <v>30</v>
      </c>
      <c r="L17" s="217">
        <v>40</v>
      </c>
      <c r="M17" s="104">
        <v>50</v>
      </c>
    </row>
    <row r="18" spans="1:18" ht="42.75" customHeight="1" x14ac:dyDescent="0.25">
      <c r="A18" s="119"/>
      <c r="B18" s="22"/>
      <c r="C18" s="18"/>
      <c r="D18" s="90" t="s">
        <v>54</v>
      </c>
      <c r="E18" s="304" t="s">
        <v>99</v>
      </c>
      <c r="F18" s="454" t="s">
        <v>68</v>
      </c>
      <c r="G18" s="459">
        <v>10</v>
      </c>
      <c r="H18" s="456">
        <v>10</v>
      </c>
      <c r="I18" s="462">
        <v>10</v>
      </c>
      <c r="J18" s="142" t="s">
        <v>72</v>
      </c>
      <c r="K18" s="214">
        <v>1</v>
      </c>
      <c r="L18" s="215">
        <v>1</v>
      </c>
      <c r="M18" s="167">
        <v>1</v>
      </c>
    </row>
    <row r="19" spans="1:18" ht="29.25" customHeight="1" x14ac:dyDescent="0.25">
      <c r="A19" s="119"/>
      <c r="B19" s="22"/>
      <c r="C19" s="18"/>
      <c r="D19" s="531" t="s">
        <v>55</v>
      </c>
      <c r="E19" s="536" t="s">
        <v>99</v>
      </c>
      <c r="F19" s="539" t="s">
        <v>68</v>
      </c>
      <c r="G19" s="592">
        <v>2.5</v>
      </c>
      <c r="H19" s="599">
        <v>3</v>
      </c>
      <c r="I19" s="591">
        <v>4</v>
      </c>
      <c r="J19" s="74" t="s">
        <v>72</v>
      </c>
      <c r="K19" s="216">
        <v>1</v>
      </c>
      <c r="L19" s="217">
        <v>1</v>
      </c>
      <c r="M19" s="105">
        <v>1</v>
      </c>
    </row>
    <row r="20" spans="1:18" ht="17.25" customHeight="1" x14ac:dyDescent="0.25">
      <c r="A20" s="119"/>
      <c r="B20" s="22"/>
      <c r="C20" s="18"/>
      <c r="D20" s="533"/>
      <c r="E20" s="538"/>
      <c r="F20" s="539"/>
      <c r="G20" s="592"/>
      <c r="H20" s="599"/>
      <c r="I20" s="591"/>
      <c r="J20" s="255" t="s">
        <v>32</v>
      </c>
      <c r="K20" s="212">
        <v>8</v>
      </c>
      <c r="L20" s="213">
        <v>10</v>
      </c>
      <c r="M20" s="105">
        <v>10</v>
      </c>
    </row>
    <row r="21" spans="1:18" ht="15" customHeight="1" x14ac:dyDescent="0.25">
      <c r="A21" s="119"/>
      <c r="B21" s="22"/>
      <c r="C21" s="18"/>
      <c r="D21" s="532" t="s">
        <v>114</v>
      </c>
      <c r="E21" s="359" t="s">
        <v>98</v>
      </c>
      <c r="F21" s="454" t="s">
        <v>68</v>
      </c>
      <c r="G21" s="459">
        <v>2</v>
      </c>
      <c r="H21" s="461">
        <v>2</v>
      </c>
      <c r="I21" s="462">
        <v>2</v>
      </c>
      <c r="J21" s="155" t="s">
        <v>101</v>
      </c>
      <c r="K21" s="368">
        <v>1</v>
      </c>
      <c r="L21" s="194">
        <v>1</v>
      </c>
      <c r="M21" s="369">
        <v>1</v>
      </c>
      <c r="N21" s="648"/>
      <c r="O21" s="653"/>
      <c r="P21" s="653"/>
      <c r="Q21" s="653"/>
    </row>
    <row r="22" spans="1:18" ht="15" customHeight="1" x14ac:dyDescent="0.25">
      <c r="A22" s="119"/>
      <c r="B22" s="22"/>
      <c r="C22" s="18"/>
      <c r="D22" s="532"/>
      <c r="E22" s="359"/>
      <c r="F22" s="348"/>
      <c r="G22" s="353"/>
      <c r="H22" s="354"/>
      <c r="I22" s="355"/>
      <c r="J22" s="347"/>
      <c r="K22" s="364"/>
      <c r="L22" s="365"/>
      <c r="M22" s="366"/>
      <c r="N22" s="648"/>
      <c r="O22" s="653"/>
      <c r="P22" s="653"/>
      <c r="Q22" s="653"/>
    </row>
    <row r="23" spans="1:18" ht="23.25" customHeight="1" x14ac:dyDescent="0.25">
      <c r="A23" s="119"/>
      <c r="B23" s="22"/>
      <c r="C23" s="18"/>
      <c r="D23" s="532"/>
      <c r="E23" s="359" t="s">
        <v>100</v>
      </c>
      <c r="F23" s="301"/>
      <c r="H23" s="351"/>
      <c r="J23" s="534" t="s">
        <v>102</v>
      </c>
      <c r="K23" s="367">
        <v>1</v>
      </c>
      <c r="L23" s="370">
        <v>1</v>
      </c>
      <c r="M23" s="96">
        <v>1</v>
      </c>
      <c r="N23" s="94"/>
      <c r="O23" s="94"/>
      <c r="P23" s="94"/>
      <c r="Q23" s="94"/>
    </row>
    <row r="24" spans="1:18" ht="15" customHeight="1" thickBot="1" x14ac:dyDescent="0.3">
      <c r="A24" s="117"/>
      <c r="B24" s="24"/>
      <c r="C24" s="52"/>
      <c r="D24" s="552"/>
      <c r="E24" s="361"/>
      <c r="F24" s="445" t="s">
        <v>11</v>
      </c>
      <c r="G24" s="1">
        <f>G14</f>
        <v>84.5</v>
      </c>
      <c r="H24" s="64">
        <f>H14</f>
        <v>90</v>
      </c>
      <c r="I24" s="62">
        <f>I14</f>
        <v>96</v>
      </c>
      <c r="J24" s="535"/>
      <c r="K24" s="356"/>
      <c r="L24" s="357"/>
      <c r="M24" s="97"/>
      <c r="N24" s="94"/>
      <c r="O24" s="94"/>
      <c r="P24" s="350"/>
      <c r="Q24" s="94"/>
    </row>
    <row r="25" spans="1:18" ht="16.5" customHeight="1" x14ac:dyDescent="0.25">
      <c r="A25" s="120" t="s">
        <v>4</v>
      </c>
      <c r="B25" s="40" t="s">
        <v>4</v>
      </c>
      <c r="C25" s="33" t="s">
        <v>6</v>
      </c>
      <c r="D25" s="553" t="s">
        <v>52</v>
      </c>
      <c r="E25" s="499" t="s">
        <v>133</v>
      </c>
      <c r="F25" s="602" t="s">
        <v>36</v>
      </c>
      <c r="G25" s="612"/>
      <c r="H25" s="614">
        <v>25</v>
      </c>
      <c r="I25" s="616"/>
      <c r="J25" s="662" t="s">
        <v>127</v>
      </c>
      <c r="K25" s="158"/>
      <c r="L25" s="193">
        <v>1</v>
      </c>
      <c r="M25" s="116"/>
      <c r="N25" s="94"/>
      <c r="O25" s="94"/>
      <c r="P25" s="94"/>
      <c r="Q25" s="94"/>
    </row>
    <row r="26" spans="1:18" ht="12.75" customHeight="1" x14ac:dyDescent="0.25">
      <c r="A26" s="122"/>
      <c r="B26" s="42"/>
      <c r="C26" s="31"/>
      <c r="D26" s="554"/>
      <c r="E26" s="331" t="s">
        <v>99</v>
      </c>
      <c r="F26" s="603"/>
      <c r="G26" s="613"/>
      <c r="H26" s="615"/>
      <c r="I26" s="617"/>
      <c r="J26" s="663"/>
      <c r="K26" s="329"/>
      <c r="L26" s="194"/>
      <c r="M26" s="330"/>
    </row>
    <row r="27" spans="1:18" ht="14.25" customHeight="1" thickBot="1" x14ac:dyDescent="0.3">
      <c r="A27" s="121"/>
      <c r="B27" s="41"/>
      <c r="C27" s="32"/>
      <c r="D27" s="555"/>
      <c r="E27" s="332" t="s">
        <v>98</v>
      </c>
      <c r="F27" s="34" t="s">
        <v>11</v>
      </c>
      <c r="G27" s="1">
        <f>G25</f>
        <v>0</v>
      </c>
      <c r="H27" s="64">
        <f>H25</f>
        <v>25</v>
      </c>
      <c r="I27" s="62">
        <f>I25</f>
        <v>0</v>
      </c>
      <c r="J27" s="57"/>
      <c r="K27" s="165"/>
      <c r="L27" s="174"/>
      <c r="M27" s="54"/>
    </row>
    <row r="28" spans="1:18" ht="28.5" customHeight="1" x14ac:dyDescent="0.25">
      <c r="A28" s="122" t="s">
        <v>4</v>
      </c>
      <c r="B28" s="42" t="s">
        <v>4</v>
      </c>
      <c r="C28" s="18" t="s">
        <v>7</v>
      </c>
      <c r="D28" s="28" t="s">
        <v>26</v>
      </c>
      <c r="E28" s="476"/>
      <c r="F28" s="47" t="s">
        <v>5</v>
      </c>
      <c r="G28" s="244">
        <v>72.5</v>
      </c>
      <c r="H28" s="245">
        <v>94.5</v>
      </c>
      <c r="I28" s="72">
        <v>99.7</v>
      </c>
      <c r="J28" s="73"/>
      <c r="K28" s="166"/>
      <c r="L28" s="175"/>
      <c r="M28" s="168"/>
    </row>
    <row r="29" spans="1:18" ht="32.25" customHeight="1" x14ac:dyDescent="0.25">
      <c r="A29" s="122"/>
      <c r="B29" s="42"/>
      <c r="C29" s="18"/>
      <c r="D29" s="50" t="s">
        <v>118</v>
      </c>
      <c r="E29" s="477" t="s">
        <v>105</v>
      </c>
      <c r="F29" s="454" t="s">
        <v>68</v>
      </c>
      <c r="G29" s="465">
        <v>40</v>
      </c>
      <c r="H29" s="456">
        <v>42</v>
      </c>
      <c r="I29" s="466">
        <v>47</v>
      </c>
      <c r="J29" s="74" t="s">
        <v>27</v>
      </c>
      <c r="K29" s="214">
        <v>40</v>
      </c>
      <c r="L29" s="215">
        <v>45</v>
      </c>
      <c r="M29" s="169">
        <v>50</v>
      </c>
      <c r="O29" s="140" t="s">
        <v>5</v>
      </c>
      <c r="P29" s="133">
        <f>G29+G30+G31</f>
        <v>72.5</v>
      </c>
      <c r="Q29" s="133">
        <f>H29+H30+H31</f>
        <v>94.5</v>
      </c>
      <c r="R29" s="133">
        <f>I29+I30+I31</f>
        <v>99.7</v>
      </c>
    </row>
    <row r="30" spans="1:18" ht="42" customHeight="1" x14ac:dyDescent="0.25">
      <c r="A30" s="122"/>
      <c r="B30" s="42"/>
      <c r="C30" s="31"/>
      <c r="D30" s="141" t="s">
        <v>45</v>
      </c>
      <c r="E30" s="477" t="s">
        <v>132</v>
      </c>
      <c r="F30" s="454" t="s">
        <v>68</v>
      </c>
      <c r="G30" s="465">
        <v>0.5</v>
      </c>
      <c r="H30" s="456">
        <v>0.5</v>
      </c>
      <c r="I30" s="466">
        <v>0.7</v>
      </c>
      <c r="J30" s="98" t="s">
        <v>46</v>
      </c>
      <c r="K30" s="214">
        <v>12</v>
      </c>
      <c r="L30" s="215">
        <v>12</v>
      </c>
      <c r="M30" s="169">
        <v>12</v>
      </c>
    </row>
    <row r="31" spans="1:18" ht="25.5" customHeight="1" x14ac:dyDescent="0.25">
      <c r="A31" s="122"/>
      <c r="B31" s="42"/>
      <c r="C31" s="31"/>
      <c r="D31" s="531" t="s">
        <v>60</v>
      </c>
      <c r="E31" s="477" t="s">
        <v>98</v>
      </c>
      <c r="F31" s="457" t="s">
        <v>68</v>
      </c>
      <c r="G31" s="464">
        <f>42-10</f>
        <v>32</v>
      </c>
      <c r="H31" s="458">
        <v>52</v>
      </c>
      <c r="I31" s="463">
        <v>52</v>
      </c>
      <c r="J31" s="621" t="s">
        <v>108</v>
      </c>
      <c r="K31" s="214">
        <v>5</v>
      </c>
      <c r="L31" s="215">
        <v>5</v>
      </c>
      <c r="M31" s="169">
        <v>5</v>
      </c>
    </row>
    <row r="32" spans="1:18" ht="17.5" customHeight="1" thickBot="1" x14ac:dyDescent="0.3">
      <c r="A32" s="121"/>
      <c r="B32" s="41"/>
      <c r="C32" s="32"/>
      <c r="D32" s="552"/>
      <c r="E32" s="478" t="s">
        <v>99</v>
      </c>
      <c r="F32" s="482" t="s">
        <v>11</v>
      </c>
      <c r="G32" s="1">
        <f>G28</f>
        <v>72.5</v>
      </c>
      <c r="H32" s="64">
        <f>H28</f>
        <v>94.5</v>
      </c>
      <c r="I32" s="62">
        <f>I28</f>
        <v>99.7</v>
      </c>
      <c r="J32" s="631"/>
      <c r="K32" s="160"/>
      <c r="L32" s="220"/>
      <c r="M32" s="170"/>
    </row>
    <row r="33" spans="1:17" ht="30.65" customHeight="1" x14ac:dyDescent="0.25">
      <c r="A33" s="120" t="s">
        <v>4</v>
      </c>
      <c r="B33" s="40" t="s">
        <v>4</v>
      </c>
      <c r="C33" s="33" t="s">
        <v>8</v>
      </c>
      <c r="D33" s="108" t="s">
        <v>28</v>
      </c>
      <c r="E33" s="479" t="s">
        <v>98</v>
      </c>
      <c r="F33" s="47" t="s">
        <v>5</v>
      </c>
      <c r="G33" s="469">
        <v>157.69999999999999</v>
      </c>
      <c r="H33" s="249">
        <v>4</v>
      </c>
      <c r="I33" s="107">
        <v>4</v>
      </c>
      <c r="J33" s="103"/>
      <c r="K33" s="103"/>
      <c r="L33" s="176"/>
      <c r="M33" s="171"/>
      <c r="N33" s="94"/>
      <c r="Q33" s="16"/>
    </row>
    <row r="34" spans="1:17" ht="20.149999999999999" customHeight="1" x14ac:dyDescent="0.25">
      <c r="A34" s="122"/>
      <c r="B34" s="42"/>
      <c r="C34" s="31"/>
      <c r="D34" s="531" t="s">
        <v>34</v>
      </c>
      <c r="E34" s="480" t="s">
        <v>106</v>
      </c>
      <c r="F34" s="454" t="s">
        <v>68</v>
      </c>
      <c r="G34" s="467">
        <v>153.4</v>
      </c>
      <c r="H34" s="456"/>
      <c r="I34" s="470"/>
      <c r="J34" s="621" t="s">
        <v>35</v>
      </c>
      <c r="K34" s="214">
        <v>100</v>
      </c>
      <c r="L34" s="215"/>
      <c r="M34" s="169"/>
      <c r="N34" s="94"/>
    </row>
    <row r="35" spans="1:17" ht="20.149999999999999" customHeight="1" x14ac:dyDescent="0.25">
      <c r="A35" s="122"/>
      <c r="B35" s="42"/>
      <c r="C35" s="31"/>
      <c r="D35" s="646"/>
      <c r="E35" s="44" t="s">
        <v>99</v>
      </c>
      <c r="F35" s="454"/>
      <c r="G35" s="467"/>
      <c r="H35" s="456"/>
      <c r="I35" s="471"/>
      <c r="J35" s="622"/>
      <c r="K35" s="221"/>
      <c r="L35" s="222"/>
      <c r="M35" s="172"/>
      <c r="N35" s="94"/>
    </row>
    <row r="36" spans="1:17" ht="66.75" customHeight="1" x14ac:dyDescent="0.25">
      <c r="A36" s="122"/>
      <c r="B36" s="42"/>
      <c r="C36" s="31"/>
      <c r="D36" s="328" t="s">
        <v>111</v>
      </c>
      <c r="E36" s="44" t="s">
        <v>99</v>
      </c>
      <c r="F36" s="454" t="s">
        <v>68</v>
      </c>
      <c r="G36" s="465">
        <v>0.7</v>
      </c>
      <c r="H36" s="456"/>
      <c r="I36" s="472"/>
      <c r="J36" s="155" t="s">
        <v>134</v>
      </c>
      <c r="K36" s="300">
        <v>1</v>
      </c>
      <c r="L36" s="194"/>
      <c r="M36" s="302"/>
      <c r="N36" s="94"/>
    </row>
    <row r="37" spans="1:17" ht="29.25" customHeight="1" x14ac:dyDescent="0.25">
      <c r="A37" s="122"/>
      <c r="B37" s="42"/>
      <c r="C37" s="31"/>
      <c r="D37" s="531" t="s">
        <v>74</v>
      </c>
      <c r="E37" s="44" t="s">
        <v>99</v>
      </c>
      <c r="F37" s="454" t="s">
        <v>68</v>
      </c>
      <c r="G37" s="465">
        <v>3.6</v>
      </c>
      <c r="H37" s="456">
        <v>4</v>
      </c>
      <c r="I37" s="462">
        <v>4</v>
      </c>
      <c r="J37" s="74" t="s">
        <v>47</v>
      </c>
      <c r="K37" s="216">
        <v>4</v>
      </c>
      <c r="L37" s="217">
        <v>6</v>
      </c>
      <c r="M37" s="326">
        <v>6</v>
      </c>
      <c r="N37" s="94"/>
    </row>
    <row r="38" spans="1:17" ht="41.15" customHeight="1" x14ac:dyDescent="0.25">
      <c r="A38" s="122"/>
      <c r="B38" s="42"/>
      <c r="C38" s="31"/>
      <c r="D38" s="532"/>
      <c r="E38" s="44"/>
      <c r="F38" s="468"/>
      <c r="G38" s="465"/>
      <c r="H38" s="456"/>
      <c r="I38" s="462"/>
      <c r="J38" s="74" t="s">
        <v>48</v>
      </c>
      <c r="K38" s="216">
        <v>6</v>
      </c>
      <c r="L38" s="217">
        <v>10</v>
      </c>
      <c r="M38" s="326">
        <v>10</v>
      </c>
      <c r="N38" s="94"/>
    </row>
    <row r="39" spans="1:17" ht="30.75" customHeight="1" x14ac:dyDescent="0.25">
      <c r="A39" s="122"/>
      <c r="B39" s="42"/>
      <c r="C39" s="31"/>
      <c r="D39" s="199"/>
      <c r="E39" s="44"/>
      <c r="F39" s="236"/>
      <c r="G39" s="257"/>
      <c r="H39" s="245"/>
      <c r="I39" s="136"/>
      <c r="J39" s="74" t="s">
        <v>49</v>
      </c>
      <c r="K39" s="216">
        <v>2</v>
      </c>
      <c r="L39" s="217">
        <v>2</v>
      </c>
      <c r="M39" s="326">
        <v>2</v>
      </c>
      <c r="N39" s="94"/>
    </row>
    <row r="40" spans="1:17" ht="36" customHeight="1" x14ac:dyDescent="0.25">
      <c r="A40" s="122"/>
      <c r="B40" s="42"/>
      <c r="C40" s="31"/>
      <c r="D40" s="199"/>
      <c r="E40" s="44"/>
      <c r="F40" s="237"/>
      <c r="G40" s="258"/>
      <c r="H40" s="247"/>
      <c r="I40" s="259"/>
      <c r="J40" s="621" t="s">
        <v>50</v>
      </c>
      <c r="K40" s="529">
        <v>8</v>
      </c>
      <c r="L40" s="658">
        <v>8</v>
      </c>
      <c r="M40" s="660">
        <v>8</v>
      </c>
      <c r="N40" s="94"/>
    </row>
    <row r="41" spans="1:17" ht="16.5" customHeight="1" thickBot="1" x14ac:dyDescent="0.3">
      <c r="A41" s="121"/>
      <c r="B41" s="41"/>
      <c r="C41" s="32"/>
      <c r="D41" s="200"/>
      <c r="E41" s="481"/>
      <c r="F41" s="482" t="s">
        <v>11</v>
      </c>
      <c r="G41" s="230">
        <f>G33</f>
        <v>157.69999999999999</v>
      </c>
      <c r="H41" s="64">
        <f>H33</f>
        <v>4</v>
      </c>
      <c r="I41" s="75">
        <f>I33</f>
        <v>4</v>
      </c>
      <c r="J41" s="631"/>
      <c r="K41" s="530"/>
      <c r="L41" s="659"/>
      <c r="M41" s="661"/>
    </row>
    <row r="42" spans="1:17" ht="21.75" customHeight="1" x14ac:dyDescent="0.25">
      <c r="A42" s="120" t="s">
        <v>4</v>
      </c>
      <c r="B42" s="40" t="s">
        <v>4</v>
      </c>
      <c r="C42" s="33" t="s">
        <v>9</v>
      </c>
      <c r="D42" s="556" t="s">
        <v>29</v>
      </c>
      <c r="E42" s="210" t="s">
        <v>107</v>
      </c>
      <c r="F42" s="47" t="s">
        <v>5</v>
      </c>
      <c r="G42" s="248">
        <v>8</v>
      </c>
      <c r="H42" s="249">
        <v>8</v>
      </c>
      <c r="I42" s="60">
        <v>8</v>
      </c>
      <c r="J42" s="635" t="s">
        <v>30</v>
      </c>
      <c r="K42" s="223">
        <v>15</v>
      </c>
      <c r="L42" s="224">
        <v>15</v>
      </c>
      <c r="M42" s="289">
        <v>15</v>
      </c>
    </row>
    <row r="43" spans="1:17" ht="17.25" customHeight="1" x14ac:dyDescent="0.25">
      <c r="A43" s="122"/>
      <c r="B43" s="42"/>
      <c r="C43" s="31"/>
      <c r="D43" s="532"/>
      <c r="E43" s="44" t="s">
        <v>98</v>
      </c>
      <c r="F43" s="450"/>
      <c r="G43" s="244"/>
      <c r="H43" s="245"/>
      <c r="I43" s="72"/>
      <c r="J43" s="636"/>
      <c r="K43" s="293"/>
      <c r="L43" s="228"/>
      <c r="M43" s="292"/>
    </row>
    <row r="44" spans="1:17" ht="18" customHeight="1" thickBot="1" x14ac:dyDescent="0.3">
      <c r="A44" s="121"/>
      <c r="B44" s="41"/>
      <c r="C44" s="32"/>
      <c r="D44" s="552"/>
      <c r="E44" s="211" t="s">
        <v>99</v>
      </c>
      <c r="F44" s="400" t="s">
        <v>11</v>
      </c>
      <c r="G44" s="1">
        <f t="shared" ref="G44:I44" si="0">G42</f>
        <v>8</v>
      </c>
      <c r="H44" s="64">
        <f t="shared" si="0"/>
        <v>8</v>
      </c>
      <c r="I44" s="67">
        <f t="shared" si="0"/>
        <v>8</v>
      </c>
      <c r="J44" s="535"/>
      <c r="K44" s="225"/>
      <c r="L44" s="226"/>
      <c r="M44" s="170"/>
    </row>
    <row r="45" spans="1:17" ht="18.649999999999999" customHeight="1" x14ac:dyDescent="0.25">
      <c r="A45" s="120" t="s">
        <v>4</v>
      </c>
      <c r="B45" s="40" t="s">
        <v>4</v>
      </c>
      <c r="C45" s="33" t="s">
        <v>51</v>
      </c>
      <c r="D45" s="556" t="s">
        <v>119</v>
      </c>
      <c r="E45" s="210" t="s">
        <v>96</v>
      </c>
      <c r="F45" s="407" t="s">
        <v>5</v>
      </c>
      <c r="G45" s="107">
        <v>24.2</v>
      </c>
      <c r="H45" s="614">
        <v>28</v>
      </c>
      <c r="I45" s="115">
        <v>31.5</v>
      </c>
      <c r="J45" s="204" t="s">
        <v>95</v>
      </c>
      <c r="K45" s="474">
        <v>7</v>
      </c>
      <c r="L45" s="227">
        <v>8</v>
      </c>
      <c r="M45" s="171">
        <v>9</v>
      </c>
    </row>
    <row r="46" spans="1:17" ht="29.25" customHeight="1" x14ac:dyDescent="0.25">
      <c r="A46" s="122"/>
      <c r="B46" s="42"/>
      <c r="C46" s="31"/>
      <c r="D46" s="532"/>
      <c r="E46" s="44" t="s">
        <v>98</v>
      </c>
      <c r="F46" s="385"/>
      <c r="G46" s="260"/>
      <c r="H46" s="615"/>
      <c r="I46" s="106"/>
      <c r="J46" s="620" t="s">
        <v>75</v>
      </c>
      <c r="K46" s="415">
        <v>14</v>
      </c>
      <c r="L46" s="228">
        <v>14</v>
      </c>
      <c r="M46" s="405">
        <v>18</v>
      </c>
    </row>
    <row r="47" spans="1:17" ht="18.75" customHeight="1" thickBot="1" x14ac:dyDescent="0.3">
      <c r="A47" s="121"/>
      <c r="B47" s="41"/>
      <c r="C47" s="32"/>
      <c r="D47" s="406"/>
      <c r="E47" s="211" t="s">
        <v>99</v>
      </c>
      <c r="F47" s="325" t="s">
        <v>11</v>
      </c>
      <c r="G47" s="231">
        <f>G45</f>
        <v>24.2</v>
      </c>
      <c r="H47" s="64">
        <f t="shared" ref="H47:I47" si="1">H45</f>
        <v>28</v>
      </c>
      <c r="I47" s="233">
        <f t="shared" si="1"/>
        <v>31.5</v>
      </c>
      <c r="J47" s="619"/>
      <c r="K47" s="225"/>
      <c r="L47" s="403"/>
      <c r="M47" s="54"/>
    </row>
    <row r="48" spans="1:17" ht="26.25" customHeight="1" x14ac:dyDescent="0.25">
      <c r="A48" s="120" t="s">
        <v>4</v>
      </c>
      <c r="B48" s="40" t="s">
        <v>4</v>
      </c>
      <c r="C48" s="33" t="s">
        <v>62</v>
      </c>
      <c r="D48" s="556" t="s">
        <v>120</v>
      </c>
      <c r="E48" s="210" t="s">
        <v>96</v>
      </c>
      <c r="F48" s="500" t="s">
        <v>5</v>
      </c>
      <c r="G48" s="501"/>
      <c r="H48" s="345">
        <v>5</v>
      </c>
      <c r="I48" s="502"/>
      <c r="J48" s="618" t="s">
        <v>116</v>
      </c>
      <c r="K48" s="427"/>
      <c r="L48" s="224">
        <v>1</v>
      </c>
      <c r="M48" s="71"/>
    </row>
    <row r="49" spans="1:16" ht="18.75" customHeight="1" thickBot="1" x14ac:dyDescent="0.3">
      <c r="A49" s="121"/>
      <c r="B49" s="41"/>
      <c r="C49" s="32"/>
      <c r="D49" s="552"/>
      <c r="E49" s="211" t="s">
        <v>99</v>
      </c>
      <c r="F49" s="325" t="s">
        <v>11</v>
      </c>
      <c r="G49" s="231">
        <f>G48</f>
        <v>0</v>
      </c>
      <c r="H49" s="234">
        <f>H48</f>
        <v>5</v>
      </c>
      <c r="I49" s="233">
        <f>I48</f>
        <v>0</v>
      </c>
      <c r="J49" s="619"/>
      <c r="K49" s="225"/>
      <c r="L49" s="403"/>
      <c r="M49" s="54"/>
    </row>
    <row r="50" spans="1:16" ht="15.75" customHeight="1" x14ac:dyDescent="0.25">
      <c r="A50" s="120" t="s">
        <v>4</v>
      </c>
      <c r="B50" s="40" t="s">
        <v>4</v>
      </c>
      <c r="C50" s="33" t="s">
        <v>63</v>
      </c>
      <c r="D50" s="556" t="s">
        <v>67</v>
      </c>
      <c r="E50" s="51" t="s">
        <v>96</v>
      </c>
      <c r="F50" s="235"/>
      <c r="G50" s="311"/>
      <c r="H50" s="313"/>
      <c r="I50" s="312"/>
      <c r="J50" s="314" t="s">
        <v>109</v>
      </c>
      <c r="K50" s="427">
        <v>1</v>
      </c>
      <c r="L50" s="224"/>
      <c r="M50" s="71"/>
    </row>
    <row r="51" spans="1:16" ht="10.5" customHeight="1" x14ac:dyDescent="0.25">
      <c r="A51" s="122"/>
      <c r="B51" s="42"/>
      <c r="C51" s="31"/>
      <c r="D51" s="532"/>
      <c r="E51" s="452" t="s">
        <v>98</v>
      </c>
      <c r="F51" s="473"/>
      <c r="G51" s="309"/>
      <c r="H51" s="316"/>
      <c r="I51" s="310"/>
      <c r="J51" s="261"/>
      <c r="K51" s="428"/>
      <c r="L51" s="228"/>
      <c r="M51" s="59"/>
    </row>
    <row r="52" spans="1:16" ht="18" customHeight="1" thickBot="1" x14ac:dyDescent="0.3">
      <c r="A52" s="121"/>
      <c r="B52" s="41"/>
      <c r="C52" s="32"/>
      <c r="D52" s="200"/>
      <c r="E52" s="332" t="s">
        <v>99</v>
      </c>
      <c r="F52" s="209" t="s">
        <v>11</v>
      </c>
      <c r="G52" s="318">
        <f>G50</f>
        <v>0</v>
      </c>
      <c r="H52" s="319">
        <f>H50</f>
        <v>0</v>
      </c>
      <c r="I52" s="233">
        <f>I50</f>
        <v>0</v>
      </c>
      <c r="J52" s="294"/>
      <c r="K52" s="225"/>
      <c r="L52" s="403"/>
      <c r="M52" s="54"/>
    </row>
    <row r="53" spans="1:16" ht="14.25" customHeight="1" x14ac:dyDescent="0.25">
      <c r="A53" s="120" t="s">
        <v>4</v>
      </c>
      <c r="B53" s="40" t="s">
        <v>4</v>
      </c>
      <c r="C53" s="375" t="s">
        <v>10</v>
      </c>
      <c r="D53" s="557" t="s">
        <v>117</v>
      </c>
      <c r="E53" s="51" t="s">
        <v>98</v>
      </c>
      <c r="F53" s="379"/>
      <c r="G53" s="311"/>
      <c r="H53" s="313"/>
      <c r="I53" s="312"/>
      <c r="J53" s="314"/>
      <c r="K53" s="427"/>
      <c r="L53" s="224"/>
      <c r="M53" s="71"/>
    </row>
    <row r="54" spans="1:16" ht="12.75" customHeight="1" x14ac:dyDescent="0.25">
      <c r="A54" s="122"/>
      <c r="B54" s="42"/>
      <c r="C54" s="362"/>
      <c r="D54" s="558"/>
      <c r="E54" s="383" t="s">
        <v>100</v>
      </c>
      <c r="F54" s="382"/>
      <c r="G54" s="307"/>
      <c r="H54" s="315"/>
      <c r="I54" s="308"/>
      <c r="J54" s="380"/>
      <c r="K54" s="475"/>
      <c r="L54" s="381"/>
      <c r="M54" s="168"/>
    </row>
    <row r="55" spans="1:16" ht="26.5" customHeight="1" x14ac:dyDescent="0.25">
      <c r="A55" s="122"/>
      <c r="B55" s="42"/>
      <c r="C55" s="362"/>
      <c r="D55" s="531" t="s">
        <v>115</v>
      </c>
      <c r="E55" s="383"/>
      <c r="F55" s="335"/>
      <c r="G55" s="337"/>
      <c r="H55" s="371"/>
      <c r="I55" s="372"/>
      <c r="J55" s="620" t="s">
        <v>104</v>
      </c>
      <c r="K55" s="529">
        <v>1</v>
      </c>
      <c r="L55" s="654"/>
      <c r="M55" s="656"/>
      <c r="N55" s="352"/>
      <c r="O55" s="349"/>
    </row>
    <row r="56" spans="1:16" ht="16.5" customHeight="1" thickBot="1" x14ac:dyDescent="0.3">
      <c r="A56" s="121"/>
      <c r="B56" s="41"/>
      <c r="C56" s="399"/>
      <c r="D56" s="552"/>
      <c r="E56" s="332"/>
      <c r="F56" s="400" t="s">
        <v>11</v>
      </c>
      <c r="G56" s="231">
        <f>G53</f>
        <v>0</v>
      </c>
      <c r="H56" s="64">
        <f>H53</f>
        <v>0</v>
      </c>
      <c r="I56" s="402">
        <f>I53</f>
        <v>0</v>
      </c>
      <c r="J56" s="619"/>
      <c r="K56" s="530"/>
      <c r="L56" s="655"/>
      <c r="M56" s="657"/>
      <c r="N56" s="352"/>
      <c r="O56" s="349"/>
    </row>
    <row r="57" spans="1:16" ht="18.75" customHeight="1" x14ac:dyDescent="0.25">
      <c r="A57" s="122" t="s">
        <v>4</v>
      </c>
      <c r="B57" s="393" t="s">
        <v>4</v>
      </c>
      <c r="C57" s="112" t="s">
        <v>122</v>
      </c>
      <c r="D57" s="532" t="s">
        <v>128</v>
      </c>
      <c r="E57" s="384" t="s">
        <v>100</v>
      </c>
      <c r="F57" s="382" t="s">
        <v>5</v>
      </c>
      <c r="G57" s="229">
        <v>15</v>
      </c>
      <c r="H57" s="395"/>
      <c r="I57" s="308"/>
      <c r="J57" s="396" t="s">
        <v>124</v>
      </c>
      <c r="K57" s="364">
        <v>1</v>
      </c>
      <c r="L57" s="365"/>
      <c r="M57" s="366"/>
      <c r="N57" s="352"/>
      <c r="O57" s="349"/>
    </row>
    <row r="58" spans="1:16" ht="30" customHeight="1" x14ac:dyDescent="0.25">
      <c r="A58" s="122"/>
      <c r="B58" s="393"/>
      <c r="C58" s="112"/>
      <c r="D58" s="532"/>
      <c r="E58" s="384"/>
      <c r="F58" s="385"/>
      <c r="G58" s="386"/>
      <c r="H58" s="387"/>
      <c r="I58" s="310"/>
      <c r="J58" s="388" t="s">
        <v>123</v>
      </c>
      <c r="K58" s="214">
        <v>200</v>
      </c>
      <c r="L58" s="412"/>
      <c r="M58" s="169"/>
      <c r="N58" s="352"/>
      <c r="O58" s="349"/>
    </row>
    <row r="59" spans="1:16" ht="15.75" customHeight="1" thickBot="1" x14ac:dyDescent="0.3">
      <c r="A59" s="121"/>
      <c r="B59" s="394"/>
      <c r="C59" s="114"/>
      <c r="D59" s="552"/>
      <c r="E59" s="390"/>
      <c r="F59" s="325" t="s">
        <v>11</v>
      </c>
      <c r="G59" s="231">
        <f>G57</f>
        <v>15</v>
      </c>
      <c r="H59" s="64">
        <f>H57</f>
        <v>0</v>
      </c>
      <c r="I59" s="402">
        <f>I57</f>
        <v>0</v>
      </c>
      <c r="J59" s="391"/>
      <c r="K59" s="416"/>
      <c r="L59" s="413"/>
      <c r="M59" s="170"/>
      <c r="N59" s="352"/>
      <c r="O59" s="349"/>
    </row>
    <row r="60" spans="1:16" ht="14.25" customHeight="1" thickBot="1" x14ac:dyDescent="0.3">
      <c r="A60" s="123"/>
      <c r="B60" s="80"/>
      <c r="C60" s="546" t="s">
        <v>12</v>
      </c>
      <c r="D60" s="547"/>
      <c r="E60" s="547"/>
      <c r="F60" s="548"/>
      <c r="G60" s="232">
        <f>+G27+G44+G41+G32+G24+G47+G49+G56+G59</f>
        <v>361.9</v>
      </c>
      <c r="H60" s="88">
        <f>+H27+H44+H41+H32+H24+H47+H49+H56+H59</f>
        <v>254.5</v>
      </c>
      <c r="I60" s="377">
        <f>+I27+I44+I41+I32+I24+I47+I49+I56+I59</f>
        <v>239.2</v>
      </c>
      <c r="J60" s="643"/>
      <c r="K60" s="644"/>
      <c r="L60" s="644"/>
      <c r="M60" s="645"/>
    </row>
    <row r="61" spans="1:16" ht="13.5" customHeight="1" thickBot="1" x14ac:dyDescent="0.3">
      <c r="A61" s="124" t="s">
        <v>4</v>
      </c>
      <c r="B61" s="110" t="s">
        <v>6</v>
      </c>
      <c r="C61" s="627" t="s">
        <v>64</v>
      </c>
      <c r="D61" s="628"/>
      <c r="E61" s="628"/>
      <c r="F61" s="628"/>
      <c r="G61" s="628"/>
      <c r="H61" s="628"/>
      <c r="I61" s="628"/>
      <c r="J61" s="628"/>
      <c r="K61" s="628"/>
      <c r="L61" s="628"/>
      <c r="M61" s="629"/>
    </row>
    <row r="62" spans="1:16" ht="27.65" customHeight="1" x14ac:dyDescent="0.25">
      <c r="A62" s="118" t="s">
        <v>4</v>
      </c>
      <c r="B62" s="40" t="s">
        <v>6</v>
      </c>
      <c r="C62" s="83" t="s">
        <v>4</v>
      </c>
      <c r="D62" s="556" t="s">
        <v>56</v>
      </c>
      <c r="E62" s="288" t="s">
        <v>99</v>
      </c>
      <c r="F62" s="602" t="s">
        <v>112</v>
      </c>
      <c r="G62" s="604">
        <v>110.2</v>
      </c>
      <c r="H62" s="651">
        <v>110.2</v>
      </c>
      <c r="I62" s="521">
        <v>110.2</v>
      </c>
      <c r="J62" s="647" t="s">
        <v>24</v>
      </c>
      <c r="K62" s="158">
        <v>30</v>
      </c>
      <c r="L62" s="193">
        <v>30</v>
      </c>
      <c r="M62" s="625">
        <v>30</v>
      </c>
      <c r="P62" s="16"/>
    </row>
    <row r="63" spans="1:16" ht="27.65" customHeight="1" x14ac:dyDescent="0.25">
      <c r="A63" s="119"/>
      <c r="B63" s="22"/>
      <c r="C63" s="18"/>
      <c r="D63" s="532"/>
      <c r="E63" s="320" t="s">
        <v>98</v>
      </c>
      <c r="F63" s="603"/>
      <c r="G63" s="605"/>
      <c r="H63" s="652"/>
      <c r="I63" s="522"/>
      <c r="J63" s="648"/>
      <c r="K63" s="159"/>
      <c r="L63" s="194"/>
      <c r="M63" s="626"/>
    </row>
    <row r="64" spans="1:16" ht="16.399999999999999" customHeight="1" thickBot="1" x14ac:dyDescent="0.3">
      <c r="A64" s="125"/>
      <c r="B64" s="81"/>
      <c r="C64" s="82"/>
      <c r="D64" s="552"/>
      <c r="E64" s="109"/>
      <c r="F64" s="86" t="s">
        <v>11</v>
      </c>
      <c r="G64" s="264">
        <f>G62</f>
        <v>110.2</v>
      </c>
      <c r="H64" s="270">
        <f>H62</f>
        <v>110.2</v>
      </c>
      <c r="I64" s="503">
        <f>I62</f>
        <v>110.2</v>
      </c>
      <c r="J64" s="153"/>
      <c r="K64" s="102"/>
      <c r="L64" s="228"/>
      <c r="M64" s="59"/>
    </row>
    <row r="65" spans="1:16" ht="26.15" customHeight="1" x14ac:dyDescent="0.25">
      <c r="A65" s="119" t="s">
        <v>4</v>
      </c>
      <c r="B65" s="42" t="s">
        <v>6</v>
      </c>
      <c r="C65" s="18" t="s">
        <v>6</v>
      </c>
      <c r="D65" s="556" t="s">
        <v>58</v>
      </c>
      <c r="E65" s="79" t="s">
        <v>33</v>
      </c>
      <c r="F65" s="143" t="s">
        <v>5</v>
      </c>
      <c r="G65" s="291">
        <v>107.3</v>
      </c>
      <c r="H65" s="290">
        <v>14.9</v>
      </c>
      <c r="I65" s="263"/>
      <c r="J65" s="649" t="s">
        <v>59</v>
      </c>
      <c r="K65" s="134">
        <v>13</v>
      </c>
      <c r="L65" s="139">
        <v>3</v>
      </c>
      <c r="M65" s="623"/>
    </row>
    <row r="66" spans="1:16" ht="26.15" customHeight="1" x14ac:dyDescent="0.25">
      <c r="A66" s="119"/>
      <c r="B66" s="22"/>
      <c r="C66" s="18"/>
      <c r="D66" s="532"/>
      <c r="E66" s="79" t="s">
        <v>57</v>
      </c>
      <c r="F66" s="144"/>
      <c r="G66" s="262"/>
      <c r="H66" s="267"/>
      <c r="I66" s="268"/>
      <c r="J66" s="650"/>
      <c r="K66" s="229"/>
      <c r="L66" s="135"/>
      <c r="M66" s="624"/>
    </row>
    <row r="67" spans="1:16" ht="14.25" customHeight="1" thickBot="1" x14ac:dyDescent="0.3">
      <c r="A67" s="125"/>
      <c r="B67" s="81"/>
      <c r="C67" s="82"/>
      <c r="D67" s="552"/>
      <c r="E67" s="324" t="s">
        <v>99</v>
      </c>
      <c r="F67" s="87" t="s">
        <v>11</v>
      </c>
      <c r="G67" s="269">
        <f>G65</f>
        <v>107.3</v>
      </c>
      <c r="H67" s="270">
        <f>H65</f>
        <v>14.9</v>
      </c>
      <c r="I67" s="504">
        <f>I65</f>
        <v>0</v>
      </c>
      <c r="J67" s="153"/>
      <c r="K67" s="225"/>
      <c r="L67" s="226"/>
      <c r="M67" s="54"/>
      <c r="P67" s="16"/>
    </row>
    <row r="68" spans="1:16" s="111" customFormat="1" ht="18.75" customHeight="1" x14ac:dyDescent="0.35">
      <c r="A68" s="118" t="s">
        <v>4</v>
      </c>
      <c r="B68" s="40" t="s">
        <v>6</v>
      </c>
      <c r="C68" s="83" t="s">
        <v>7</v>
      </c>
      <c r="D68" s="517" t="s">
        <v>65</v>
      </c>
      <c r="E68" s="323" t="s">
        <v>33</v>
      </c>
      <c r="F68" s="519"/>
      <c r="G68" s="272"/>
      <c r="H68" s="273"/>
      <c r="I68" s="263"/>
      <c r="J68" s="525" t="s">
        <v>110</v>
      </c>
      <c r="K68" s="527">
        <v>1</v>
      </c>
      <c r="L68" s="600">
        <v>1</v>
      </c>
      <c r="M68" s="523">
        <v>1</v>
      </c>
    </row>
    <row r="69" spans="1:16" s="111" customFormat="1" ht="15.75" customHeight="1" x14ac:dyDescent="0.35">
      <c r="A69" s="484"/>
      <c r="B69" s="485"/>
      <c r="C69" s="486"/>
      <c r="D69" s="518"/>
      <c r="E69" s="487" t="s">
        <v>98</v>
      </c>
      <c r="F69" s="520"/>
      <c r="G69" s="488"/>
      <c r="H69" s="489"/>
      <c r="I69" s="490"/>
      <c r="J69" s="526"/>
      <c r="K69" s="528"/>
      <c r="L69" s="601"/>
      <c r="M69" s="524"/>
    </row>
    <row r="70" spans="1:16" ht="14.25" customHeight="1" x14ac:dyDescent="0.25">
      <c r="A70" s="123" t="s">
        <v>4</v>
      </c>
      <c r="B70" s="42" t="s">
        <v>6</v>
      </c>
      <c r="C70" s="546" t="s">
        <v>12</v>
      </c>
      <c r="D70" s="547"/>
      <c r="E70" s="547"/>
      <c r="F70" s="548"/>
      <c r="G70" s="279">
        <f>+G64+G67</f>
        <v>217.5</v>
      </c>
      <c r="H70" s="483">
        <f>+H64+H67</f>
        <v>125.10000000000001</v>
      </c>
      <c r="I70" s="281">
        <f>+I64+I67</f>
        <v>110.2</v>
      </c>
      <c r="J70" s="606"/>
      <c r="K70" s="607"/>
      <c r="L70" s="607"/>
      <c r="M70" s="608"/>
    </row>
    <row r="71" spans="1:16" ht="14.25" customHeight="1" x14ac:dyDescent="0.25">
      <c r="A71" s="126" t="s">
        <v>4</v>
      </c>
      <c r="B71" s="549" t="s">
        <v>13</v>
      </c>
      <c r="C71" s="550"/>
      <c r="D71" s="550"/>
      <c r="E71" s="550"/>
      <c r="F71" s="551"/>
      <c r="G71" s="282">
        <f>G70+G60</f>
        <v>579.4</v>
      </c>
      <c r="H71" s="283">
        <f>H70+H60</f>
        <v>379.6</v>
      </c>
      <c r="I71" s="284">
        <f>I70+I60</f>
        <v>349.4</v>
      </c>
      <c r="J71" s="512"/>
      <c r="K71" s="513"/>
      <c r="L71" s="513"/>
      <c r="M71" s="514"/>
    </row>
    <row r="72" spans="1:16" ht="14.25" customHeight="1" thickBot="1" x14ac:dyDescent="0.3">
      <c r="A72" s="127" t="s">
        <v>10</v>
      </c>
      <c r="B72" s="640" t="s">
        <v>19</v>
      </c>
      <c r="C72" s="641"/>
      <c r="D72" s="641"/>
      <c r="E72" s="641"/>
      <c r="F72" s="642"/>
      <c r="G72" s="285">
        <f t="shared" ref="G72:I72" si="2">G71</f>
        <v>579.4</v>
      </c>
      <c r="H72" s="286">
        <f t="shared" si="2"/>
        <v>379.6</v>
      </c>
      <c r="I72" s="287">
        <f t="shared" si="2"/>
        <v>349.4</v>
      </c>
      <c r="J72" s="637"/>
      <c r="K72" s="638"/>
      <c r="L72" s="638"/>
      <c r="M72" s="639"/>
    </row>
    <row r="73" spans="1:16" ht="13.5" customHeight="1" x14ac:dyDescent="0.25">
      <c r="A73" s="630" t="s">
        <v>135</v>
      </c>
      <c r="B73" s="630"/>
      <c r="C73" s="630"/>
      <c r="D73" s="630"/>
      <c r="E73" s="630"/>
      <c r="F73" s="630"/>
      <c r="G73" s="630"/>
      <c r="H73" s="630"/>
      <c r="I73" s="630"/>
      <c r="J73" s="630"/>
      <c r="K73" s="630"/>
      <c r="L73" s="630"/>
      <c r="M73" s="630"/>
    </row>
    <row r="74" spans="1:16" ht="9" customHeight="1" x14ac:dyDescent="0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</row>
    <row r="75" spans="1:16" ht="14.25" customHeight="1" thickBot="1" x14ac:dyDescent="0.35">
      <c r="A75" s="515" t="s">
        <v>14</v>
      </c>
      <c r="B75" s="515"/>
      <c r="C75" s="515"/>
      <c r="D75" s="515"/>
      <c r="E75" s="515"/>
      <c r="F75" s="515"/>
      <c r="G75" s="515"/>
      <c r="H75" s="515"/>
      <c r="I75" s="515"/>
      <c r="J75" s="16"/>
      <c r="K75" s="16"/>
      <c r="L75" s="16"/>
      <c r="M75" s="35"/>
    </row>
    <row r="76" spans="1:16" ht="93" customHeight="1" thickBot="1" x14ac:dyDescent="0.3">
      <c r="A76" s="593" t="s">
        <v>15</v>
      </c>
      <c r="B76" s="594"/>
      <c r="C76" s="594"/>
      <c r="D76" s="594"/>
      <c r="E76" s="594"/>
      <c r="F76" s="595"/>
      <c r="G76" s="197" t="s">
        <v>85</v>
      </c>
      <c r="H76" s="198" t="s">
        <v>125</v>
      </c>
      <c r="I76" s="196" t="s">
        <v>86</v>
      </c>
      <c r="J76" s="36"/>
      <c r="K76" s="36"/>
      <c r="L76" s="36"/>
      <c r="M76" s="37"/>
    </row>
    <row r="77" spans="1:16" ht="16.5" customHeight="1" x14ac:dyDescent="0.25">
      <c r="A77" s="568" t="s">
        <v>40</v>
      </c>
      <c r="B77" s="569"/>
      <c r="C77" s="569"/>
      <c r="D77" s="569"/>
      <c r="E77" s="569"/>
      <c r="F77" s="570"/>
      <c r="G77" s="129">
        <f>SUM(G79:G80)</f>
        <v>579.4</v>
      </c>
      <c r="H77" s="130">
        <f>SUM(H79:H80)</f>
        <v>354.6</v>
      </c>
      <c r="I77" s="131">
        <f>SUM(I79:I80)</f>
        <v>349.4</v>
      </c>
      <c r="J77" s="36"/>
      <c r="K77" s="36"/>
      <c r="L77" s="36"/>
      <c r="M77" s="37"/>
    </row>
    <row r="78" spans="1:16" ht="16.5" customHeight="1" x14ac:dyDescent="0.25">
      <c r="A78" s="562" t="s">
        <v>41</v>
      </c>
      <c r="B78" s="563"/>
      <c r="C78" s="563"/>
      <c r="D78" s="563"/>
      <c r="E78" s="563"/>
      <c r="F78" s="564"/>
      <c r="G78" s="68">
        <f>SUM(G79:G80)</f>
        <v>579.4</v>
      </c>
      <c r="H78" s="69">
        <f>SUM(H79:H80)</f>
        <v>354.6</v>
      </c>
      <c r="I78" s="66">
        <f>SUM(I79:I80)</f>
        <v>349.4</v>
      </c>
      <c r="J78" s="36"/>
      <c r="K78" s="36"/>
      <c r="L78" s="36"/>
      <c r="M78" s="37"/>
    </row>
    <row r="79" spans="1:16" ht="14.25" customHeight="1" x14ac:dyDescent="0.25">
      <c r="A79" s="559" t="s">
        <v>16</v>
      </c>
      <c r="B79" s="560"/>
      <c r="C79" s="560"/>
      <c r="D79" s="560"/>
      <c r="E79" s="560"/>
      <c r="F79" s="561"/>
      <c r="G79" s="101">
        <f>SUMIF(F14:F69,"sb",G14:G69)</f>
        <v>469.2</v>
      </c>
      <c r="H79" s="65">
        <f>SUMIF(F14:F69,"sb",H14:H69)</f>
        <v>244.4</v>
      </c>
      <c r="I79" s="100">
        <f>SUMIF(F14:F69,"sb",I14:I69)</f>
        <v>239.2</v>
      </c>
      <c r="J79" s="38"/>
      <c r="K79" s="38"/>
      <c r="L79" s="38"/>
      <c r="M79" s="37"/>
    </row>
    <row r="80" spans="1:16" ht="24.75" customHeight="1" x14ac:dyDescent="0.25">
      <c r="A80" s="559" t="s">
        <v>113</v>
      </c>
      <c r="B80" s="560"/>
      <c r="C80" s="560"/>
      <c r="D80" s="560"/>
      <c r="E80" s="560"/>
      <c r="F80" s="561"/>
      <c r="G80" s="101">
        <v>110.2</v>
      </c>
      <c r="H80" s="65">
        <v>110.2</v>
      </c>
      <c r="I80" s="100">
        <v>110.2</v>
      </c>
      <c r="J80" s="38"/>
      <c r="K80" s="38"/>
      <c r="L80" s="38"/>
      <c r="M80" s="37"/>
    </row>
    <row r="81" spans="1:13" ht="14.25" customHeight="1" thickBot="1" x14ac:dyDescent="0.3">
      <c r="A81" s="565" t="s">
        <v>39</v>
      </c>
      <c r="B81" s="566"/>
      <c r="C81" s="566"/>
      <c r="D81" s="566"/>
      <c r="E81" s="566"/>
      <c r="F81" s="567"/>
      <c r="G81" s="491">
        <f>SUM(G82:G82)</f>
        <v>0</v>
      </c>
      <c r="H81" s="493">
        <f>SUM(H82:H82)</f>
        <v>25</v>
      </c>
      <c r="I81" s="492">
        <f>SUM(I82:I82)</f>
        <v>0</v>
      </c>
      <c r="J81" s="36"/>
      <c r="K81" s="36"/>
      <c r="L81" s="36"/>
      <c r="M81" s="37"/>
    </row>
    <row r="82" spans="1:13" ht="14.25" customHeight="1" x14ac:dyDescent="0.25">
      <c r="A82" s="559" t="s">
        <v>38</v>
      </c>
      <c r="B82" s="560"/>
      <c r="C82" s="560"/>
      <c r="D82" s="560"/>
      <c r="E82" s="560"/>
      <c r="F82" s="561"/>
      <c r="G82" s="101">
        <f>SUMIF(F19:F69,"es",G19:G69)</f>
        <v>0</v>
      </c>
      <c r="H82" s="65">
        <f>SUMIF(F19:F69,"es",H19:H69)</f>
        <v>25</v>
      </c>
      <c r="I82" s="100">
        <f>SUMIF(F19:F69,"es",I19:I69)</f>
        <v>0</v>
      </c>
      <c r="J82" s="36"/>
      <c r="K82" s="36"/>
      <c r="L82" s="36"/>
      <c r="M82" s="37"/>
    </row>
    <row r="83" spans="1:13" ht="18" customHeight="1" thickBot="1" x14ac:dyDescent="0.3">
      <c r="A83" s="632" t="s">
        <v>11</v>
      </c>
      <c r="B83" s="633"/>
      <c r="C83" s="633"/>
      <c r="D83" s="633"/>
      <c r="E83" s="633"/>
      <c r="F83" s="634"/>
      <c r="G83" s="1">
        <f>+G81+G77</f>
        <v>579.4</v>
      </c>
      <c r="H83" s="64">
        <f>+H81+H77</f>
        <v>379.6</v>
      </c>
      <c r="I83" s="67">
        <f>+I81+I77</f>
        <v>349.4</v>
      </c>
      <c r="J83" s="36"/>
      <c r="K83" s="36"/>
      <c r="L83" s="36"/>
      <c r="M83" s="37"/>
    </row>
    <row r="84" spans="1:13" x14ac:dyDescent="0.25">
      <c r="E84" s="511" t="s">
        <v>31</v>
      </c>
      <c r="F84" s="511"/>
      <c r="G84" s="35"/>
      <c r="H84" s="35"/>
      <c r="I84" s="78"/>
    </row>
    <row r="85" spans="1:13" x14ac:dyDescent="0.25">
      <c r="I85" s="133">
        <f>+I83-I72</f>
        <v>0</v>
      </c>
    </row>
  </sheetData>
  <mergeCells count="99">
    <mergeCell ref="I1:M1"/>
    <mergeCell ref="I2:J2"/>
    <mergeCell ref="A5:M5"/>
    <mergeCell ref="J6:M6"/>
    <mergeCell ref="A10:M10"/>
    <mergeCell ref="A4:M4"/>
    <mergeCell ref="J8:J9"/>
    <mergeCell ref="I7:I9"/>
    <mergeCell ref="G7:G9"/>
    <mergeCell ref="J65:J66"/>
    <mergeCell ref="H62:H63"/>
    <mergeCell ref="D65:D67"/>
    <mergeCell ref="N21:Q22"/>
    <mergeCell ref="L55:L56"/>
    <mergeCell ref="M55:M56"/>
    <mergeCell ref="J40:J41"/>
    <mergeCell ref="K40:K41"/>
    <mergeCell ref="L40:L41"/>
    <mergeCell ref="M40:M41"/>
    <mergeCell ref="J25:J26"/>
    <mergeCell ref="D21:D24"/>
    <mergeCell ref="A73:M73"/>
    <mergeCell ref="A76:F76"/>
    <mergeCell ref="J31:J32"/>
    <mergeCell ref="D31:D32"/>
    <mergeCell ref="A83:F83"/>
    <mergeCell ref="J42:J44"/>
    <mergeCell ref="D42:D44"/>
    <mergeCell ref="J72:M72"/>
    <mergeCell ref="B72:F72"/>
    <mergeCell ref="J60:M60"/>
    <mergeCell ref="J46:J47"/>
    <mergeCell ref="H45:H46"/>
    <mergeCell ref="D55:D56"/>
    <mergeCell ref="D50:D51"/>
    <mergeCell ref="D34:D35"/>
    <mergeCell ref="J62:J63"/>
    <mergeCell ref="L68:L69"/>
    <mergeCell ref="F62:F63"/>
    <mergeCell ref="G62:G63"/>
    <mergeCell ref="J70:M70"/>
    <mergeCell ref="H7:H9"/>
    <mergeCell ref="F25:F26"/>
    <mergeCell ref="G25:G26"/>
    <mergeCell ref="H25:H26"/>
    <mergeCell ref="I25:I26"/>
    <mergeCell ref="J48:J49"/>
    <mergeCell ref="J55:J56"/>
    <mergeCell ref="J34:J35"/>
    <mergeCell ref="M65:M66"/>
    <mergeCell ref="M62:M63"/>
    <mergeCell ref="C61:M61"/>
    <mergeCell ref="D62:D64"/>
    <mergeCell ref="D19:D20"/>
    <mergeCell ref="A11:M11"/>
    <mergeCell ref="B12:M12"/>
    <mergeCell ref="K8:M8"/>
    <mergeCell ref="C7:C9"/>
    <mergeCell ref="D7:D9"/>
    <mergeCell ref="E7:E9"/>
    <mergeCell ref="F7:F9"/>
    <mergeCell ref="E19:E20"/>
    <mergeCell ref="I15:I17"/>
    <mergeCell ref="G19:G20"/>
    <mergeCell ref="J7:M7"/>
    <mergeCell ref="C13:M13"/>
    <mergeCell ref="H19:H20"/>
    <mergeCell ref="I19:I20"/>
    <mergeCell ref="A82:F82"/>
    <mergeCell ref="A78:F78"/>
    <mergeCell ref="A81:F81"/>
    <mergeCell ref="A79:F79"/>
    <mergeCell ref="A77:F77"/>
    <mergeCell ref="A80:F80"/>
    <mergeCell ref="C70:F70"/>
    <mergeCell ref="B71:F71"/>
    <mergeCell ref="C60:F60"/>
    <mergeCell ref="D57:D59"/>
    <mergeCell ref="D25:D27"/>
    <mergeCell ref="D37:D38"/>
    <mergeCell ref="D45:D46"/>
    <mergeCell ref="D48:D49"/>
    <mergeCell ref="D53:D54"/>
    <mergeCell ref="J71:M71"/>
    <mergeCell ref="A75:I75"/>
    <mergeCell ref="A3:M3"/>
    <mergeCell ref="D68:D69"/>
    <mergeCell ref="F68:F69"/>
    <mergeCell ref="I62:I63"/>
    <mergeCell ref="M68:M69"/>
    <mergeCell ref="J68:J69"/>
    <mergeCell ref="K68:K69"/>
    <mergeCell ref="K55:K56"/>
    <mergeCell ref="D15:D17"/>
    <mergeCell ref="J23:J24"/>
    <mergeCell ref="E15:E17"/>
    <mergeCell ref="F19:F20"/>
    <mergeCell ref="A7:A9"/>
    <mergeCell ref="B7:B9"/>
  </mergeCells>
  <printOptions horizontalCentered="1"/>
  <pageMargins left="0.59055118110236227" right="0" top="0.59055118110236227" bottom="0.39370078740157483" header="0.31496062992125984" footer="0.31496062992125984"/>
  <pageSetup paperSize="9" scale="81" fitToHeight="0" orientation="portrait" r:id="rId1"/>
  <rowBreaks count="2" manualBreakCount="2">
    <brk id="36" max="12" man="1"/>
    <brk id="73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2"/>
  <sheetViews>
    <sheetView zoomScaleNormal="100" zoomScaleSheetLayoutView="100" workbookViewId="0">
      <selection activeCell="A4" sqref="A4:Q4"/>
    </sheetView>
  </sheetViews>
  <sheetFormatPr defaultColWidth="9.1796875" defaultRowHeight="12.5" x14ac:dyDescent="0.25"/>
  <cols>
    <col min="1" max="1" width="2.54296875" style="4" customWidth="1"/>
    <col min="2" max="2" width="2.81640625" style="5" customWidth="1"/>
    <col min="3" max="3" width="2.54296875" style="6" customWidth="1"/>
    <col min="4" max="4" width="2.54296875" style="7" customWidth="1"/>
    <col min="5" max="5" width="30.81640625" style="8" customWidth="1"/>
    <col min="6" max="6" width="3.54296875" style="78" customWidth="1"/>
    <col min="7" max="7" width="14" style="78" customWidth="1"/>
    <col min="8" max="11" width="7.54296875" style="8" customWidth="1"/>
    <col min="12" max="12" width="9.81640625" style="39" customWidth="1"/>
    <col min="13" max="13" width="23.453125" style="8" customWidth="1"/>
    <col min="14" max="16" width="7" style="8" customWidth="1"/>
    <col min="17" max="17" width="5.54296875" style="78" customWidth="1"/>
    <col min="18" max="16384" width="9.1796875" style="8"/>
  </cols>
  <sheetData>
    <row r="1" spans="1:18" ht="15.5" x14ac:dyDescent="0.25">
      <c r="G1" s="679" t="s">
        <v>129</v>
      </c>
      <c r="H1" s="679"/>
      <c r="I1" s="679"/>
      <c r="J1" s="679"/>
      <c r="K1" s="679"/>
      <c r="L1" s="679"/>
      <c r="M1" s="679"/>
      <c r="N1" s="679"/>
      <c r="O1" s="679"/>
      <c r="P1" s="679"/>
      <c r="Q1" s="679"/>
    </row>
    <row r="2" spans="1:18" ht="13.5" customHeight="1" x14ac:dyDescent="0.25"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</row>
    <row r="3" spans="1:18" s="9" customFormat="1" ht="15.5" x14ac:dyDescent="0.35">
      <c r="A3" s="516" t="s">
        <v>79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18" s="9" customFormat="1" ht="15.5" x14ac:dyDescent="0.35">
      <c r="A4" s="670" t="s">
        <v>78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</row>
    <row r="5" spans="1:18" s="9" customFormat="1" ht="15.5" x14ac:dyDescent="0.35">
      <c r="A5" s="665" t="s">
        <v>17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65"/>
      <c r="P5" s="665"/>
      <c r="Q5" s="665"/>
    </row>
    <row r="6" spans="1:18" ht="20.25" customHeight="1" thickBot="1" x14ac:dyDescent="0.35">
      <c r="A6" s="10"/>
      <c r="B6" s="10"/>
      <c r="C6" s="11"/>
      <c r="D6" s="11"/>
      <c r="E6" s="12"/>
      <c r="F6" s="12"/>
      <c r="G6" s="12"/>
      <c r="H6" s="12"/>
      <c r="I6" s="12"/>
      <c r="J6" s="12"/>
      <c r="K6" s="12"/>
      <c r="L6" s="13"/>
      <c r="M6" s="666" t="s">
        <v>18</v>
      </c>
      <c r="N6" s="666"/>
      <c r="O6" s="666"/>
      <c r="P6" s="666"/>
      <c r="Q6" s="666"/>
    </row>
    <row r="7" spans="1:18" ht="19.5" customHeight="1" thickBot="1" x14ac:dyDescent="0.3">
      <c r="A7" s="540" t="s">
        <v>80</v>
      </c>
      <c r="B7" s="543" t="s">
        <v>0</v>
      </c>
      <c r="C7" s="579" t="s">
        <v>1</v>
      </c>
      <c r="D7" s="680" t="s">
        <v>81</v>
      </c>
      <c r="E7" s="582" t="s">
        <v>20</v>
      </c>
      <c r="F7" s="585" t="s">
        <v>82</v>
      </c>
      <c r="G7" s="671" t="s">
        <v>83</v>
      </c>
      <c r="H7" s="686" t="s">
        <v>3</v>
      </c>
      <c r="I7" s="683" t="s">
        <v>84</v>
      </c>
      <c r="J7" s="676" t="s">
        <v>85</v>
      </c>
      <c r="K7" s="609" t="s">
        <v>125</v>
      </c>
      <c r="L7" s="673" t="s">
        <v>86</v>
      </c>
      <c r="M7" s="593" t="s">
        <v>87</v>
      </c>
      <c r="N7" s="594"/>
      <c r="O7" s="594"/>
      <c r="P7" s="594"/>
      <c r="Q7" s="595"/>
      <c r="R7" s="39"/>
    </row>
    <row r="8" spans="1:18" ht="15" customHeight="1" x14ac:dyDescent="0.25">
      <c r="A8" s="541"/>
      <c r="B8" s="544"/>
      <c r="C8" s="580"/>
      <c r="D8" s="681"/>
      <c r="E8" s="583"/>
      <c r="F8" s="586"/>
      <c r="G8" s="685"/>
      <c r="H8" s="687"/>
      <c r="I8" s="689"/>
      <c r="J8" s="677"/>
      <c r="K8" s="610"/>
      <c r="L8" s="674"/>
      <c r="M8" s="671" t="s">
        <v>2</v>
      </c>
      <c r="N8" s="683" t="s">
        <v>88</v>
      </c>
      <c r="O8" s="577" t="s">
        <v>93</v>
      </c>
      <c r="P8" s="577"/>
      <c r="Q8" s="578"/>
    </row>
    <row r="9" spans="1:18" ht="96.75" customHeight="1" thickBot="1" x14ac:dyDescent="0.3">
      <c r="A9" s="542"/>
      <c r="B9" s="545"/>
      <c r="C9" s="581"/>
      <c r="D9" s="682"/>
      <c r="E9" s="584"/>
      <c r="F9" s="587"/>
      <c r="G9" s="672"/>
      <c r="H9" s="688"/>
      <c r="I9" s="684"/>
      <c r="J9" s="678"/>
      <c r="K9" s="611"/>
      <c r="L9" s="675"/>
      <c r="M9" s="672"/>
      <c r="N9" s="684"/>
      <c r="O9" s="442" t="s">
        <v>89</v>
      </c>
      <c r="P9" s="163" t="s">
        <v>90</v>
      </c>
      <c r="Q9" s="14" t="s">
        <v>91</v>
      </c>
    </row>
    <row r="10" spans="1:18" ht="13" x14ac:dyDescent="0.25">
      <c r="A10" s="667" t="s">
        <v>21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9"/>
    </row>
    <row r="11" spans="1:18" ht="15" customHeight="1" x14ac:dyDescent="0.25">
      <c r="A11" s="571" t="s">
        <v>70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3"/>
    </row>
    <row r="12" spans="1:18" ht="13.5" thickBot="1" x14ac:dyDescent="0.3">
      <c r="A12" s="117" t="s">
        <v>4</v>
      </c>
      <c r="B12" s="690" t="s">
        <v>61</v>
      </c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2"/>
    </row>
    <row r="13" spans="1:18" ht="15.65" customHeight="1" thickBot="1" x14ac:dyDescent="0.3">
      <c r="A13" s="117" t="s">
        <v>4</v>
      </c>
      <c r="B13" s="15" t="s">
        <v>4</v>
      </c>
      <c r="C13" s="693" t="s">
        <v>22</v>
      </c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5"/>
    </row>
    <row r="14" spans="1:18" ht="42" customHeight="1" x14ac:dyDescent="0.25">
      <c r="A14" s="118" t="s">
        <v>4</v>
      </c>
      <c r="B14" s="17" t="s">
        <v>4</v>
      </c>
      <c r="C14" s="18" t="s">
        <v>4</v>
      </c>
      <c r="D14" s="19"/>
      <c r="E14" s="20" t="s">
        <v>23</v>
      </c>
      <c r="F14" s="303" t="s">
        <v>98</v>
      </c>
      <c r="G14" s="696" t="s">
        <v>43</v>
      </c>
      <c r="H14" s="84"/>
      <c r="I14" s="177"/>
      <c r="J14" s="241"/>
      <c r="K14" s="242"/>
      <c r="L14" s="187"/>
      <c r="M14" s="21"/>
      <c r="N14" s="99"/>
      <c r="O14" s="164"/>
      <c r="P14" s="173"/>
      <c r="Q14" s="446"/>
    </row>
    <row r="15" spans="1:18" ht="17.149999999999999" customHeight="1" x14ac:dyDescent="0.25">
      <c r="A15" s="119"/>
      <c r="B15" s="22"/>
      <c r="C15" s="18"/>
      <c r="D15" s="698" t="s">
        <v>4</v>
      </c>
      <c r="E15" s="531" t="s">
        <v>53</v>
      </c>
      <c r="F15" s="536" t="s">
        <v>99</v>
      </c>
      <c r="G15" s="697"/>
      <c r="H15" s="48" t="s">
        <v>5</v>
      </c>
      <c r="I15" s="701">
        <f>74-6</f>
        <v>68</v>
      </c>
      <c r="J15" s="327">
        <f>84-14</f>
        <v>70</v>
      </c>
      <c r="K15" s="438">
        <v>75</v>
      </c>
      <c r="L15" s="704">
        <v>80</v>
      </c>
      <c r="M15" s="447" t="s">
        <v>94</v>
      </c>
      <c r="N15" s="201">
        <v>5</v>
      </c>
      <c r="O15" s="214">
        <v>5</v>
      </c>
      <c r="P15" s="412">
        <v>5</v>
      </c>
      <c r="Q15" s="104">
        <v>5</v>
      </c>
    </row>
    <row r="16" spans="1:18" ht="27.65" customHeight="1" x14ac:dyDescent="0.25">
      <c r="A16" s="119"/>
      <c r="B16" s="22"/>
      <c r="C16" s="18"/>
      <c r="D16" s="699"/>
      <c r="E16" s="532"/>
      <c r="F16" s="537"/>
      <c r="G16" s="697"/>
      <c r="H16" s="450"/>
      <c r="I16" s="702"/>
      <c r="J16" s="338"/>
      <c r="K16" s="245"/>
      <c r="L16" s="705"/>
      <c r="M16" s="447" t="s">
        <v>24</v>
      </c>
      <c r="N16" s="201">
        <v>16</v>
      </c>
      <c r="O16" s="214">
        <v>25</v>
      </c>
      <c r="P16" s="412">
        <v>27</v>
      </c>
      <c r="Q16" s="104">
        <v>29</v>
      </c>
    </row>
    <row r="17" spans="1:21" ht="19.399999999999999" customHeight="1" x14ac:dyDescent="0.25">
      <c r="A17" s="119"/>
      <c r="B17" s="22"/>
      <c r="C17" s="18"/>
      <c r="D17" s="700"/>
      <c r="E17" s="533"/>
      <c r="F17" s="538"/>
      <c r="G17" s="58"/>
      <c r="H17" s="451"/>
      <c r="I17" s="703"/>
      <c r="J17" s="260"/>
      <c r="K17" s="439"/>
      <c r="L17" s="706"/>
      <c r="M17" s="30" t="s">
        <v>71</v>
      </c>
      <c r="N17" s="201">
        <v>30</v>
      </c>
      <c r="O17" s="216">
        <v>30</v>
      </c>
      <c r="P17" s="217">
        <v>40</v>
      </c>
      <c r="Q17" s="104">
        <v>50</v>
      </c>
    </row>
    <row r="18" spans="1:21" ht="43.5" customHeight="1" x14ac:dyDescent="0.25">
      <c r="A18" s="119"/>
      <c r="B18" s="22"/>
      <c r="C18" s="18"/>
      <c r="D18" s="56" t="s">
        <v>6</v>
      </c>
      <c r="E18" s="90" t="s">
        <v>54</v>
      </c>
      <c r="F18" s="304" t="s">
        <v>99</v>
      </c>
      <c r="G18" s="58"/>
      <c r="H18" s="29" t="s">
        <v>5</v>
      </c>
      <c r="I18" s="178">
        <v>10</v>
      </c>
      <c r="J18" s="338">
        <v>10</v>
      </c>
      <c r="K18" s="245">
        <v>10</v>
      </c>
      <c r="L18" s="188">
        <v>10</v>
      </c>
      <c r="M18" s="409" t="s">
        <v>72</v>
      </c>
      <c r="N18" s="448">
        <v>1</v>
      </c>
      <c r="O18" s="214">
        <v>1</v>
      </c>
      <c r="P18" s="412">
        <v>1</v>
      </c>
      <c r="Q18" s="167">
        <v>1</v>
      </c>
    </row>
    <row r="19" spans="1:21" ht="29.25" customHeight="1" x14ac:dyDescent="0.25">
      <c r="A19" s="119"/>
      <c r="B19" s="22"/>
      <c r="C19" s="18"/>
      <c r="D19" s="698" t="s">
        <v>7</v>
      </c>
      <c r="E19" s="531" t="s">
        <v>55</v>
      </c>
      <c r="F19" s="536" t="s">
        <v>99</v>
      </c>
      <c r="G19" s="58"/>
      <c r="H19" s="714" t="s">
        <v>5</v>
      </c>
      <c r="I19" s="701">
        <v>2.5</v>
      </c>
      <c r="J19" s="716">
        <v>2.5</v>
      </c>
      <c r="K19" s="707">
        <v>3</v>
      </c>
      <c r="L19" s="709">
        <v>4</v>
      </c>
      <c r="M19" s="74" t="s">
        <v>72</v>
      </c>
      <c r="N19" s="146">
        <v>1</v>
      </c>
      <c r="O19" s="216">
        <v>1</v>
      </c>
      <c r="P19" s="217">
        <v>1</v>
      </c>
      <c r="Q19" s="105">
        <v>1</v>
      </c>
    </row>
    <row r="20" spans="1:21" ht="17.25" customHeight="1" x14ac:dyDescent="0.25">
      <c r="A20" s="119"/>
      <c r="B20" s="22"/>
      <c r="C20" s="18"/>
      <c r="D20" s="700"/>
      <c r="E20" s="533"/>
      <c r="F20" s="538"/>
      <c r="G20" s="428"/>
      <c r="H20" s="715"/>
      <c r="I20" s="703"/>
      <c r="J20" s="717"/>
      <c r="K20" s="708"/>
      <c r="L20" s="617"/>
      <c r="M20" s="255" t="s">
        <v>32</v>
      </c>
      <c r="N20" s="146">
        <v>8</v>
      </c>
      <c r="O20" s="212">
        <v>8</v>
      </c>
      <c r="P20" s="213">
        <v>10</v>
      </c>
      <c r="Q20" s="105">
        <v>10</v>
      </c>
    </row>
    <row r="21" spans="1:21" ht="15" customHeight="1" x14ac:dyDescent="0.25">
      <c r="A21" s="119"/>
      <c r="B21" s="22"/>
      <c r="C21" s="18"/>
      <c r="D21" s="358" t="s">
        <v>8</v>
      </c>
      <c r="E21" s="532" t="s">
        <v>114</v>
      </c>
      <c r="F21" s="359" t="s">
        <v>98</v>
      </c>
      <c r="G21" s="428"/>
      <c r="H21" s="48" t="s">
        <v>5</v>
      </c>
      <c r="I21" s="443"/>
      <c r="J21" s="373">
        <v>2</v>
      </c>
      <c r="K21" s="374">
        <v>2</v>
      </c>
      <c r="L21" s="70">
        <v>2</v>
      </c>
      <c r="M21" s="418" t="s">
        <v>101</v>
      </c>
      <c r="N21" s="150"/>
      <c r="O21" s="415">
        <v>1</v>
      </c>
      <c r="P21" s="194">
        <v>1</v>
      </c>
      <c r="Q21" s="405">
        <v>1</v>
      </c>
      <c r="R21" s="648"/>
      <c r="S21" s="653"/>
      <c r="T21" s="653"/>
      <c r="U21" s="653"/>
    </row>
    <row r="22" spans="1:21" ht="15" customHeight="1" x14ac:dyDescent="0.25">
      <c r="A22" s="119"/>
      <c r="B22" s="22"/>
      <c r="C22" s="18"/>
      <c r="D22" s="358"/>
      <c r="E22" s="532"/>
      <c r="F22" s="359"/>
      <c r="G22" s="428"/>
      <c r="H22" s="450"/>
      <c r="I22" s="444"/>
      <c r="J22" s="353"/>
      <c r="K22" s="354"/>
      <c r="L22" s="355"/>
      <c r="M22" s="418"/>
      <c r="N22" s="150"/>
      <c r="O22" s="364"/>
      <c r="P22" s="365"/>
      <c r="Q22" s="366"/>
      <c r="R22" s="648"/>
      <c r="S22" s="653"/>
      <c r="T22" s="653"/>
      <c r="U22" s="653"/>
    </row>
    <row r="23" spans="1:21" ht="23.25" customHeight="1" x14ac:dyDescent="0.25">
      <c r="A23" s="119"/>
      <c r="B23" s="22"/>
      <c r="C23" s="18"/>
      <c r="D23" s="358"/>
      <c r="E23" s="532"/>
      <c r="F23" s="359" t="s">
        <v>100</v>
      </c>
      <c r="G23" s="428"/>
      <c r="H23" s="451"/>
      <c r="I23" s="444"/>
      <c r="K23" s="351"/>
      <c r="M23" s="534" t="s">
        <v>102</v>
      </c>
      <c r="N23" s="710"/>
      <c r="O23" s="410">
        <v>1</v>
      </c>
      <c r="P23" s="412">
        <v>1</v>
      </c>
      <c r="Q23" s="96">
        <v>1</v>
      </c>
      <c r="R23" s="94"/>
      <c r="S23" s="94"/>
      <c r="T23" s="94"/>
      <c r="U23" s="94"/>
    </row>
    <row r="24" spans="1:21" ht="15" customHeight="1" thickBot="1" x14ac:dyDescent="0.3">
      <c r="A24" s="117"/>
      <c r="B24" s="24"/>
      <c r="C24" s="52"/>
      <c r="D24" s="360"/>
      <c r="E24" s="552"/>
      <c r="F24" s="361"/>
      <c r="G24" s="712" t="s">
        <v>25</v>
      </c>
      <c r="H24" s="713"/>
      <c r="I24" s="2">
        <f>SUM(I15:I19)</f>
        <v>80.5</v>
      </c>
      <c r="J24" s="1">
        <f>SUM(J15:J21)</f>
        <v>84.5</v>
      </c>
      <c r="K24" s="64">
        <f>SUM(K15:K21)</f>
        <v>90</v>
      </c>
      <c r="L24" s="67">
        <f>SUM(L15:L21)</f>
        <v>96</v>
      </c>
      <c r="M24" s="535"/>
      <c r="N24" s="711"/>
      <c r="O24" s="411"/>
      <c r="P24" s="413"/>
      <c r="Q24" s="97"/>
      <c r="R24" s="94"/>
      <c r="S24" s="94"/>
      <c r="T24" s="350"/>
      <c r="U24" s="94"/>
    </row>
    <row r="25" spans="1:21" ht="21.75" customHeight="1" x14ac:dyDescent="0.25">
      <c r="A25" s="120" t="s">
        <v>4</v>
      </c>
      <c r="B25" s="40" t="s">
        <v>4</v>
      </c>
      <c r="C25" s="33" t="s">
        <v>6</v>
      </c>
      <c r="D25" s="26"/>
      <c r="E25" s="553" t="s">
        <v>52</v>
      </c>
      <c r="F25" s="333" t="s">
        <v>103</v>
      </c>
      <c r="G25" s="696" t="s">
        <v>43</v>
      </c>
      <c r="H25" s="342" t="s">
        <v>5</v>
      </c>
      <c r="I25" s="343">
        <v>25</v>
      </c>
      <c r="J25" s="344"/>
      <c r="K25" s="345"/>
      <c r="L25" s="93"/>
      <c r="M25" s="662" t="s">
        <v>127</v>
      </c>
      <c r="N25" s="432">
        <v>1</v>
      </c>
      <c r="O25" s="434"/>
      <c r="P25" s="193">
        <v>1</v>
      </c>
      <c r="Q25" s="404"/>
      <c r="R25" s="94"/>
      <c r="S25" s="94"/>
      <c r="T25" s="94"/>
      <c r="U25" s="94"/>
    </row>
    <row r="26" spans="1:21" ht="43.5" customHeight="1" x14ac:dyDescent="0.25">
      <c r="A26" s="122"/>
      <c r="B26" s="42"/>
      <c r="C26" s="31"/>
      <c r="D26" s="19"/>
      <c r="E26" s="554"/>
      <c r="F26" s="452" t="s">
        <v>99</v>
      </c>
      <c r="G26" s="697"/>
      <c r="H26" s="340" t="s">
        <v>36</v>
      </c>
      <c r="I26" s="444"/>
      <c r="J26" s="244"/>
      <c r="K26" s="341">
        <v>25</v>
      </c>
      <c r="L26" s="89"/>
      <c r="M26" s="663"/>
      <c r="N26" s="433"/>
      <c r="O26" s="415"/>
      <c r="P26" s="194"/>
      <c r="Q26" s="405"/>
    </row>
    <row r="27" spans="1:21" ht="14.25" customHeight="1" thickBot="1" x14ac:dyDescent="0.3">
      <c r="A27" s="121"/>
      <c r="B27" s="41"/>
      <c r="C27" s="32"/>
      <c r="D27" s="25"/>
      <c r="E27" s="555"/>
      <c r="F27" s="332" t="s">
        <v>98</v>
      </c>
      <c r="G27" s="721"/>
      <c r="H27" s="34" t="s">
        <v>11</v>
      </c>
      <c r="I27" s="2">
        <f>I25</f>
        <v>25</v>
      </c>
      <c r="J27" s="1">
        <f>SUM(J25:J26)</f>
        <v>0</v>
      </c>
      <c r="K27" s="64">
        <f>SUM(K25:K26)</f>
        <v>25</v>
      </c>
      <c r="L27" s="62">
        <f>SUM(L25:L26)</f>
        <v>0</v>
      </c>
      <c r="M27" s="57"/>
      <c r="N27" s="449"/>
      <c r="O27" s="165"/>
      <c r="P27" s="174"/>
      <c r="Q27" s="54"/>
    </row>
    <row r="28" spans="1:21" ht="28.5" customHeight="1" x14ac:dyDescent="0.25">
      <c r="A28" s="122" t="s">
        <v>4</v>
      </c>
      <c r="B28" s="42" t="s">
        <v>4</v>
      </c>
      <c r="C28" s="18" t="s">
        <v>7</v>
      </c>
      <c r="D28" s="19"/>
      <c r="E28" s="28" t="s">
        <v>26</v>
      </c>
      <c r="F28" s="295"/>
      <c r="G28" s="696" t="s">
        <v>43</v>
      </c>
      <c r="H28" s="47"/>
      <c r="I28" s="49"/>
      <c r="J28" s="244"/>
      <c r="K28" s="245"/>
      <c r="L28" s="72"/>
      <c r="M28" s="73"/>
      <c r="N28" s="378"/>
      <c r="O28" s="166"/>
      <c r="P28" s="175"/>
      <c r="Q28" s="168"/>
    </row>
    <row r="29" spans="1:21" ht="42" customHeight="1" x14ac:dyDescent="0.25">
      <c r="A29" s="122"/>
      <c r="B29" s="42"/>
      <c r="C29" s="18"/>
      <c r="D29" s="23" t="s">
        <v>4</v>
      </c>
      <c r="E29" s="50" t="s">
        <v>118</v>
      </c>
      <c r="F29" s="298" t="s">
        <v>105</v>
      </c>
      <c r="G29" s="697"/>
      <c r="H29" s="29" t="s">
        <v>5</v>
      </c>
      <c r="I29" s="3">
        <v>35.200000000000003</v>
      </c>
      <c r="J29" s="250">
        <v>40</v>
      </c>
      <c r="K29" s="251">
        <v>42</v>
      </c>
      <c r="L29" s="91">
        <v>47</v>
      </c>
      <c r="M29" s="74" t="s">
        <v>27</v>
      </c>
      <c r="N29" s="147">
        <v>40</v>
      </c>
      <c r="O29" s="214">
        <v>40</v>
      </c>
      <c r="P29" s="412">
        <v>45</v>
      </c>
      <c r="Q29" s="169">
        <v>50</v>
      </c>
    </row>
    <row r="30" spans="1:21" ht="42" customHeight="1" x14ac:dyDescent="0.25">
      <c r="A30" s="122"/>
      <c r="B30" s="42"/>
      <c r="C30" s="31"/>
      <c r="D30" s="46" t="s">
        <v>6</v>
      </c>
      <c r="E30" s="424" t="s">
        <v>45</v>
      </c>
      <c r="F30" s="298" t="s">
        <v>98</v>
      </c>
      <c r="G30" s="428"/>
      <c r="H30" s="48" t="s">
        <v>5</v>
      </c>
      <c r="I30" s="179">
        <v>28</v>
      </c>
      <c r="J30" s="243">
        <v>0.5</v>
      </c>
      <c r="K30" s="438">
        <v>0.5</v>
      </c>
      <c r="L30" s="92">
        <v>0.7</v>
      </c>
      <c r="M30" s="98" t="s">
        <v>46</v>
      </c>
      <c r="N30" s="147">
        <v>312</v>
      </c>
      <c r="O30" s="214">
        <v>12</v>
      </c>
      <c r="P30" s="412">
        <v>12</v>
      </c>
      <c r="Q30" s="169">
        <v>12</v>
      </c>
    </row>
    <row r="31" spans="1:21" ht="30.75" customHeight="1" x14ac:dyDescent="0.25">
      <c r="A31" s="122"/>
      <c r="B31" s="42"/>
      <c r="C31" s="31"/>
      <c r="D31" s="19"/>
      <c r="E31" s="414"/>
      <c r="F31" s="298" t="s">
        <v>99</v>
      </c>
      <c r="G31" s="428"/>
      <c r="H31" s="451"/>
      <c r="I31" s="180"/>
      <c r="J31" s="246"/>
      <c r="K31" s="439"/>
      <c r="L31" s="63"/>
      <c r="M31" s="95" t="s">
        <v>73</v>
      </c>
      <c r="N31" s="147">
        <v>1</v>
      </c>
      <c r="O31" s="218"/>
      <c r="P31" s="219"/>
      <c r="Q31" s="169"/>
    </row>
    <row r="32" spans="1:21" ht="17.5" customHeight="1" x14ac:dyDescent="0.25">
      <c r="A32" s="122"/>
      <c r="B32" s="42"/>
      <c r="C32" s="31"/>
      <c r="D32" s="46" t="s">
        <v>7</v>
      </c>
      <c r="E32" s="531" t="s">
        <v>60</v>
      </c>
      <c r="F32" s="298" t="s">
        <v>98</v>
      </c>
      <c r="G32" s="43"/>
      <c r="H32" s="29" t="s">
        <v>5</v>
      </c>
      <c r="I32" s="3">
        <v>21.1</v>
      </c>
      <c r="J32" s="401">
        <f>42-10</f>
        <v>32</v>
      </c>
      <c r="K32" s="251">
        <v>52</v>
      </c>
      <c r="L32" s="91">
        <v>52</v>
      </c>
      <c r="M32" s="621" t="s">
        <v>108</v>
      </c>
      <c r="N32" s="147">
        <v>4</v>
      </c>
      <c r="O32" s="214">
        <v>5</v>
      </c>
      <c r="P32" s="412">
        <v>5</v>
      </c>
      <c r="Q32" s="169">
        <v>5</v>
      </c>
    </row>
    <row r="33" spans="1:21" ht="17.5" customHeight="1" thickBot="1" x14ac:dyDescent="0.3">
      <c r="A33" s="121"/>
      <c r="B33" s="41"/>
      <c r="C33" s="32"/>
      <c r="D33" s="25"/>
      <c r="E33" s="552"/>
      <c r="F33" s="296" t="s">
        <v>99</v>
      </c>
      <c r="G33" s="632" t="s">
        <v>25</v>
      </c>
      <c r="H33" s="722"/>
      <c r="I33" s="2">
        <f>SUM(I29:I32)</f>
        <v>84.300000000000011</v>
      </c>
      <c r="J33" s="1">
        <f t="shared" ref="J33:L33" si="0">SUM(J29:J32)</f>
        <v>72.5</v>
      </c>
      <c r="K33" s="64">
        <f t="shared" si="0"/>
        <v>94.5</v>
      </c>
      <c r="L33" s="67">
        <f t="shared" si="0"/>
        <v>99.7</v>
      </c>
      <c r="M33" s="631"/>
      <c r="N33" s="148"/>
      <c r="O33" s="416"/>
      <c r="P33" s="413"/>
      <c r="Q33" s="170"/>
    </row>
    <row r="34" spans="1:21" ht="30.65" customHeight="1" x14ac:dyDescent="0.25">
      <c r="A34" s="120" t="s">
        <v>4</v>
      </c>
      <c r="B34" s="40" t="s">
        <v>4</v>
      </c>
      <c r="C34" s="33" t="s">
        <v>8</v>
      </c>
      <c r="D34" s="26"/>
      <c r="E34" s="108" t="s">
        <v>28</v>
      </c>
      <c r="F34" s="299" t="s">
        <v>98</v>
      </c>
      <c r="G34" s="731" t="s">
        <v>43</v>
      </c>
      <c r="H34" s="47"/>
      <c r="I34" s="181"/>
      <c r="J34" s="248"/>
      <c r="K34" s="249"/>
      <c r="L34" s="107"/>
      <c r="M34" s="103"/>
      <c r="N34" s="149"/>
      <c r="O34" s="103"/>
      <c r="P34" s="176"/>
      <c r="Q34" s="171"/>
      <c r="R34" s="94"/>
      <c r="U34" s="16"/>
    </row>
    <row r="35" spans="1:21" ht="20.149999999999999" customHeight="1" x14ac:dyDescent="0.25">
      <c r="A35" s="122"/>
      <c r="B35" s="42"/>
      <c r="C35" s="31"/>
      <c r="D35" s="698" t="s">
        <v>4</v>
      </c>
      <c r="E35" s="531" t="s">
        <v>34</v>
      </c>
      <c r="F35" s="305" t="s">
        <v>106</v>
      </c>
      <c r="G35" s="732"/>
      <c r="H35" s="48" t="s">
        <v>5</v>
      </c>
      <c r="I35" s="182">
        <f>850-32.5+6</f>
        <v>823.5</v>
      </c>
      <c r="J35" s="243">
        <v>153.4</v>
      </c>
      <c r="K35" s="438"/>
      <c r="L35" s="152"/>
      <c r="M35" s="621" t="s">
        <v>35</v>
      </c>
      <c r="N35" s="147">
        <v>90</v>
      </c>
      <c r="O35" s="214">
        <v>100</v>
      </c>
      <c r="P35" s="412"/>
      <c r="Q35" s="169"/>
      <c r="R35" s="94"/>
    </row>
    <row r="36" spans="1:21" ht="20.149999999999999" customHeight="1" x14ac:dyDescent="0.25">
      <c r="A36" s="122"/>
      <c r="B36" s="42"/>
      <c r="C36" s="31"/>
      <c r="D36" s="718"/>
      <c r="E36" s="646"/>
      <c r="F36" s="452" t="s">
        <v>99</v>
      </c>
      <c r="G36" s="732"/>
      <c r="H36" s="157"/>
      <c r="I36" s="183"/>
      <c r="J36" s="252"/>
      <c r="K36" s="253"/>
      <c r="L36" s="254"/>
      <c r="M36" s="622"/>
      <c r="N36" s="156"/>
      <c r="O36" s="221"/>
      <c r="P36" s="222"/>
      <c r="Q36" s="172"/>
      <c r="R36" s="94"/>
    </row>
    <row r="37" spans="1:21" ht="18.75" customHeight="1" x14ac:dyDescent="0.25">
      <c r="A37" s="122"/>
      <c r="B37" s="42"/>
      <c r="C37" s="31"/>
      <c r="D37" s="430"/>
      <c r="E37" s="723" t="s">
        <v>111</v>
      </c>
      <c r="F37" s="44" t="s">
        <v>99</v>
      </c>
      <c r="G37" s="697"/>
      <c r="H37" s="724" t="s">
        <v>5</v>
      </c>
      <c r="I37" s="725">
        <v>32.5</v>
      </c>
      <c r="J37" s="727">
        <v>0.7</v>
      </c>
      <c r="K37" s="728"/>
      <c r="L37" s="729"/>
      <c r="M37" s="505" t="s">
        <v>77</v>
      </c>
      <c r="N37" s="506">
        <v>1</v>
      </c>
      <c r="O37" s="507"/>
      <c r="P37" s="508"/>
      <c r="Q37" s="509"/>
      <c r="R37" s="94"/>
    </row>
    <row r="38" spans="1:21" ht="49.5" customHeight="1" x14ac:dyDescent="0.25">
      <c r="A38" s="122"/>
      <c r="B38" s="42"/>
      <c r="C38" s="31"/>
      <c r="D38" s="496"/>
      <c r="E38" s="533"/>
      <c r="F38" s="44"/>
      <c r="G38" s="697"/>
      <c r="H38" s="715"/>
      <c r="I38" s="726"/>
      <c r="J38" s="613"/>
      <c r="K38" s="708"/>
      <c r="L38" s="730"/>
      <c r="M38" s="494" t="s">
        <v>134</v>
      </c>
      <c r="N38" s="498"/>
      <c r="O38" s="497">
        <v>1</v>
      </c>
      <c r="P38" s="194"/>
      <c r="Q38" s="495"/>
      <c r="R38" s="94"/>
    </row>
    <row r="39" spans="1:21" ht="41.15" customHeight="1" x14ac:dyDescent="0.25">
      <c r="A39" s="122"/>
      <c r="B39" s="42"/>
      <c r="C39" s="31"/>
      <c r="D39" s="417" t="s">
        <v>6</v>
      </c>
      <c r="E39" s="55" t="s">
        <v>42</v>
      </c>
      <c r="F39" s="44"/>
      <c r="G39" s="428" t="s">
        <v>44</v>
      </c>
      <c r="H39" s="48" t="s">
        <v>36</v>
      </c>
      <c r="I39" s="443">
        <v>20.2</v>
      </c>
      <c r="J39" s="327"/>
      <c r="K39" s="438"/>
      <c r="L39" s="61"/>
      <c r="M39" s="74" t="s">
        <v>37</v>
      </c>
      <c r="N39" s="201">
        <v>4</v>
      </c>
      <c r="O39" s="334"/>
      <c r="P39" s="217"/>
      <c r="Q39" s="104"/>
      <c r="R39" s="719"/>
      <c r="S39" s="720"/>
    </row>
    <row r="40" spans="1:21" ht="29.25" customHeight="1" x14ac:dyDescent="0.25">
      <c r="A40" s="122"/>
      <c r="B40" s="42"/>
      <c r="C40" s="31"/>
      <c r="D40" s="417" t="s">
        <v>7</v>
      </c>
      <c r="E40" s="531" t="s">
        <v>74</v>
      </c>
      <c r="F40" s="44" t="s">
        <v>99</v>
      </c>
      <c r="G40" s="428"/>
      <c r="H40" s="48" t="s">
        <v>5</v>
      </c>
      <c r="I40" s="238"/>
      <c r="J40" s="256">
        <v>3.6</v>
      </c>
      <c r="K40" s="438">
        <v>4</v>
      </c>
      <c r="L40" s="440">
        <v>4</v>
      </c>
      <c r="M40" s="74" t="s">
        <v>47</v>
      </c>
      <c r="N40" s="201"/>
      <c r="O40" s="216">
        <v>4</v>
      </c>
      <c r="P40" s="217">
        <v>6</v>
      </c>
      <c r="Q40" s="326">
        <v>6</v>
      </c>
      <c r="R40" s="94"/>
    </row>
    <row r="41" spans="1:21" ht="41.15" customHeight="1" x14ac:dyDescent="0.25">
      <c r="A41" s="122"/>
      <c r="B41" s="42"/>
      <c r="C41" s="31"/>
      <c r="D41" s="430"/>
      <c r="E41" s="532"/>
      <c r="F41" s="44"/>
      <c r="G41" s="428"/>
      <c r="H41" s="236"/>
      <c r="I41" s="239"/>
      <c r="J41" s="257"/>
      <c r="K41" s="245"/>
      <c r="L41" s="136"/>
      <c r="M41" s="74" t="s">
        <v>48</v>
      </c>
      <c r="N41" s="201"/>
      <c r="O41" s="216">
        <v>6</v>
      </c>
      <c r="P41" s="217">
        <v>10</v>
      </c>
      <c r="Q41" s="326">
        <v>10</v>
      </c>
      <c r="R41" s="94"/>
    </row>
    <row r="42" spans="1:21" ht="30.75" customHeight="1" x14ac:dyDescent="0.25">
      <c r="A42" s="122"/>
      <c r="B42" s="42"/>
      <c r="C42" s="31"/>
      <c r="D42" s="430"/>
      <c r="E42" s="199"/>
      <c r="F42" s="44"/>
      <c r="G42" s="428"/>
      <c r="H42" s="236"/>
      <c r="I42" s="239"/>
      <c r="J42" s="257"/>
      <c r="K42" s="245"/>
      <c r="L42" s="136"/>
      <c r="M42" s="74" t="s">
        <v>49</v>
      </c>
      <c r="N42" s="201"/>
      <c r="O42" s="216">
        <v>2</v>
      </c>
      <c r="P42" s="217">
        <v>2</v>
      </c>
      <c r="Q42" s="326">
        <v>2</v>
      </c>
      <c r="R42" s="94"/>
    </row>
    <row r="43" spans="1:21" ht="28.15" customHeight="1" x14ac:dyDescent="0.25">
      <c r="A43" s="122"/>
      <c r="B43" s="42"/>
      <c r="C43" s="31"/>
      <c r="D43" s="430"/>
      <c r="E43" s="199"/>
      <c r="F43" s="44"/>
      <c r="G43" s="428"/>
      <c r="H43" s="237"/>
      <c r="I43" s="240"/>
      <c r="J43" s="258"/>
      <c r="K43" s="439"/>
      <c r="L43" s="441"/>
      <c r="M43" s="621" t="s">
        <v>50</v>
      </c>
      <c r="N43" s="433"/>
      <c r="O43" s="529">
        <v>8</v>
      </c>
      <c r="P43" s="658">
        <v>8</v>
      </c>
      <c r="Q43" s="660">
        <v>8</v>
      </c>
      <c r="R43" s="94"/>
    </row>
    <row r="44" spans="1:21" ht="16.5" customHeight="1" thickBot="1" x14ac:dyDescent="0.3">
      <c r="A44" s="121"/>
      <c r="B44" s="41"/>
      <c r="C44" s="32"/>
      <c r="D44" s="431"/>
      <c r="E44" s="200"/>
      <c r="F44" s="297"/>
      <c r="G44" s="632" t="s">
        <v>25</v>
      </c>
      <c r="H44" s="722"/>
      <c r="I44" s="184">
        <f>SUM(I34:I43)</f>
        <v>876.2</v>
      </c>
      <c r="J44" s="230">
        <f t="shared" ref="J44:L44" si="1">SUM(J34:J43)</f>
        <v>157.69999999999999</v>
      </c>
      <c r="K44" s="76">
        <f t="shared" si="1"/>
        <v>4</v>
      </c>
      <c r="L44" s="77">
        <f t="shared" si="1"/>
        <v>4</v>
      </c>
      <c r="M44" s="631"/>
      <c r="N44" s="449"/>
      <c r="O44" s="530"/>
      <c r="P44" s="659"/>
      <c r="Q44" s="661"/>
    </row>
    <row r="45" spans="1:21" ht="34.5" customHeight="1" x14ac:dyDescent="0.25">
      <c r="A45" s="120" t="s">
        <v>4</v>
      </c>
      <c r="B45" s="40" t="s">
        <v>4</v>
      </c>
      <c r="C45" s="33" t="s">
        <v>9</v>
      </c>
      <c r="D45" s="26"/>
      <c r="E45" s="553" t="s">
        <v>29</v>
      </c>
      <c r="F45" s="51" t="s">
        <v>107</v>
      </c>
      <c r="G45" s="696" t="s">
        <v>43</v>
      </c>
      <c r="H45" s="27" t="s">
        <v>5</v>
      </c>
      <c r="I45" s="185">
        <v>8</v>
      </c>
      <c r="J45" s="248">
        <v>8</v>
      </c>
      <c r="K45" s="249">
        <v>8</v>
      </c>
      <c r="L45" s="60">
        <v>8</v>
      </c>
      <c r="M45" s="635" t="s">
        <v>30</v>
      </c>
      <c r="N45" s="151">
        <v>15</v>
      </c>
      <c r="O45" s="427">
        <v>15</v>
      </c>
      <c r="P45" s="224">
        <v>15</v>
      </c>
      <c r="Q45" s="404">
        <v>15</v>
      </c>
    </row>
    <row r="46" spans="1:21" ht="17.25" customHeight="1" x14ac:dyDescent="0.25">
      <c r="A46" s="122"/>
      <c r="B46" s="42"/>
      <c r="C46" s="31"/>
      <c r="D46" s="19"/>
      <c r="E46" s="554"/>
      <c r="F46" s="452" t="s">
        <v>98</v>
      </c>
      <c r="G46" s="697"/>
      <c r="H46" s="137"/>
      <c r="I46" s="49"/>
      <c r="J46" s="244"/>
      <c r="K46" s="245"/>
      <c r="L46" s="72"/>
      <c r="M46" s="636"/>
      <c r="N46" s="150"/>
      <c r="O46" s="428"/>
      <c r="P46" s="228"/>
      <c r="Q46" s="405"/>
    </row>
    <row r="47" spans="1:21" ht="18" customHeight="1" thickBot="1" x14ac:dyDescent="0.3">
      <c r="A47" s="121"/>
      <c r="B47" s="41"/>
      <c r="C47" s="32"/>
      <c r="D47" s="25"/>
      <c r="E47" s="555"/>
      <c r="F47" s="332" t="s">
        <v>99</v>
      </c>
      <c r="G47" s="721"/>
      <c r="H47" s="34" t="s">
        <v>11</v>
      </c>
      <c r="I47" s="2">
        <f t="shared" ref="I47:L47" si="2">I45</f>
        <v>8</v>
      </c>
      <c r="J47" s="1">
        <f t="shared" si="2"/>
        <v>8</v>
      </c>
      <c r="K47" s="64">
        <f t="shared" si="2"/>
        <v>8</v>
      </c>
      <c r="L47" s="67">
        <f t="shared" si="2"/>
        <v>8</v>
      </c>
      <c r="M47" s="535"/>
      <c r="N47" s="449"/>
      <c r="O47" s="225"/>
      <c r="P47" s="403"/>
      <c r="Q47" s="170"/>
    </row>
    <row r="48" spans="1:21" ht="18.649999999999999" customHeight="1" x14ac:dyDescent="0.25">
      <c r="A48" s="120" t="s">
        <v>4</v>
      </c>
      <c r="B48" s="40" t="s">
        <v>4</v>
      </c>
      <c r="C48" s="33" t="s">
        <v>51</v>
      </c>
      <c r="D48" s="429"/>
      <c r="E48" s="553" t="s">
        <v>119</v>
      </c>
      <c r="F48" s="210" t="s">
        <v>96</v>
      </c>
      <c r="G48" s="696" t="s">
        <v>43</v>
      </c>
      <c r="H48" s="235" t="s">
        <v>5</v>
      </c>
      <c r="I48" s="735"/>
      <c r="J48" s="107">
        <v>24.2</v>
      </c>
      <c r="K48" s="614">
        <v>28</v>
      </c>
      <c r="L48" s="115">
        <v>31.5</v>
      </c>
      <c r="M48" s="204" t="s">
        <v>95</v>
      </c>
      <c r="N48" s="99"/>
      <c r="O48" s="346">
        <v>7</v>
      </c>
      <c r="P48" s="227">
        <v>8</v>
      </c>
      <c r="Q48" s="171">
        <v>9</v>
      </c>
    </row>
    <row r="49" spans="1:19" ht="31.5" customHeight="1" x14ac:dyDescent="0.25">
      <c r="A49" s="122"/>
      <c r="B49" s="42"/>
      <c r="C49" s="31"/>
      <c r="D49" s="430"/>
      <c r="E49" s="554"/>
      <c r="F49" s="44" t="s">
        <v>98</v>
      </c>
      <c r="G49" s="697"/>
      <c r="H49" s="205"/>
      <c r="I49" s="736"/>
      <c r="J49" s="260"/>
      <c r="K49" s="615"/>
      <c r="L49" s="106"/>
      <c r="M49" s="620" t="s">
        <v>75</v>
      </c>
      <c r="N49" s="150"/>
      <c r="O49" s="85">
        <v>14</v>
      </c>
      <c r="P49" s="228">
        <v>14</v>
      </c>
      <c r="Q49" s="405">
        <v>18</v>
      </c>
    </row>
    <row r="50" spans="1:19" ht="18.75" customHeight="1" thickBot="1" x14ac:dyDescent="0.3">
      <c r="A50" s="121"/>
      <c r="B50" s="41"/>
      <c r="C50" s="32"/>
      <c r="D50" s="431"/>
      <c r="E50" s="207"/>
      <c r="F50" s="211" t="s">
        <v>99</v>
      </c>
      <c r="G50" s="721"/>
      <c r="H50" s="209" t="s">
        <v>11</v>
      </c>
      <c r="I50" s="203">
        <f>I48</f>
        <v>0</v>
      </c>
      <c r="J50" s="231">
        <f t="shared" ref="J50:L50" si="3">J48</f>
        <v>24.2</v>
      </c>
      <c r="K50" s="64">
        <f t="shared" si="3"/>
        <v>28</v>
      </c>
      <c r="L50" s="233">
        <f t="shared" si="3"/>
        <v>31.5</v>
      </c>
      <c r="M50" s="619"/>
      <c r="N50" s="449"/>
      <c r="O50" s="208"/>
      <c r="P50" s="403"/>
      <c r="Q50" s="54"/>
    </row>
    <row r="51" spans="1:19" ht="27" customHeight="1" x14ac:dyDescent="0.25">
      <c r="A51" s="120" t="s">
        <v>4</v>
      </c>
      <c r="B51" s="40" t="s">
        <v>4</v>
      </c>
      <c r="C51" s="33" t="s">
        <v>62</v>
      </c>
      <c r="D51" s="429"/>
      <c r="E51" s="556" t="s">
        <v>120</v>
      </c>
      <c r="F51" s="210" t="s">
        <v>96</v>
      </c>
      <c r="G51" s="696" t="s">
        <v>43</v>
      </c>
      <c r="H51" s="407" t="s">
        <v>5</v>
      </c>
      <c r="I51" s="419"/>
      <c r="J51" s="311"/>
      <c r="K51" s="422">
        <v>5</v>
      </c>
      <c r="L51" s="312"/>
      <c r="M51" s="635" t="s">
        <v>116</v>
      </c>
      <c r="N51" s="151"/>
      <c r="O51" s="206"/>
      <c r="P51" s="224">
        <v>1</v>
      </c>
      <c r="Q51" s="71"/>
    </row>
    <row r="52" spans="1:19" ht="23.25" customHeight="1" x14ac:dyDescent="0.25">
      <c r="A52" s="122"/>
      <c r="B52" s="42"/>
      <c r="C52" s="31"/>
      <c r="D52" s="430"/>
      <c r="E52" s="532"/>
      <c r="F52" s="44" t="s">
        <v>98</v>
      </c>
      <c r="G52" s="697"/>
      <c r="H52" s="435"/>
      <c r="I52" s="420"/>
      <c r="J52" s="309"/>
      <c r="K52" s="423"/>
      <c r="L52" s="310"/>
      <c r="M52" s="636"/>
      <c r="N52" s="150"/>
      <c r="O52" s="202"/>
      <c r="P52" s="228"/>
      <c r="Q52" s="59"/>
    </row>
    <row r="53" spans="1:19" ht="18.75" customHeight="1" thickBot="1" x14ac:dyDescent="0.3">
      <c r="A53" s="121"/>
      <c r="B53" s="41"/>
      <c r="C53" s="32"/>
      <c r="D53" s="431"/>
      <c r="E53" s="552"/>
      <c r="F53" s="211" t="s">
        <v>99</v>
      </c>
      <c r="G53" s="721"/>
      <c r="H53" s="209" t="s">
        <v>11</v>
      </c>
      <c r="I53" s="203">
        <f>I51</f>
        <v>0</v>
      </c>
      <c r="J53" s="231">
        <f t="shared" ref="J53:L53" si="4">J51</f>
        <v>0</v>
      </c>
      <c r="K53" s="234">
        <f t="shared" si="4"/>
        <v>5</v>
      </c>
      <c r="L53" s="233">
        <f t="shared" si="4"/>
        <v>0</v>
      </c>
      <c r="M53" s="535"/>
      <c r="N53" s="449"/>
      <c r="O53" s="208"/>
      <c r="P53" s="403"/>
      <c r="Q53" s="54"/>
    </row>
    <row r="54" spans="1:19" ht="15.75" customHeight="1" x14ac:dyDescent="0.25">
      <c r="A54" s="120" t="s">
        <v>4</v>
      </c>
      <c r="B54" s="40" t="s">
        <v>4</v>
      </c>
      <c r="C54" s="33" t="s">
        <v>63</v>
      </c>
      <c r="D54" s="429"/>
      <c r="E54" s="556" t="s">
        <v>67</v>
      </c>
      <c r="F54" s="51" t="s">
        <v>96</v>
      </c>
      <c r="G54" s="696" t="s">
        <v>97</v>
      </c>
      <c r="H54" s="407" t="s">
        <v>5</v>
      </c>
      <c r="I54" s="419"/>
      <c r="J54" s="311"/>
      <c r="K54" s="313"/>
      <c r="L54" s="312"/>
      <c r="M54" s="314" t="s">
        <v>109</v>
      </c>
      <c r="N54" s="151"/>
      <c r="O54" s="206">
        <v>1</v>
      </c>
      <c r="P54" s="224"/>
      <c r="Q54" s="71"/>
    </row>
    <row r="55" spans="1:19" ht="10.5" customHeight="1" x14ac:dyDescent="0.25">
      <c r="A55" s="122"/>
      <c r="B55" s="42"/>
      <c r="C55" s="31"/>
      <c r="D55" s="430"/>
      <c r="E55" s="532"/>
      <c r="F55" s="452" t="s">
        <v>98</v>
      </c>
      <c r="G55" s="697"/>
      <c r="H55" s="435"/>
      <c r="I55" s="420"/>
      <c r="J55" s="309"/>
      <c r="K55" s="316"/>
      <c r="L55" s="310"/>
      <c r="M55" s="261"/>
      <c r="N55" s="150"/>
      <c r="O55" s="202"/>
      <c r="P55" s="228"/>
      <c r="Q55" s="59"/>
    </row>
    <row r="56" spans="1:19" ht="18" customHeight="1" thickBot="1" x14ac:dyDescent="0.3">
      <c r="A56" s="121"/>
      <c r="B56" s="41"/>
      <c r="C56" s="32"/>
      <c r="D56" s="431"/>
      <c r="E56" s="317"/>
      <c r="F56" s="332" t="s">
        <v>99</v>
      </c>
      <c r="G56" s="721"/>
      <c r="H56" s="325" t="s">
        <v>11</v>
      </c>
      <c r="I56" s="203">
        <f>I54</f>
        <v>0</v>
      </c>
      <c r="J56" s="318">
        <f>J54</f>
        <v>0</v>
      </c>
      <c r="K56" s="319">
        <f>K54</f>
        <v>0</v>
      </c>
      <c r="L56" s="233">
        <f>L54</f>
        <v>0</v>
      </c>
      <c r="M56" s="425"/>
      <c r="N56" s="449"/>
      <c r="O56" s="208"/>
      <c r="P56" s="403"/>
      <c r="Q56" s="54"/>
    </row>
    <row r="57" spans="1:19" ht="14.25" customHeight="1" x14ac:dyDescent="0.25">
      <c r="A57" s="120" t="s">
        <v>4</v>
      </c>
      <c r="B57" s="40" t="s">
        <v>4</v>
      </c>
      <c r="C57" s="375" t="s">
        <v>10</v>
      </c>
      <c r="D57" s="363"/>
      <c r="E57" s="557" t="s">
        <v>117</v>
      </c>
      <c r="F57" s="51" t="s">
        <v>98</v>
      </c>
      <c r="G57" s="696" t="s">
        <v>43</v>
      </c>
      <c r="H57" s="407"/>
      <c r="I57" s="419"/>
      <c r="J57" s="311"/>
      <c r="K57" s="313"/>
      <c r="L57" s="312"/>
      <c r="M57" s="314"/>
      <c r="N57" s="151"/>
      <c r="O57" s="206"/>
      <c r="P57" s="224"/>
      <c r="Q57" s="71"/>
    </row>
    <row r="58" spans="1:19" ht="12.75" customHeight="1" x14ac:dyDescent="0.25">
      <c r="A58" s="122"/>
      <c r="B58" s="42"/>
      <c r="C58" s="362"/>
      <c r="D58" s="358"/>
      <c r="E58" s="558"/>
      <c r="F58" s="452" t="s">
        <v>100</v>
      </c>
      <c r="G58" s="697"/>
      <c r="H58" s="408"/>
      <c r="I58" s="306"/>
      <c r="J58" s="307"/>
      <c r="K58" s="315"/>
      <c r="L58" s="308"/>
      <c r="M58" s="380"/>
      <c r="N58" s="378"/>
      <c r="O58" s="376"/>
      <c r="P58" s="381"/>
      <c r="Q58" s="168"/>
    </row>
    <row r="59" spans="1:19" ht="26.5" customHeight="1" x14ac:dyDescent="0.25">
      <c r="A59" s="122"/>
      <c r="B59" s="42"/>
      <c r="C59" s="362"/>
      <c r="D59" s="733" t="s">
        <v>4</v>
      </c>
      <c r="E59" s="531" t="s">
        <v>115</v>
      </c>
      <c r="F59" s="452" t="s">
        <v>100</v>
      </c>
      <c r="G59" s="697"/>
      <c r="H59" s="335"/>
      <c r="I59" s="336"/>
      <c r="J59" s="337"/>
      <c r="K59" s="371"/>
      <c r="L59" s="372"/>
      <c r="M59" s="620" t="s">
        <v>104</v>
      </c>
      <c r="N59" s="710"/>
      <c r="O59" s="737">
        <v>1</v>
      </c>
      <c r="P59" s="654"/>
      <c r="Q59" s="656"/>
      <c r="R59" s="352"/>
      <c r="S59" s="349"/>
    </row>
    <row r="60" spans="1:19" ht="16.5" customHeight="1" thickBot="1" x14ac:dyDescent="0.3">
      <c r="A60" s="121"/>
      <c r="B60" s="41"/>
      <c r="C60" s="399"/>
      <c r="D60" s="734"/>
      <c r="E60" s="552"/>
      <c r="F60" s="332"/>
      <c r="G60" s="721"/>
      <c r="H60" s="400" t="s">
        <v>11</v>
      </c>
      <c r="I60" s="203">
        <f>I54</f>
        <v>0</v>
      </c>
      <c r="J60" s="231">
        <f>J54</f>
        <v>0</v>
      </c>
      <c r="K60" s="234">
        <f>K54</f>
        <v>0</v>
      </c>
      <c r="L60" s="233">
        <f>L54</f>
        <v>0</v>
      </c>
      <c r="M60" s="619"/>
      <c r="N60" s="711"/>
      <c r="O60" s="738"/>
      <c r="P60" s="655"/>
      <c r="Q60" s="657"/>
      <c r="R60" s="352"/>
      <c r="S60" s="349"/>
    </row>
    <row r="61" spans="1:19" ht="18.75" customHeight="1" x14ac:dyDescent="0.25">
      <c r="A61" s="122" t="s">
        <v>4</v>
      </c>
      <c r="B61" s="393" t="s">
        <v>4</v>
      </c>
      <c r="C61" s="112" t="s">
        <v>122</v>
      </c>
      <c r="D61" s="358"/>
      <c r="E61" s="532" t="s">
        <v>128</v>
      </c>
      <c r="F61" s="384" t="s">
        <v>100</v>
      </c>
      <c r="G61" s="739" t="s">
        <v>43</v>
      </c>
      <c r="H61" s="408" t="s">
        <v>5</v>
      </c>
      <c r="I61" s="444"/>
      <c r="J61" s="229">
        <v>15</v>
      </c>
      <c r="K61" s="395"/>
      <c r="L61" s="308"/>
      <c r="M61" s="396" t="s">
        <v>124</v>
      </c>
      <c r="N61" s="397"/>
      <c r="O61" s="398">
        <v>1</v>
      </c>
      <c r="P61" s="365"/>
      <c r="Q61" s="366"/>
      <c r="R61" s="352"/>
      <c r="S61" s="349"/>
    </row>
    <row r="62" spans="1:19" ht="30" customHeight="1" x14ac:dyDescent="0.25">
      <c r="A62" s="122"/>
      <c r="B62" s="393"/>
      <c r="C62" s="112"/>
      <c r="D62" s="358"/>
      <c r="E62" s="532"/>
      <c r="F62" s="384"/>
      <c r="G62" s="739"/>
      <c r="H62" s="385"/>
      <c r="I62" s="420"/>
      <c r="J62" s="386"/>
      <c r="K62" s="387"/>
      <c r="L62" s="310"/>
      <c r="M62" s="388" t="s">
        <v>123</v>
      </c>
      <c r="N62" s="147"/>
      <c r="O62" s="389">
        <v>200</v>
      </c>
      <c r="P62" s="412"/>
      <c r="Q62" s="169"/>
      <c r="R62" s="352"/>
      <c r="S62" s="349"/>
    </row>
    <row r="63" spans="1:19" ht="19.5" customHeight="1" thickBot="1" x14ac:dyDescent="0.3">
      <c r="A63" s="121"/>
      <c r="B63" s="394"/>
      <c r="C63" s="114"/>
      <c r="D63" s="421"/>
      <c r="E63" s="552"/>
      <c r="F63" s="390"/>
      <c r="G63" s="740"/>
      <c r="H63" s="325" t="s">
        <v>11</v>
      </c>
      <c r="I63" s="203"/>
      <c r="J63" s="231">
        <f>J61</f>
        <v>15</v>
      </c>
      <c r="K63" s="64">
        <f>K61</f>
        <v>0</v>
      </c>
      <c r="L63" s="402">
        <f>L61</f>
        <v>0</v>
      </c>
      <c r="M63" s="391"/>
      <c r="N63" s="148"/>
      <c r="O63" s="392"/>
      <c r="P63" s="413"/>
      <c r="Q63" s="170"/>
      <c r="R63" s="352"/>
      <c r="S63" s="349"/>
    </row>
    <row r="64" spans="1:19" ht="14.25" customHeight="1" thickBot="1" x14ac:dyDescent="0.3">
      <c r="A64" s="123"/>
      <c r="B64" s="80"/>
      <c r="C64" s="546" t="s">
        <v>12</v>
      </c>
      <c r="D64" s="547"/>
      <c r="E64" s="547"/>
      <c r="F64" s="547"/>
      <c r="G64" s="547"/>
      <c r="H64" s="548"/>
      <c r="I64" s="186">
        <f>+I27+I47+I44+I33+I24+I50+I53+I60</f>
        <v>1074</v>
      </c>
      <c r="J64" s="232">
        <f>+J27+J47+J44+J33+J24+J50+J53+J60+J63</f>
        <v>361.9</v>
      </c>
      <c r="K64" s="88">
        <f>+K27+K47+K44+K33+K24+K50+K53+K60+K63</f>
        <v>254.5</v>
      </c>
      <c r="L64" s="377">
        <f>+L27+L47+L44+L33+L24+L50+L53+L60+L63</f>
        <v>239.2</v>
      </c>
      <c r="M64" s="643"/>
      <c r="N64" s="644"/>
      <c r="O64" s="644"/>
      <c r="P64" s="644"/>
      <c r="Q64" s="645"/>
    </row>
    <row r="65" spans="1:20" ht="13.5" customHeight="1" thickBot="1" x14ac:dyDescent="0.3">
      <c r="A65" s="124" t="s">
        <v>4</v>
      </c>
      <c r="B65" s="110" t="s">
        <v>6</v>
      </c>
      <c r="C65" s="627" t="s">
        <v>64</v>
      </c>
      <c r="D65" s="628"/>
      <c r="E65" s="628"/>
      <c r="F65" s="628"/>
      <c r="G65" s="628"/>
      <c r="H65" s="628"/>
      <c r="I65" s="628"/>
      <c r="J65" s="628"/>
      <c r="K65" s="628"/>
      <c r="L65" s="628"/>
      <c r="M65" s="628"/>
      <c r="N65" s="628"/>
      <c r="O65" s="628"/>
      <c r="P65" s="628"/>
      <c r="Q65" s="629"/>
    </row>
    <row r="66" spans="1:20" ht="27.65" customHeight="1" x14ac:dyDescent="0.25">
      <c r="A66" s="118" t="s">
        <v>4</v>
      </c>
      <c r="B66" s="40" t="s">
        <v>6</v>
      </c>
      <c r="C66" s="83" t="s">
        <v>4</v>
      </c>
      <c r="D66" s="741"/>
      <c r="E66" s="556" t="s">
        <v>56</v>
      </c>
      <c r="F66" s="288" t="s">
        <v>99</v>
      </c>
      <c r="G66" s="602" t="s">
        <v>43</v>
      </c>
      <c r="H66" s="602" t="s">
        <v>112</v>
      </c>
      <c r="I66" s="745">
        <v>110.2</v>
      </c>
      <c r="J66" s="604">
        <v>110.2</v>
      </c>
      <c r="K66" s="651">
        <v>110.2</v>
      </c>
      <c r="L66" s="521">
        <v>110.2</v>
      </c>
      <c r="M66" s="647" t="s">
        <v>24</v>
      </c>
      <c r="N66" s="746">
        <v>30</v>
      </c>
      <c r="O66" s="434">
        <v>30</v>
      </c>
      <c r="P66" s="193">
        <v>30</v>
      </c>
      <c r="Q66" s="625">
        <v>30</v>
      </c>
      <c r="T66" s="16"/>
    </row>
    <row r="67" spans="1:20" ht="27.65" customHeight="1" x14ac:dyDescent="0.25">
      <c r="A67" s="119"/>
      <c r="B67" s="22"/>
      <c r="C67" s="18"/>
      <c r="D67" s="699"/>
      <c r="E67" s="532"/>
      <c r="F67" s="320" t="s">
        <v>98</v>
      </c>
      <c r="G67" s="743"/>
      <c r="H67" s="603"/>
      <c r="I67" s="703"/>
      <c r="J67" s="605"/>
      <c r="K67" s="652"/>
      <c r="L67" s="522"/>
      <c r="M67" s="648"/>
      <c r="N67" s="747"/>
      <c r="O67" s="415"/>
      <c r="P67" s="194"/>
      <c r="Q67" s="626"/>
    </row>
    <row r="68" spans="1:20" ht="16.399999999999999" customHeight="1" thickBot="1" x14ac:dyDescent="0.3">
      <c r="A68" s="125"/>
      <c r="B68" s="81"/>
      <c r="C68" s="82"/>
      <c r="D68" s="742"/>
      <c r="E68" s="552"/>
      <c r="F68" s="109"/>
      <c r="G68" s="744"/>
      <c r="H68" s="86" t="s">
        <v>11</v>
      </c>
      <c r="I68" s="184">
        <f>SUM(I66:I66)</f>
        <v>110.2</v>
      </c>
      <c r="J68" s="264">
        <f>SUM(J66:J66)</f>
        <v>110.2</v>
      </c>
      <c r="K68" s="265">
        <f>SUM(K66:K66)</f>
        <v>110.2</v>
      </c>
      <c r="L68" s="266">
        <f>SUM(L66:L66)</f>
        <v>110.2</v>
      </c>
      <c r="M68" s="425"/>
      <c r="N68" s="150"/>
      <c r="O68" s="428"/>
      <c r="P68" s="228"/>
      <c r="Q68" s="59"/>
    </row>
    <row r="69" spans="1:20" ht="26.15" customHeight="1" x14ac:dyDescent="0.25">
      <c r="A69" s="119" t="s">
        <v>4</v>
      </c>
      <c r="B69" s="42" t="s">
        <v>6</v>
      </c>
      <c r="C69" s="18" t="s">
        <v>6</v>
      </c>
      <c r="D69" s="699"/>
      <c r="E69" s="556" t="s">
        <v>58</v>
      </c>
      <c r="F69" s="79" t="s">
        <v>33</v>
      </c>
      <c r="G69" s="748" t="s">
        <v>43</v>
      </c>
      <c r="H69" s="407" t="s">
        <v>5</v>
      </c>
      <c r="I69" s="436">
        <v>111.3</v>
      </c>
      <c r="J69" s="291">
        <v>107.3</v>
      </c>
      <c r="K69" s="437">
        <v>14.9</v>
      </c>
      <c r="L69" s="263"/>
      <c r="M69" s="649" t="s">
        <v>59</v>
      </c>
      <c r="N69" s="749">
        <v>18</v>
      </c>
      <c r="O69" s="134">
        <v>13</v>
      </c>
      <c r="P69" s="139">
        <v>3</v>
      </c>
      <c r="Q69" s="623"/>
    </row>
    <row r="70" spans="1:20" ht="26.15" customHeight="1" x14ac:dyDescent="0.25">
      <c r="A70" s="119"/>
      <c r="B70" s="22"/>
      <c r="C70" s="18"/>
      <c r="D70" s="699"/>
      <c r="E70" s="532"/>
      <c r="F70" s="79" t="s">
        <v>57</v>
      </c>
      <c r="G70" s="739"/>
      <c r="H70" s="408"/>
      <c r="I70" s="444"/>
      <c r="J70" s="262"/>
      <c r="K70" s="267"/>
      <c r="L70" s="268"/>
      <c r="M70" s="650"/>
      <c r="N70" s="750"/>
      <c r="O70" s="229"/>
      <c r="P70" s="135"/>
      <c r="Q70" s="624"/>
    </row>
    <row r="71" spans="1:20" ht="18" customHeight="1" thickBot="1" x14ac:dyDescent="0.3">
      <c r="A71" s="125"/>
      <c r="B71" s="81"/>
      <c r="C71" s="82"/>
      <c r="D71" s="742"/>
      <c r="E71" s="552"/>
      <c r="F71" s="324" t="s">
        <v>99</v>
      </c>
      <c r="G71" s="740"/>
      <c r="H71" s="87" t="s">
        <v>11</v>
      </c>
      <c r="I71" s="2">
        <f>SUM(I69:I70)</f>
        <v>111.3</v>
      </c>
      <c r="J71" s="269">
        <f t="shared" ref="J71:L71" si="5">SUM(J69:J70)</f>
        <v>107.3</v>
      </c>
      <c r="K71" s="270">
        <f t="shared" si="5"/>
        <v>14.9</v>
      </c>
      <c r="L71" s="271">
        <f t="shared" si="5"/>
        <v>0</v>
      </c>
      <c r="M71" s="425"/>
      <c r="N71" s="449"/>
      <c r="O71" s="225"/>
      <c r="P71" s="403"/>
      <c r="Q71" s="54"/>
      <c r="T71" s="16"/>
    </row>
    <row r="72" spans="1:20" s="111" customFormat="1" ht="32.15" customHeight="1" x14ac:dyDescent="0.35">
      <c r="A72" s="118" t="s">
        <v>4</v>
      </c>
      <c r="B72" s="40" t="s">
        <v>6</v>
      </c>
      <c r="C72" s="83" t="s">
        <v>7</v>
      </c>
      <c r="D72" s="113"/>
      <c r="E72" s="517" t="s">
        <v>65</v>
      </c>
      <c r="F72" s="323" t="s">
        <v>33</v>
      </c>
      <c r="G72" s="756" t="s">
        <v>66</v>
      </c>
      <c r="H72" s="519"/>
      <c r="I72" s="436"/>
      <c r="J72" s="272"/>
      <c r="K72" s="273"/>
      <c r="L72" s="263"/>
      <c r="M72" s="525" t="s">
        <v>110</v>
      </c>
      <c r="N72" s="762">
        <v>1</v>
      </c>
      <c r="O72" s="527">
        <v>1</v>
      </c>
      <c r="P72" s="600">
        <v>1</v>
      </c>
      <c r="Q72" s="523">
        <v>1</v>
      </c>
    </row>
    <row r="73" spans="1:20" s="111" customFormat="1" ht="34.4" customHeight="1" x14ac:dyDescent="0.35">
      <c r="A73" s="119"/>
      <c r="B73" s="42"/>
      <c r="C73" s="18"/>
      <c r="D73" s="112"/>
      <c r="E73" s="518"/>
      <c r="F73" s="322" t="s">
        <v>98</v>
      </c>
      <c r="G73" s="757"/>
      <c r="H73" s="520"/>
      <c r="I73" s="444"/>
      <c r="J73" s="274"/>
      <c r="K73" s="275"/>
      <c r="L73" s="268"/>
      <c r="M73" s="760"/>
      <c r="N73" s="763"/>
      <c r="O73" s="765"/>
      <c r="P73" s="751"/>
      <c r="Q73" s="753"/>
    </row>
    <row r="74" spans="1:20" s="111" customFormat="1" ht="27" customHeight="1" thickBot="1" x14ac:dyDescent="0.4">
      <c r="A74" s="125"/>
      <c r="B74" s="81"/>
      <c r="C74" s="82"/>
      <c r="D74" s="114"/>
      <c r="E74" s="755"/>
      <c r="F74" s="321"/>
      <c r="G74" s="758"/>
      <c r="H74" s="759"/>
      <c r="I74" s="189"/>
      <c r="J74" s="276"/>
      <c r="K74" s="277"/>
      <c r="L74" s="278"/>
      <c r="M74" s="761"/>
      <c r="N74" s="764"/>
      <c r="O74" s="766"/>
      <c r="P74" s="752"/>
      <c r="Q74" s="754"/>
    </row>
    <row r="75" spans="1:20" ht="14.25" customHeight="1" x14ac:dyDescent="0.25">
      <c r="A75" s="123" t="s">
        <v>4</v>
      </c>
      <c r="B75" s="42" t="s">
        <v>6</v>
      </c>
      <c r="C75" s="546" t="s">
        <v>12</v>
      </c>
      <c r="D75" s="547"/>
      <c r="E75" s="547"/>
      <c r="F75" s="547"/>
      <c r="G75" s="547"/>
      <c r="H75" s="548"/>
      <c r="I75" s="190">
        <f>+I68+I71</f>
        <v>221.5</v>
      </c>
      <c r="J75" s="279">
        <f>+J68+J71</f>
        <v>217.5</v>
      </c>
      <c r="K75" s="280">
        <f t="shared" ref="K75:L75" si="6">+K68+K71</f>
        <v>125.10000000000001</v>
      </c>
      <c r="L75" s="281">
        <f t="shared" si="6"/>
        <v>110.2</v>
      </c>
      <c r="M75" s="606"/>
      <c r="N75" s="607"/>
      <c r="O75" s="607"/>
      <c r="P75" s="607"/>
      <c r="Q75" s="608"/>
    </row>
    <row r="76" spans="1:20" ht="14.25" customHeight="1" x14ac:dyDescent="0.25">
      <c r="A76" s="126" t="s">
        <v>4</v>
      </c>
      <c r="B76" s="549" t="s">
        <v>13</v>
      </c>
      <c r="C76" s="550"/>
      <c r="D76" s="550"/>
      <c r="E76" s="550"/>
      <c r="F76" s="550"/>
      <c r="G76" s="550"/>
      <c r="H76" s="551"/>
      <c r="I76" s="191">
        <f>I75+I64</f>
        <v>1295.5</v>
      </c>
      <c r="J76" s="282">
        <f t="shared" ref="J76:L76" si="7">J75+J64</f>
        <v>579.4</v>
      </c>
      <c r="K76" s="283">
        <f t="shared" si="7"/>
        <v>379.6</v>
      </c>
      <c r="L76" s="284">
        <f t="shared" si="7"/>
        <v>349.4</v>
      </c>
      <c r="M76" s="512"/>
      <c r="N76" s="513"/>
      <c r="O76" s="513"/>
      <c r="P76" s="513"/>
      <c r="Q76" s="514"/>
    </row>
    <row r="77" spans="1:20" ht="14.25" customHeight="1" thickBot="1" x14ac:dyDescent="0.3">
      <c r="A77" s="127" t="s">
        <v>10</v>
      </c>
      <c r="B77" s="640" t="s">
        <v>19</v>
      </c>
      <c r="C77" s="641"/>
      <c r="D77" s="641"/>
      <c r="E77" s="641"/>
      <c r="F77" s="641"/>
      <c r="G77" s="641"/>
      <c r="H77" s="642"/>
      <c r="I77" s="192">
        <f>I76</f>
        <v>1295.5</v>
      </c>
      <c r="J77" s="285">
        <f t="shared" ref="J77:L77" si="8">J76</f>
        <v>579.4</v>
      </c>
      <c r="K77" s="286">
        <f t="shared" si="8"/>
        <v>379.6</v>
      </c>
      <c r="L77" s="287">
        <f t="shared" si="8"/>
        <v>349.4</v>
      </c>
      <c r="M77" s="637"/>
      <c r="N77" s="638"/>
      <c r="O77" s="638"/>
      <c r="P77" s="638"/>
      <c r="Q77" s="639"/>
    </row>
    <row r="78" spans="1:20" ht="25.75" customHeight="1" x14ac:dyDescent="0.25">
      <c r="A78" s="630" t="s">
        <v>121</v>
      </c>
      <c r="B78" s="630"/>
      <c r="C78" s="630"/>
      <c r="D78" s="630"/>
      <c r="E78" s="630"/>
      <c r="F78" s="630"/>
      <c r="G78" s="630"/>
      <c r="H78" s="630"/>
      <c r="I78" s="630"/>
      <c r="J78" s="630"/>
      <c r="K78" s="630"/>
      <c r="L78" s="630"/>
      <c r="M78" s="630"/>
      <c r="N78" s="630"/>
      <c r="O78" s="630"/>
      <c r="P78" s="630"/>
      <c r="Q78" s="630"/>
    </row>
    <row r="79" spans="1:20" ht="42" customHeight="1" x14ac:dyDescent="0.25">
      <c r="A79" s="630" t="s">
        <v>126</v>
      </c>
      <c r="B79" s="630"/>
      <c r="C79" s="630"/>
      <c r="D79" s="630"/>
      <c r="E79" s="630"/>
      <c r="F79" s="630"/>
      <c r="G79" s="630"/>
      <c r="H79" s="630"/>
      <c r="I79" s="630"/>
      <c r="J79" s="630"/>
      <c r="K79" s="630"/>
      <c r="L79" s="630"/>
      <c r="M79" s="426"/>
      <c r="N79" s="426"/>
      <c r="O79" s="426"/>
      <c r="P79" s="426"/>
      <c r="Q79" s="426"/>
    </row>
    <row r="80" spans="1:20" ht="12.75" customHeight="1" x14ac:dyDescent="0.25">
      <c r="A80" s="426"/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</row>
    <row r="81" spans="1:17" ht="14.25" customHeight="1" thickBot="1" x14ac:dyDescent="0.35">
      <c r="A81" s="515" t="s">
        <v>14</v>
      </c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16"/>
      <c r="N81" s="16"/>
      <c r="O81" s="16"/>
      <c r="P81" s="16"/>
      <c r="Q81" s="35"/>
    </row>
    <row r="82" spans="1:17" ht="93" customHeight="1" thickBot="1" x14ac:dyDescent="0.3">
      <c r="A82" s="593" t="s">
        <v>15</v>
      </c>
      <c r="B82" s="594"/>
      <c r="C82" s="594"/>
      <c r="D82" s="594"/>
      <c r="E82" s="594"/>
      <c r="F82" s="594"/>
      <c r="G82" s="594"/>
      <c r="H82" s="595"/>
      <c r="I82" s="195" t="s">
        <v>92</v>
      </c>
      <c r="J82" s="197" t="s">
        <v>85</v>
      </c>
      <c r="K82" s="198" t="s">
        <v>125</v>
      </c>
      <c r="L82" s="196" t="s">
        <v>86</v>
      </c>
      <c r="M82" s="36"/>
      <c r="N82" s="36"/>
      <c r="O82" s="36"/>
      <c r="P82" s="36"/>
      <c r="Q82" s="37"/>
    </row>
    <row r="83" spans="1:17" ht="16.5" customHeight="1" x14ac:dyDescent="0.25">
      <c r="A83" s="568" t="s">
        <v>40</v>
      </c>
      <c r="B83" s="569"/>
      <c r="C83" s="569"/>
      <c r="D83" s="569"/>
      <c r="E83" s="569"/>
      <c r="F83" s="569"/>
      <c r="G83" s="569"/>
      <c r="H83" s="570"/>
      <c r="I83" s="128">
        <f>SUM(I85:I86)</f>
        <v>1275.3</v>
      </c>
      <c r="J83" s="128">
        <f>SUM(J85:J86)</f>
        <v>579.4</v>
      </c>
      <c r="K83" s="128">
        <f>SUM(K85:K86)</f>
        <v>354.6</v>
      </c>
      <c r="L83" s="128">
        <f>SUM(L85:L86)</f>
        <v>349.4</v>
      </c>
      <c r="M83" s="36"/>
      <c r="N83" s="36"/>
      <c r="O83" s="36"/>
      <c r="P83" s="36"/>
      <c r="Q83" s="37"/>
    </row>
    <row r="84" spans="1:17" ht="16.5" customHeight="1" x14ac:dyDescent="0.25">
      <c r="A84" s="562" t="s">
        <v>41</v>
      </c>
      <c r="B84" s="563"/>
      <c r="C84" s="563"/>
      <c r="D84" s="563"/>
      <c r="E84" s="563"/>
      <c r="F84" s="563"/>
      <c r="G84" s="563"/>
      <c r="H84" s="564"/>
      <c r="I84" s="45">
        <f>SUM(I85:I86)</f>
        <v>1275.3</v>
      </c>
      <c r="J84" s="45">
        <f>SUM(J85:J86)</f>
        <v>579.4</v>
      </c>
      <c r="K84" s="45">
        <f>SUM(K85:K86)</f>
        <v>354.6</v>
      </c>
      <c r="L84" s="45">
        <f>SUM(L85:L86)</f>
        <v>349.4</v>
      </c>
      <c r="M84" s="36"/>
      <c r="N84" s="36"/>
      <c r="O84" s="36"/>
      <c r="P84" s="36"/>
      <c r="Q84" s="37"/>
    </row>
    <row r="85" spans="1:17" ht="14.25" customHeight="1" x14ac:dyDescent="0.25">
      <c r="A85" s="559" t="s">
        <v>16</v>
      </c>
      <c r="B85" s="560"/>
      <c r="C85" s="560"/>
      <c r="D85" s="560"/>
      <c r="E85" s="560"/>
      <c r="F85" s="560"/>
      <c r="G85" s="560"/>
      <c r="H85" s="561"/>
      <c r="I85" s="3">
        <f>SUMIF(H15:H74,"sb",I15:I74)</f>
        <v>1165.0999999999999</v>
      </c>
      <c r="J85" s="3">
        <f>SUMIF(H15:H74,"sb",J15:J74)</f>
        <v>469.2</v>
      </c>
      <c r="K85" s="3">
        <f>SUMIF(H15:H74,"sb",K15:K74)</f>
        <v>244.4</v>
      </c>
      <c r="L85" s="3">
        <f>SUMIF(H15:H74,"sb",L15:L74)</f>
        <v>239.2</v>
      </c>
      <c r="M85" s="38"/>
      <c r="N85" s="38"/>
      <c r="O85" s="38"/>
      <c r="P85" s="38"/>
      <c r="Q85" s="37"/>
    </row>
    <row r="86" spans="1:17" ht="14.25" customHeight="1" x14ac:dyDescent="0.25">
      <c r="A86" s="559" t="s">
        <v>113</v>
      </c>
      <c r="B86" s="560"/>
      <c r="C86" s="560"/>
      <c r="D86" s="560"/>
      <c r="E86" s="560"/>
      <c r="F86" s="560"/>
      <c r="G86" s="560"/>
      <c r="H86" s="561"/>
      <c r="I86" s="3">
        <f>SUMIF(H16:H75,"sb(vb)",I16:I75)</f>
        <v>110.2</v>
      </c>
      <c r="J86" s="3">
        <v>110.2</v>
      </c>
      <c r="K86" s="3">
        <v>110.2</v>
      </c>
      <c r="L86" s="3">
        <v>110.2</v>
      </c>
      <c r="M86" s="38"/>
      <c r="N86" s="38"/>
      <c r="O86" s="38"/>
      <c r="P86" s="38"/>
      <c r="Q86" s="37"/>
    </row>
    <row r="87" spans="1:17" ht="14.25" customHeight="1" thickBot="1" x14ac:dyDescent="0.3">
      <c r="A87" s="565" t="s">
        <v>39</v>
      </c>
      <c r="B87" s="566"/>
      <c r="C87" s="566"/>
      <c r="D87" s="566"/>
      <c r="E87" s="566"/>
      <c r="F87" s="566"/>
      <c r="G87" s="566"/>
      <c r="H87" s="567"/>
      <c r="I87" s="132">
        <f t="shared" ref="I87:L87" si="9">SUM(I88:I89)</f>
        <v>20.2</v>
      </c>
      <c r="J87" s="132">
        <f t="shared" si="9"/>
        <v>0</v>
      </c>
      <c r="K87" s="132">
        <f t="shared" si="9"/>
        <v>25</v>
      </c>
      <c r="L87" s="132">
        <f t="shared" si="9"/>
        <v>0</v>
      </c>
      <c r="M87" s="36"/>
      <c r="N87" s="36"/>
      <c r="O87" s="36"/>
      <c r="P87" s="36"/>
      <c r="Q87" s="37"/>
    </row>
    <row r="88" spans="1:17" ht="14.25" customHeight="1" x14ac:dyDescent="0.25">
      <c r="A88" s="647" t="s">
        <v>76</v>
      </c>
      <c r="B88" s="768"/>
      <c r="C88" s="768"/>
      <c r="D88" s="768"/>
      <c r="E88" s="768"/>
      <c r="F88" s="768"/>
      <c r="G88" s="768"/>
      <c r="H88" s="769"/>
      <c r="I88" s="49">
        <f>SUMIF(H18:H74,"lrvb",I18:I74)</f>
        <v>0</v>
      </c>
      <c r="J88" s="49">
        <f>SUMIF(H18:H74,"lrvb",J18:J74)</f>
        <v>0</v>
      </c>
      <c r="K88" s="49">
        <f>SUMIF(H18:H74,"lrvb",K18:K74)</f>
        <v>0</v>
      </c>
      <c r="L88" s="49">
        <f>SUMIF(H18:H74,"lrvb",L18:L74)</f>
        <v>0</v>
      </c>
      <c r="M88" s="36"/>
      <c r="N88" s="36"/>
      <c r="O88" s="36"/>
      <c r="P88" s="36"/>
      <c r="Q88" s="37"/>
    </row>
    <row r="89" spans="1:17" ht="14.25" customHeight="1" x14ac:dyDescent="0.25">
      <c r="A89" s="559" t="s">
        <v>38</v>
      </c>
      <c r="B89" s="560"/>
      <c r="C89" s="560"/>
      <c r="D89" s="560"/>
      <c r="E89" s="560"/>
      <c r="F89" s="560"/>
      <c r="G89" s="560"/>
      <c r="H89" s="561"/>
      <c r="I89" s="3">
        <f>SUMIF(H19:H74,"es",I19:I74)</f>
        <v>20.2</v>
      </c>
      <c r="J89" s="3">
        <f>SUMIF(H19:H74,"es",J19:J74)</f>
        <v>0</v>
      </c>
      <c r="K89" s="3">
        <f>SUMIF(H19:H74,"es",K19:K74)</f>
        <v>25</v>
      </c>
      <c r="L89" s="3">
        <f>SUMIF(H19:H74,"es",L19:L74)</f>
        <v>0</v>
      </c>
      <c r="M89" s="36"/>
      <c r="N89" s="36"/>
      <c r="O89" s="36"/>
      <c r="P89" s="36"/>
      <c r="Q89" s="37"/>
    </row>
    <row r="90" spans="1:17" ht="18" customHeight="1" thickBot="1" x14ac:dyDescent="0.3">
      <c r="A90" s="632" t="s">
        <v>11</v>
      </c>
      <c r="B90" s="633"/>
      <c r="C90" s="633"/>
      <c r="D90" s="633"/>
      <c r="E90" s="633"/>
      <c r="F90" s="633"/>
      <c r="G90" s="633"/>
      <c r="H90" s="634"/>
      <c r="I90" s="2">
        <f>+I87+I83</f>
        <v>1295.5</v>
      </c>
      <c r="J90" s="2">
        <f>+J87+J83</f>
        <v>579.4</v>
      </c>
      <c r="K90" s="2">
        <f>+K87+K83</f>
        <v>379.6</v>
      </c>
      <c r="L90" s="2">
        <f>+L87+L83</f>
        <v>349.4</v>
      </c>
      <c r="M90" s="36"/>
      <c r="N90" s="36"/>
      <c r="O90" s="36"/>
      <c r="P90" s="36"/>
      <c r="Q90" s="37"/>
    </row>
    <row r="91" spans="1:17" x14ac:dyDescent="0.25">
      <c r="F91" s="767" t="s">
        <v>31</v>
      </c>
      <c r="G91" s="767"/>
      <c r="H91" s="767"/>
      <c r="I91" s="35"/>
      <c r="J91" s="35"/>
      <c r="K91" s="35"/>
      <c r="L91" s="78"/>
    </row>
    <row r="92" spans="1:17" x14ac:dyDescent="0.25">
      <c r="L92" s="133">
        <f>+L90-L77</f>
        <v>0</v>
      </c>
    </row>
  </sheetData>
  <mergeCells count="140">
    <mergeCell ref="A89:H89"/>
    <mergeCell ref="A90:H90"/>
    <mergeCell ref="F91:H91"/>
    <mergeCell ref="A83:H83"/>
    <mergeCell ref="A84:H84"/>
    <mergeCell ref="A85:H85"/>
    <mergeCell ref="A86:H86"/>
    <mergeCell ref="A87:H87"/>
    <mergeCell ref="A88:H88"/>
    <mergeCell ref="A79:L79"/>
    <mergeCell ref="A81:L81"/>
    <mergeCell ref="A82:H82"/>
    <mergeCell ref="P72:P74"/>
    <mergeCell ref="Q72:Q74"/>
    <mergeCell ref="C75:H75"/>
    <mergeCell ref="M75:Q75"/>
    <mergeCell ref="B76:H76"/>
    <mergeCell ref="M76:Q76"/>
    <mergeCell ref="E72:E74"/>
    <mergeCell ref="G72:G74"/>
    <mergeCell ref="H72:H74"/>
    <mergeCell ref="M72:M74"/>
    <mergeCell ref="N72:N74"/>
    <mergeCell ref="O72:O74"/>
    <mergeCell ref="D69:D71"/>
    <mergeCell ref="E69:E71"/>
    <mergeCell ref="G69:G71"/>
    <mergeCell ref="M69:M70"/>
    <mergeCell ref="N69:N70"/>
    <mergeCell ref="Q69:Q70"/>
    <mergeCell ref="B77:H77"/>
    <mergeCell ref="M77:Q77"/>
    <mergeCell ref="A78:Q78"/>
    <mergeCell ref="C64:H64"/>
    <mergeCell ref="M64:Q64"/>
    <mergeCell ref="C65:Q65"/>
    <mergeCell ref="D66:D68"/>
    <mergeCell ref="E66:E68"/>
    <mergeCell ref="G66:G68"/>
    <mergeCell ref="H66:H67"/>
    <mergeCell ref="I66:I67"/>
    <mergeCell ref="J66:J67"/>
    <mergeCell ref="K66:K67"/>
    <mergeCell ref="L66:L67"/>
    <mergeCell ref="M66:M67"/>
    <mergeCell ref="N66:N67"/>
    <mergeCell ref="Q66:Q67"/>
    <mergeCell ref="N59:N60"/>
    <mergeCell ref="O59:O60"/>
    <mergeCell ref="P59:P60"/>
    <mergeCell ref="Q59:Q60"/>
    <mergeCell ref="E61:E63"/>
    <mergeCell ref="G61:G63"/>
    <mergeCell ref="E54:E55"/>
    <mergeCell ref="G54:G56"/>
    <mergeCell ref="E57:E58"/>
    <mergeCell ref="G57:G60"/>
    <mergeCell ref="D59:D60"/>
    <mergeCell ref="E59:E60"/>
    <mergeCell ref="E48:E49"/>
    <mergeCell ref="G48:G50"/>
    <mergeCell ref="I48:I49"/>
    <mergeCell ref="K48:K49"/>
    <mergeCell ref="M49:M50"/>
    <mergeCell ref="E51:E53"/>
    <mergeCell ref="G51:G53"/>
    <mergeCell ref="M51:M53"/>
    <mergeCell ref="M59:M60"/>
    <mergeCell ref="M43:M44"/>
    <mergeCell ref="O43:O44"/>
    <mergeCell ref="P43:P44"/>
    <mergeCell ref="Q43:Q44"/>
    <mergeCell ref="G44:H44"/>
    <mergeCell ref="E45:E47"/>
    <mergeCell ref="G45:G47"/>
    <mergeCell ref="M45:M47"/>
    <mergeCell ref="G34:G36"/>
    <mergeCell ref="D35:D36"/>
    <mergeCell ref="E35:E36"/>
    <mergeCell ref="M35:M36"/>
    <mergeCell ref="R39:S39"/>
    <mergeCell ref="E40:E41"/>
    <mergeCell ref="E25:E27"/>
    <mergeCell ref="G25:G27"/>
    <mergeCell ref="M25:M26"/>
    <mergeCell ref="G28:G29"/>
    <mergeCell ref="E32:E33"/>
    <mergeCell ref="M32:M33"/>
    <mergeCell ref="G33:H33"/>
    <mergeCell ref="E37:E38"/>
    <mergeCell ref="G37:G38"/>
    <mergeCell ref="H37:H38"/>
    <mergeCell ref="I37:I38"/>
    <mergeCell ref="J37:J38"/>
    <mergeCell ref="K37:K38"/>
    <mergeCell ref="L37:L38"/>
    <mergeCell ref="E21:E24"/>
    <mergeCell ref="R21:U22"/>
    <mergeCell ref="M23:M24"/>
    <mergeCell ref="N23:N24"/>
    <mergeCell ref="G24:H24"/>
    <mergeCell ref="D19:D20"/>
    <mergeCell ref="E19:E20"/>
    <mergeCell ref="F19:F20"/>
    <mergeCell ref="H19:H20"/>
    <mergeCell ref="I19:I20"/>
    <mergeCell ref="J19:J20"/>
    <mergeCell ref="C13:Q13"/>
    <mergeCell ref="G14:G16"/>
    <mergeCell ref="D15:D17"/>
    <mergeCell ref="E15:E17"/>
    <mergeCell ref="F15:F17"/>
    <mergeCell ref="I15:I17"/>
    <mergeCell ref="L15:L17"/>
    <mergeCell ref="K19:K20"/>
    <mergeCell ref="L19:L20"/>
    <mergeCell ref="A10:Q10"/>
    <mergeCell ref="F7:F9"/>
    <mergeCell ref="G7:G9"/>
    <mergeCell ref="H7:H9"/>
    <mergeCell ref="I7:I9"/>
    <mergeCell ref="J7:J9"/>
    <mergeCell ref="K7:K9"/>
    <mergeCell ref="A11:Q11"/>
    <mergeCell ref="B12:Q12"/>
    <mergeCell ref="G1:Q1"/>
    <mergeCell ref="A3:Q3"/>
    <mergeCell ref="A4:Q4"/>
    <mergeCell ref="A5:Q5"/>
    <mergeCell ref="M6:Q6"/>
    <mergeCell ref="A7:A9"/>
    <mergeCell ref="B7:B9"/>
    <mergeCell ref="C7:C9"/>
    <mergeCell ref="D7:D9"/>
    <mergeCell ref="E7:E9"/>
    <mergeCell ref="L7:L9"/>
    <mergeCell ref="M7:Q7"/>
    <mergeCell ref="M8:M9"/>
    <mergeCell ref="N8:N9"/>
    <mergeCell ref="O8:Q8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47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9 programa</vt:lpstr>
      <vt:lpstr>Aiškinamoji lentelė</vt:lpstr>
      <vt:lpstr>'9 programa'!Print_Area</vt:lpstr>
      <vt:lpstr>'Aiškinamoji lentelė'!Print_Area</vt:lpstr>
      <vt:lpstr>'9 programa'!Print_Titles</vt:lpstr>
      <vt:lpstr>'Aiškinamoji lentelė'!Print_Titles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Inga Mikalauskienė</cp:lastModifiedBy>
  <cp:lastPrinted>2022-01-25T08:32:56Z</cp:lastPrinted>
  <dcterms:created xsi:type="dcterms:W3CDTF">2015-10-15T13:35:41Z</dcterms:created>
  <dcterms:modified xsi:type="dcterms:W3CDTF">2022-01-25T08:33:15Z</dcterms:modified>
</cp:coreProperties>
</file>