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2-04-28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asignavimai'!$B$1:$B$46</definedName>
    <definedName name="_xlnm._FilterDatabase" localSheetId="2" hidden="1">'3 pr.'!$B$1:$B$70</definedName>
    <definedName name="_xlnm.Print_Titles" localSheetId="1">'1 pr. asignavimai'!$3:$4</definedName>
    <definedName name="_xlnm.Print_Titles" localSheetId="0">'1 pr. pajamos '!$11:$12</definedName>
    <definedName name="_xlnm.Print_Titles" localSheetId="2">'3 pr.'!$11:$12</definedName>
  </definedNames>
  <calcPr calcId="162913" fullPrecision="0"/>
</workbook>
</file>

<file path=xl/calcChain.xml><?xml version="1.0" encoding="utf-8"?>
<calcChain xmlns="http://schemas.openxmlformats.org/spreadsheetml/2006/main">
  <c r="A46" i="21" l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116" i="20" l="1"/>
  <c r="A117" i="20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C60" i="20"/>
  <c r="C25" i="20" l="1"/>
  <c r="A72" i="9"/>
  <c r="A73" i="9"/>
  <c r="A74" i="9"/>
  <c r="A75" i="9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C51" i="9"/>
  <c r="A59" i="9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C73" i="20" l="1"/>
  <c r="D42" i="21" l="1"/>
  <c r="C42" i="21"/>
  <c r="C22" i="9" l="1"/>
  <c r="C52" i="21" l="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C87" i="20" l="1"/>
  <c r="C47" i="9"/>
  <c r="C21" i="9" s="1"/>
  <c r="D87" i="20" l="1"/>
  <c r="D37" i="21" l="1"/>
  <c r="C37" i="21"/>
  <c r="D32" i="21"/>
  <c r="C32" i="21"/>
  <c r="D68" i="20"/>
  <c r="C68" i="20"/>
  <c r="D28" i="21" l="1"/>
  <c r="C28" i="21"/>
  <c r="D54" i="20" l="1"/>
  <c r="D46" i="20" s="1"/>
  <c r="C54" i="20"/>
  <c r="C46" i="20" s="1"/>
  <c r="D25" i="20" l="1"/>
  <c r="D15" i="20" s="1"/>
  <c r="D35" i="21" l="1"/>
  <c r="C35" i="21"/>
  <c r="C17" i="20"/>
  <c r="C15" i="20" s="1"/>
  <c r="D73" i="20" l="1"/>
  <c r="D30" i="21" l="1"/>
  <c r="C30" i="21"/>
  <c r="D26" i="21"/>
  <c r="C26" i="21"/>
  <c r="D60" i="20"/>
  <c r="C22" i="21" l="1"/>
  <c r="D40" i="21"/>
  <c r="C40" i="21"/>
  <c r="C108" i="20" l="1"/>
  <c r="C19" i="9"/>
  <c r="D124" i="20" l="1"/>
  <c r="D122" i="20" s="1"/>
  <c r="D106" i="20" s="1"/>
  <c r="C124" i="20"/>
  <c r="C122" i="20" s="1"/>
  <c r="C106" i="20" s="1"/>
  <c r="D102" i="20" l="1"/>
  <c r="C102" i="20"/>
  <c r="D14" i="21" l="1"/>
  <c r="D52" i="21"/>
  <c r="C24" i="21"/>
  <c r="C14" i="21"/>
  <c r="D81" i="20"/>
  <c r="C81" i="20"/>
  <c r="C70" i="21" l="1"/>
  <c r="C13" i="21"/>
  <c r="D11" i="20" l="1"/>
  <c r="C11" i="20"/>
  <c r="C9" i="20" s="1"/>
  <c r="D6" i="20"/>
  <c r="D5" i="20" s="1"/>
  <c r="C6" i="20"/>
  <c r="C5" i="20" s="1"/>
  <c r="C129" i="20" l="1"/>
  <c r="C132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D24" i="21" l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D13" i="21" l="1"/>
  <c r="D70" i="21"/>
  <c r="D9" i="20"/>
  <c r="D129" i="20" s="1"/>
  <c r="D132" i="20" s="1"/>
  <c r="C85" i="9" l="1"/>
  <c r="C84" i="9" s="1"/>
  <c r="C72" i="9" l="1"/>
  <c r="C13" i="9"/>
  <c r="C88" i="9" l="1"/>
</calcChain>
</file>

<file path=xl/sharedStrings.xml><?xml version="1.0" encoding="utf-8"?>
<sst xmlns="http://schemas.openxmlformats.org/spreadsheetml/2006/main" count="291" uniqueCount="213">
  <si>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</si>
  <si>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</si>
  <si>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</si>
  <si>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</si>
  <si>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</si>
  <si>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</si>
  <si>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</si>
  <si>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</si>
  <si>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</si>
  <si>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</si>
  <si>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</si>
  <si>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</si>
  <si>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</si>
  <si>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</si>
  <si>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</si>
  <si>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</si>
  <si>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</si>
  <si>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</si>
  <si>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</si>
  <si>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</si>
  <si>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</si>
  <si>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</si>
  <si>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</si>
  <si>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</si>
  <si>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</si>
  <si>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</si>
  <si>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</si>
  <si>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</si>
  <si>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</si>
  <si>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</si>
  <si>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</si>
  <si>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</si>
  <si>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</si>
  <si>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</si>
  <si>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</si>
  <si>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</si>
  <si>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</si>
  <si>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</si>
  <si>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</si>
  <si>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</si>
  <si>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</si>
  <si>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</si>
  <si>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</si>
  <si>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</si>
  <si>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</si>
  <si>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</si>
  <si>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</si>
  <si>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</si>
  <si>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</si>
  <si>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</si>
  <si>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</si>
  <si>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</si>
  <si>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</si>
  <si>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</si>
  <si>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</si>
  <si>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</si>
  <si>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</si>
  <si>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</si>
  <si>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</si>
  <si>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</si>
  <si>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</si>
  <si>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</si>
  <si>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</si>
  <si>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</si>
  <si>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</si>
  <si>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</si>
  <si>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</si>
  <si>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</si>
  <si>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</si>
  <si>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</si>
  <si>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</si>
  <si>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</si>
  <si>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</si>
  <si>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</si>
  <si>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</si>
  <si>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</si>
  <si>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</si>
  <si>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</si>
  <si>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</si>
  <si>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</si>
  <si>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</si>
  <si>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</si>
  <si>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</si>
  <si>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</si>
  <si>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</si>
  <si>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</si>
  <si>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</si>
  <si>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</si>
  <si>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</si>
  <si>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</si>
  <si>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</si>
  <si>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</si>
  <si>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</si>
  <si>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</si>
  <si>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</si>
  <si>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</si>
  <si>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</si>
  <si>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</si>
  <si>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</si>
  <si>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</si>
  <si>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</si>
  <si>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</si>
  <si>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</si>
  <si>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</si>
  <si>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</si>
  <si>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</si>
  <si>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</si>
  <si>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</si>
  <si>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</si>
  <si>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</si>
  <si>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</si>
  <si>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</si>
  <si>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</si>
  <si>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</si>
  <si>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</si>
  <si>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</si>
  <si>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</si>
  <si>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</si>
  <si>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</si>
  <si>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</si>
  <si>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</si>
  <si>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</si>
  <si>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</si>
  <si>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</si>
  <si>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</si>
  <si>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</si>
  <si>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</si>
  <si>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</si>
  <si>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</si>
  <si>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</si>
  <si>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</si>
  <si>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</si>
  <si>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</si>
  <si>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</si>
  <si>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</si>
  <si>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</si>
  <si>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</si>
  <si>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</si>
  <si>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</si>
  <si>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</si>
  <si>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</si>
  <si>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</si>
  <si>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</si>
  <si>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</si>
  <si>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</si>
  <si>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</si>
  <si>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</si>
  <si>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ASIGNAVIMAI IŠ APYVARTINIŲ LĖŠŲ 2022 M. SAUSIO 1 D. LIKUČIO 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</si>
  <si>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</si>
  <si>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</si>
  <si>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</si>
  <si>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</si>
  <si>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Asignavimai    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</si>
  <si>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</si>
  <si>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</si>
  <si>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</si>
  <si>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DOTACIJOS (8+9+39)</t>
  </si>
  <si>
    <t>Specialios tikslinės dotacijos (10+34+35+38)</t>
  </si>
  <si>
    <t>Valstybinėms (valstybės perduotoms savivaldybėms) funkcijoms atlikti (11+...+33)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</si>
  <si>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</si>
  <si>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</si>
  <si>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</si>
  <si>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</si>
  <si>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Savivaldybėms perduotoms įstaigoms išlaikyti (36+37)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</si>
  <si>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</si>
  <si>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</si>
  <si>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</si>
  <si>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</si>
  <si>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</si>
  <si>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</si>
  <si>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</si>
  <si>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</si>
  <si>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</si>
  <si>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</si>
  <si>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</si>
  <si>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</si>
  <si>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Kitos dotacijos ir lėšos iš kitų valdymo lygių (40+...+59)</t>
  </si>
  <si>
    <t>KITOS PAJAMOS (61+...+71)</t>
  </si>
  <si>
    <t>MATERIALIOJO IR NEMATERIALIOJO TURTO REALIZAVIMO PAJAMOS (73)</t>
  </si>
  <si>
    <t>Ilgalaikio materialiojo turto realizavimo pajamos (74+75)</t>
  </si>
  <si>
    <t>Iš viso pajamų (1+7+60+72)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</si>
  <si>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</si>
  <si>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</si>
  <si>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</si>
  <si>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</si>
  <si>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</si>
  <si>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</si>
  <si>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</si>
  <si>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</si>
  <si>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Aplinkos apsaugos programa (dotacijos vietinės reikšmės keliams (gatvėms) tiesti, taisyti (rekonstruoti), prižiūrėti ir saugaus eismo sąlygoms užtikrinti 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</si>
  <si>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</si>
  <si>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</si>
  <si>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</si>
  <si>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</si>
  <si>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</si>
  <si>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</si>
  <si>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</si>
  <si>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</si>
  <si>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</si>
  <si>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</si>
  <si>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</si>
  <si>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</si>
  <si>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Iš viso asignavimų (125-127):</t>
  </si>
  <si>
    <t xml:space="preserve">                                                                         2022 m. balandžio 28 d.</t>
  </si>
  <si>
    <t xml:space="preserve">                                                                         sprendimo Nr. T2-   redakcija)</t>
  </si>
  <si>
    <t xml:space="preserve">                                                                         3 priedas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</si>
  <si>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</si>
  <si>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2022 m. vasario 17 d. sprendimo Nr. T2-32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</si>
  <si>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</si>
  <si>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balandžio 28 d.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</si>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</sst>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0" applyFont="1"/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6" fillId="0" borderId="1" xfId="0" applyFont="1" applyBorder="1"/>
    <xf numFmtId="0" fontId="2" fillId="0" borderId="0" xfId="0" applyFont="1" applyFill="1"/>
    <xf numFmtId="0" fontId="6" fillId="0" borderId="0" xfId="0" applyFont="1" applyFill="1"/>
    <xf numFmtId="164" fontId="8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9" fillId="0" borderId="0" xfId="1" applyFont="1"/>
    <xf numFmtId="0" fontId="2" fillId="0" borderId="0" xfId="1" applyFont="1" applyAlignment="1">
      <alignment horizontal="center"/>
    </xf>
    <xf numFmtId="0" fontId="9" fillId="0" borderId="1" xfId="1" applyFont="1" applyBorder="1"/>
    <xf numFmtId="0" fontId="10" fillId="0" borderId="0" xfId="0" applyFont="1"/>
    <xf numFmtId="9" fontId="9" fillId="0" borderId="0" xfId="8" applyFont="1"/>
    <xf numFmtId="0" fontId="10" fillId="0" borderId="0" xfId="0" applyFont="1" applyFill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topLeftCell="A19" zoomScale="96" zoomScaleNormal="96" workbookViewId="0">
      <selection activeCell="C6" sqref="C6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39" customFormat="1" x14ac:dyDescent="0.25">
      <c r="A1" s="27"/>
      <c r="B1" s="49" t="s">
        <v>206</v>
      </c>
      <c r="C1" s="49"/>
      <c r="D1" s="49"/>
    </row>
    <row r="2" spans="1:4" s="39" customFormat="1" x14ac:dyDescent="0.25">
      <c r="A2" s="27"/>
      <c r="B2" s="49" t="s">
        <v>210</v>
      </c>
      <c r="C2" s="49"/>
      <c r="D2" s="49"/>
    </row>
    <row r="3" spans="1:4" s="39" customFormat="1" x14ac:dyDescent="0.25">
      <c r="A3" s="27"/>
      <c r="B3" s="49" t="s">
        <v>208</v>
      </c>
      <c r="C3" s="49"/>
      <c r="D3" s="49"/>
    </row>
    <row r="4" spans="1:4" s="39" customFormat="1" x14ac:dyDescent="0.25">
      <c r="A4" s="27"/>
      <c r="B4" s="49" t="s">
        <v>209</v>
      </c>
      <c r="C4" s="49"/>
      <c r="D4" s="49"/>
    </row>
    <row r="5" spans="1:4" s="39" customFormat="1" x14ac:dyDescent="0.25">
      <c r="A5" s="27"/>
      <c r="B5" s="49" t="s">
        <v>211</v>
      </c>
      <c r="C5" s="49"/>
      <c r="D5" s="49"/>
    </row>
    <row r="6" spans="1:4" s="39" customFormat="1" x14ac:dyDescent="0.25">
      <c r="A6" s="27"/>
      <c r="B6" s="49" t="s">
        <v>212</v>
      </c>
      <c r="C6" s="49"/>
      <c r="D6" s="49"/>
    </row>
    <row r="7" spans="1:4" ht="12.75" customHeight="1" x14ac:dyDescent="0.25">
      <c r="A7" s="10"/>
      <c r="B7" s="11"/>
      <c r="C7" s="11"/>
    </row>
    <row r="8" spans="1:4" x14ac:dyDescent="0.25">
      <c r="A8" s="12"/>
      <c r="B8" s="13" t="s">
        <v>145</v>
      </c>
      <c r="C8" s="14"/>
    </row>
    <row r="9" spans="1:4" ht="11.25" customHeight="1" x14ac:dyDescent="0.25">
      <c r="A9" s="10"/>
      <c r="B9" s="13"/>
      <c r="C9" s="15"/>
    </row>
    <row r="10" spans="1:4" x14ac:dyDescent="0.25">
      <c r="A10" s="10"/>
      <c r="B10" s="16" t="s">
        <v>3</v>
      </c>
      <c r="C10" s="14" t="s">
        <v>77</v>
      </c>
    </row>
    <row r="11" spans="1:4" ht="42.75" customHeight="1" x14ac:dyDescent="0.25">
      <c r="A11" s="23" t="s">
        <v>0</v>
      </c>
      <c r="B11" s="23" t="s">
        <v>4</v>
      </c>
      <c r="C11" s="23" t="s">
        <v>66</v>
      </c>
    </row>
    <row r="12" spans="1:4" x14ac:dyDescent="0.25">
      <c r="A12" s="42">
        <v>1</v>
      </c>
      <c r="B12" s="42">
        <v>2</v>
      </c>
      <c r="C12" s="42">
        <v>3</v>
      </c>
    </row>
    <row r="13" spans="1:4" ht="15.75" customHeight="1" x14ac:dyDescent="0.25">
      <c r="A13" s="9">
        <v>1</v>
      </c>
      <c r="B13" s="7" t="s">
        <v>110</v>
      </c>
      <c r="C13" s="43">
        <f>SUM(C14:C18)</f>
        <v>133041</v>
      </c>
    </row>
    <row r="14" spans="1:4" ht="15" customHeight="1" x14ac:dyDescent="0.25">
      <c r="A14" s="9">
        <f>+A13+1</f>
        <v>2</v>
      </c>
      <c r="B14" s="8" t="s">
        <v>5</v>
      </c>
      <c r="C14" s="44">
        <v>123471</v>
      </c>
    </row>
    <row r="15" spans="1:4" ht="15" customHeight="1" x14ac:dyDescent="0.25">
      <c r="A15" s="9">
        <f t="shared" ref="A15:A88" si="0">+A14+1</f>
        <v>3</v>
      </c>
      <c r="B15" s="8" t="s">
        <v>6</v>
      </c>
      <c r="C15" s="44">
        <v>510</v>
      </c>
    </row>
    <row r="16" spans="1:4" ht="15" customHeight="1" x14ac:dyDescent="0.25">
      <c r="A16" s="9">
        <f t="shared" si="0"/>
        <v>4</v>
      </c>
      <c r="B16" s="8" t="s">
        <v>7</v>
      </c>
      <c r="C16" s="44">
        <v>90</v>
      </c>
    </row>
    <row r="17" spans="1:3" ht="15" customHeight="1" x14ac:dyDescent="0.25">
      <c r="A17" s="9">
        <f t="shared" si="0"/>
        <v>5</v>
      </c>
      <c r="B17" s="8" t="s">
        <v>8</v>
      </c>
      <c r="C17" s="44">
        <v>8520</v>
      </c>
    </row>
    <row r="18" spans="1:3" ht="15" customHeight="1" x14ac:dyDescent="0.25">
      <c r="A18" s="9">
        <f t="shared" si="0"/>
        <v>6</v>
      </c>
      <c r="B18" s="8" t="s">
        <v>9</v>
      </c>
      <c r="C18" s="44">
        <v>450</v>
      </c>
    </row>
    <row r="19" spans="1:3" x14ac:dyDescent="0.25">
      <c r="A19" s="9">
        <f t="shared" si="0"/>
        <v>7</v>
      </c>
      <c r="B19" s="7" t="s">
        <v>156</v>
      </c>
      <c r="C19" s="43">
        <f>+C20+C21+C51</f>
        <v>98187</v>
      </c>
    </row>
    <row r="20" spans="1:3" ht="31.5" x14ac:dyDescent="0.25">
      <c r="A20" s="9">
        <f t="shared" si="0"/>
        <v>8</v>
      </c>
      <c r="B20" s="7" t="s">
        <v>103</v>
      </c>
      <c r="C20" s="43">
        <v>7559.5</v>
      </c>
    </row>
    <row r="21" spans="1:3" ht="15.75" customHeight="1" x14ac:dyDescent="0.25">
      <c r="A21" s="9">
        <f t="shared" si="0"/>
        <v>9</v>
      </c>
      <c r="B21" s="7" t="s">
        <v>157</v>
      </c>
      <c r="C21" s="43">
        <f>+C22+C46+C47+C50</f>
        <v>78459.899999999994</v>
      </c>
    </row>
    <row r="22" spans="1:3" ht="33.75" customHeight="1" x14ac:dyDescent="0.25">
      <c r="A22" s="9">
        <f t="shared" si="0"/>
        <v>10</v>
      </c>
      <c r="B22" s="8" t="s">
        <v>158</v>
      </c>
      <c r="C22" s="45">
        <f>SUM(C23:C45)</f>
        <v>12717.8</v>
      </c>
    </row>
    <row r="23" spans="1:3" ht="31.5" x14ac:dyDescent="0.25">
      <c r="A23" s="9">
        <f t="shared" si="0"/>
        <v>11</v>
      </c>
      <c r="B23" s="4" t="s">
        <v>136</v>
      </c>
      <c r="C23" s="44">
        <v>0.3</v>
      </c>
    </row>
    <row r="24" spans="1:3" ht="15.75" customHeight="1" x14ac:dyDescent="0.25">
      <c r="A24" s="9">
        <f t="shared" si="0"/>
        <v>12</v>
      </c>
      <c r="B24" s="4" t="s">
        <v>12</v>
      </c>
      <c r="C24" s="44">
        <v>31.7</v>
      </c>
    </row>
    <row r="25" spans="1:3" ht="15.75" customHeight="1" x14ac:dyDescent="0.25">
      <c r="A25" s="9">
        <f t="shared" si="0"/>
        <v>13</v>
      </c>
      <c r="B25" s="4" t="s">
        <v>15</v>
      </c>
      <c r="C25" s="44">
        <v>115.2</v>
      </c>
    </row>
    <row r="26" spans="1:3" ht="32.25" customHeight="1" x14ac:dyDescent="0.25">
      <c r="A26" s="9">
        <f t="shared" si="0"/>
        <v>14</v>
      </c>
      <c r="B26" s="4" t="s">
        <v>148</v>
      </c>
      <c r="C26" s="44">
        <v>23</v>
      </c>
    </row>
    <row r="27" spans="1:3" ht="15.75" customHeight="1" x14ac:dyDescent="0.25">
      <c r="A27" s="9">
        <f t="shared" si="0"/>
        <v>15</v>
      </c>
      <c r="B27" s="4" t="s">
        <v>13</v>
      </c>
      <c r="C27" s="44">
        <v>15.6</v>
      </c>
    </row>
    <row r="28" spans="1:3" ht="15.75" customHeight="1" x14ac:dyDescent="0.25">
      <c r="A28" s="9">
        <f t="shared" si="0"/>
        <v>16</v>
      </c>
      <c r="B28" s="4" t="s">
        <v>72</v>
      </c>
      <c r="C28" s="44">
        <v>78.2</v>
      </c>
    </row>
    <row r="29" spans="1:3" ht="15.75" customHeight="1" x14ac:dyDescent="0.25">
      <c r="A29" s="9">
        <f t="shared" si="0"/>
        <v>17</v>
      </c>
      <c r="B29" s="4" t="s">
        <v>97</v>
      </c>
      <c r="C29" s="44">
        <v>35.299999999999997</v>
      </c>
    </row>
    <row r="30" spans="1:3" ht="15.75" customHeight="1" x14ac:dyDescent="0.25">
      <c r="A30" s="9">
        <f t="shared" si="0"/>
        <v>18</v>
      </c>
      <c r="B30" s="4" t="s">
        <v>14</v>
      </c>
      <c r="C30" s="44">
        <v>85.7</v>
      </c>
    </row>
    <row r="31" spans="1:3" ht="34.5" customHeight="1" x14ac:dyDescent="0.25">
      <c r="A31" s="9">
        <f t="shared" si="0"/>
        <v>19</v>
      </c>
      <c r="B31" s="4" t="s">
        <v>16</v>
      </c>
      <c r="C31" s="44">
        <v>2.6</v>
      </c>
    </row>
    <row r="32" spans="1:3" ht="34.5" customHeight="1" x14ac:dyDescent="0.25">
      <c r="A32" s="9">
        <f t="shared" si="0"/>
        <v>20</v>
      </c>
      <c r="B32" s="4" t="s">
        <v>126</v>
      </c>
      <c r="C32" s="44">
        <v>1.2</v>
      </c>
    </row>
    <row r="33" spans="1:3" ht="15.75" customHeight="1" x14ac:dyDescent="0.25">
      <c r="A33" s="9">
        <f t="shared" si="0"/>
        <v>21</v>
      </c>
      <c r="B33" s="4" t="s">
        <v>73</v>
      </c>
      <c r="C33" s="44">
        <v>5.2</v>
      </c>
    </row>
    <row r="34" spans="1:3" ht="19.5" customHeight="1" x14ac:dyDescent="0.25">
      <c r="A34" s="9">
        <f t="shared" si="0"/>
        <v>22</v>
      </c>
      <c r="B34" s="8" t="s">
        <v>34</v>
      </c>
      <c r="C34" s="44">
        <v>26.4</v>
      </c>
    </row>
    <row r="35" spans="1:3" ht="31.5" x14ac:dyDescent="0.25">
      <c r="A35" s="9">
        <f t="shared" si="0"/>
        <v>23</v>
      </c>
      <c r="B35" s="4" t="s">
        <v>96</v>
      </c>
      <c r="C35" s="44">
        <v>314.3</v>
      </c>
    </row>
    <row r="36" spans="1:3" ht="15.75" customHeight="1" x14ac:dyDescent="0.25">
      <c r="A36" s="9">
        <f t="shared" si="0"/>
        <v>24</v>
      </c>
      <c r="B36" s="4" t="s">
        <v>17</v>
      </c>
      <c r="C36" s="44">
        <v>7234.9</v>
      </c>
    </row>
    <row r="37" spans="1:3" x14ac:dyDescent="0.25">
      <c r="A37" s="9">
        <f t="shared" si="0"/>
        <v>25</v>
      </c>
      <c r="B37" s="4" t="s">
        <v>18</v>
      </c>
      <c r="C37" s="44">
        <v>896.2</v>
      </c>
    </row>
    <row r="38" spans="1:3" ht="15.75" customHeight="1" x14ac:dyDescent="0.25">
      <c r="A38" s="9">
        <f t="shared" si="0"/>
        <v>26</v>
      </c>
      <c r="B38" s="4" t="s">
        <v>19</v>
      </c>
      <c r="C38" s="44">
        <v>2108.8000000000002</v>
      </c>
    </row>
    <row r="39" spans="1:3" x14ac:dyDescent="0.25">
      <c r="A39" s="9">
        <f t="shared" si="0"/>
        <v>27</v>
      </c>
      <c r="B39" s="4" t="s">
        <v>98</v>
      </c>
      <c r="C39" s="44">
        <v>293</v>
      </c>
    </row>
    <row r="40" spans="1:3" ht="33" customHeight="1" x14ac:dyDescent="0.25">
      <c r="A40" s="9">
        <f t="shared" si="0"/>
        <v>28</v>
      </c>
      <c r="B40" s="4" t="s">
        <v>102</v>
      </c>
      <c r="C40" s="44">
        <v>990.6</v>
      </c>
    </row>
    <row r="41" spans="1:3" ht="36" customHeight="1" x14ac:dyDescent="0.25">
      <c r="A41" s="9">
        <f t="shared" si="0"/>
        <v>29</v>
      </c>
      <c r="B41" s="4" t="s">
        <v>101</v>
      </c>
      <c r="C41" s="44">
        <v>225.8</v>
      </c>
    </row>
    <row r="42" spans="1:3" x14ac:dyDescent="0.25">
      <c r="A42" s="9">
        <f t="shared" si="0"/>
        <v>30</v>
      </c>
      <c r="B42" s="4" t="s">
        <v>116</v>
      </c>
      <c r="C42" s="44">
        <v>152.1</v>
      </c>
    </row>
    <row r="43" spans="1:3" ht="18" customHeight="1" x14ac:dyDescent="0.25">
      <c r="A43" s="9">
        <f t="shared" si="0"/>
        <v>31</v>
      </c>
      <c r="B43" s="4" t="s">
        <v>87</v>
      </c>
      <c r="C43" s="44">
        <v>9.3000000000000007</v>
      </c>
    </row>
    <row r="44" spans="1:3" ht="15" customHeight="1" x14ac:dyDescent="0.25">
      <c r="A44" s="9">
        <f t="shared" si="0"/>
        <v>32</v>
      </c>
      <c r="B44" s="4" t="s">
        <v>113</v>
      </c>
      <c r="C44" s="44">
        <v>41.4</v>
      </c>
    </row>
    <row r="45" spans="1:3" ht="51.75" customHeight="1" x14ac:dyDescent="0.25">
      <c r="A45" s="9">
        <f t="shared" si="0"/>
        <v>33</v>
      </c>
      <c r="B45" s="4" t="s">
        <v>144</v>
      </c>
      <c r="C45" s="44">
        <v>31</v>
      </c>
    </row>
    <row r="46" spans="1:3" ht="15" customHeight="1" x14ac:dyDescent="0.25">
      <c r="A46" s="9">
        <f t="shared" si="0"/>
        <v>34</v>
      </c>
      <c r="B46" s="8" t="s">
        <v>111</v>
      </c>
      <c r="C46" s="45">
        <v>64187.4</v>
      </c>
    </row>
    <row r="47" spans="1:3" ht="16.5" customHeight="1" x14ac:dyDescent="0.25">
      <c r="A47" s="9">
        <f t="shared" si="0"/>
        <v>35</v>
      </c>
      <c r="B47" s="8" t="s">
        <v>163</v>
      </c>
      <c r="C47" s="44">
        <f>SUM(C48:C49)</f>
        <v>1553.8</v>
      </c>
    </row>
    <row r="48" spans="1:3" ht="14.25" customHeight="1" x14ac:dyDescent="0.25">
      <c r="A48" s="9">
        <f t="shared" si="0"/>
        <v>36</v>
      </c>
      <c r="B48" s="8" t="s">
        <v>112</v>
      </c>
      <c r="C48" s="44">
        <v>1486.4</v>
      </c>
    </row>
    <row r="49" spans="1:3" x14ac:dyDescent="0.25">
      <c r="A49" s="9">
        <f t="shared" si="0"/>
        <v>37</v>
      </c>
      <c r="B49" s="8" t="s">
        <v>20</v>
      </c>
      <c r="C49" s="44">
        <v>67.400000000000006</v>
      </c>
    </row>
    <row r="50" spans="1:3" ht="31.5" x14ac:dyDescent="0.25">
      <c r="A50" s="9">
        <f t="shared" si="0"/>
        <v>38</v>
      </c>
      <c r="B50" s="8" t="s">
        <v>21</v>
      </c>
      <c r="C50" s="45">
        <v>0.9</v>
      </c>
    </row>
    <row r="51" spans="1:3" ht="17.25" customHeight="1" x14ac:dyDescent="0.25">
      <c r="A51" s="9">
        <f t="shared" si="0"/>
        <v>39</v>
      </c>
      <c r="B51" s="30" t="s">
        <v>176</v>
      </c>
      <c r="C51" s="46">
        <f>SUM(C52:C71)</f>
        <v>12167.6</v>
      </c>
    </row>
    <row r="52" spans="1:3" ht="39" customHeight="1" x14ac:dyDescent="0.25">
      <c r="A52" s="9">
        <f t="shared" si="0"/>
        <v>40</v>
      </c>
      <c r="B52" s="19" t="s">
        <v>159</v>
      </c>
      <c r="C52" s="44">
        <v>3</v>
      </c>
    </row>
    <row r="53" spans="1:3" ht="18.75" customHeight="1" x14ac:dyDescent="0.25">
      <c r="A53" s="9">
        <f t="shared" si="0"/>
        <v>41</v>
      </c>
      <c r="B53" s="19" t="s">
        <v>132</v>
      </c>
      <c r="C53" s="44">
        <v>58.5</v>
      </c>
    </row>
    <row r="54" spans="1:3" ht="18.75" customHeight="1" x14ac:dyDescent="0.25">
      <c r="A54" s="9">
        <f t="shared" si="0"/>
        <v>42</v>
      </c>
      <c r="B54" s="19" t="s">
        <v>137</v>
      </c>
      <c r="C54" s="44">
        <v>1157.5</v>
      </c>
    </row>
    <row r="55" spans="1:3" ht="35.25" customHeight="1" x14ac:dyDescent="0.25">
      <c r="A55" s="9">
        <f t="shared" si="0"/>
        <v>43</v>
      </c>
      <c r="B55" s="19" t="s">
        <v>149</v>
      </c>
      <c r="C55" s="44">
        <v>19.3</v>
      </c>
    </row>
    <row r="56" spans="1:3" ht="48" customHeight="1" x14ac:dyDescent="0.25">
      <c r="A56" s="9">
        <f t="shared" si="0"/>
        <v>44</v>
      </c>
      <c r="B56" s="32" t="s">
        <v>161</v>
      </c>
      <c r="C56" s="44">
        <v>24.5</v>
      </c>
    </row>
    <row r="57" spans="1:3" ht="32.25" customHeight="1" x14ac:dyDescent="0.25">
      <c r="A57" s="9">
        <f t="shared" si="0"/>
        <v>45</v>
      </c>
      <c r="B57" s="19" t="s">
        <v>150</v>
      </c>
      <c r="C57" s="44">
        <v>648</v>
      </c>
    </row>
    <row r="58" spans="1:3" ht="31.5" x14ac:dyDescent="0.25">
      <c r="A58" s="9">
        <f t="shared" si="0"/>
        <v>46</v>
      </c>
      <c r="B58" s="19" t="s">
        <v>130</v>
      </c>
      <c r="C58" s="44">
        <v>58.7</v>
      </c>
    </row>
    <row r="59" spans="1:3" x14ac:dyDescent="0.25">
      <c r="A59" s="9">
        <f t="shared" si="0"/>
        <v>47</v>
      </c>
      <c r="B59" s="19" t="s">
        <v>164</v>
      </c>
      <c r="C59" s="44">
        <v>341.1</v>
      </c>
    </row>
    <row r="60" spans="1:3" ht="31.5" x14ac:dyDescent="0.25">
      <c r="A60" s="9">
        <f t="shared" si="0"/>
        <v>48</v>
      </c>
      <c r="B60" s="19" t="s">
        <v>165</v>
      </c>
      <c r="C60" s="44">
        <v>1610</v>
      </c>
    </row>
    <row r="61" spans="1:3" ht="31.5" x14ac:dyDescent="0.25">
      <c r="A61" s="9">
        <f t="shared" si="0"/>
        <v>49</v>
      </c>
      <c r="B61" s="19" t="s">
        <v>166</v>
      </c>
      <c r="C61" s="44">
        <v>269.60000000000002</v>
      </c>
    </row>
    <row r="62" spans="1:3" x14ac:dyDescent="0.25">
      <c r="A62" s="9">
        <f t="shared" si="0"/>
        <v>50</v>
      </c>
      <c r="B62" s="19" t="s">
        <v>167</v>
      </c>
      <c r="C62" s="44">
        <v>301.39999999999998</v>
      </c>
    </row>
    <row r="63" spans="1:3" ht="31.5" x14ac:dyDescent="0.25">
      <c r="A63" s="9">
        <f t="shared" si="0"/>
        <v>51</v>
      </c>
      <c r="B63" s="19" t="s">
        <v>168</v>
      </c>
      <c r="C63" s="44">
        <v>0.3</v>
      </c>
    </row>
    <row r="64" spans="1:3" ht="31.5" x14ac:dyDescent="0.25">
      <c r="A64" s="9">
        <f t="shared" si="0"/>
        <v>52</v>
      </c>
      <c r="B64" s="19" t="s">
        <v>169</v>
      </c>
      <c r="C64" s="44">
        <v>386.2</v>
      </c>
    </row>
    <row r="65" spans="1:3" ht="31.5" x14ac:dyDescent="0.25">
      <c r="A65" s="9">
        <f t="shared" si="0"/>
        <v>53</v>
      </c>
      <c r="B65" s="19" t="s">
        <v>170</v>
      </c>
      <c r="C65" s="44">
        <v>65.599999999999994</v>
      </c>
    </row>
    <row r="66" spans="1:3" ht="47.25" x14ac:dyDescent="0.25">
      <c r="A66" s="9">
        <f t="shared" si="0"/>
        <v>54</v>
      </c>
      <c r="B66" s="32" t="s">
        <v>171</v>
      </c>
      <c r="C66" s="44">
        <v>240</v>
      </c>
    </row>
    <row r="67" spans="1:3" ht="31.5" x14ac:dyDescent="0.25">
      <c r="A67" s="9">
        <f t="shared" si="0"/>
        <v>55</v>
      </c>
      <c r="B67" s="8" t="s">
        <v>184</v>
      </c>
      <c r="C67" s="44">
        <v>6646.1</v>
      </c>
    </row>
    <row r="68" spans="1:3" ht="31.5" x14ac:dyDescent="0.25">
      <c r="A68" s="9">
        <f t="shared" si="0"/>
        <v>56</v>
      </c>
      <c r="B68" s="19" t="s">
        <v>172</v>
      </c>
      <c r="C68" s="44">
        <v>141.6</v>
      </c>
    </row>
    <row r="69" spans="1:3" ht="31.5" x14ac:dyDescent="0.25">
      <c r="A69" s="9">
        <f t="shared" si="0"/>
        <v>57</v>
      </c>
      <c r="B69" s="19" t="s">
        <v>173</v>
      </c>
      <c r="C69" s="44">
        <v>184.9</v>
      </c>
    </row>
    <row r="70" spans="1:3" x14ac:dyDescent="0.25">
      <c r="A70" s="9">
        <f t="shared" si="0"/>
        <v>58</v>
      </c>
      <c r="B70" s="19" t="s">
        <v>174</v>
      </c>
      <c r="C70" s="44">
        <v>5.8</v>
      </c>
    </row>
    <row r="71" spans="1:3" ht="31.5" x14ac:dyDescent="0.25">
      <c r="A71" s="9">
        <f t="shared" si="0"/>
        <v>59</v>
      </c>
      <c r="B71" s="19" t="s">
        <v>175</v>
      </c>
      <c r="C71" s="44">
        <v>5.5</v>
      </c>
    </row>
    <row r="72" spans="1:3" x14ac:dyDescent="0.25">
      <c r="A72" s="9">
        <f t="shared" si="0"/>
        <v>60</v>
      </c>
      <c r="B72" s="7" t="s">
        <v>177</v>
      </c>
      <c r="C72" s="46">
        <f>SUM(C73:C83)</f>
        <v>20655.8</v>
      </c>
    </row>
    <row r="73" spans="1:3" x14ac:dyDescent="0.25">
      <c r="A73" s="9">
        <f t="shared" si="0"/>
        <v>61</v>
      </c>
      <c r="B73" s="8" t="s">
        <v>22</v>
      </c>
      <c r="C73" s="44">
        <v>852.1</v>
      </c>
    </row>
    <row r="74" spans="1:3" ht="15" customHeight="1" x14ac:dyDescent="0.25">
      <c r="A74" s="9">
        <f t="shared" si="0"/>
        <v>62</v>
      </c>
      <c r="B74" s="8" t="s">
        <v>74</v>
      </c>
      <c r="C74" s="44">
        <v>2140</v>
      </c>
    </row>
    <row r="75" spans="1:3" ht="15.75" customHeight="1" x14ac:dyDescent="0.25">
      <c r="A75" s="9">
        <f t="shared" si="0"/>
        <v>63</v>
      </c>
      <c r="B75" s="8" t="s">
        <v>23</v>
      </c>
      <c r="C75" s="44">
        <v>120</v>
      </c>
    </row>
    <row r="76" spans="1:3" x14ac:dyDescent="0.25">
      <c r="A76" s="9">
        <f t="shared" si="0"/>
        <v>64</v>
      </c>
      <c r="B76" s="8" t="s">
        <v>24</v>
      </c>
      <c r="C76" s="44">
        <v>1226.7</v>
      </c>
    </row>
    <row r="77" spans="1:3" x14ac:dyDescent="0.25">
      <c r="A77" s="9">
        <f t="shared" si="0"/>
        <v>65</v>
      </c>
      <c r="B77" s="8" t="s">
        <v>134</v>
      </c>
      <c r="C77" s="44">
        <v>400</v>
      </c>
    </row>
    <row r="78" spans="1:3" x14ac:dyDescent="0.25">
      <c r="A78" s="9">
        <f t="shared" si="0"/>
        <v>66</v>
      </c>
      <c r="B78" s="8" t="s">
        <v>93</v>
      </c>
      <c r="C78" s="44">
        <v>2218</v>
      </c>
    </row>
    <row r="79" spans="1:3" ht="24.75" customHeight="1" x14ac:dyDescent="0.25">
      <c r="A79" s="9">
        <f t="shared" si="0"/>
        <v>67</v>
      </c>
      <c r="B79" s="8" t="s">
        <v>25</v>
      </c>
      <c r="C79" s="44">
        <v>5201.5</v>
      </c>
    </row>
    <row r="80" spans="1:3" ht="15" customHeight="1" x14ac:dyDescent="0.25">
      <c r="A80" s="9">
        <f t="shared" si="0"/>
        <v>68</v>
      </c>
      <c r="B80" s="8" t="s">
        <v>10</v>
      </c>
      <c r="C80" s="44">
        <v>126</v>
      </c>
    </row>
    <row r="81" spans="1:3" x14ac:dyDescent="0.25">
      <c r="A81" s="9">
        <f t="shared" si="0"/>
        <v>69</v>
      </c>
      <c r="B81" s="8" t="s">
        <v>11</v>
      </c>
      <c r="C81" s="44">
        <v>7538.5</v>
      </c>
    </row>
    <row r="82" spans="1:3" x14ac:dyDescent="0.25">
      <c r="A82" s="9">
        <f t="shared" si="0"/>
        <v>70</v>
      </c>
      <c r="B82" s="8" t="s">
        <v>115</v>
      </c>
      <c r="C82" s="44">
        <v>400</v>
      </c>
    </row>
    <row r="83" spans="1:3" x14ac:dyDescent="0.25">
      <c r="A83" s="9">
        <f t="shared" si="0"/>
        <v>71</v>
      </c>
      <c r="B83" s="8" t="s">
        <v>85</v>
      </c>
      <c r="C83" s="44">
        <v>433</v>
      </c>
    </row>
    <row r="84" spans="1:3" ht="31.5" x14ac:dyDescent="0.25">
      <c r="A84" s="9">
        <f t="shared" si="0"/>
        <v>72</v>
      </c>
      <c r="B84" s="7" t="s">
        <v>178</v>
      </c>
      <c r="C84" s="47">
        <f>+C85</f>
        <v>1800</v>
      </c>
    </row>
    <row r="85" spans="1:3" x14ac:dyDescent="0.25">
      <c r="A85" s="9">
        <f t="shared" si="0"/>
        <v>73</v>
      </c>
      <c r="B85" s="7" t="s">
        <v>179</v>
      </c>
      <c r="C85" s="47">
        <f>+C86+C87</f>
        <v>1800</v>
      </c>
    </row>
    <row r="86" spans="1:3" x14ac:dyDescent="0.25">
      <c r="A86" s="9">
        <f t="shared" si="0"/>
        <v>74</v>
      </c>
      <c r="B86" s="8" t="s">
        <v>94</v>
      </c>
      <c r="C86" s="48">
        <v>1000</v>
      </c>
    </row>
    <row r="87" spans="1:3" x14ac:dyDescent="0.25">
      <c r="A87" s="9">
        <f t="shared" si="0"/>
        <v>75</v>
      </c>
      <c r="B87" s="8" t="s">
        <v>95</v>
      </c>
      <c r="C87" s="48">
        <v>800</v>
      </c>
    </row>
    <row r="88" spans="1:3" x14ac:dyDescent="0.25">
      <c r="A88" s="9">
        <f t="shared" si="0"/>
        <v>76</v>
      </c>
      <c r="B88" s="7" t="s">
        <v>180</v>
      </c>
      <c r="C88" s="47">
        <f>+C84+C72+C19+C13</f>
        <v>253683.8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showZeros="0" zoomScaleNormal="100" workbookViewId="0">
      <pane xSplit="4" ySplit="4" topLeftCell="E125" activePane="bottomRight" state="frozen"/>
      <selection pane="topRight" activeCell="G1" sqref="G1"/>
      <selection pane="bottomLeft" activeCell="A6" sqref="A6"/>
      <selection pane="bottomRight" activeCell="A134" sqref="A134"/>
    </sheetView>
  </sheetViews>
  <sheetFormatPr defaultColWidth="10.140625" defaultRowHeight="15.75" x14ac:dyDescent="0.25"/>
  <cols>
    <col min="1" max="1" width="6" style="37" customWidth="1"/>
    <col min="2" max="2" width="44" style="36" customWidth="1"/>
    <col min="3" max="4" width="17.42578125" style="36" customWidth="1"/>
    <col min="5" max="8" width="10.140625" style="36"/>
    <col min="9" max="9" width="6" style="36" customWidth="1"/>
    <col min="10" max="10" width="44" style="36" customWidth="1"/>
    <col min="11" max="11" width="10.7109375" style="36" customWidth="1"/>
    <col min="12" max="12" width="10.140625" style="36" customWidth="1"/>
    <col min="13" max="13" width="10.7109375" style="36" customWidth="1"/>
    <col min="14" max="14" width="11.85546875" style="36" customWidth="1"/>
    <col min="15" max="264" width="10.140625" style="36"/>
    <col min="265" max="265" width="6" style="36" customWidth="1"/>
    <col min="266" max="266" width="44" style="36" customWidth="1"/>
    <col min="267" max="267" width="10.7109375" style="36" customWidth="1"/>
    <col min="268" max="268" width="10.140625" style="36" customWidth="1"/>
    <col min="269" max="269" width="10.7109375" style="36" customWidth="1"/>
    <col min="270" max="270" width="11.85546875" style="36" customWidth="1"/>
    <col min="271" max="520" width="10.140625" style="36"/>
    <col min="521" max="521" width="6" style="36" customWidth="1"/>
    <col min="522" max="522" width="44" style="36" customWidth="1"/>
    <col min="523" max="523" width="10.7109375" style="36" customWidth="1"/>
    <col min="524" max="524" width="10.140625" style="36" customWidth="1"/>
    <col min="525" max="525" width="10.7109375" style="36" customWidth="1"/>
    <col min="526" max="526" width="11.85546875" style="36" customWidth="1"/>
    <col min="527" max="776" width="10.140625" style="36"/>
    <col min="777" max="777" width="6" style="36" customWidth="1"/>
    <col min="778" max="778" width="44" style="36" customWidth="1"/>
    <col min="779" max="779" width="10.7109375" style="36" customWidth="1"/>
    <col min="780" max="780" width="10.140625" style="36" customWidth="1"/>
    <col min="781" max="781" width="10.7109375" style="36" customWidth="1"/>
    <col min="782" max="782" width="11.85546875" style="36" customWidth="1"/>
    <col min="783" max="1032" width="10.140625" style="36"/>
    <col min="1033" max="1033" width="6" style="36" customWidth="1"/>
    <col min="1034" max="1034" width="44" style="36" customWidth="1"/>
    <col min="1035" max="1035" width="10.7109375" style="36" customWidth="1"/>
    <col min="1036" max="1036" width="10.140625" style="36" customWidth="1"/>
    <col min="1037" max="1037" width="10.7109375" style="36" customWidth="1"/>
    <col min="1038" max="1038" width="11.85546875" style="36" customWidth="1"/>
    <col min="1039" max="1288" width="10.140625" style="36"/>
    <col min="1289" max="1289" width="6" style="36" customWidth="1"/>
    <col min="1290" max="1290" width="44" style="36" customWidth="1"/>
    <col min="1291" max="1291" width="10.7109375" style="36" customWidth="1"/>
    <col min="1292" max="1292" width="10.140625" style="36" customWidth="1"/>
    <col min="1293" max="1293" width="10.7109375" style="36" customWidth="1"/>
    <col min="1294" max="1294" width="11.85546875" style="36" customWidth="1"/>
    <col min="1295" max="1544" width="10.140625" style="36"/>
    <col min="1545" max="1545" width="6" style="36" customWidth="1"/>
    <col min="1546" max="1546" width="44" style="36" customWidth="1"/>
    <col min="1547" max="1547" width="10.7109375" style="36" customWidth="1"/>
    <col min="1548" max="1548" width="10.140625" style="36" customWidth="1"/>
    <col min="1549" max="1549" width="10.7109375" style="36" customWidth="1"/>
    <col min="1550" max="1550" width="11.85546875" style="36" customWidth="1"/>
    <col min="1551" max="1800" width="10.140625" style="36"/>
    <col min="1801" max="1801" width="6" style="36" customWidth="1"/>
    <col min="1802" max="1802" width="44" style="36" customWidth="1"/>
    <col min="1803" max="1803" width="10.7109375" style="36" customWidth="1"/>
    <col min="1804" max="1804" width="10.140625" style="36" customWidth="1"/>
    <col min="1805" max="1805" width="10.7109375" style="36" customWidth="1"/>
    <col min="1806" max="1806" width="11.85546875" style="36" customWidth="1"/>
    <col min="1807" max="2056" width="10.140625" style="36"/>
    <col min="2057" max="2057" width="6" style="36" customWidth="1"/>
    <col min="2058" max="2058" width="44" style="36" customWidth="1"/>
    <col min="2059" max="2059" width="10.7109375" style="36" customWidth="1"/>
    <col min="2060" max="2060" width="10.140625" style="36" customWidth="1"/>
    <col min="2061" max="2061" width="10.7109375" style="36" customWidth="1"/>
    <col min="2062" max="2062" width="11.85546875" style="36" customWidth="1"/>
    <col min="2063" max="2312" width="10.140625" style="36"/>
    <col min="2313" max="2313" width="6" style="36" customWidth="1"/>
    <col min="2314" max="2314" width="44" style="36" customWidth="1"/>
    <col min="2315" max="2315" width="10.7109375" style="36" customWidth="1"/>
    <col min="2316" max="2316" width="10.140625" style="36" customWidth="1"/>
    <col min="2317" max="2317" width="10.7109375" style="36" customWidth="1"/>
    <col min="2318" max="2318" width="11.85546875" style="36" customWidth="1"/>
    <col min="2319" max="2568" width="10.140625" style="36"/>
    <col min="2569" max="2569" width="6" style="36" customWidth="1"/>
    <col min="2570" max="2570" width="44" style="36" customWidth="1"/>
    <col min="2571" max="2571" width="10.7109375" style="36" customWidth="1"/>
    <col min="2572" max="2572" width="10.140625" style="36" customWidth="1"/>
    <col min="2573" max="2573" width="10.7109375" style="36" customWidth="1"/>
    <col min="2574" max="2574" width="11.85546875" style="36" customWidth="1"/>
    <col min="2575" max="2824" width="10.140625" style="36"/>
    <col min="2825" max="2825" width="6" style="36" customWidth="1"/>
    <col min="2826" max="2826" width="44" style="36" customWidth="1"/>
    <col min="2827" max="2827" width="10.7109375" style="36" customWidth="1"/>
    <col min="2828" max="2828" width="10.140625" style="36" customWidth="1"/>
    <col min="2829" max="2829" width="10.7109375" style="36" customWidth="1"/>
    <col min="2830" max="2830" width="11.85546875" style="36" customWidth="1"/>
    <col min="2831" max="3080" width="10.140625" style="36"/>
    <col min="3081" max="3081" width="6" style="36" customWidth="1"/>
    <col min="3082" max="3082" width="44" style="36" customWidth="1"/>
    <col min="3083" max="3083" width="10.7109375" style="36" customWidth="1"/>
    <col min="3084" max="3084" width="10.140625" style="36" customWidth="1"/>
    <col min="3085" max="3085" width="10.7109375" style="36" customWidth="1"/>
    <col min="3086" max="3086" width="11.85546875" style="36" customWidth="1"/>
    <col min="3087" max="3336" width="10.140625" style="36"/>
    <col min="3337" max="3337" width="6" style="36" customWidth="1"/>
    <col min="3338" max="3338" width="44" style="36" customWidth="1"/>
    <col min="3339" max="3339" width="10.7109375" style="36" customWidth="1"/>
    <col min="3340" max="3340" width="10.140625" style="36" customWidth="1"/>
    <col min="3341" max="3341" width="10.7109375" style="36" customWidth="1"/>
    <col min="3342" max="3342" width="11.85546875" style="36" customWidth="1"/>
    <col min="3343" max="3592" width="10.140625" style="36"/>
    <col min="3593" max="3593" width="6" style="36" customWidth="1"/>
    <col min="3594" max="3594" width="44" style="36" customWidth="1"/>
    <col min="3595" max="3595" width="10.7109375" style="36" customWidth="1"/>
    <col min="3596" max="3596" width="10.140625" style="36" customWidth="1"/>
    <col min="3597" max="3597" width="10.7109375" style="36" customWidth="1"/>
    <col min="3598" max="3598" width="11.85546875" style="36" customWidth="1"/>
    <col min="3599" max="3848" width="10.140625" style="36"/>
    <col min="3849" max="3849" width="6" style="36" customWidth="1"/>
    <col min="3850" max="3850" width="44" style="36" customWidth="1"/>
    <col min="3851" max="3851" width="10.7109375" style="36" customWidth="1"/>
    <col min="3852" max="3852" width="10.140625" style="36" customWidth="1"/>
    <col min="3853" max="3853" width="10.7109375" style="36" customWidth="1"/>
    <col min="3854" max="3854" width="11.85546875" style="36" customWidth="1"/>
    <col min="3855" max="4104" width="10.140625" style="36"/>
    <col min="4105" max="4105" width="6" style="36" customWidth="1"/>
    <col min="4106" max="4106" width="44" style="36" customWidth="1"/>
    <col min="4107" max="4107" width="10.7109375" style="36" customWidth="1"/>
    <col min="4108" max="4108" width="10.140625" style="36" customWidth="1"/>
    <col min="4109" max="4109" width="10.7109375" style="36" customWidth="1"/>
    <col min="4110" max="4110" width="11.85546875" style="36" customWidth="1"/>
    <col min="4111" max="4360" width="10.140625" style="36"/>
    <col min="4361" max="4361" width="6" style="36" customWidth="1"/>
    <col min="4362" max="4362" width="44" style="36" customWidth="1"/>
    <col min="4363" max="4363" width="10.7109375" style="36" customWidth="1"/>
    <col min="4364" max="4364" width="10.140625" style="36" customWidth="1"/>
    <col min="4365" max="4365" width="10.7109375" style="36" customWidth="1"/>
    <col min="4366" max="4366" width="11.85546875" style="36" customWidth="1"/>
    <col min="4367" max="4616" width="10.140625" style="36"/>
    <col min="4617" max="4617" width="6" style="36" customWidth="1"/>
    <col min="4618" max="4618" width="44" style="36" customWidth="1"/>
    <col min="4619" max="4619" width="10.7109375" style="36" customWidth="1"/>
    <col min="4620" max="4620" width="10.140625" style="36" customWidth="1"/>
    <col min="4621" max="4621" width="10.7109375" style="36" customWidth="1"/>
    <col min="4622" max="4622" width="11.85546875" style="36" customWidth="1"/>
    <col min="4623" max="4872" width="10.140625" style="36"/>
    <col min="4873" max="4873" width="6" style="36" customWidth="1"/>
    <col min="4874" max="4874" width="44" style="36" customWidth="1"/>
    <col min="4875" max="4875" width="10.7109375" style="36" customWidth="1"/>
    <col min="4876" max="4876" width="10.140625" style="36" customWidth="1"/>
    <col min="4877" max="4877" width="10.7109375" style="36" customWidth="1"/>
    <col min="4878" max="4878" width="11.85546875" style="36" customWidth="1"/>
    <col min="4879" max="5128" width="10.140625" style="36"/>
    <col min="5129" max="5129" width="6" style="36" customWidth="1"/>
    <col min="5130" max="5130" width="44" style="36" customWidth="1"/>
    <col min="5131" max="5131" width="10.7109375" style="36" customWidth="1"/>
    <col min="5132" max="5132" width="10.140625" style="36" customWidth="1"/>
    <col min="5133" max="5133" width="10.7109375" style="36" customWidth="1"/>
    <col min="5134" max="5134" width="11.85546875" style="36" customWidth="1"/>
    <col min="5135" max="5384" width="10.140625" style="36"/>
    <col min="5385" max="5385" width="6" style="36" customWidth="1"/>
    <col min="5386" max="5386" width="44" style="36" customWidth="1"/>
    <col min="5387" max="5387" width="10.7109375" style="36" customWidth="1"/>
    <col min="5388" max="5388" width="10.140625" style="36" customWidth="1"/>
    <col min="5389" max="5389" width="10.7109375" style="36" customWidth="1"/>
    <col min="5390" max="5390" width="11.85546875" style="36" customWidth="1"/>
    <col min="5391" max="5640" width="10.140625" style="36"/>
    <col min="5641" max="5641" width="6" style="36" customWidth="1"/>
    <col min="5642" max="5642" width="44" style="36" customWidth="1"/>
    <col min="5643" max="5643" width="10.7109375" style="36" customWidth="1"/>
    <col min="5644" max="5644" width="10.140625" style="36" customWidth="1"/>
    <col min="5645" max="5645" width="10.7109375" style="36" customWidth="1"/>
    <col min="5646" max="5646" width="11.85546875" style="36" customWidth="1"/>
    <col min="5647" max="5896" width="10.140625" style="36"/>
    <col min="5897" max="5897" width="6" style="36" customWidth="1"/>
    <col min="5898" max="5898" width="44" style="36" customWidth="1"/>
    <col min="5899" max="5899" width="10.7109375" style="36" customWidth="1"/>
    <col min="5900" max="5900" width="10.140625" style="36" customWidth="1"/>
    <col min="5901" max="5901" width="10.7109375" style="36" customWidth="1"/>
    <col min="5902" max="5902" width="11.85546875" style="36" customWidth="1"/>
    <col min="5903" max="6152" width="10.140625" style="36"/>
    <col min="6153" max="6153" width="6" style="36" customWidth="1"/>
    <col min="6154" max="6154" width="44" style="36" customWidth="1"/>
    <col min="6155" max="6155" width="10.7109375" style="36" customWidth="1"/>
    <col min="6156" max="6156" width="10.140625" style="36" customWidth="1"/>
    <col min="6157" max="6157" width="10.7109375" style="36" customWidth="1"/>
    <col min="6158" max="6158" width="11.85546875" style="36" customWidth="1"/>
    <col min="6159" max="6408" width="10.140625" style="36"/>
    <col min="6409" max="6409" width="6" style="36" customWidth="1"/>
    <col min="6410" max="6410" width="44" style="36" customWidth="1"/>
    <col min="6411" max="6411" width="10.7109375" style="36" customWidth="1"/>
    <col min="6412" max="6412" width="10.140625" style="36" customWidth="1"/>
    <col min="6413" max="6413" width="10.7109375" style="36" customWidth="1"/>
    <col min="6414" max="6414" width="11.85546875" style="36" customWidth="1"/>
    <col min="6415" max="6664" width="10.140625" style="36"/>
    <col min="6665" max="6665" width="6" style="36" customWidth="1"/>
    <col min="6666" max="6666" width="44" style="36" customWidth="1"/>
    <col min="6667" max="6667" width="10.7109375" style="36" customWidth="1"/>
    <col min="6668" max="6668" width="10.140625" style="36" customWidth="1"/>
    <col min="6669" max="6669" width="10.7109375" style="36" customWidth="1"/>
    <col min="6670" max="6670" width="11.85546875" style="36" customWidth="1"/>
    <col min="6671" max="6920" width="10.140625" style="36"/>
    <col min="6921" max="6921" width="6" style="36" customWidth="1"/>
    <col min="6922" max="6922" width="44" style="36" customWidth="1"/>
    <col min="6923" max="6923" width="10.7109375" style="36" customWidth="1"/>
    <col min="6924" max="6924" width="10.140625" style="36" customWidth="1"/>
    <col min="6925" max="6925" width="10.7109375" style="36" customWidth="1"/>
    <col min="6926" max="6926" width="11.85546875" style="36" customWidth="1"/>
    <col min="6927" max="7176" width="10.140625" style="36"/>
    <col min="7177" max="7177" width="6" style="36" customWidth="1"/>
    <col min="7178" max="7178" width="44" style="36" customWidth="1"/>
    <col min="7179" max="7179" width="10.7109375" style="36" customWidth="1"/>
    <col min="7180" max="7180" width="10.140625" style="36" customWidth="1"/>
    <col min="7181" max="7181" width="10.7109375" style="36" customWidth="1"/>
    <col min="7182" max="7182" width="11.85546875" style="36" customWidth="1"/>
    <col min="7183" max="7432" width="10.140625" style="36"/>
    <col min="7433" max="7433" width="6" style="36" customWidth="1"/>
    <col min="7434" max="7434" width="44" style="36" customWidth="1"/>
    <col min="7435" max="7435" width="10.7109375" style="36" customWidth="1"/>
    <col min="7436" max="7436" width="10.140625" style="36" customWidth="1"/>
    <col min="7437" max="7437" width="10.7109375" style="36" customWidth="1"/>
    <col min="7438" max="7438" width="11.85546875" style="36" customWidth="1"/>
    <col min="7439" max="7688" width="10.140625" style="36"/>
    <col min="7689" max="7689" width="6" style="36" customWidth="1"/>
    <col min="7690" max="7690" width="44" style="36" customWidth="1"/>
    <col min="7691" max="7691" width="10.7109375" style="36" customWidth="1"/>
    <col min="7692" max="7692" width="10.140625" style="36" customWidth="1"/>
    <col min="7693" max="7693" width="10.7109375" style="36" customWidth="1"/>
    <col min="7694" max="7694" width="11.85546875" style="36" customWidth="1"/>
    <col min="7695" max="7944" width="10.140625" style="36"/>
    <col min="7945" max="7945" width="6" style="36" customWidth="1"/>
    <col min="7946" max="7946" width="44" style="36" customWidth="1"/>
    <col min="7947" max="7947" width="10.7109375" style="36" customWidth="1"/>
    <col min="7948" max="7948" width="10.140625" style="36" customWidth="1"/>
    <col min="7949" max="7949" width="10.7109375" style="36" customWidth="1"/>
    <col min="7950" max="7950" width="11.85546875" style="36" customWidth="1"/>
    <col min="7951" max="8200" width="10.140625" style="36"/>
    <col min="8201" max="8201" width="6" style="36" customWidth="1"/>
    <col min="8202" max="8202" width="44" style="36" customWidth="1"/>
    <col min="8203" max="8203" width="10.7109375" style="36" customWidth="1"/>
    <col min="8204" max="8204" width="10.140625" style="36" customWidth="1"/>
    <col min="8205" max="8205" width="10.7109375" style="36" customWidth="1"/>
    <col min="8206" max="8206" width="11.85546875" style="36" customWidth="1"/>
    <col min="8207" max="8456" width="10.140625" style="36"/>
    <col min="8457" max="8457" width="6" style="36" customWidth="1"/>
    <col min="8458" max="8458" width="44" style="36" customWidth="1"/>
    <col min="8459" max="8459" width="10.7109375" style="36" customWidth="1"/>
    <col min="8460" max="8460" width="10.140625" style="36" customWidth="1"/>
    <col min="8461" max="8461" width="10.7109375" style="36" customWidth="1"/>
    <col min="8462" max="8462" width="11.85546875" style="36" customWidth="1"/>
    <col min="8463" max="8712" width="10.140625" style="36"/>
    <col min="8713" max="8713" width="6" style="36" customWidth="1"/>
    <col min="8714" max="8714" width="44" style="36" customWidth="1"/>
    <col min="8715" max="8715" width="10.7109375" style="36" customWidth="1"/>
    <col min="8716" max="8716" width="10.140625" style="36" customWidth="1"/>
    <col min="8717" max="8717" width="10.7109375" style="36" customWidth="1"/>
    <col min="8718" max="8718" width="11.85546875" style="36" customWidth="1"/>
    <col min="8719" max="8968" width="10.140625" style="36"/>
    <col min="8969" max="8969" width="6" style="36" customWidth="1"/>
    <col min="8970" max="8970" width="44" style="36" customWidth="1"/>
    <col min="8971" max="8971" width="10.7109375" style="36" customWidth="1"/>
    <col min="8972" max="8972" width="10.140625" style="36" customWidth="1"/>
    <col min="8973" max="8973" width="10.7109375" style="36" customWidth="1"/>
    <col min="8974" max="8974" width="11.85546875" style="36" customWidth="1"/>
    <col min="8975" max="9224" width="10.140625" style="36"/>
    <col min="9225" max="9225" width="6" style="36" customWidth="1"/>
    <col min="9226" max="9226" width="44" style="36" customWidth="1"/>
    <col min="9227" max="9227" width="10.7109375" style="36" customWidth="1"/>
    <col min="9228" max="9228" width="10.140625" style="36" customWidth="1"/>
    <col min="9229" max="9229" width="10.7109375" style="36" customWidth="1"/>
    <col min="9230" max="9230" width="11.85546875" style="36" customWidth="1"/>
    <col min="9231" max="9480" width="10.140625" style="36"/>
    <col min="9481" max="9481" width="6" style="36" customWidth="1"/>
    <col min="9482" max="9482" width="44" style="36" customWidth="1"/>
    <col min="9483" max="9483" width="10.7109375" style="36" customWidth="1"/>
    <col min="9484" max="9484" width="10.140625" style="36" customWidth="1"/>
    <col min="9485" max="9485" width="10.7109375" style="36" customWidth="1"/>
    <col min="9486" max="9486" width="11.85546875" style="36" customWidth="1"/>
    <col min="9487" max="9736" width="10.140625" style="36"/>
    <col min="9737" max="9737" width="6" style="36" customWidth="1"/>
    <col min="9738" max="9738" width="44" style="36" customWidth="1"/>
    <col min="9739" max="9739" width="10.7109375" style="36" customWidth="1"/>
    <col min="9740" max="9740" width="10.140625" style="36" customWidth="1"/>
    <col min="9741" max="9741" width="10.7109375" style="36" customWidth="1"/>
    <col min="9742" max="9742" width="11.85546875" style="36" customWidth="1"/>
    <col min="9743" max="9992" width="10.140625" style="36"/>
    <col min="9993" max="9993" width="6" style="36" customWidth="1"/>
    <col min="9994" max="9994" width="44" style="36" customWidth="1"/>
    <col min="9995" max="9995" width="10.7109375" style="36" customWidth="1"/>
    <col min="9996" max="9996" width="10.140625" style="36" customWidth="1"/>
    <col min="9997" max="9997" width="10.7109375" style="36" customWidth="1"/>
    <col min="9998" max="9998" width="11.85546875" style="36" customWidth="1"/>
    <col min="9999" max="10248" width="10.140625" style="36"/>
    <col min="10249" max="10249" width="6" style="36" customWidth="1"/>
    <col min="10250" max="10250" width="44" style="36" customWidth="1"/>
    <col min="10251" max="10251" width="10.7109375" style="36" customWidth="1"/>
    <col min="10252" max="10252" width="10.140625" style="36" customWidth="1"/>
    <col min="10253" max="10253" width="10.7109375" style="36" customWidth="1"/>
    <col min="10254" max="10254" width="11.85546875" style="36" customWidth="1"/>
    <col min="10255" max="10504" width="10.140625" style="36"/>
    <col min="10505" max="10505" width="6" style="36" customWidth="1"/>
    <col min="10506" max="10506" width="44" style="36" customWidth="1"/>
    <col min="10507" max="10507" width="10.7109375" style="36" customWidth="1"/>
    <col min="10508" max="10508" width="10.140625" style="36" customWidth="1"/>
    <col min="10509" max="10509" width="10.7109375" style="36" customWidth="1"/>
    <col min="10510" max="10510" width="11.85546875" style="36" customWidth="1"/>
    <col min="10511" max="10760" width="10.140625" style="36"/>
    <col min="10761" max="10761" width="6" style="36" customWidth="1"/>
    <col min="10762" max="10762" width="44" style="36" customWidth="1"/>
    <col min="10763" max="10763" width="10.7109375" style="36" customWidth="1"/>
    <col min="10764" max="10764" width="10.140625" style="36" customWidth="1"/>
    <col min="10765" max="10765" width="10.7109375" style="36" customWidth="1"/>
    <col min="10766" max="10766" width="11.85546875" style="36" customWidth="1"/>
    <col min="10767" max="11016" width="10.140625" style="36"/>
    <col min="11017" max="11017" width="6" style="36" customWidth="1"/>
    <col min="11018" max="11018" width="44" style="36" customWidth="1"/>
    <col min="11019" max="11019" width="10.7109375" style="36" customWidth="1"/>
    <col min="11020" max="11020" width="10.140625" style="36" customWidth="1"/>
    <col min="11021" max="11021" width="10.7109375" style="36" customWidth="1"/>
    <col min="11022" max="11022" width="11.85546875" style="36" customWidth="1"/>
    <col min="11023" max="11272" width="10.140625" style="36"/>
    <col min="11273" max="11273" width="6" style="36" customWidth="1"/>
    <col min="11274" max="11274" width="44" style="36" customWidth="1"/>
    <col min="11275" max="11275" width="10.7109375" style="36" customWidth="1"/>
    <col min="11276" max="11276" width="10.140625" style="36" customWidth="1"/>
    <col min="11277" max="11277" width="10.7109375" style="36" customWidth="1"/>
    <col min="11278" max="11278" width="11.85546875" style="36" customWidth="1"/>
    <col min="11279" max="11528" width="10.140625" style="36"/>
    <col min="11529" max="11529" width="6" style="36" customWidth="1"/>
    <col min="11530" max="11530" width="44" style="36" customWidth="1"/>
    <col min="11531" max="11531" width="10.7109375" style="36" customWidth="1"/>
    <col min="11532" max="11532" width="10.140625" style="36" customWidth="1"/>
    <col min="11533" max="11533" width="10.7109375" style="36" customWidth="1"/>
    <col min="11534" max="11534" width="11.85546875" style="36" customWidth="1"/>
    <col min="11535" max="11784" width="10.140625" style="36"/>
    <col min="11785" max="11785" width="6" style="36" customWidth="1"/>
    <col min="11786" max="11786" width="44" style="36" customWidth="1"/>
    <col min="11787" max="11787" width="10.7109375" style="36" customWidth="1"/>
    <col min="11788" max="11788" width="10.140625" style="36" customWidth="1"/>
    <col min="11789" max="11789" width="10.7109375" style="36" customWidth="1"/>
    <col min="11790" max="11790" width="11.85546875" style="36" customWidth="1"/>
    <col min="11791" max="12040" width="10.140625" style="36"/>
    <col min="12041" max="12041" width="6" style="36" customWidth="1"/>
    <col min="12042" max="12042" width="44" style="36" customWidth="1"/>
    <col min="12043" max="12043" width="10.7109375" style="36" customWidth="1"/>
    <col min="12044" max="12044" width="10.140625" style="36" customWidth="1"/>
    <col min="12045" max="12045" width="10.7109375" style="36" customWidth="1"/>
    <col min="12046" max="12046" width="11.85546875" style="36" customWidth="1"/>
    <col min="12047" max="12296" width="10.140625" style="36"/>
    <col min="12297" max="12297" width="6" style="36" customWidth="1"/>
    <col min="12298" max="12298" width="44" style="36" customWidth="1"/>
    <col min="12299" max="12299" width="10.7109375" style="36" customWidth="1"/>
    <col min="12300" max="12300" width="10.140625" style="36" customWidth="1"/>
    <col min="12301" max="12301" width="10.7109375" style="36" customWidth="1"/>
    <col min="12302" max="12302" width="11.85546875" style="36" customWidth="1"/>
    <col min="12303" max="12552" width="10.140625" style="36"/>
    <col min="12553" max="12553" width="6" style="36" customWidth="1"/>
    <col min="12554" max="12554" width="44" style="36" customWidth="1"/>
    <col min="12555" max="12555" width="10.7109375" style="36" customWidth="1"/>
    <col min="12556" max="12556" width="10.140625" style="36" customWidth="1"/>
    <col min="12557" max="12557" width="10.7109375" style="36" customWidth="1"/>
    <col min="12558" max="12558" width="11.85546875" style="36" customWidth="1"/>
    <col min="12559" max="12808" width="10.140625" style="36"/>
    <col min="12809" max="12809" width="6" style="36" customWidth="1"/>
    <col min="12810" max="12810" width="44" style="36" customWidth="1"/>
    <col min="12811" max="12811" width="10.7109375" style="36" customWidth="1"/>
    <col min="12812" max="12812" width="10.140625" style="36" customWidth="1"/>
    <col min="12813" max="12813" width="10.7109375" style="36" customWidth="1"/>
    <col min="12814" max="12814" width="11.85546875" style="36" customWidth="1"/>
    <col min="12815" max="13064" width="10.140625" style="36"/>
    <col min="13065" max="13065" width="6" style="36" customWidth="1"/>
    <col min="13066" max="13066" width="44" style="36" customWidth="1"/>
    <col min="13067" max="13067" width="10.7109375" style="36" customWidth="1"/>
    <col min="13068" max="13068" width="10.140625" style="36" customWidth="1"/>
    <col min="13069" max="13069" width="10.7109375" style="36" customWidth="1"/>
    <col min="13070" max="13070" width="11.85546875" style="36" customWidth="1"/>
    <col min="13071" max="13320" width="10.140625" style="36"/>
    <col min="13321" max="13321" width="6" style="36" customWidth="1"/>
    <col min="13322" max="13322" width="44" style="36" customWidth="1"/>
    <col min="13323" max="13323" width="10.7109375" style="36" customWidth="1"/>
    <col min="13324" max="13324" width="10.140625" style="36" customWidth="1"/>
    <col min="13325" max="13325" width="10.7109375" style="36" customWidth="1"/>
    <col min="13326" max="13326" width="11.85546875" style="36" customWidth="1"/>
    <col min="13327" max="13576" width="10.140625" style="36"/>
    <col min="13577" max="13577" width="6" style="36" customWidth="1"/>
    <col min="13578" max="13578" width="44" style="36" customWidth="1"/>
    <col min="13579" max="13579" width="10.7109375" style="36" customWidth="1"/>
    <col min="13580" max="13580" width="10.140625" style="36" customWidth="1"/>
    <col min="13581" max="13581" width="10.7109375" style="36" customWidth="1"/>
    <col min="13582" max="13582" width="11.85546875" style="36" customWidth="1"/>
    <col min="13583" max="13832" width="10.140625" style="36"/>
    <col min="13833" max="13833" width="6" style="36" customWidth="1"/>
    <col min="13834" max="13834" width="44" style="36" customWidth="1"/>
    <col min="13835" max="13835" width="10.7109375" style="36" customWidth="1"/>
    <col min="13836" max="13836" width="10.140625" style="36" customWidth="1"/>
    <col min="13837" max="13837" width="10.7109375" style="36" customWidth="1"/>
    <col min="13838" max="13838" width="11.85546875" style="36" customWidth="1"/>
    <col min="13839" max="14088" width="10.140625" style="36"/>
    <col min="14089" max="14089" width="6" style="36" customWidth="1"/>
    <col min="14090" max="14090" width="44" style="36" customWidth="1"/>
    <col min="14091" max="14091" width="10.7109375" style="36" customWidth="1"/>
    <col min="14092" max="14092" width="10.140625" style="36" customWidth="1"/>
    <col min="14093" max="14093" width="10.7109375" style="36" customWidth="1"/>
    <col min="14094" max="14094" width="11.85546875" style="36" customWidth="1"/>
    <col min="14095" max="14344" width="10.140625" style="36"/>
    <col min="14345" max="14345" width="6" style="36" customWidth="1"/>
    <col min="14346" max="14346" width="44" style="36" customWidth="1"/>
    <col min="14347" max="14347" width="10.7109375" style="36" customWidth="1"/>
    <col min="14348" max="14348" width="10.140625" style="36" customWidth="1"/>
    <col min="14349" max="14349" width="10.7109375" style="36" customWidth="1"/>
    <col min="14350" max="14350" width="11.85546875" style="36" customWidth="1"/>
    <col min="14351" max="14600" width="10.140625" style="36"/>
    <col min="14601" max="14601" width="6" style="36" customWidth="1"/>
    <col min="14602" max="14602" width="44" style="36" customWidth="1"/>
    <col min="14603" max="14603" width="10.7109375" style="36" customWidth="1"/>
    <col min="14604" max="14604" width="10.140625" style="36" customWidth="1"/>
    <col min="14605" max="14605" width="10.7109375" style="36" customWidth="1"/>
    <col min="14606" max="14606" width="11.85546875" style="36" customWidth="1"/>
    <col min="14607" max="14856" width="10.140625" style="36"/>
    <col min="14857" max="14857" width="6" style="36" customWidth="1"/>
    <col min="14858" max="14858" width="44" style="36" customWidth="1"/>
    <col min="14859" max="14859" width="10.7109375" style="36" customWidth="1"/>
    <col min="14860" max="14860" width="10.140625" style="36" customWidth="1"/>
    <col min="14861" max="14861" width="10.7109375" style="36" customWidth="1"/>
    <col min="14862" max="14862" width="11.85546875" style="36" customWidth="1"/>
    <col min="14863" max="15112" width="10.140625" style="36"/>
    <col min="15113" max="15113" width="6" style="36" customWidth="1"/>
    <col min="15114" max="15114" width="44" style="36" customWidth="1"/>
    <col min="15115" max="15115" width="10.7109375" style="36" customWidth="1"/>
    <col min="15116" max="15116" width="10.140625" style="36" customWidth="1"/>
    <col min="15117" max="15117" width="10.7109375" style="36" customWidth="1"/>
    <col min="15118" max="15118" width="11.85546875" style="36" customWidth="1"/>
    <col min="15119" max="15368" width="10.140625" style="36"/>
    <col min="15369" max="15369" width="6" style="36" customWidth="1"/>
    <col min="15370" max="15370" width="44" style="36" customWidth="1"/>
    <col min="15371" max="15371" width="10.7109375" style="36" customWidth="1"/>
    <col min="15372" max="15372" width="10.140625" style="36" customWidth="1"/>
    <col min="15373" max="15373" width="10.7109375" style="36" customWidth="1"/>
    <col min="15374" max="15374" width="11.85546875" style="36" customWidth="1"/>
    <col min="15375" max="15624" width="10.140625" style="36"/>
    <col min="15625" max="15625" width="6" style="36" customWidth="1"/>
    <col min="15626" max="15626" width="44" style="36" customWidth="1"/>
    <col min="15627" max="15627" width="10.7109375" style="36" customWidth="1"/>
    <col min="15628" max="15628" width="10.140625" style="36" customWidth="1"/>
    <col min="15629" max="15629" width="10.7109375" style="36" customWidth="1"/>
    <col min="15630" max="15630" width="11.85546875" style="36" customWidth="1"/>
    <col min="15631" max="15880" width="10.140625" style="36"/>
    <col min="15881" max="15881" width="6" style="36" customWidth="1"/>
    <col min="15882" max="15882" width="44" style="36" customWidth="1"/>
    <col min="15883" max="15883" width="10.7109375" style="36" customWidth="1"/>
    <col min="15884" max="15884" width="10.140625" style="36" customWidth="1"/>
    <col min="15885" max="15885" width="10.7109375" style="36" customWidth="1"/>
    <col min="15886" max="15886" width="11.85546875" style="36" customWidth="1"/>
    <col min="15887" max="16384" width="10.140625" style="36"/>
  </cols>
  <sheetData>
    <row r="1" spans="1:4" x14ac:dyDescent="0.25">
      <c r="A1" s="24" t="s">
        <v>26</v>
      </c>
      <c r="B1" s="6"/>
      <c r="C1" s="6"/>
      <c r="D1" s="6"/>
    </row>
    <row r="2" spans="1:4" x14ac:dyDescent="0.25">
      <c r="A2" s="24"/>
      <c r="B2" s="6"/>
      <c r="C2" s="6"/>
      <c r="D2" s="6" t="s">
        <v>75</v>
      </c>
    </row>
    <row r="3" spans="1:4" ht="48" customHeight="1" x14ac:dyDescent="0.25">
      <c r="A3" s="8" t="s">
        <v>0</v>
      </c>
      <c r="B3" s="33" t="s">
        <v>27</v>
      </c>
      <c r="C3" s="23" t="s">
        <v>151</v>
      </c>
      <c r="D3" s="23" t="s">
        <v>155</v>
      </c>
    </row>
    <row r="4" spans="1:4" x14ac:dyDescent="0.25">
      <c r="A4" s="31">
        <v>1</v>
      </c>
      <c r="B4" s="35">
        <v>2</v>
      </c>
      <c r="C4" s="31">
        <v>3</v>
      </c>
      <c r="D4" s="31">
        <v>4</v>
      </c>
    </row>
    <row r="5" spans="1:4" x14ac:dyDescent="0.25">
      <c r="A5" s="9">
        <v>1</v>
      </c>
      <c r="B5" s="5" t="s">
        <v>28</v>
      </c>
      <c r="C5" s="47">
        <f>C6</f>
        <v>284.8</v>
      </c>
      <c r="D5" s="47">
        <f>D6</f>
        <v>263.60000000000002</v>
      </c>
    </row>
    <row r="6" spans="1:4" x14ac:dyDescent="0.25">
      <c r="A6" s="9">
        <f>+A5+1</f>
        <v>2</v>
      </c>
      <c r="B6" s="5" t="s">
        <v>29</v>
      </c>
      <c r="C6" s="47">
        <f>C8</f>
        <v>284.8</v>
      </c>
      <c r="D6" s="47">
        <f>D8</f>
        <v>263.60000000000002</v>
      </c>
    </row>
    <row r="7" spans="1:4" x14ac:dyDescent="0.25">
      <c r="A7" s="9">
        <f t="shared" ref="A7:A51" si="0">+A6+1</f>
        <v>3</v>
      </c>
      <c r="B7" s="35" t="s">
        <v>1</v>
      </c>
      <c r="C7" s="47"/>
      <c r="D7" s="47"/>
    </row>
    <row r="8" spans="1:4" ht="31.5" x14ac:dyDescent="0.25">
      <c r="A8" s="9">
        <f t="shared" si="0"/>
        <v>4</v>
      </c>
      <c r="B8" s="4" t="s">
        <v>38</v>
      </c>
      <c r="C8" s="48">
        <v>284.8</v>
      </c>
      <c r="D8" s="48">
        <v>263.60000000000002</v>
      </c>
    </row>
    <row r="9" spans="1:4" x14ac:dyDescent="0.25">
      <c r="A9" s="9">
        <f t="shared" si="0"/>
        <v>5</v>
      </c>
      <c r="B9" s="5" t="s">
        <v>2</v>
      </c>
      <c r="C9" s="47">
        <f>C10+C11+C15+C46+C60+C68+C73+C81+C86+C87+C102+C106</f>
        <v>256794.5</v>
      </c>
      <c r="D9" s="47">
        <f>+D10+D11+D15+D60+D68+D73+D81+D86+D87+D102+D46+D106</f>
        <v>143683.20000000001</v>
      </c>
    </row>
    <row r="10" spans="1:4" ht="31.5" x14ac:dyDescent="0.25">
      <c r="A10" s="9">
        <f t="shared" si="0"/>
        <v>6</v>
      </c>
      <c r="B10" s="4" t="s">
        <v>123</v>
      </c>
      <c r="C10" s="47">
        <v>687.9</v>
      </c>
      <c r="D10" s="47"/>
    </row>
    <row r="11" spans="1:4" x14ac:dyDescent="0.25">
      <c r="A11" s="9">
        <f t="shared" si="0"/>
        <v>7</v>
      </c>
      <c r="B11" s="7" t="s">
        <v>127</v>
      </c>
      <c r="C11" s="47">
        <f>C13+C14</f>
        <v>1522</v>
      </c>
      <c r="D11" s="47">
        <f>D13+D14</f>
        <v>0.7</v>
      </c>
    </row>
    <row r="12" spans="1:4" x14ac:dyDescent="0.25">
      <c r="A12" s="9">
        <f t="shared" si="0"/>
        <v>8</v>
      </c>
      <c r="B12" s="35" t="s">
        <v>1</v>
      </c>
      <c r="C12" s="47"/>
      <c r="D12" s="47"/>
    </row>
    <row r="13" spans="1:4" ht="31.5" x14ac:dyDescent="0.25">
      <c r="A13" s="9">
        <f t="shared" si="0"/>
        <v>9</v>
      </c>
      <c r="B13" s="8" t="s">
        <v>128</v>
      </c>
      <c r="C13" s="48">
        <v>1438.2</v>
      </c>
      <c r="D13" s="48"/>
    </row>
    <row r="14" spans="1:4" ht="55.5" customHeight="1" x14ac:dyDescent="0.25">
      <c r="A14" s="9">
        <f t="shared" si="0"/>
        <v>10</v>
      </c>
      <c r="B14" s="8" t="s">
        <v>129</v>
      </c>
      <c r="C14" s="48">
        <v>83.8</v>
      </c>
      <c r="D14" s="48">
        <v>0.7</v>
      </c>
    </row>
    <row r="15" spans="1:4" x14ac:dyDescent="0.25">
      <c r="A15" s="9">
        <f t="shared" si="0"/>
        <v>11</v>
      </c>
      <c r="B15" s="5" t="s">
        <v>29</v>
      </c>
      <c r="C15" s="47">
        <f>+SUM(C17:C25)</f>
        <v>17105</v>
      </c>
      <c r="D15" s="47">
        <f>+SUM(D17:D25)</f>
        <v>10623.4</v>
      </c>
    </row>
    <row r="16" spans="1:4" x14ac:dyDescent="0.25">
      <c r="A16" s="9">
        <f t="shared" si="0"/>
        <v>12</v>
      </c>
      <c r="B16" s="35" t="s">
        <v>1</v>
      </c>
      <c r="C16" s="47"/>
      <c r="D16" s="48"/>
    </row>
    <row r="17" spans="1:4" ht="54.75" customHeight="1" x14ac:dyDescent="0.25">
      <c r="A17" s="9">
        <f t="shared" si="0"/>
        <v>13</v>
      </c>
      <c r="B17" s="4" t="s">
        <v>30</v>
      </c>
      <c r="C17" s="48">
        <f>15936.6+20</f>
        <v>15956.6</v>
      </c>
      <c r="D17" s="48">
        <v>9866.6</v>
      </c>
    </row>
    <row r="18" spans="1:4" ht="36.75" customHeight="1" x14ac:dyDescent="0.25">
      <c r="A18" s="9">
        <f t="shared" si="0"/>
        <v>14</v>
      </c>
      <c r="B18" s="4" t="s">
        <v>31</v>
      </c>
      <c r="C18" s="48">
        <v>150</v>
      </c>
      <c r="D18" s="48"/>
    </row>
    <row r="19" spans="1:4" ht="31.5" x14ac:dyDescent="0.25">
      <c r="A19" s="9">
        <f t="shared" si="0"/>
        <v>15</v>
      </c>
      <c r="B19" s="4" t="s">
        <v>32</v>
      </c>
      <c r="C19" s="48">
        <v>150</v>
      </c>
      <c r="D19" s="48"/>
    </row>
    <row r="20" spans="1:4" ht="47.25" x14ac:dyDescent="0.25">
      <c r="A20" s="9">
        <f t="shared" si="0"/>
        <v>16</v>
      </c>
      <c r="B20" s="25" t="s">
        <v>135</v>
      </c>
      <c r="C20" s="48">
        <v>0.8</v>
      </c>
      <c r="D20" s="48">
        <v>0.8</v>
      </c>
    </row>
    <row r="21" spans="1:4" ht="39.75" customHeight="1" x14ac:dyDescent="0.25">
      <c r="A21" s="9">
        <f t="shared" si="0"/>
        <v>17</v>
      </c>
      <c r="B21" s="8" t="s">
        <v>181</v>
      </c>
      <c r="C21" s="48">
        <v>6.7</v>
      </c>
      <c r="D21" s="48">
        <v>6.6</v>
      </c>
    </row>
    <row r="22" spans="1:4" ht="63" x14ac:dyDescent="0.25">
      <c r="A22" s="9">
        <f t="shared" si="0"/>
        <v>18</v>
      </c>
      <c r="B22" s="8" t="s">
        <v>182</v>
      </c>
      <c r="C22" s="48">
        <v>12.8</v>
      </c>
      <c r="D22" s="48">
        <v>12.6</v>
      </c>
    </row>
    <row r="23" spans="1:4" ht="35.25" customHeight="1" x14ac:dyDescent="0.25">
      <c r="A23" s="9">
        <f t="shared" si="0"/>
        <v>19</v>
      </c>
      <c r="B23" s="8" t="s">
        <v>183</v>
      </c>
      <c r="C23" s="48">
        <v>11.6</v>
      </c>
      <c r="D23" s="48">
        <v>11.4</v>
      </c>
    </row>
    <row r="24" spans="1:4" ht="63" x14ac:dyDescent="0.25">
      <c r="A24" s="9">
        <f t="shared" si="0"/>
        <v>20</v>
      </c>
      <c r="B24" s="8" t="s">
        <v>185</v>
      </c>
      <c r="C24" s="48">
        <v>20</v>
      </c>
      <c r="D24" s="48"/>
    </row>
    <row r="25" spans="1:4" ht="63" x14ac:dyDescent="0.25">
      <c r="A25" s="9">
        <f t="shared" si="0"/>
        <v>21</v>
      </c>
      <c r="B25" s="4" t="s">
        <v>33</v>
      </c>
      <c r="C25" s="48">
        <f>+SUM(C27:C45)</f>
        <v>796.5</v>
      </c>
      <c r="D25" s="48">
        <f>+SUM(D27:D45)</f>
        <v>725.4</v>
      </c>
    </row>
    <row r="26" spans="1:4" x14ac:dyDescent="0.25">
      <c r="A26" s="9">
        <f t="shared" si="0"/>
        <v>22</v>
      </c>
      <c r="B26" s="35" t="s">
        <v>1</v>
      </c>
      <c r="C26" s="47"/>
      <c r="D26" s="48"/>
    </row>
    <row r="27" spans="1:4" ht="31.5" x14ac:dyDescent="0.25">
      <c r="A27" s="9">
        <f t="shared" si="0"/>
        <v>23</v>
      </c>
      <c r="B27" s="4" t="s">
        <v>136</v>
      </c>
      <c r="C27" s="48">
        <v>0.3</v>
      </c>
      <c r="D27" s="48">
        <v>0.3</v>
      </c>
    </row>
    <row r="28" spans="1:4" x14ac:dyDescent="0.25">
      <c r="A28" s="9">
        <f t="shared" si="0"/>
        <v>24</v>
      </c>
      <c r="B28" s="4" t="s">
        <v>12</v>
      </c>
      <c r="C28" s="48">
        <v>31.7</v>
      </c>
      <c r="D28" s="48">
        <v>21.3</v>
      </c>
    </row>
    <row r="29" spans="1:4" ht="31.5" x14ac:dyDescent="0.25">
      <c r="A29" s="9">
        <f t="shared" si="0"/>
        <v>25</v>
      </c>
      <c r="B29" s="4" t="s">
        <v>13</v>
      </c>
      <c r="C29" s="48">
        <v>15.6</v>
      </c>
      <c r="D29" s="48">
        <v>15.4</v>
      </c>
    </row>
    <row r="30" spans="1:4" ht="31.5" x14ac:dyDescent="0.25">
      <c r="A30" s="9">
        <f t="shared" si="0"/>
        <v>26</v>
      </c>
      <c r="B30" s="4" t="s">
        <v>72</v>
      </c>
      <c r="C30" s="48">
        <v>78.2</v>
      </c>
      <c r="D30" s="48">
        <v>62.4</v>
      </c>
    </row>
    <row r="31" spans="1:4" ht="31.5" x14ac:dyDescent="0.25">
      <c r="A31" s="9">
        <f t="shared" si="0"/>
        <v>27</v>
      </c>
      <c r="B31" s="4" t="s">
        <v>97</v>
      </c>
      <c r="C31" s="48">
        <v>35.299999999999997</v>
      </c>
      <c r="D31" s="48">
        <v>32.9</v>
      </c>
    </row>
    <row r="32" spans="1:4" x14ac:dyDescent="0.25">
      <c r="A32" s="9">
        <f t="shared" si="0"/>
        <v>28</v>
      </c>
      <c r="B32" s="4" t="s">
        <v>14</v>
      </c>
      <c r="C32" s="48">
        <v>85.7</v>
      </c>
      <c r="D32" s="48">
        <v>84.2</v>
      </c>
    </row>
    <row r="33" spans="1:4" x14ac:dyDescent="0.25">
      <c r="A33" s="9">
        <f t="shared" si="0"/>
        <v>29</v>
      </c>
      <c r="B33" s="4" t="s">
        <v>15</v>
      </c>
      <c r="C33" s="48">
        <v>115.2</v>
      </c>
      <c r="D33" s="48">
        <v>105.8</v>
      </c>
    </row>
    <row r="34" spans="1:4" ht="47.25" x14ac:dyDescent="0.25">
      <c r="A34" s="9">
        <f t="shared" si="0"/>
        <v>30</v>
      </c>
      <c r="B34" s="4" t="s">
        <v>68</v>
      </c>
      <c r="C34" s="48">
        <v>23</v>
      </c>
      <c r="D34" s="48">
        <v>22.5</v>
      </c>
    </row>
    <row r="35" spans="1:4" ht="31.5" x14ac:dyDescent="0.25">
      <c r="A35" s="9">
        <f t="shared" si="0"/>
        <v>31</v>
      </c>
      <c r="B35" s="4" t="s">
        <v>16</v>
      </c>
      <c r="C35" s="48">
        <v>2.6</v>
      </c>
      <c r="D35" s="48"/>
    </row>
    <row r="36" spans="1:4" ht="47.25" x14ac:dyDescent="0.25">
      <c r="A36" s="9">
        <f t="shared" si="0"/>
        <v>32</v>
      </c>
      <c r="B36" s="4" t="s">
        <v>126</v>
      </c>
      <c r="C36" s="48">
        <v>1.2</v>
      </c>
      <c r="D36" s="48">
        <v>1.1000000000000001</v>
      </c>
    </row>
    <row r="37" spans="1:4" x14ac:dyDescent="0.25">
      <c r="A37" s="9">
        <f t="shared" si="0"/>
        <v>33</v>
      </c>
      <c r="B37" s="4" t="s">
        <v>73</v>
      </c>
      <c r="C37" s="48">
        <v>5.2</v>
      </c>
      <c r="D37" s="48"/>
    </row>
    <row r="38" spans="1:4" x14ac:dyDescent="0.25">
      <c r="A38" s="9">
        <f t="shared" si="0"/>
        <v>34</v>
      </c>
      <c r="B38" s="8" t="s">
        <v>34</v>
      </c>
      <c r="C38" s="48">
        <v>26.4</v>
      </c>
      <c r="D38" s="48">
        <v>25.6</v>
      </c>
    </row>
    <row r="39" spans="1:4" ht="38.25" customHeight="1" x14ac:dyDescent="0.25">
      <c r="A39" s="9">
        <f t="shared" si="0"/>
        <v>35</v>
      </c>
      <c r="B39" s="4" t="s">
        <v>99</v>
      </c>
      <c r="C39" s="48">
        <v>12.1</v>
      </c>
      <c r="D39" s="48">
        <v>11.9</v>
      </c>
    </row>
    <row r="40" spans="1:4" x14ac:dyDescent="0.25">
      <c r="A40" s="9">
        <f t="shared" si="0"/>
        <v>36</v>
      </c>
      <c r="B40" s="4" t="s">
        <v>35</v>
      </c>
      <c r="C40" s="48">
        <v>173.1</v>
      </c>
      <c r="D40" s="48">
        <v>163.1</v>
      </c>
    </row>
    <row r="41" spans="1:4" ht="31.5" x14ac:dyDescent="0.25">
      <c r="A41" s="9">
        <f t="shared" si="0"/>
        <v>37</v>
      </c>
      <c r="B41" s="4" t="s">
        <v>36</v>
      </c>
      <c r="C41" s="48">
        <v>26.1</v>
      </c>
      <c r="D41" s="48">
        <v>24.6</v>
      </c>
    </row>
    <row r="42" spans="1:4" x14ac:dyDescent="0.25">
      <c r="A42" s="9">
        <f t="shared" si="0"/>
        <v>38</v>
      </c>
      <c r="B42" s="4" t="s">
        <v>37</v>
      </c>
      <c r="C42" s="48">
        <v>81.099999999999994</v>
      </c>
      <c r="D42" s="48">
        <v>77.099999999999994</v>
      </c>
    </row>
    <row r="43" spans="1:4" ht="31.5" x14ac:dyDescent="0.25">
      <c r="A43" s="9">
        <f t="shared" si="0"/>
        <v>39</v>
      </c>
      <c r="B43" s="4" t="s">
        <v>100</v>
      </c>
      <c r="C43" s="48">
        <v>11.3</v>
      </c>
      <c r="D43" s="48">
        <v>11.1</v>
      </c>
    </row>
    <row r="44" spans="1:4" ht="34.5" customHeight="1" x14ac:dyDescent="0.25">
      <c r="A44" s="9">
        <f t="shared" si="0"/>
        <v>40</v>
      </c>
      <c r="B44" s="4" t="s">
        <v>113</v>
      </c>
      <c r="C44" s="48">
        <v>41.4</v>
      </c>
      <c r="D44" s="48">
        <v>35.6</v>
      </c>
    </row>
    <row r="45" spans="1:4" ht="70.5" customHeight="1" x14ac:dyDescent="0.25">
      <c r="A45" s="9">
        <f t="shared" si="0"/>
        <v>41</v>
      </c>
      <c r="B45" s="4" t="s">
        <v>144</v>
      </c>
      <c r="C45" s="48">
        <v>31</v>
      </c>
      <c r="D45" s="48">
        <v>30.5</v>
      </c>
    </row>
    <row r="46" spans="1:4" x14ac:dyDescent="0.25">
      <c r="A46" s="9">
        <f t="shared" si="0"/>
        <v>42</v>
      </c>
      <c r="B46" s="5" t="s">
        <v>62</v>
      </c>
      <c r="C46" s="47">
        <f>+SUM(C48:C54)</f>
        <v>6497.9</v>
      </c>
      <c r="D46" s="47">
        <f>+SUM(D48:D54)</f>
        <v>2584.4</v>
      </c>
    </row>
    <row r="47" spans="1:4" x14ac:dyDescent="0.25">
      <c r="A47" s="9">
        <f t="shared" si="0"/>
        <v>43</v>
      </c>
      <c r="B47" s="35" t="s">
        <v>1</v>
      </c>
      <c r="C47" s="48"/>
      <c r="D47" s="48"/>
    </row>
    <row r="48" spans="1:4" ht="31.5" x14ac:dyDescent="0.25">
      <c r="A48" s="9">
        <f t="shared" si="0"/>
        <v>44</v>
      </c>
      <c r="B48" s="4" t="s">
        <v>70</v>
      </c>
      <c r="C48" s="48">
        <v>2377.9</v>
      </c>
      <c r="D48" s="48">
        <v>1278.9000000000001</v>
      </c>
    </row>
    <row r="49" spans="1:4" ht="31.5" x14ac:dyDescent="0.25">
      <c r="A49" s="9">
        <f t="shared" si="0"/>
        <v>45</v>
      </c>
      <c r="B49" s="4" t="s">
        <v>71</v>
      </c>
      <c r="C49" s="48">
        <v>29.1</v>
      </c>
      <c r="D49" s="48">
        <v>15.8</v>
      </c>
    </row>
    <row r="50" spans="1:4" ht="31.5" x14ac:dyDescent="0.25">
      <c r="A50" s="9">
        <f t="shared" si="0"/>
        <v>46</v>
      </c>
      <c r="B50" s="4" t="s">
        <v>64</v>
      </c>
      <c r="C50" s="48">
        <v>126</v>
      </c>
      <c r="D50" s="48"/>
    </row>
    <row r="51" spans="1:4" ht="31.5" x14ac:dyDescent="0.25">
      <c r="A51" s="9">
        <f t="shared" si="0"/>
        <v>47</v>
      </c>
      <c r="B51" s="8" t="s">
        <v>65</v>
      </c>
      <c r="C51" s="48">
        <v>43.9</v>
      </c>
      <c r="D51" s="48"/>
    </row>
    <row r="52" spans="1:4" ht="42.75" customHeight="1" x14ac:dyDescent="0.25">
      <c r="A52" s="9">
        <f>+A51+1</f>
        <v>48</v>
      </c>
      <c r="B52" s="4" t="s">
        <v>105</v>
      </c>
      <c r="C52" s="48">
        <v>2537.6999999999998</v>
      </c>
      <c r="D52" s="48">
        <v>26.6</v>
      </c>
    </row>
    <row r="53" spans="1:4" ht="72" customHeight="1" x14ac:dyDescent="0.25">
      <c r="A53" s="9">
        <f t="shared" ref="A53:A131" si="1">+A52+1</f>
        <v>49</v>
      </c>
      <c r="B53" s="8" t="s">
        <v>186</v>
      </c>
      <c r="C53" s="48">
        <v>5.5</v>
      </c>
      <c r="D53" s="48">
        <v>5.4</v>
      </c>
    </row>
    <row r="54" spans="1:4" ht="51" customHeight="1" x14ac:dyDescent="0.25">
      <c r="A54" s="9">
        <f t="shared" si="1"/>
        <v>50</v>
      </c>
      <c r="B54" s="25" t="s">
        <v>63</v>
      </c>
      <c r="C54" s="48">
        <f>+SUM(C56:C59)</f>
        <v>1377.8</v>
      </c>
      <c r="D54" s="48">
        <f>+SUM(D56:D59)</f>
        <v>1257.7</v>
      </c>
    </row>
    <row r="55" spans="1:4" x14ac:dyDescent="0.25">
      <c r="A55" s="9">
        <f t="shared" si="1"/>
        <v>51</v>
      </c>
      <c r="B55" s="35" t="s">
        <v>1</v>
      </c>
      <c r="C55" s="48"/>
      <c r="D55" s="48"/>
    </row>
    <row r="56" spans="1:4" ht="31.5" x14ac:dyDescent="0.25">
      <c r="A56" s="9">
        <f t="shared" si="1"/>
        <v>52</v>
      </c>
      <c r="B56" s="4" t="s">
        <v>102</v>
      </c>
      <c r="C56" s="48">
        <v>990.6</v>
      </c>
      <c r="D56" s="48">
        <v>913.9</v>
      </c>
    </row>
    <row r="57" spans="1:4" ht="47.25" x14ac:dyDescent="0.25">
      <c r="A57" s="9">
        <f t="shared" si="1"/>
        <v>53</v>
      </c>
      <c r="B57" s="4" t="s">
        <v>101</v>
      </c>
      <c r="C57" s="48">
        <v>225.8</v>
      </c>
      <c r="D57" s="48">
        <v>211.4</v>
      </c>
    </row>
    <row r="58" spans="1:4" ht="31.5" x14ac:dyDescent="0.25">
      <c r="A58" s="9">
        <f t="shared" si="1"/>
        <v>54</v>
      </c>
      <c r="B58" s="4" t="s">
        <v>116</v>
      </c>
      <c r="C58" s="48">
        <v>152.1</v>
      </c>
      <c r="D58" s="48">
        <v>124</v>
      </c>
    </row>
    <row r="59" spans="1:4" x14ac:dyDescent="0.25">
      <c r="A59" s="9">
        <f t="shared" si="1"/>
        <v>55</v>
      </c>
      <c r="B59" s="25" t="s">
        <v>87</v>
      </c>
      <c r="C59" s="48">
        <v>9.3000000000000007</v>
      </c>
      <c r="D59" s="48">
        <v>8.4</v>
      </c>
    </row>
    <row r="60" spans="1:4" x14ac:dyDescent="0.25">
      <c r="A60" s="9">
        <f t="shared" si="1"/>
        <v>56</v>
      </c>
      <c r="B60" s="7" t="s">
        <v>39</v>
      </c>
      <c r="C60" s="47">
        <f>+SUM(C62:C67)</f>
        <v>7719.3</v>
      </c>
      <c r="D60" s="47">
        <f>+SUM(D62:D64)</f>
        <v>0</v>
      </c>
    </row>
    <row r="61" spans="1:4" x14ac:dyDescent="0.25">
      <c r="A61" s="9">
        <f t="shared" si="1"/>
        <v>57</v>
      </c>
      <c r="B61" s="35" t="s">
        <v>1</v>
      </c>
      <c r="C61" s="48"/>
      <c r="D61" s="48"/>
    </row>
    <row r="62" spans="1:4" ht="31.5" x14ac:dyDescent="0.25">
      <c r="A62" s="9">
        <f t="shared" si="1"/>
        <v>58</v>
      </c>
      <c r="B62" s="8" t="s">
        <v>69</v>
      </c>
      <c r="C62" s="48">
        <v>6979.5</v>
      </c>
      <c r="D62" s="48"/>
    </row>
    <row r="63" spans="1:4" ht="47.25" x14ac:dyDescent="0.25">
      <c r="A63" s="9">
        <f t="shared" si="1"/>
        <v>59</v>
      </c>
      <c r="B63" s="8" t="s">
        <v>109</v>
      </c>
      <c r="C63" s="48">
        <v>74.5</v>
      </c>
      <c r="D63" s="48"/>
    </row>
    <row r="64" spans="1:4" x14ac:dyDescent="0.25">
      <c r="A64" s="9">
        <f t="shared" si="1"/>
        <v>60</v>
      </c>
      <c r="B64" s="4" t="s">
        <v>40</v>
      </c>
      <c r="C64" s="48">
        <v>504</v>
      </c>
      <c r="D64" s="48"/>
    </row>
    <row r="65" spans="1:4" ht="47.25" x14ac:dyDescent="0.25">
      <c r="A65" s="9">
        <f t="shared" si="1"/>
        <v>61</v>
      </c>
      <c r="B65" s="19" t="s">
        <v>187</v>
      </c>
      <c r="C65" s="48">
        <v>5.8</v>
      </c>
      <c r="D65" s="48"/>
    </row>
    <row r="66" spans="1:4" ht="47.25" x14ac:dyDescent="0.25">
      <c r="A66" s="9">
        <f t="shared" si="1"/>
        <v>62</v>
      </c>
      <c r="B66" s="19" t="s">
        <v>188</v>
      </c>
      <c r="C66" s="48">
        <v>5.5</v>
      </c>
      <c r="D66" s="48"/>
    </row>
    <row r="67" spans="1:4" ht="63" x14ac:dyDescent="0.25">
      <c r="A67" s="9">
        <f t="shared" si="1"/>
        <v>63</v>
      </c>
      <c r="B67" s="8" t="s">
        <v>189</v>
      </c>
      <c r="C67" s="48">
        <v>150</v>
      </c>
      <c r="D67" s="48"/>
    </row>
    <row r="68" spans="1:4" ht="31.5" x14ac:dyDescent="0.25">
      <c r="A68" s="9">
        <f t="shared" si="1"/>
        <v>64</v>
      </c>
      <c r="B68" s="4" t="s">
        <v>117</v>
      </c>
      <c r="C68" s="47">
        <f>+SUM(C70:C72)</f>
        <v>20454.5</v>
      </c>
      <c r="D68" s="47">
        <f>+SUM(D70:D72)</f>
        <v>8.4</v>
      </c>
    </row>
    <row r="69" spans="1:4" x14ac:dyDescent="0.25">
      <c r="A69" s="9">
        <f t="shared" si="1"/>
        <v>65</v>
      </c>
      <c r="B69" s="35" t="s">
        <v>1</v>
      </c>
      <c r="C69" s="47"/>
      <c r="D69" s="47"/>
    </row>
    <row r="70" spans="1:4" ht="31.5" x14ac:dyDescent="0.25">
      <c r="A70" s="9">
        <f t="shared" si="1"/>
        <v>66</v>
      </c>
      <c r="B70" s="4" t="s">
        <v>104</v>
      </c>
      <c r="C70" s="48">
        <v>13062.8</v>
      </c>
      <c r="D70" s="48">
        <v>8.4</v>
      </c>
    </row>
    <row r="71" spans="1:4" ht="63" x14ac:dyDescent="0.25">
      <c r="A71" s="9">
        <f t="shared" si="1"/>
        <v>67</v>
      </c>
      <c r="B71" s="8" t="s">
        <v>190</v>
      </c>
      <c r="C71" s="48">
        <v>6276.1</v>
      </c>
      <c r="D71" s="48"/>
    </row>
    <row r="72" spans="1:4" ht="47.25" x14ac:dyDescent="0.25">
      <c r="A72" s="9">
        <f t="shared" si="1"/>
        <v>68</v>
      </c>
      <c r="B72" s="4" t="s">
        <v>108</v>
      </c>
      <c r="C72" s="48">
        <v>1115.5999999999999</v>
      </c>
      <c r="D72" s="48"/>
    </row>
    <row r="73" spans="1:4" ht="31.5" x14ac:dyDescent="0.25">
      <c r="A73" s="9">
        <f t="shared" si="1"/>
        <v>69</v>
      </c>
      <c r="B73" s="4" t="s">
        <v>121</v>
      </c>
      <c r="C73" s="47">
        <f>+SUM(C75:C80)</f>
        <v>14249.1</v>
      </c>
      <c r="D73" s="47">
        <f>+SUM(D75:D80)</f>
        <v>797.9</v>
      </c>
    </row>
    <row r="74" spans="1:4" x14ac:dyDescent="0.25">
      <c r="A74" s="9">
        <f t="shared" si="1"/>
        <v>70</v>
      </c>
      <c r="B74" s="35" t="s">
        <v>1</v>
      </c>
      <c r="C74" s="47"/>
      <c r="D74" s="47"/>
    </row>
    <row r="75" spans="1:4" ht="47.25" x14ac:dyDescent="0.25">
      <c r="A75" s="9">
        <f t="shared" si="1"/>
        <v>71</v>
      </c>
      <c r="B75" s="4" t="s">
        <v>41</v>
      </c>
      <c r="C75" s="48">
        <v>12438</v>
      </c>
      <c r="D75" s="48">
        <v>774.6</v>
      </c>
    </row>
    <row r="76" spans="1:4" ht="47.25" x14ac:dyDescent="0.25">
      <c r="A76" s="9">
        <f t="shared" si="1"/>
        <v>72</v>
      </c>
      <c r="B76" s="4" t="s">
        <v>49</v>
      </c>
      <c r="C76" s="48">
        <v>35.700000000000003</v>
      </c>
      <c r="D76" s="48">
        <v>23.3</v>
      </c>
    </row>
    <row r="77" spans="1:4" ht="47.25" x14ac:dyDescent="0.25">
      <c r="A77" s="9">
        <f t="shared" si="1"/>
        <v>73</v>
      </c>
      <c r="B77" s="4" t="s">
        <v>139</v>
      </c>
      <c r="C77" s="48">
        <v>400</v>
      </c>
      <c r="D77" s="48"/>
    </row>
    <row r="78" spans="1:4" ht="48" customHeight="1" x14ac:dyDescent="0.25">
      <c r="A78" s="9">
        <f t="shared" si="1"/>
        <v>74</v>
      </c>
      <c r="B78" s="4" t="s">
        <v>162</v>
      </c>
      <c r="C78" s="48">
        <v>24.5</v>
      </c>
      <c r="D78" s="48"/>
    </row>
    <row r="79" spans="1:4" ht="79.5" customHeight="1" x14ac:dyDescent="0.25">
      <c r="A79" s="9">
        <f t="shared" si="1"/>
        <v>75</v>
      </c>
      <c r="B79" s="8" t="s">
        <v>191</v>
      </c>
      <c r="C79" s="48">
        <v>200</v>
      </c>
      <c r="D79" s="48"/>
    </row>
    <row r="80" spans="1:4" ht="57" customHeight="1" x14ac:dyDescent="0.25">
      <c r="A80" s="9">
        <f t="shared" si="1"/>
        <v>76</v>
      </c>
      <c r="B80" s="4" t="s">
        <v>122</v>
      </c>
      <c r="C80" s="48">
        <v>1150.9000000000001</v>
      </c>
      <c r="D80" s="48"/>
    </row>
    <row r="81" spans="1:4" x14ac:dyDescent="0.25">
      <c r="A81" s="9">
        <f t="shared" si="1"/>
        <v>77</v>
      </c>
      <c r="B81" s="5" t="s">
        <v>89</v>
      </c>
      <c r="C81" s="47">
        <f>+SUM(C83:C85)</f>
        <v>9600.1</v>
      </c>
      <c r="D81" s="47">
        <f>+SUM(D83:D85)</f>
        <v>4783</v>
      </c>
    </row>
    <row r="82" spans="1:4" x14ac:dyDescent="0.25">
      <c r="A82" s="9">
        <f t="shared" si="1"/>
        <v>78</v>
      </c>
      <c r="B82" s="35" t="s">
        <v>1</v>
      </c>
      <c r="C82" s="47"/>
      <c r="D82" s="47"/>
    </row>
    <row r="83" spans="1:4" ht="31.5" x14ac:dyDescent="0.25">
      <c r="A83" s="9">
        <f t="shared" si="1"/>
        <v>79</v>
      </c>
      <c r="B83" s="4" t="s">
        <v>88</v>
      </c>
      <c r="C83" s="48">
        <v>9200.6</v>
      </c>
      <c r="D83" s="48">
        <v>4765.3999999999996</v>
      </c>
    </row>
    <row r="84" spans="1:4" ht="31.5" x14ac:dyDescent="0.25">
      <c r="A84" s="9">
        <f t="shared" si="1"/>
        <v>80</v>
      </c>
      <c r="B84" s="4" t="s">
        <v>90</v>
      </c>
      <c r="C84" s="48">
        <v>341</v>
      </c>
      <c r="D84" s="48">
        <v>17.600000000000001</v>
      </c>
    </row>
    <row r="85" spans="1:4" ht="47.25" x14ac:dyDescent="0.25">
      <c r="A85" s="9">
        <f t="shared" si="1"/>
        <v>81</v>
      </c>
      <c r="B85" s="4" t="s">
        <v>133</v>
      </c>
      <c r="C85" s="48">
        <v>58.5</v>
      </c>
      <c r="D85" s="48"/>
    </row>
    <row r="86" spans="1:4" ht="31.5" x14ac:dyDescent="0.25">
      <c r="A86" s="9">
        <f t="shared" si="1"/>
        <v>82</v>
      </c>
      <c r="B86" s="25" t="s">
        <v>146</v>
      </c>
      <c r="C86" s="47">
        <v>469.2</v>
      </c>
      <c r="D86" s="47"/>
    </row>
    <row r="87" spans="1:4" x14ac:dyDescent="0.25">
      <c r="A87" s="9">
        <f t="shared" si="1"/>
        <v>83</v>
      </c>
      <c r="B87" s="5" t="s">
        <v>42</v>
      </c>
      <c r="C87" s="47">
        <f>+SUM(C89:C101)</f>
        <v>136321.4</v>
      </c>
      <c r="D87" s="47">
        <f>+SUM(D89:D101)</f>
        <v>108643.2</v>
      </c>
    </row>
    <row r="88" spans="1:4" x14ac:dyDescent="0.25">
      <c r="A88" s="9">
        <f t="shared" si="1"/>
        <v>84</v>
      </c>
      <c r="B88" s="35" t="s">
        <v>1</v>
      </c>
      <c r="C88" s="47"/>
      <c r="D88" s="47"/>
    </row>
    <row r="89" spans="1:4" ht="31.5" x14ac:dyDescent="0.25">
      <c r="A89" s="9">
        <f t="shared" si="1"/>
        <v>85</v>
      </c>
      <c r="B89" s="4" t="s">
        <v>43</v>
      </c>
      <c r="C89" s="48">
        <v>57283.1</v>
      </c>
      <c r="D89" s="48">
        <v>42443.5</v>
      </c>
    </row>
    <row r="90" spans="1:4" ht="31.5" x14ac:dyDescent="0.25">
      <c r="A90" s="9">
        <f t="shared" si="1"/>
        <v>86</v>
      </c>
      <c r="B90" s="4" t="s">
        <v>53</v>
      </c>
      <c r="C90" s="48">
        <v>5105.3</v>
      </c>
      <c r="D90" s="48">
        <v>2278</v>
      </c>
    </row>
    <row r="91" spans="1:4" ht="47.25" x14ac:dyDescent="0.25">
      <c r="A91" s="9">
        <f t="shared" si="1"/>
        <v>87</v>
      </c>
      <c r="B91" s="4" t="s">
        <v>114</v>
      </c>
      <c r="C91" s="48">
        <v>64187.4</v>
      </c>
      <c r="D91" s="48">
        <v>61009.4</v>
      </c>
    </row>
    <row r="92" spans="1:4" ht="47.25" x14ac:dyDescent="0.25">
      <c r="A92" s="9">
        <f t="shared" si="1"/>
        <v>88</v>
      </c>
      <c r="B92" s="25" t="s">
        <v>50</v>
      </c>
      <c r="C92" s="48">
        <v>1486.4</v>
      </c>
      <c r="D92" s="48">
        <v>1200.8</v>
      </c>
    </row>
    <row r="93" spans="1:4" ht="63" x14ac:dyDescent="0.25">
      <c r="A93" s="9">
        <f t="shared" si="1"/>
        <v>89</v>
      </c>
      <c r="B93" s="25" t="s">
        <v>52</v>
      </c>
      <c r="C93" s="48">
        <v>0.9</v>
      </c>
      <c r="D93" s="48"/>
    </row>
    <row r="94" spans="1:4" ht="31.5" x14ac:dyDescent="0.25">
      <c r="A94" s="9">
        <f t="shared" si="1"/>
        <v>90</v>
      </c>
      <c r="B94" s="4" t="s">
        <v>138</v>
      </c>
      <c r="C94" s="48">
        <v>1157.5</v>
      </c>
      <c r="D94" s="48">
        <v>33</v>
      </c>
    </row>
    <row r="95" spans="1:4" ht="64.5" customHeight="1" x14ac:dyDescent="0.25">
      <c r="A95" s="9">
        <f t="shared" si="1"/>
        <v>91</v>
      </c>
      <c r="B95" s="4" t="s">
        <v>154</v>
      </c>
      <c r="C95" s="48">
        <v>19.3</v>
      </c>
      <c r="D95" s="48">
        <v>10.9</v>
      </c>
    </row>
    <row r="96" spans="1:4" ht="48.75" customHeight="1" x14ac:dyDescent="0.25">
      <c r="A96" s="9">
        <f t="shared" si="1"/>
        <v>92</v>
      </c>
      <c r="B96" s="19" t="s">
        <v>192</v>
      </c>
      <c r="C96" s="48">
        <v>1610</v>
      </c>
      <c r="D96" s="48">
        <v>1586.7</v>
      </c>
    </row>
    <row r="97" spans="1:4" ht="50.25" customHeight="1" x14ac:dyDescent="0.25">
      <c r="A97" s="9">
        <f t="shared" si="1"/>
        <v>93</v>
      </c>
      <c r="B97" s="4" t="s">
        <v>193</v>
      </c>
      <c r="C97" s="48">
        <v>240</v>
      </c>
      <c r="D97" s="48"/>
    </row>
    <row r="98" spans="1:4" ht="45.75" customHeight="1" x14ac:dyDescent="0.25">
      <c r="A98" s="9">
        <f t="shared" si="1"/>
        <v>94</v>
      </c>
      <c r="B98" s="19" t="s">
        <v>194</v>
      </c>
      <c r="C98" s="48">
        <v>141.6</v>
      </c>
      <c r="D98" s="48">
        <v>80.900000000000006</v>
      </c>
    </row>
    <row r="99" spans="1:4" ht="64.5" customHeight="1" x14ac:dyDescent="0.25">
      <c r="A99" s="9">
        <f t="shared" si="1"/>
        <v>95</v>
      </c>
      <c r="B99" s="19" t="s">
        <v>195</v>
      </c>
      <c r="C99" s="48">
        <v>184.9</v>
      </c>
      <c r="D99" s="48"/>
    </row>
    <row r="100" spans="1:4" ht="31.5" x14ac:dyDescent="0.25">
      <c r="A100" s="9">
        <f t="shared" si="1"/>
        <v>96</v>
      </c>
      <c r="B100" s="4" t="s">
        <v>140</v>
      </c>
      <c r="C100" s="48">
        <v>3395.5</v>
      </c>
      <c r="D100" s="48"/>
    </row>
    <row r="101" spans="1:4" ht="47.25" x14ac:dyDescent="0.25">
      <c r="A101" s="9">
        <f t="shared" si="1"/>
        <v>97</v>
      </c>
      <c r="B101" s="4" t="s">
        <v>107</v>
      </c>
      <c r="C101" s="48">
        <v>1509.5</v>
      </c>
      <c r="D101" s="48"/>
    </row>
    <row r="102" spans="1:4" x14ac:dyDescent="0.25">
      <c r="A102" s="9">
        <f t="shared" si="1"/>
        <v>98</v>
      </c>
      <c r="B102" s="7" t="s">
        <v>44</v>
      </c>
      <c r="C102" s="47">
        <f>+SUM(C104:C105)</f>
        <v>10934.5</v>
      </c>
      <c r="D102" s="47">
        <f>+SUM(D104:D105)</f>
        <v>4642.5</v>
      </c>
    </row>
    <row r="103" spans="1:4" x14ac:dyDescent="0.25">
      <c r="A103" s="9">
        <f t="shared" si="1"/>
        <v>99</v>
      </c>
      <c r="B103" s="35" t="s">
        <v>1</v>
      </c>
      <c r="C103" s="47"/>
      <c r="D103" s="47"/>
    </row>
    <row r="104" spans="1:4" ht="31.5" x14ac:dyDescent="0.25">
      <c r="A104" s="9">
        <f t="shared" si="1"/>
        <v>100</v>
      </c>
      <c r="B104" s="8" t="s">
        <v>45</v>
      </c>
      <c r="C104" s="48">
        <v>10657.4</v>
      </c>
      <c r="D104" s="48">
        <v>4642.5</v>
      </c>
    </row>
    <row r="105" spans="1:4" ht="31.5" x14ac:dyDescent="0.25">
      <c r="A105" s="9">
        <f t="shared" si="1"/>
        <v>101</v>
      </c>
      <c r="B105" s="4" t="s">
        <v>55</v>
      </c>
      <c r="C105" s="48">
        <v>277.10000000000002</v>
      </c>
      <c r="D105" s="48"/>
    </row>
    <row r="106" spans="1:4" x14ac:dyDescent="0.25">
      <c r="A106" s="9">
        <f t="shared" si="1"/>
        <v>102</v>
      </c>
      <c r="B106" s="7" t="s">
        <v>91</v>
      </c>
      <c r="C106" s="47">
        <f>+SUM(C108:C122)</f>
        <v>31233.599999999999</v>
      </c>
      <c r="D106" s="47">
        <f>+SUM(D108:D122)</f>
        <v>11599.7</v>
      </c>
    </row>
    <row r="107" spans="1:4" x14ac:dyDescent="0.25">
      <c r="A107" s="9">
        <f t="shared" si="1"/>
        <v>103</v>
      </c>
      <c r="B107" s="35" t="s">
        <v>1</v>
      </c>
      <c r="C107" s="48"/>
      <c r="D107" s="48"/>
    </row>
    <row r="108" spans="1:4" ht="31.5" x14ac:dyDescent="0.25">
      <c r="A108" s="9">
        <f t="shared" si="1"/>
        <v>104</v>
      </c>
      <c r="B108" s="8" t="s">
        <v>46</v>
      </c>
      <c r="C108" s="48">
        <f>14478.2+450</f>
        <v>14928.2</v>
      </c>
      <c r="D108" s="48">
        <v>6730.3</v>
      </c>
    </row>
    <row r="109" spans="1:4" ht="31.5" x14ac:dyDescent="0.25">
      <c r="A109" s="9">
        <f t="shared" si="1"/>
        <v>105</v>
      </c>
      <c r="B109" s="29" t="s">
        <v>60</v>
      </c>
      <c r="C109" s="48">
        <v>791</v>
      </c>
      <c r="D109" s="48">
        <v>312.2</v>
      </c>
    </row>
    <row r="110" spans="1:4" ht="47.25" x14ac:dyDescent="0.25">
      <c r="A110" s="9">
        <f t="shared" si="1"/>
        <v>106</v>
      </c>
      <c r="B110" s="4" t="s">
        <v>61</v>
      </c>
      <c r="C110" s="48">
        <v>1917</v>
      </c>
      <c r="D110" s="48"/>
    </row>
    <row r="111" spans="1:4" ht="47.25" x14ac:dyDescent="0.25">
      <c r="A111" s="9">
        <f t="shared" si="1"/>
        <v>107</v>
      </c>
      <c r="B111" s="8" t="s">
        <v>106</v>
      </c>
      <c r="C111" s="48">
        <v>950</v>
      </c>
      <c r="D111" s="48">
        <v>113</v>
      </c>
    </row>
    <row r="112" spans="1:4" ht="53.25" customHeight="1" x14ac:dyDescent="0.25">
      <c r="A112" s="9">
        <f t="shared" si="1"/>
        <v>108</v>
      </c>
      <c r="B112" s="8" t="s">
        <v>131</v>
      </c>
      <c r="C112" s="48">
        <v>57.9</v>
      </c>
      <c r="D112" s="48"/>
    </row>
    <row r="113" spans="1:4" ht="47.25" x14ac:dyDescent="0.25">
      <c r="A113" s="9">
        <f t="shared" si="1"/>
        <v>109</v>
      </c>
      <c r="B113" s="25" t="s">
        <v>59</v>
      </c>
      <c r="C113" s="48">
        <v>67.400000000000006</v>
      </c>
      <c r="D113" s="48">
        <v>8.8000000000000007</v>
      </c>
    </row>
    <row r="114" spans="1:4" ht="46.5" customHeight="1" x14ac:dyDescent="0.25">
      <c r="A114" s="9">
        <f t="shared" si="1"/>
        <v>110</v>
      </c>
      <c r="B114" s="8" t="s">
        <v>153</v>
      </c>
      <c r="C114" s="48">
        <v>648</v>
      </c>
      <c r="D114" s="48"/>
    </row>
    <row r="115" spans="1:4" ht="67.5" customHeight="1" x14ac:dyDescent="0.25">
      <c r="A115" s="9">
        <f t="shared" si="1"/>
        <v>111</v>
      </c>
      <c r="B115" s="8" t="s">
        <v>160</v>
      </c>
      <c r="C115" s="48">
        <v>3</v>
      </c>
      <c r="D115" s="48">
        <v>2.9</v>
      </c>
    </row>
    <row r="116" spans="1:4" ht="43.5" customHeight="1" x14ac:dyDescent="0.25">
      <c r="A116" s="9">
        <f t="shared" si="1"/>
        <v>112</v>
      </c>
      <c r="B116" s="8" t="s">
        <v>196</v>
      </c>
      <c r="C116" s="48">
        <v>334.4</v>
      </c>
      <c r="D116" s="48"/>
    </row>
    <row r="117" spans="1:4" ht="66" customHeight="1" x14ac:dyDescent="0.25">
      <c r="A117" s="9">
        <f t="shared" si="1"/>
        <v>113</v>
      </c>
      <c r="B117" s="8" t="s">
        <v>197</v>
      </c>
      <c r="C117" s="48">
        <v>256.8</v>
      </c>
      <c r="D117" s="48"/>
    </row>
    <row r="118" spans="1:4" ht="49.5" customHeight="1" x14ac:dyDescent="0.25">
      <c r="A118" s="9">
        <f t="shared" si="1"/>
        <v>114</v>
      </c>
      <c r="B118" s="8" t="s">
        <v>198</v>
      </c>
      <c r="C118" s="48">
        <v>289.8</v>
      </c>
      <c r="D118" s="48"/>
    </row>
    <row r="119" spans="1:4" ht="61.5" customHeight="1" x14ac:dyDescent="0.25">
      <c r="A119" s="9">
        <f t="shared" si="1"/>
        <v>115</v>
      </c>
      <c r="B119" s="8" t="s">
        <v>199</v>
      </c>
      <c r="C119" s="48">
        <v>0.3</v>
      </c>
      <c r="D119" s="48"/>
    </row>
    <row r="120" spans="1:4" ht="71.25" customHeight="1" x14ac:dyDescent="0.25">
      <c r="A120" s="9">
        <f t="shared" si="1"/>
        <v>116</v>
      </c>
      <c r="B120" s="8" t="s">
        <v>200</v>
      </c>
      <c r="C120" s="48">
        <v>380.7</v>
      </c>
      <c r="D120" s="48">
        <v>375.3</v>
      </c>
    </row>
    <row r="121" spans="1:4" ht="52.5" customHeight="1" x14ac:dyDescent="0.25">
      <c r="A121" s="9">
        <f t="shared" si="1"/>
        <v>117</v>
      </c>
      <c r="B121" s="8" t="s">
        <v>201</v>
      </c>
      <c r="C121" s="48">
        <v>65.599999999999994</v>
      </c>
      <c r="D121" s="48">
        <v>64.599999999999994</v>
      </c>
    </row>
    <row r="122" spans="1:4" ht="75.75" customHeight="1" x14ac:dyDescent="0.25">
      <c r="A122" s="9">
        <f t="shared" si="1"/>
        <v>118</v>
      </c>
      <c r="B122" s="25" t="s">
        <v>57</v>
      </c>
      <c r="C122" s="48">
        <f>+SUM(C124:C128)</f>
        <v>10543.5</v>
      </c>
      <c r="D122" s="48">
        <f>+SUM(D124:D128)</f>
        <v>3992.6</v>
      </c>
    </row>
    <row r="123" spans="1:4" x14ac:dyDescent="0.25">
      <c r="A123" s="9">
        <f t="shared" si="1"/>
        <v>119</v>
      </c>
      <c r="B123" s="35" t="s">
        <v>1</v>
      </c>
      <c r="C123" s="48"/>
      <c r="D123" s="48"/>
    </row>
    <row r="124" spans="1:4" x14ac:dyDescent="0.25">
      <c r="A124" s="9">
        <f t="shared" si="1"/>
        <v>120</v>
      </c>
      <c r="B124" s="4" t="s">
        <v>17</v>
      </c>
      <c r="C124" s="48">
        <f>6394.4+667.4</f>
        <v>7061.8</v>
      </c>
      <c r="D124" s="48">
        <f>3349.5+643.1</f>
        <v>3992.6</v>
      </c>
    </row>
    <row r="125" spans="1:4" ht="31.5" x14ac:dyDescent="0.25">
      <c r="A125" s="9">
        <f t="shared" si="1"/>
        <v>121</v>
      </c>
      <c r="B125" s="4" t="s">
        <v>58</v>
      </c>
      <c r="C125" s="48">
        <v>870.1</v>
      </c>
      <c r="D125" s="48"/>
    </row>
    <row r="126" spans="1:4" x14ac:dyDescent="0.25">
      <c r="A126" s="9">
        <f t="shared" si="1"/>
        <v>122</v>
      </c>
      <c r="B126" s="4" t="s">
        <v>19</v>
      </c>
      <c r="C126" s="48">
        <v>2027.7</v>
      </c>
      <c r="D126" s="48"/>
    </row>
    <row r="127" spans="1:4" ht="36" customHeight="1" x14ac:dyDescent="0.25">
      <c r="A127" s="9">
        <f t="shared" si="1"/>
        <v>123</v>
      </c>
      <c r="B127" s="4" t="s">
        <v>96</v>
      </c>
      <c r="C127" s="48">
        <v>302.2</v>
      </c>
      <c r="D127" s="48"/>
    </row>
    <row r="128" spans="1:4" x14ac:dyDescent="0.25">
      <c r="A128" s="9">
        <f t="shared" si="1"/>
        <v>124</v>
      </c>
      <c r="B128" s="25" t="s">
        <v>98</v>
      </c>
      <c r="C128" s="48">
        <v>281.7</v>
      </c>
      <c r="D128" s="48"/>
    </row>
    <row r="129" spans="1:4" x14ac:dyDescent="0.25">
      <c r="A129" s="9">
        <f t="shared" si="1"/>
        <v>125</v>
      </c>
      <c r="B129" s="5" t="s">
        <v>125</v>
      </c>
      <c r="C129" s="47">
        <f>C5+C9</f>
        <v>257079.3</v>
      </c>
      <c r="D129" s="47">
        <f>+D5+D9</f>
        <v>143946.79999999999</v>
      </c>
    </row>
    <row r="130" spans="1:4" x14ac:dyDescent="0.25">
      <c r="A130" s="9">
        <f t="shared" si="1"/>
        <v>126</v>
      </c>
      <c r="B130" s="35" t="s">
        <v>1</v>
      </c>
      <c r="C130" s="48"/>
      <c r="D130" s="48"/>
    </row>
    <row r="131" spans="1:4" x14ac:dyDescent="0.25">
      <c r="A131" s="9">
        <f t="shared" si="1"/>
        <v>127</v>
      </c>
      <c r="B131" s="4" t="s">
        <v>124</v>
      </c>
      <c r="C131" s="48">
        <v>2964.9</v>
      </c>
      <c r="D131" s="48"/>
    </row>
    <row r="132" spans="1:4" x14ac:dyDescent="0.25">
      <c r="A132" s="9">
        <f t="shared" ref="A132" si="2">+A131+1</f>
        <v>128</v>
      </c>
      <c r="B132" s="5" t="s">
        <v>202</v>
      </c>
      <c r="C132" s="47">
        <f>C129-C131</f>
        <v>254114.4</v>
      </c>
      <c r="D132" s="47">
        <f t="shared" ref="D132" si="3">+D129-D131</f>
        <v>143946.79999999999</v>
      </c>
    </row>
    <row r="134" spans="1:4" x14ac:dyDescent="0.25">
      <c r="B134" s="3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Zeros="0" zoomScale="89" zoomScaleNormal="89" workbookViewId="0">
      <pane xSplit="4" ySplit="12" topLeftCell="E13" activePane="bottomRight" state="frozen"/>
      <selection pane="topRight" activeCell="G1" sqref="G1"/>
      <selection pane="bottomLeft" activeCell="A12" sqref="A12"/>
      <selection pane="bottomRight" activeCell="C13" sqref="C13"/>
    </sheetView>
  </sheetViews>
  <sheetFormatPr defaultRowHeight="15" x14ac:dyDescent="0.25"/>
  <cols>
    <col min="1" max="1" width="7" style="39" customWidth="1"/>
    <col min="2" max="2" width="47.7109375" style="39" customWidth="1"/>
    <col min="3" max="3" width="20.42578125" style="39" customWidth="1"/>
    <col min="4" max="4" width="18.140625" style="39" customWidth="1"/>
    <col min="5" max="16384" width="9.140625" style="39"/>
  </cols>
  <sheetData>
    <row r="1" spans="1:4" ht="15.75" x14ac:dyDescent="0.25">
      <c r="A1" s="27"/>
      <c r="B1" s="49" t="s">
        <v>206</v>
      </c>
      <c r="C1" s="49"/>
      <c r="D1" s="49"/>
    </row>
    <row r="2" spans="1:4" ht="15.75" x14ac:dyDescent="0.25">
      <c r="A2" s="27"/>
      <c r="B2" s="49" t="s">
        <v>207</v>
      </c>
      <c r="C2" s="49"/>
      <c r="D2" s="49"/>
    </row>
    <row r="3" spans="1:4" ht="15.75" x14ac:dyDescent="0.25">
      <c r="A3" s="27"/>
      <c r="B3" s="49" t="s">
        <v>208</v>
      </c>
      <c r="C3" s="49"/>
      <c r="D3" s="49"/>
    </row>
    <row r="4" spans="1:4" ht="15.75" x14ac:dyDescent="0.25">
      <c r="A4" s="27"/>
      <c r="B4" s="49" t="s">
        <v>203</v>
      </c>
      <c r="C4" s="49"/>
      <c r="D4" s="49"/>
    </row>
    <row r="5" spans="1:4" ht="15.75" x14ac:dyDescent="0.25">
      <c r="A5" s="27"/>
      <c r="B5" s="49" t="s">
        <v>204</v>
      </c>
      <c r="C5" s="49"/>
      <c r="D5" s="49"/>
    </row>
    <row r="6" spans="1:4" ht="15.75" x14ac:dyDescent="0.25">
      <c r="A6" s="27"/>
      <c r="B6" s="49" t="s">
        <v>205</v>
      </c>
      <c r="C6" s="49"/>
      <c r="D6" s="49"/>
    </row>
    <row r="7" spans="1:4" ht="15.75" x14ac:dyDescent="0.25">
      <c r="A7" s="27"/>
      <c r="B7" s="27"/>
      <c r="C7" s="27"/>
      <c r="D7" s="27"/>
    </row>
    <row r="8" spans="1:4" s="36" customFormat="1" ht="15.75" x14ac:dyDescent="0.25">
      <c r="A8" s="50" t="s">
        <v>147</v>
      </c>
      <c r="B8" s="50"/>
      <c r="C8" s="50"/>
      <c r="D8" s="50"/>
    </row>
    <row r="9" spans="1:4" s="36" customFormat="1" ht="15.75" x14ac:dyDescent="0.25">
      <c r="A9" s="34"/>
      <c r="B9" s="34"/>
      <c r="C9" s="34"/>
      <c r="D9" s="34"/>
    </row>
    <row r="10" spans="1:4" s="40" customFormat="1" ht="15.75" x14ac:dyDescent="0.25">
      <c r="A10" s="20"/>
      <c r="B10" s="21"/>
      <c r="C10" s="22"/>
      <c r="D10" s="22"/>
    </row>
    <row r="11" spans="1:4" s="36" customFormat="1" ht="31.5" x14ac:dyDescent="0.25">
      <c r="A11" s="8" t="s">
        <v>0</v>
      </c>
      <c r="B11" s="8" t="s">
        <v>86</v>
      </c>
      <c r="C11" s="33" t="s">
        <v>152</v>
      </c>
      <c r="D11" s="8" t="s">
        <v>155</v>
      </c>
    </row>
    <row r="12" spans="1:4" s="36" customFormat="1" ht="15.75" x14ac:dyDescent="0.25">
      <c r="A12" s="35">
        <v>1</v>
      </c>
      <c r="B12" s="35">
        <v>2</v>
      </c>
      <c r="C12" s="35">
        <v>3</v>
      </c>
      <c r="D12" s="35">
        <v>4</v>
      </c>
    </row>
    <row r="13" spans="1:4" s="36" customFormat="1" ht="15.75" x14ac:dyDescent="0.25">
      <c r="A13" s="9">
        <v>1</v>
      </c>
      <c r="B13" s="5" t="s">
        <v>2</v>
      </c>
      <c r="C13" s="47">
        <f>C14+C24+C52</f>
        <v>25849</v>
      </c>
      <c r="D13" s="47">
        <f>+D14+D24+D52</f>
        <v>188.3</v>
      </c>
    </row>
    <row r="14" spans="1:4" s="36" customFormat="1" ht="31.5" x14ac:dyDescent="0.25">
      <c r="A14" s="9">
        <f>A13+1</f>
        <v>2</v>
      </c>
      <c r="B14" s="7" t="s">
        <v>78</v>
      </c>
      <c r="C14" s="47">
        <f>C16+C17+C18+C19+C20+C21+C22</f>
        <v>1830.3</v>
      </c>
      <c r="D14" s="47">
        <f>D16+D17+D18+D19+D20+D21+D22</f>
        <v>117.7</v>
      </c>
    </row>
    <row r="15" spans="1:4" s="36" customFormat="1" ht="15.75" x14ac:dyDescent="0.25">
      <c r="A15" s="9">
        <f t="shared" ref="A15:A70" si="0">A14+1</f>
        <v>3</v>
      </c>
      <c r="B15" s="35" t="s">
        <v>1</v>
      </c>
      <c r="C15" s="48"/>
      <c r="D15" s="48"/>
    </row>
    <row r="16" spans="1:4" s="36" customFormat="1" ht="15.75" x14ac:dyDescent="0.25">
      <c r="A16" s="9">
        <f t="shared" si="0"/>
        <v>4</v>
      </c>
      <c r="B16" s="4" t="s">
        <v>29</v>
      </c>
      <c r="C16" s="48">
        <v>69</v>
      </c>
      <c r="D16" s="48"/>
    </row>
    <row r="17" spans="1:4" s="36" customFormat="1" ht="15.75" x14ac:dyDescent="0.25">
      <c r="A17" s="9">
        <f t="shared" si="0"/>
        <v>5</v>
      </c>
      <c r="B17" s="3" t="s">
        <v>62</v>
      </c>
      <c r="C17" s="48">
        <v>17.8</v>
      </c>
      <c r="D17" s="48"/>
    </row>
    <row r="18" spans="1:4" s="36" customFormat="1" ht="31.5" x14ac:dyDescent="0.25">
      <c r="A18" s="9">
        <f t="shared" si="0"/>
        <v>6</v>
      </c>
      <c r="B18" s="4" t="s">
        <v>48</v>
      </c>
      <c r="C18" s="48">
        <v>597.70000000000005</v>
      </c>
      <c r="D18" s="48"/>
    </row>
    <row r="19" spans="1:4" s="36" customFormat="1" ht="15.75" x14ac:dyDescent="0.25">
      <c r="A19" s="9">
        <f t="shared" si="0"/>
        <v>7</v>
      </c>
      <c r="B19" s="4" t="s">
        <v>89</v>
      </c>
      <c r="C19" s="48">
        <v>115.2</v>
      </c>
      <c r="D19" s="48"/>
    </row>
    <row r="20" spans="1:4" s="36" customFormat="1" ht="15.75" x14ac:dyDescent="0.25">
      <c r="A20" s="9">
        <f t="shared" si="0"/>
        <v>8</v>
      </c>
      <c r="B20" s="3" t="s">
        <v>42</v>
      </c>
      <c r="C20" s="48">
        <v>620.20000000000005</v>
      </c>
      <c r="D20" s="48">
        <v>117.7</v>
      </c>
    </row>
    <row r="21" spans="1:4" s="36" customFormat="1" ht="15.75" x14ac:dyDescent="0.25">
      <c r="A21" s="9">
        <f t="shared" si="0"/>
        <v>9</v>
      </c>
      <c r="B21" s="3" t="s">
        <v>54</v>
      </c>
      <c r="C21" s="48">
        <v>74.900000000000006</v>
      </c>
      <c r="D21" s="48"/>
    </row>
    <row r="22" spans="1:4" s="36" customFormat="1" ht="15.75" x14ac:dyDescent="0.25">
      <c r="A22" s="9">
        <f t="shared" si="0"/>
        <v>10</v>
      </c>
      <c r="B22" s="3" t="s">
        <v>56</v>
      </c>
      <c r="C22" s="48">
        <f>104+231.5</f>
        <v>335.5</v>
      </c>
      <c r="D22" s="48"/>
    </row>
    <row r="23" spans="1:4" s="36" customFormat="1" ht="15.75" x14ac:dyDescent="0.25">
      <c r="A23" s="9">
        <f t="shared" si="0"/>
        <v>11</v>
      </c>
      <c r="B23" s="18" t="s">
        <v>92</v>
      </c>
      <c r="C23" s="48">
        <v>0.8</v>
      </c>
      <c r="D23" s="48"/>
    </row>
    <row r="24" spans="1:4" s="36" customFormat="1" ht="31.5" x14ac:dyDescent="0.25">
      <c r="A24" s="9">
        <f t="shared" si="0"/>
        <v>12</v>
      </c>
      <c r="B24" s="7" t="s">
        <v>79</v>
      </c>
      <c r="C24" s="47">
        <f>C26+C28+C30+C32+C35+C37+C40+C42</f>
        <v>4686.3999999999996</v>
      </c>
      <c r="D24" s="47">
        <f>D26+D28+D30+D32+D35+D37+D40+D42</f>
        <v>64.2</v>
      </c>
    </row>
    <row r="25" spans="1:4" s="36" customFormat="1" ht="15.75" x14ac:dyDescent="0.25">
      <c r="A25" s="9">
        <f t="shared" si="0"/>
        <v>13</v>
      </c>
      <c r="B25" s="35" t="s">
        <v>1</v>
      </c>
      <c r="C25" s="48"/>
      <c r="D25" s="48"/>
    </row>
    <row r="26" spans="1:4" s="36" customFormat="1" ht="31.5" x14ac:dyDescent="0.25">
      <c r="A26" s="9">
        <f t="shared" si="0"/>
        <v>14</v>
      </c>
      <c r="B26" s="7" t="s">
        <v>80</v>
      </c>
      <c r="C26" s="47">
        <f>C27</f>
        <v>274.8</v>
      </c>
      <c r="D26" s="47">
        <f>D27</f>
        <v>0</v>
      </c>
    </row>
    <row r="27" spans="1:4" s="36" customFormat="1" ht="15.75" x14ac:dyDescent="0.25">
      <c r="A27" s="9">
        <f t="shared" si="0"/>
        <v>15</v>
      </c>
      <c r="B27" s="3" t="s">
        <v>47</v>
      </c>
      <c r="C27" s="48">
        <v>274.8</v>
      </c>
      <c r="D27" s="48"/>
    </row>
    <row r="28" spans="1:4" s="36" customFormat="1" ht="47.25" x14ac:dyDescent="0.25">
      <c r="A28" s="9">
        <f t="shared" si="0"/>
        <v>16</v>
      </c>
      <c r="B28" s="5" t="s">
        <v>83</v>
      </c>
      <c r="C28" s="47">
        <f>C29</f>
        <v>48.1</v>
      </c>
      <c r="D28" s="47">
        <f>D29</f>
        <v>0</v>
      </c>
    </row>
    <row r="29" spans="1:4" s="36" customFormat="1" ht="15.75" x14ac:dyDescent="0.25">
      <c r="A29" s="9">
        <f t="shared" si="0"/>
        <v>17</v>
      </c>
      <c r="B29" s="4" t="s">
        <v>62</v>
      </c>
      <c r="C29" s="48">
        <v>48.1</v>
      </c>
      <c r="D29" s="48"/>
    </row>
    <row r="30" spans="1:4" s="36" customFormat="1" ht="47.25" x14ac:dyDescent="0.25">
      <c r="A30" s="9">
        <f t="shared" si="0"/>
        <v>18</v>
      </c>
      <c r="B30" s="7" t="s">
        <v>81</v>
      </c>
      <c r="C30" s="47">
        <f>C31</f>
        <v>912.9</v>
      </c>
      <c r="D30" s="47">
        <f>D31</f>
        <v>0</v>
      </c>
    </row>
    <row r="31" spans="1:4" s="36" customFormat="1" ht="15.75" x14ac:dyDescent="0.25">
      <c r="A31" s="9">
        <f t="shared" si="0"/>
        <v>19</v>
      </c>
      <c r="B31" s="8" t="s">
        <v>47</v>
      </c>
      <c r="C31" s="48">
        <v>912.9</v>
      </c>
      <c r="D31" s="48"/>
    </row>
    <row r="32" spans="1:4" s="36" customFormat="1" ht="63" x14ac:dyDescent="0.25">
      <c r="A32" s="9">
        <f t="shared" si="0"/>
        <v>20</v>
      </c>
      <c r="B32" s="7" t="s">
        <v>118</v>
      </c>
      <c r="C32" s="47">
        <f>C33</f>
        <v>644.9</v>
      </c>
      <c r="D32" s="47">
        <f>D33</f>
        <v>0</v>
      </c>
    </row>
    <row r="33" spans="1:4" s="36" customFormat="1" ht="15.75" x14ac:dyDescent="0.25">
      <c r="A33" s="9">
        <f t="shared" si="0"/>
        <v>21</v>
      </c>
      <c r="B33" s="8" t="s">
        <v>67</v>
      </c>
      <c r="C33" s="48">
        <v>644.9</v>
      </c>
      <c r="D33" s="48"/>
    </row>
    <row r="34" spans="1:4" s="36" customFormat="1" ht="15.75" x14ac:dyDescent="0.25">
      <c r="A34" s="9">
        <f t="shared" si="0"/>
        <v>22</v>
      </c>
      <c r="B34" s="18" t="s">
        <v>92</v>
      </c>
      <c r="C34" s="48">
        <v>64.3</v>
      </c>
      <c r="D34" s="48"/>
    </row>
    <row r="35" spans="1:4" s="36" customFormat="1" ht="63" x14ac:dyDescent="0.25">
      <c r="A35" s="9">
        <f t="shared" si="0"/>
        <v>23</v>
      </c>
      <c r="B35" s="5" t="s">
        <v>119</v>
      </c>
      <c r="C35" s="47">
        <f>C36</f>
        <v>10</v>
      </c>
      <c r="D35" s="47">
        <f>D36</f>
        <v>9.8000000000000007</v>
      </c>
    </row>
    <row r="36" spans="1:4" s="36" customFormat="1" ht="15.75" x14ac:dyDescent="0.25">
      <c r="A36" s="9">
        <f t="shared" si="0"/>
        <v>24</v>
      </c>
      <c r="B36" s="4" t="s">
        <v>29</v>
      </c>
      <c r="C36" s="48">
        <v>10</v>
      </c>
      <c r="D36" s="48">
        <v>9.8000000000000007</v>
      </c>
    </row>
    <row r="37" spans="1:4" s="36" customFormat="1" ht="31.5" x14ac:dyDescent="0.25">
      <c r="A37" s="9">
        <f t="shared" si="0"/>
        <v>25</v>
      </c>
      <c r="B37" s="7" t="s">
        <v>141</v>
      </c>
      <c r="C37" s="47">
        <f>C38+C39</f>
        <v>1201.5</v>
      </c>
      <c r="D37" s="47">
        <f>D38+D39</f>
        <v>0</v>
      </c>
    </row>
    <row r="38" spans="1:4" s="36" customFormat="1" ht="15.75" x14ac:dyDescent="0.25">
      <c r="A38" s="9">
        <f t="shared" si="0"/>
        <v>26</v>
      </c>
      <c r="B38" s="4" t="s">
        <v>82</v>
      </c>
      <c r="C38" s="48">
        <v>185.5</v>
      </c>
      <c r="D38" s="48"/>
    </row>
    <row r="39" spans="1:4" s="36" customFormat="1" ht="17.25" customHeight="1" x14ac:dyDescent="0.25">
      <c r="A39" s="9">
        <f t="shared" si="0"/>
        <v>27</v>
      </c>
      <c r="B39" s="4" t="s">
        <v>67</v>
      </c>
      <c r="C39" s="48">
        <v>1016</v>
      </c>
      <c r="D39" s="48"/>
    </row>
    <row r="40" spans="1:4" s="36" customFormat="1" ht="31.5" x14ac:dyDescent="0.25">
      <c r="A40" s="9">
        <f t="shared" si="0"/>
        <v>28</v>
      </c>
      <c r="B40" s="5" t="s">
        <v>142</v>
      </c>
      <c r="C40" s="47">
        <f>C41</f>
        <v>141.4</v>
      </c>
      <c r="D40" s="47">
        <f>D41</f>
        <v>0</v>
      </c>
    </row>
    <row r="41" spans="1:4" s="36" customFormat="1" ht="15.75" x14ac:dyDescent="0.25">
      <c r="A41" s="9">
        <f t="shared" si="0"/>
        <v>29</v>
      </c>
      <c r="B41" s="4" t="s">
        <v>56</v>
      </c>
      <c r="C41" s="48">
        <v>141.4</v>
      </c>
      <c r="D41" s="48"/>
    </row>
    <row r="42" spans="1:4" s="36" customFormat="1" ht="47.25" x14ac:dyDescent="0.25">
      <c r="A42" s="9">
        <f t="shared" si="0"/>
        <v>30</v>
      </c>
      <c r="B42" s="2" t="s">
        <v>143</v>
      </c>
      <c r="C42" s="47">
        <f>C43+C44+C45+C46+C48+C49+C50</f>
        <v>1452.8</v>
      </c>
      <c r="D42" s="47">
        <f>D43+D44+D45+D46+D48+D49+D50</f>
        <v>54.4</v>
      </c>
    </row>
    <row r="43" spans="1:4" s="36" customFormat="1" ht="15.75" x14ac:dyDescent="0.25">
      <c r="A43" s="9">
        <f t="shared" si="0"/>
        <v>31</v>
      </c>
      <c r="B43" s="8" t="s">
        <v>127</v>
      </c>
      <c r="C43" s="48">
        <v>3.7</v>
      </c>
      <c r="D43" s="48"/>
    </row>
    <row r="44" spans="1:4" s="36" customFormat="1" ht="15.75" x14ac:dyDescent="0.25">
      <c r="A44" s="9">
        <f t="shared" si="0"/>
        <v>32</v>
      </c>
      <c r="B44" s="3" t="s">
        <v>47</v>
      </c>
      <c r="C44" s="48">
        <v>50</v>
      </c>
      <c r="D44" s="48"/>
    </row>
    <row r="45" spans="1:4" s="36" customFormat="1" ht="15.75" x14ac:dyDescent="0.25">
      <c r="A45" s="9">
        <f t="shared" si="0"/>
        <v>33</v>
      </c>
      <c r="B45" s="8" t="s">
        <v>67</v>
      </c>
      <c r="C45" s="48">
        <v>15.9</v>
      </c>
      <c r="D45" s="48"/>
    </row>
    <row r="46" spans="1:4" s="36" customFormat="1" ht="31.5" x14ac:dyDescent="0.25">
      <c r="A46" s="9">
        <f t="shared" si="0"/>
        <v>34</v>
      </c>
      <c r="B46" s="4" t="s">
        <v>48</v>
      </c>
      <c r="C46" s="48">
        <v>1091.8</v>
      </c>
      <c r="D46" s="48">
        <v>6.7</v>
      </c>
    </row>
    <row r="47" spans="1:4" s="36" customFormat="1" ht="15.75" x14ac:dyDescent="0.25">
      <c r="A47" s="9">
        <f t="shared" si="0"/>
        <v>35</v>
      </c>
      <c r="B47" s="18" t="s">
        <v>92</v>
      </c>
      <c r="C47" s="48">
        <v>518.6</v>
      </c>
      <c r="D47" s="48"/>
    </row>
    <row r="48" spans="1:4" s="36" customFormat="1" ht="15.75" x14ac:dyDescent="0.25">
      <c r="A48" s="9">
        <f t="shared" si="0"/>
        <v>36</v>
      </c>
      <c r="B48" s="4" t="s">
        <v>120</v>
      </c>
      <c r="C48" s="48">
        <v>62.4</v>
      </c>
      <c r="D48" s="48">
        <v>1.6</v>
      </c>
    </row>
    <row r="49" spans="1:4" s="36" customFormat="1" ht="15.75" x14ac:dyDescent="0.25">
      <c r="A49" s="9">
        <f t="shared" si="0"/>
        <v>37</v>
      </c>
      <c r="B49" s="4" t="s">
        <v>51</v>
      </c>
      <c r="C49" s="48">
        <v>138.1</v>
      </c>
      <c r="D49" s="48">
        <v>2.1</v>
      </c>
    </row>
    <row r="50" spans="1:4" s="36" customFormat="1" ht="15.75" x14ac:dyDescent="0.25">
      <c r="A50" s="9">
        <f t="shared" si="0"/>
        <v>38</v>
      </c>
      <c r="B50" s="3" t="s">
        <v>56</v>
      </c>
      <c r="C50" s="48">
        <v>90.9</v>
      </c>
      <c r="D50" s="48">
        <v>44</v>
      </c>
    </row>
    <row r="51" spans="1:4" s="36" customFormat="1" ht="15.75" x14ac:dyDescent="0.25">
      <c r="A51" s="9">
        <f t="shared" si="0"/>
        <v>39</v>
      </c>
      <c r="B51" s="18" t="s">
        <v>92</v>
      </c>
      <c r="C51" s="48">
        <v>0.3</v>
      </c>
      <c r="D51" s="48">
        <v>0.3</v>
      </c>
    </row>
    <row r="52" spans="1:4" s="36" customFormat="1" ht="31.5" x14ac:dyDescent="0.25">
      <c r="A52" s="9">
        <f t="shared" si="0"/>
        <v>40</v>
      </c>
      <c r="B52" s="5" t="s">
        <v>84</v>
      </c>
      <c r="C52" s="47">
        <f>C53+C54+C55+C57+C58+C59+C61+C63+C65+C67+C68</f>
        <v>19332.3</v>
      </c>
      <c r="D52" s="47">
        <f>D53+D54+D55+D57+D58+D59+D61+D63+D65+D67+D68</f>
        <v>6.4</v>
      </c>
    </row>
    <row r="53" spans="1:4" s="36" customFormat="1" ht="15.75" x14ac:dyDescent="0.25">
      <c r="A53" s="9">
        <f t="shared" si="0"/>
        <v>41</v>
      </c>
      <c r="B53" s="4" t="s">
        <v>82</v>
      </c>
      <c r="C53" s="48">
        <v>235.2</v>
      </c>
      <c r="D53" s="48"/>
    </row>
    <row r="54" spans="1:4" s="36" customFormat="1" ht="15.75" x14ac:dyDescent="0.25">
      <c r="A54" s="9">
        <f t="shared" si="0"/>
        <v>42</v>
      </c>
      <c r="B54" s="8" t="s">
        <v>127</v>
      </c>
      <c r="C54" s="48">
        <v>282.7</v>
      </c>
      <c r="D54" s="48">
        <v>0.2</v>
      </c>
    </row>
    <row r="55" spans="1:4" s="36" customFormat="1" ht="15.75" x14ac:dyDescent="0.25">
      <c r="A55" s="9">
        <f t="shared" si="0"/>
        <v>43</v>
      </c>
      <c r="B55" s="4" t="s">
        <v>29</v>
      </c>
      <c r="C55" s="48">
        <v>1188.4000000000001</v>
      </c>
      <c r="D55" s="48"/>
    </row>
    <row r="56" spans="1:4" s="36" customFormat="1" ht="15.75" x14ac:dyDescent="0.25">
      <c r="A56" s="9">
        <f t="shared" si="0"/>
        <v>44</v>
      </c>
      <c r="B56" s="18" t="s">
        <v>92</v>
      </c>
      <c r="C56" s="48">
        <v>6.3</v>
      </c>
      <c r="D56" s="48"/>
    </row>
    <row r="57" spans="1:4" s="36" customFormat="1" ht="15.75" x14ac:dyDescent="0.25">
      <c r="A57" s="9">
        <f t="shared" si="0"/>
        <v>45</v>
      </c>
      <c r="B57" s="4" t="s">
        <v>62</v>
      </c>
      <c r="C57" s="48">
        <v>210.1</v>
      </c>
      <c r="D57" s="48"/>
    </row>
    <row r="58" spans="1:4" s="36" customFormat="1" ht="15.75" x14ac:dyDescent="0.25">
      <c r="A58" s="9">
        <f t="shared" si="0"/>
        <v>46</v>
      </c>
      <c r="B58" s="8" t="s">
        <v>39</v>
      </c>
      <c r="C58" s="48">
        <v>1225.8</v>
      </c>
      <c r="D58" s="48"/>
    </row>
    <row r="59" spans="1:4" s="36" customFormat="1" ht="15.75" x14ac:dyDescent="0.25">
      <c r="A59" s="9">
        <f t="shared" si="0"/>
        <v>47</v>
      </c>
      <c r="B59" s="35" t="s">
        <v>67</v>
      </c>
      <c r="C59" s="48">
        <v>3744.4</v>
      </c>
      <c r="D59" s="48">
        <v>3.1</v>
      </c>
    </row>
    <row r="60" spans="1:4" s="36" customFormat="1" ht="15.75" x14ac:dyDescent="0.25">
      <c r="A60" s="9">
        <f t="shared" si="0"/>
        <v>48</v>
      </c>
      <c r="B60" s="18" t="s">
        <v>92</v>
      </c>
      <c r="C60" s="48">
        <v>19.100000000000001</v>
      </c>
      <c r="D60" s="48"/>
    </row>
    <row r="61" spans="1:4" s="36" customFormat="1" ht="31.5" x14ac:dyDescent="0.25">
      <c r="A61" s="9">
        <f t="shared" si="0"/>
        <v>49</v>
      </c>
      <c r="B61" s="4" t="s">
        <v>48</v>
      </c>
      <c r="C61" s="48">
        <v>4429.6000000000004</v>
      </c>
      <c r="D61" s="48">
        <v>1.9</v>
      </c>
    </row>
    <row r="62" spans="1:4" s="36" customFormat="1" ht="15.75" x14ac:dyDescent="0.25">
      <c r="A62" s="9">
        <f t="shared" si="0"/>
        <v>50</v>
      </c>
      <c r="B62" s="18" t="s">
        <v>92</v>
      </c>
      <c r="C62" s="48">
        <v>230.6</v>
      </c>
      <c r="D62" s="48"/>
    </row>
    <row r="63" spans="1:4" s="36" customFormat="1" ht="15.75" x14ac:dyDescent="0.25">
      <c r="A63" s="9">
        <f t="shared" si="0"/>
        <v>51</v>
      </c>
      <c r="B63" s="4" t="s">
        <v>120</v>
      </c>
      <c r="C63" s="48">
        <v>722.8</v>
      </c>
      <c r="D63" s="48">
        <v>0.9</v>
      </c>
    </row>
    <row r="64" spans="1:4" s="36" customFormat="1" ht="15.75" x14ac:dyDescent="0.25">
      <c r="A64" s="9">
        <f t="shared" si="0"/>
        <v>52</v>
      </c>
      <c r="B64" s="18" t="s">
        <v>92</v>
      </c>
      <c r="C64" s="48">
        <v>2.2999999999999998</v>
      </c>
      <c r="D64" s="48"/>
    </row>
    <row r="65" spans="1:4" s="36" customFormat="1" ht="15.75" x14ac:dyDescent="0.25">
      <c r="A65" s="9">
        <f t="shared" si="0"/>
        <v>53</v>
      </c>
      <c r="B65" s="4" t="s">
        <v>51</v>
      </c>
      <c r="C65" s="48">
        <v>7093.4</v>
      </c>
      <c r="D65" s="48">
        <v>0.3</v>
      </c>
    </row>
    <row r="66" spans="1:4" s="36" customFormat="1" ht="15.75" x14ac:dyDescent="0.25">
      <c r="A66" s="9">
        <f t="shared" si="0"/>
        <v>54</v>
      </c>
      <c r="B66" s="18" t="s">
        <v>92</v>
      </c>
      <c r="C66" s="48">
        <v>1.4</v>
      </c>
      <c r="D66" s="48"/>
    </row>
    <row r="67" spans="1:4" s="36" customFormat="1" ht="15.75" x14ac:dyDescent="0.25">
      <c r="A67" s="9">
        <f t="shared" si="0"/>
        <v>55</v>
      </c>
      <c r="B67" s="8" t="s">
        <v>54</v>
      </c>
      <c r="C67" s="48">
        <v>44.2</v>
      </c>
      <c r="D67" s="48"/>
    </row>
    <row r="68" spans="1:4" s="36" customFormat="1" ht="15.75" x14ac:dyDescent="0.25">
      <c r="A68" s="9">
        <f t="shared" si="0"/>
        <v>56</v>
      </c>
      <c r="B68" s="4" t="s">
        <v>56</v>
      </c>
      <c r="C68" s="48">
        <v>155.69999999999999</v>
      </c>
      <c r="D68" s="48"/>
    </row>
    <row r="69" spans="1:4" s="36" customFormat="1" ht="15.75" x14ac:dyDescent="0.25">
      <c r="A69" s="9">
        <f t="shared" si="0"/>
        <v>57</v>
      </c>
      <c r="B69" s="18" t="s">
        <v>92</v>
      </c>
      <c r="C69" s="48">
        <v>26.3</v>
      </c>
      <c r="D69" s="48"/>
    </row>
    <row r="70" spans="1:4" s="36" customFormat="1" ht="15.75" x14ac:dyDescent="0.25">
      <c r="A70" s="9">
        <f t="shared" si="0"/>
        <v>58</v>
      </c>
      <c r="B70" s="5" t="s">
        <v>76</v>
      </c>
      <c r="C70" s="47">
        <f>C14+C24+C52</f>
        <v>25849</v>
      </c>
      <c r="D70" s="47">
        <f>+D14+D24+D52</f>
        <v>188.3</v>
      </c>
    </row>
    <row r="71" spans="1:4" ht="15.75" x14ac:dyDescent="0.25">
      <c r="A71" s="17"/>
      <c r="B71" s="17"/>
      <c r="C71" s="28"/>
      <c r="D71" s="28"/>
    </row>
    <row r="72" spans="1:4" ht="15.75" x14ac:dyDescent="0.25">
      <c r="A72" s="17"/>
      <c r="B72" s="26"/>
      <c r="C72" s="28"/>
      <c r="D72" s="28"/>
    </row>
    <row r="73" spans="1:4" ht="15.75" x14ac:dyDescent="0.25">
      <c r="A73" s="17"/>
      <c r="B73" s="17"/>
      <c r="C73" s="28"/>
      <c r="D73" s="28"/>
    </row>
    <row r="74" spans="1:4" x14ac:dyDescent="0.25">
      <c r="C74" s="41"/>
      <c r="D74" s="41"/>
    </row>
    <row r="75" spans="1:4" x14ac:dyDescent="0.25">
      <c r="C75" s="41"/>
      <c r="D75" s="41"/>
    </row>
  </sheetData>
  <mergeCells count="1">
    <mergeCell ref="A8:D8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2022-03-30T12:07:43Z</cp:lastPrinted>
  <dcterms:created xsi:type="dcterms:W3CDTF">2013-11-22T06:09:34Z</dcterms:created>
  <dcterms:modified xsi:type="dcterms:W3CDTF">2022-04-29T11:06:58Z</dcterms:modified>
</cp:coreProperties>
</file>