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.Palaimiene\Desktop\PROJEKTAI 2022-10-20\"/>
    </mc:Choice>
  </mc:AlternateContent>
  <bookViews>
    <workbookView xWindow="390" yWindow="-225" windowWidth="19440" windowHeight="10740"/>
  </bookViews>
  <sheets>
    <sheet name="1 pr. pajamos " sheetId="9" r:id="rId1"/>
    <sheet name="1 pr. asignavimai" sheetId="20" r:id="rId2"/>
    <sheet name="3 priedas" sheetId="21" r:id="rId3"/>
    <sheet name="4 priedas" sheetId="22" r:id="rId4"/>
  </sheets>
  <definedNames>
    <definedName name="_xlnm._FilterDatabase" localSheetId="1" hidden="1">'1 pr. asignavimai'!$B$1:$B$50</definedName>
    <definedName name="_xlnm.Print_Titles" localSheetId="1">'1 pr. asignavimai'!$3:$4</definedName>
    <definedName name="_xlnm.Print_Titles" localSheetId="0">'1 pr. pajamos '!$11:$12</definedName>
  </definedNames>
  <calcPr calcId="162913" fullPrecision="0"/>
</workbook>
</file>

<file path=xl/calcChain.xml><?xml version="1.0" encoding="utf-8"?>
<calcChain xmlns="http://schemas.openxmlformats.org/spreadsheetml/2006/main">
  <c r="G27" i="22" l="1"/>
  <c r="F27" i="22"/>
  <c r="C26" i="22"/>
  <c r="C25" i="22"/>
  <c r="C24" i="22"/>
  <c r="C23" i="22"/>
  <c r="C22" i="22"/>
  <c r="E27" i="22"/>
  <c r="D15" i="22"/>
  <c r="C15" i="22" s="1"/>
  <c r="C21" i="22"/>
  <c r="C20" i="22"/>
  <c r="F19" i="22"/>
  <c r="C19" i="22"/>
  <c r="C18" i="22"/>
  <c r="C17" i="22"/>
  <c r="C16" i="22"/>
  <c r="G15" i="22"/>
  <c r="F15" i="22"/>
  <c r="E15" i="22"/>
  <c r="C27" i="22" l="1"/>
  <c r="D27" i="22"/>
  <c r="D141" i="20" l="1"/>
  <c r="C141" i="20"/>
  <c r="A148" i="20"/>
  <c r="A149" i="20"/>
  <c r="A150" i="20" s="1"/>
  <c r="A151" i="20" s="1"/>
  <c r="A152" i="20" s="1"/>
  <c r="A40" i="9"/>
  <c r="A41" i="9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D53" i="21" l="1"/>
  <c r="C53" i="21"/>
  <c r="D43" i="21"/>
  <c r="C43" i="21"/>
  <c r="D41" i="21"/>
  <c r="C41" i="21"/>
  <c r="D38" i="21"/>
  <c r="C38" i="21"/>
  <c r="D36" i="21"/>
  <c r="C36" i="21"/>
  <c r="D33" i="21"/>
  <c r="C33" i="21"/>
  <c r="D31" i="21"/>
  <c r="C31" i="21"/>
  <c r="D29" i="21"/>
  <c r="C29" i="21"/>
  <c r="D27" i="21"/>
  <c r="C27" i="21"/>
  <c r="C23" i="21"/>
  <c r="C15" i="21" s="1"/>
  <c r="D15" i="21"/>
  <c r="A15" i="2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A67" i="21" s="1"/>
  <c r="A68" i="21" s="1"/>
  <c r="A69" i="21" s="1"/>
  <c r="A70" i="21" s="1"/>
  <c r="A71" i="21" s="1"/>
  <c r="D25" i="21" l="1"/>
  <c r="D71" i="21"/>
  <c r="C25" i="21"/>
  <c r="C14" i="21" s="1"/>
  <c r="C71" i="21"/>
  <c r="D14" i="21"/>
  <c r="C52" i="9" l="1"/>
  <c r="D94" i="20" l="1"/>
  <c r="C94" i="20"/>
  <c r="D88" i="20"/>
  <c r="C88" i="20"/>
  <c r="C66" i="20" l="1"/>
  <c r="C29" i="20" l="1"/>
  <c r="C15" i="20" s="1"/>
  <c r="C80" i="20" l="1"/>
  <c r="C22" i="9" l="1"/>
  <c r="C98" i="20" l="1"/>
  <c r="C48" i="9"/>
  <c r="C21" i="9" s="1"/>
  <c r="D98" i="20" l="1"/>
  <c r="D74" i="20" l="1"/>
  <c r="C74" i="20"/>
  <c r="D60" i="20" l="1"/>
  <c r="D50" i="20" s="1"/>
  <c r="C60" i="20"/>
  <c r="C50" i="20" s="1"/>
  <c r="D29" i="20" l="1"/>
  <c r="D15" i="20" s="1"/>
  <c r="D80" i="20" l="1"/>
  <c r="D66" i="20" l="1"/>
  <c r="C19" i="9" l="1"/>
  <c r="D120" i="20" l="1"/>
  <c r="C120" i="20"/>
  <c r="D116" i="20" l="1"/>
  <c r="D9" i="20" s="1"/>
  <c r="C116" i="20"/>
  <c r="D11" i="20" l="1"/>
  <c r="C11" i="20"/>
  <c r="C9" i="20" s="1"/>
  <c r="D6" i="20"/>
  <c r="D5" i="20" s="1"/>
  <c r="C6" i="20"/>
  <c r="C5" i="20" s="1"/>
  <c r="C149" i="20" l="1"/>
  <c r="C152" i="20" s="1"/>
  <c r="A14" i="9" l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6" i="20" l="1"/>
  <c r="A7" i="20" s="1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0" i="20" s="1"/>
  <c r="A91" i="20" s="1"/>
  <c r="A92" i="20" s="1"/>
  <c r="A93" i="20" s="1"/>
  <c r="A94" i="20" s="1"/>
  <c r="A95" i="20" s="1"/>
  <c r="A96" i="20" s="1"/>
  <c r="A97" i="20" s="1"/>
  <c r="A98" i="20" s="1"/>
  <c r="A99" i="20" s="1"/>
  <c r="A100" i="20" s="1"/>
  <c r="A101" i="20" s="1"/>
  <c r="A102" i="20" s="1"/>
  <c r="A103" i="20" s="1"/>
  <c r="A104" i="20" s="1"/>
  <c r="A105" i="20" s="1"/>
  <c r="A106" i="20" s="1"/>
  <c r="A107" i="20" s="1"/>
  <c r="A108" i="20" s="1"/>
  <c r="A109" i="20" s="1"/>
  <c r="A110" i="20" s="1"/>
  <c r="A111" i="20" s="1"/>
  <c r="A112" i="20" s="1"/>
  <c r="A113" i="20" s="1"/>
  <c r="A114" i="20" s="1"/>
  <c r="A115" i="20" s="1"/>
  <c r="A116" i="20" s="1"/>
  <c r="A117" i="20" s="1"/>
  <c r="A118" i="20" s="1"/>
  <c r="A119" i="20" s="1"/>
  <c r="A120" i="20" s="1"/>
  <c r="A121" i="20" s="1"/>
  <c r="A122" i="20" s="1"/>
  <c r="A123" i="20" s="1"/>
  <c r="A124" i="20" s="1"/>
  <c r="A125" i="20" s="1"/>
  <c r="A126" i="20" s="1"/>
  <c r="A127" i="20" s="1"/>
  <c r="A128" i="20" s="1"/>
  <c r="A129" i="20" s="1"/>
  <c r="A130" i="20" s="1"/>
  <c r="A131" i="20" s="1"/>
  <c r="A132" i="20" s="1"/>
  <c r="A133" i="20" s="1"/>
  <c r="A134" i="20" s="1"/>
  <c r="A135" i="20" s="1"/>
  <c r="A136" i="20" s="1"/>
  <c r="A137" i="20" s="1"/>
  <c r="A138" i="20" s="1"/>
  <c r="A139" i="20" s="1"/>
  <c r="A140" i="20" s="1"/>
  <c r="A141" i="20" s="1"/>
  <c r="A142" i="20" s="1"/>
  <c r="A143" i="20" s="1"/>
  <c r="A144" i="20" s="1"/>
  <c r="A145" i="20" s="1"/>
  <c r="A146" i="20" s="1"/>
  <c r="A147" i="20" s="1"/>
  <c r="D149" i="20" l="1"/>
  <c r="D152" i="20" s="1"/>
  <c r="C98" i="9" l="1"/>
  <c r="C97" i="9" s="1"/>
  <c r="C85" i="9" l="1"/>
  <c r="C13" i="9"/>
  <c r="C101" i="9" l="1"/>
</calcChain>
</file>

<file path=xl/sharedStrings.xml><?xml version="1.0" encoding="utf-8"?>
<sst xmlns="http://schemas.openxmlformats.org/spreadsheetml/2006/main" count="367" uniqueCount="274">
  <si>
    <t>Eil. Nr.</t>
  </si>
  <si>
    <t>iš jų:</t>
  </si>
  <si>
    <t>Savivaldybės administracija</t>
  </si>
  <si>
    <t>PAJAMOS</t>
  </si>
  <si>
    <t>Pavadinimas</t>
  </si>
  <si>
    <t xml:space="preserve">Gyventojų pajamų mokestis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</si>
  <si>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</si>
  <si>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</si>
  <si>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</si>
  <si>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</si>
  <si>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</si>
  <si>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>Vietinės rinkliavos</t>
  </si>
  <si>
    <t xml:space="preserve">Dalyvavimas rengiant ir vykdant mobilizaciją </t>
  </si>
  <si>
    <t>Valstybinės kalbos vartojimo ir taisyklingumo kontrolė</t>
  </si>
  <si>
    <t>Civilinės būklės aktų registravimas</t>
  </si>
  <si>
    <t>Civilinės saugos organizavimas</t>
  </si>
  <si>
    <t>Gyventojų registro tvarkymas ir duomenų valstybės registrui teikimas</t>
  </si>
  <si>
    <t xml:space="preserve">Socialinės paslaugos </t>
  </si>
  <si>
    <t>Socialinėms išmokoms ir kompensacijoms skaičiuoti ir mokėti</t>
  </si>
  <si>
    <t>Socialinė parama mokiniams</t>
  </si>
  <si>
    <t>socialinės apsaugos</t>
  </si>
  <si>
    <t>Savivaldybių mokykloms (klasėms), turinčioms specialiųjų ugdymosi poreikio mokinių, finansuoti</t>
  </si>
  <si>
    <t>Dividendai</t>
  </si>
  <si>
    <t xml:space="preserve">Mokesčiai už valstybinius gamtos išteklius </t>
  </si>
  <si>
    <t>Pajamos už prekes ir paslaugas</t>
  </si>
  <si>
    <t>Įmokos už išlaikymą švietimo, socialinės apsaugos ir kitose įstaigose</t>
  </si>
  <si>
    <t>ASIGNAVIMAI</t>
  </si>
  <si>
    <t>Asignavimų valdytojas / programos pavadinimas</t>
  </si>
  <si>
    <t>Savivaldybės kontrolės ir audito  tarnyba</t>
  </si>
  <si>
    <t>Savivaldybės valdymo  programa</t>
  </si>
  <si>
    <t>Savivaldybės administracijos veiklos užtikrinimas ir kitų priemonių vykdymas (savivaldybės biudžeto lėšos)</t>
  </si>
  <si>
    <t xml:space="preserve">Savivaldybės administracijos direktoriaus rezervas (savivaldybės biudžeto lėšos) </t>
  </si>
  <si>
    <t>Savivaldybės valdymo  programa (asignavimų valdytojo pajamų įmokos)</t>
  </si>
  <si>
    <t>Savivaldybės valdymo  programa (specialios tikslinės dotacijos valstybinėms (valstybės perduotoms savivaldybėms) funkcijoms atlikti lėšos)</t>
  </si>
  <si>
    <t>Jaunimo teisių apsauga</t>
  </si>
  <si>
    <t xml:space="preserve">Socialinių paslaugų administravimas </t>
  </si>
  <si>
    <t>Socialinėms išmokoms ir kompensacijoms skaičiuoti ir mokėti administravimas</t>
  </si>
  <si>
    <t>Socialinės paramos mokiniams administravimas</t>
  </si>
  <si>
    <t>Savivaldybės valdymo  programa (savivaldybės biudžeto lėšos)</t>
  </si>
  <si>
    <t xml:space="preserve">Aplinkos apsaugos programa </t>
  </si>
  <si>
    <t>Aplinkos apsaugos rėmimo specialioji programa</t>
  </si>
  <si>
    <t>Miesto infrastruktūros objektų priežiūros ir modernizavimo programa (savivaldybės biudžeto lėšos)</t>
  </si>
  <si>
    <t xml:space="preserve">Ugdymo proceso užtikrinimo programa </t>
  </si>
  <si>
    <t>Ugdymo proceso užtikrinimo programa (savivaldybės biudžeto lėšos)</t>
  </si>
  <si>
    <t xml:space="preserve">Kūno kultūros ir sporto plėtros programa </t>
  </si>
  <si>
    <t xml:space="preserve">Kūno kultūros ir sporto plėtros programa (savivaldybės biudžeto lėšos) </t>
  </si>
  <si>
    <t>Socialinės atskirties mažinimo programa (savivaldybės biudžeto lėšos)</t>
  </si>
  <si>
    <t>Miesto infrastruktūros objektų priežiūros ir modernizavimo programa (asignavimų valdytojo pajamų įmokos)</t>
  </si>
  <si>
    <t>Ugdymo proceso užtikrinimo programa (specialios tikslinės dotacijos savivaldybėms perduotoms įstaigoms išlaikyti lėšos)</t>
  </si>
  <si>
    <t>Ugdymo proceso užtikrinimo programa (specialios tikslinės dotacijos savivaldybių mokykloms (klasėms), turinčioms specialiųjų ugdymosi poreikio mokinių, finansuoti lėšos)</t>
  </si>
  <si>
    <t>Ugdymo proceso užtikrinimo programa (asignavimų valdytojo pajamų įmokos)</t>
  </si>
  <si>
    <t>Kūno kultūros ir sporto plėtros programa (asignavimų valdytojo pajamų įmokos)</t>
  </si>
  <si>
    <t>Socialinės atskirties mažinimo programa (specialios tikslinės dotacijos valstybinėms (valstybės perduotoms savivaldybėms) funkcijoms atlikti lėšos)</t>
  </si>
  <si>
    <t>Socialinėms išmokoms ir kompensacijoms mokėti</t>
  </si>
  <si>
    <t>Socialinės atskirties mažinimo programa (specialios tikslinės dotacijos savivaldybėms perduotoms įstaigoms išlaikyti lėšos)</t>
  </si>
  <si>
    <t>Socialinės atskirties mažinimo programa (asignavimų valdytojo pajamų įmokos)</t>
  </si>
  <si>
    <t>Socialinės atskirties mažinimo programa (asignavimų valdytojo pajamų už gyvenamųjų patalpų nuomą įmokos)</t>
  </si>
  <si>
    <t>Sveikatos apsaugos programa</t>
  </si>
  <si>
    <t>Sveikatos apsaugos programa (specialios tikslinės dotacijos valstybinėms (valstybės perduotoms savivaldybėms) funkcijoms atlikti lėšos)</t>
  </si>
  <si>
    <t>Visuomenės sveikatos rėmimo specialioji programa</t>
  </si>
  <si>
    <t>Visuomenės sveikatos rėmimo specialioji programa (savivaldybės biudžeto lėšos)</t>
  </si>
  <si>
    <t xml:space="preserve">Iš viso </t>
  </si>
  <si>
    <t>Gyvenamosios vietos deklaravimo ir gyvenamosios vietos neturinčių asmenų apskaitos duomenų tvarkymas</t>
  </si>
  <si>
    <t xml:space="preserve">Aplinkos apsaugos programa (savivaldybės biudžeto lėšos) </t>
  </si>
  <si>
    <t>Sveikatos apsaugos programa  (savivaldybės biudžeto lėšos)</t>
  </si>
  <si>
    <t>Sveikatos apsaugos programa (asignavimų valdytojo pajamų įmokos)</t>
  </si>
  <si>
    <t>Savivaldybei priskirtų archyvinių dokumentų tvarkymas</t>
  </si>
  <si>
    <t>Žemės ūkio funkcijoms atlikti</t>
  </si>
  <si>
    <t>Nuomos mokestis už valstybinę žemę</t>
  </si>
  <si>
    <t>Tūkst. Eur</t>
  </si>
  <si>
    <t xml:space="preserve">        Tūkst. Eur</t>
  </si>
  <si>
    <t>Kitos neišvardytos pajamos</t>
  </si>
  <si>
    <t>Neveiksnių asmenų būklės peržiūrėjimui užtikrinti</t>
  </si>
  <si>
    <t>Kultūros plėtros programa (savivaldybės biudžeto lėšos)</t>
  </si>
  <si>
    <t xml:space="preserve">Kultūros plėtros programa </t>
  </si>
  <si>
    <t>Kultūros plėtros programa (asignavimų valdytojo pajamų įmokos)</t>
  </si>
  <si>
    <t xml:space="preserve">Socialinės atskirties mažinimo programa </t>
  </si>
  <si>
    <t>Pajamos už ilgalaikio ir trumpalaikio materialiojo turto nuomą</t>
  </si>
  <si>
    <t>Žemės realizavimo pajamos</t>
  </si>
  <si>
    <t>Pastatų ir statinių realizavimo pajamos</t>
  </si>
  <si>
    <t>Savivaldybių patvirtintoms užimtumo didinimo programoms įgyvendinti</t>
  </si>
  <si>
    <t>Valstybės garantuojamos pirminės teisinės pagalbos teikimas</t>
  </si>
  <si>
    <t xml:space="preserve">Būsto nuomos mokesčio daliai kompensuoti </t>
  </si>
  <si>
    <t>Savivaldybių patvirtintoms užimtumo didinimo programoms įgyvendinti administravimas</t>
  </si>
  <si>
    <t>Būsto nuomos mokesčio daliai kompensuoti administravimas</t>
  </si>
  <si>
    <t>Stiprinti sveikos gyvensenos įgūdžius bendruomenėse bei vykdyti visuomenės sveikatos stebėseną savivaldybėse</t>
  </si>
  <si>
    <t>Plėtoti sveiką gyvenseną ir stiprinti mokinių sveikatos įgūdžius ugdymo įstaigose</t>
  </si>
  <si>
    <t xml:space="preserve">Europos Sąjungos finansinės paramos ir bendrojo finansavimo lėšos </t>
  </si>
  <si>
    <t>Susisiekimo sistemos priežiūros ir plėtros programa (savivaldybės biudžeto lėšos)</t>
  </si>
  <si>
    <t>Sveikatos apsaugos programa (Europos Sąjungos finansinės paramos ir bendrojo finansavimo lėšos)</t>
  </si>
  <si>
    <t>Socialinės atskirties mažinimo programa (Europos Sąjungos finansinės paramos ir bendrojo finansavimo lėšos)</t>
  </si>
  <si>
    <t>Ugdymo proceso užtikrinimo programa (Europos Sąjungos finansinės paramos ir bendrojo finansavimo lėšos)</t>
  </si>
  <si>
    <t>Susisiekimo sistemos priežiūros ir plėtros programa (Europos Sąjungos finansinės paramos ir bendrojo finansavimo lėšos)</t>
  </si>
  <si>
    <t>Aplinkos apsaugos programa (Europos Sąjungos finansinės paramos ir bendrojo finansavimo lėšos)</t>
  </si>
  <si>
    <t>MOKESČIAI (2+...+6)</t>
  </si>
  <si>
    <t>Ugdymo reikmėms finansuoti</t>
  </si>
  <si>
    <t>švietimo (be ugdymo reikmėms finansuoti)</t>
  </si>
  <si>
    <t>Savivaldybės erdvinių duomenų rinkinių tvarkymas</t>
  </si>
  <si>
    <t>Ugdymo proceso užtikrinimo programa (specialios tikslinės dotacijos ugdymo reikmėms finansuoti lėšos)</t>
  </si>
  <si>
    <t>Pajamos iš baudų, konfiskuoto turto ir kitų netesybų</t>
  </si>
  <si>
    <t xml:space="preserve">Užtikrinti savižudybių prevencijos priemonių įgyvendinimą </t>
  </si>
  <si>
    <r>
      <rPr>
        <b/>
        <sz val="12"/>
        <rFont val="Times New Roman"/>
        <family val="1"/>
        <charset val="186"/>
      </rPr>
      <t>Susisiekimo sistemos priežiūros ir plėtros programa</t>
    </r>
    <r>
      <rPr>
        <sz val="12"/>
        <rFont val="Times New Roman"/>
        <family val="1"/>
        <charset val="186"/>
      </rPr>
      <t xml:space="preserve"> </t>
    </r>
  </si>
  <si>
    <r>
      <rPr>
        <b/>
        <sz val="12"/>
        <rFont val="Times New Roman"/>
        <family val="1"/>
        <charset val="186"/>
      </rPr>
      <t>Miesto infrastruktūros objektų priežiūros ir modernizavimo programa</t>
    </r>
    <r>
      <rPr>
        <sz val="12"/>
        <rFont val="Times New Roman"/>
        <family val="1"/>
        <charset val="186"/>
      </rPr>
      <t xml:space="preserve"> </t>
    </r>
  </si>
  <si>
    <t>Miesto infrastruktūros objektų priežiūros ir modernizavimo programa (Europos Sąjungos finansinės paramos ir bendrojo finansavimo lėšos)</t>
  </si>
  <si>
    <r>
      <rPr>
        <b/>
        <sz val="12"/>
        <rFont val="Times New Roman"/>
        <family val="1"/>
        <charset val="186"/>
      </rPr>
      <t xml:space="preserve">Miesto urbanistinio planavimo programa </t>
    </r>
    <r>
      <rPr>
        <sz val="12"/>
        <rFont val="Times New Roman"/>
        <family val="1"/>
        <charset val="186"/>
      </rPr>
      <t xml:space="preserve">(savivaldybės biudžeto lėšos) </t>
    </r>
  </si>
  <si>
    <t>paskoloms grąžinti</t>
  </si>
  <si>
    <t>Iš viso išlaidų</t>
  </si>
  <si>
    <t>Savivaldybei priskirtos valstybinės žemės ir kito valstybės turto valdymas, naudojimas ir disponavimas juo patikėjimo teise</t>
  </si>
  <si>
    <t>Ekonominės plėtros programa</t>
  </si>
  <si>
    <t>Ekonominės plėtros programa (savivaldybės biudžeto lėšos)</t>
  </si>
  <si>
    <t>Ekonominės plėtros programa  (Europos Sąjungos finansinės paramos ir bendrojo finansavimo lėšos)</t>
  </si>
  <si>
    <t>Dotacija akredituotai vaikų dienos socialinei priežiūrai organizuoti, teikti ir administruoti</t>
  </si>
  <si>
    <t>Socialinės atskirties mažinimo programa (dotacijos akredituotai vaikų dienos socialinei priežiūrai organizuoti, teikti lėšos)</t>
  </si>
  <si>
    <t>Dotacija savivaldybių viešosioms bibliotekoms dokumentams įsigyti</t>
  </si>
  <si>
    <t>Kultūros plėtros programa (dotacijos savivaldybių viešosioms bibliotekoms dokumentams įsigyti lėšos)</t>
  </si>
  <si>
    <t>Įmokos infrastruktūros plėtrai</t>
  </si>
  <si>
    <t>Savivaldybės valdymo  programa (dotacijos akredituotai vaikų dienos socialinei priežiūrai administruoti lėšos)</t>
  </si>
  <si>
    <t xml:space="preserve">Duomenų teikimas į Suteiktos valstybės pagalbos ir nereikšmingos pagalbos registrą </t>
  </si>
  <si>
    <t>Dotacija neformaliajam vaikų švietimui</t>
  </si>
  <si>
    <t>Ugdymo proceso užtikrinimo programa (dotacijos neformaliajam vaikų švietimui lėšos)</t>
  </si>
  <si>
    <t>Miesto infrastruktūros objektų priežiūros ir modernizavimo programa (asignavimų valdytojo pajamų įmokos infrastruktūros plėtrai)</t>
  </si>
  <si>
    <t>Ugdymo proceso užtikrinimo programa  (paskolų lėšos)</t>
  </si>
  <si>
    <t>Koordinuotai teikiamų paslaugų vaikams nuo gimimo iki 18 metų (turintiems didelių ir labai didelių specialiųjų ugdymosi poreikių – iki 21 metų) ir vaiko atstovams koordinavimui finansuoti</t>
  </si>
  <si>
    <t>KLAIPĖDOS MIESTO SAVIVALDYBĖS 2022 METŲ BIUDŽETAS</t>
  </si>
  <si>
    <t>Gyvenamosios vietos deklaravimo ir gyvenamosios vietos nedeklaravusių asmenų apskaitos duomenų tvarkymas</t>
  </si>
  <si>
    <t>Dotacija ugdymo, maitinimo ir pavėžėjimo lėšų socialinę riziką patiriančių vaikų ikimokykliniam ugdymui užtikrinti</t>
  </si>
  <si>
    <t>Dotacija padidėjusių išlaidų būsto šildymo išlaidų kompensacijoms teikti</t>
  </si>
  <si>
    <t>Asignavimai            iš viso</t>
  </si>
  <si>
    <t>Socialinės atskirties mažinimo programa (dotacijos padidėjusių išlaidų būsto šildymo išlaidų kompensacijoms teikti lėšos)</t>
  </si>
  <si>
    <t>Ugdymo proceso užtikrinimo programa (dotacijos ugdymo, maitinimo ir pavėžėjimo lėšų socialinę riziką patiriančių vaikų ikimokykliniam ugdymui užtikrinti)</t>
  </si>
  <si>
    <t>Iš jų                    darbo užmokesčiui</t>
  </si>
  <si>
    <t>Dotacija biudžetinių įstaigų vadovaujančių darbuotojų minimaliems pareiginės algos koeficientams  didinti</t>
  </si>
  <si>
    <t>Socialinės atskirties mažinimo programa (dotacijos biudžetinių įstaigų vadovaujančių darbuotojų minimaliems pareiginės algos koeficientams didinti lėšos)</t>
  </si>
  <si>
    <t>Dotacija laivų nuleidimo prieplaukos ir saugojimo aikštelės sklype šalia Liepų g. tilto įrengti  (ilgalaikiam materialiajam ir nematerialiajam turtui įsigyti)</t>
  </si>
  <si>
    <t>Miesto infrastruktūros objektų priežiūros ir modernizavimo programa (dotacijos ilgalaikiam materialiajam ir nematerialiajam turtui įsigyti)</t>
  </si>
  <si>
    <t>Dotacija asmeninei pagalbai teikti ir administruoti</t>
  </si>
  <si>
    <t>Dotacija pedagoginių darbuotojų, išlaikomų iš savivaldybės biudžeto lėšų, darbo užmokesčiui didinti</t>
  </si>
  <si>
    <t>Dotacija socialinės reabilitacijos paslaugų neįgaliesiems teikimo bendruomenėje projektams finansuoti</t>
  </si>
  <si>
    <t>Dotacija būstams pritaikyti neįgaliesiems</t>
  </si>
  <si>
    <t>Dotacija neįgaliesiems asmenims, auginantiems vaikus, bazinei socialinei išmokai (20 proc.) mokėti</t>
  </si>
  <si>
    <t>Dotacija socialinių paslaugų srities darbuotojų minimaliesiems pareiginės algos pastoviosios dalies koeficientams didinti</t>
  </si>
  <si>
    <t>Dotacija socialinių paslaugų šakos kolektyvinės sutarties įsipareigojimams įgyvendinti</t>
  </si>
  <si>
    <t>Dotacija Klaipėdos Prano Mašioto progimnazijos pastato Klaipėdoje, Varpų g. 3, rekonstravimui (ilgalaikiam materialiajam ir nematerialiajam turtui įsigyti)</t>
  </si>
  <si>
    <t>Dotacija bendrojo ugdymo mokyklų tinklo stiprinimo iniciatyvoms skatinti</t>
  </si>
  <si>
    <t>Dotacija išlaidoms, susijusioms su pedagoginio personalo optimizavimu ir atnaujinimu, apmokėti</t>
  </si>
  <si>
    <t>Dotacija namų ūkiuose susidariusioms asbesto atliekoms tvarkyti</t>
  </si>
  <si>
    <t>Dotacija naudotų padangų, kurių turėtojo nustatyti neįmanoma arba kuris neegzistuoja, tvarkyti</t>
  </si>
  <si>
    <t>Savivaldybės valdymo programa (dotacijos asmeninei pagalbai teikti ir administruoti lėšos)</t>
  </si>
  <si>
    <t>Savivaldybės valdymo programa (dotacijos socialinės reabilitacijos paslaugų neįgaliesiems teikimo bendruomenėje projektams finansuoti lėšos)</t>
  </si>
  <si>
    <t>Savivaldybės valdymo programa (dotacijos būstams pritaikyti neįgaliesiems lėšos)</t>
  </si>
  <si>
    <t>Dotacija vietinės reikšmės keliams (gatvėms) tiesti, taisyti (rekonstruoti), prižiūrėti ir saugaus eismo sąlygoms užtikrinti</t>
  </si>
  <si>
    <t>Savivaldybės valdymo programa (dotacijos vietinės reikšmės keliams (gatvėms) tiesti, taisyti (rekonstruoti), prižiūrėti ir saugaus eismo sąlygoms užtikrinti lėšos)</t>
  </si>
  <si>
    <t>Sveikatos apsaugos programa (dotacijos socialinių paslaugų srities darbuotojų minimaliesiems pareiginės algos pastoviosios dalies koeficientams didinti lėšos)</t>
  </si>
  <si>
    <t>Aplinkos apsaugos programa (dotacijos namų ūkiuose susidariusioms asbesto atliekoms tvarkyti lėšos)</t>
  </si>
  <si>
    <t>Aplinkos apsaugos programa (dotacijos naudotų padangų, kurių turėtojo nustatyti neįmanoma arba kuris neegzistuoja, tvarkyti lėšos)</t>
  </si>
  <si>
    <t>Aplinkos apsaugos programa (dotacijos vietinės reikšmės keliams (gatvėms) tiesti, taisyti (rekonstruoti), prižiūrėti ir saugaus eismo sąlygoms užtikrinti  lėšos)</t>
  </si>
  <si>
    <t>Susisiekimo sistemos priežiūros ir plėtros programa (dotacijos  vietinės reikšmės keliams (gatvėms) tiesti, taisyti (rekonstruoti), prižiūrėti ir saugaus eismo sąlygoms užtikrinti  lėšos)</t>
  </si>
  <si>
    <t>Miesto infrastruktūros objektų priežiūros ir modernizavimo programa (dotacijos vietinės reikšmės keliams (gatvėms) tiesti, taisyti (rekonstruoti), prižiūrėti ir saugaus eismo sąlygoms užtikrinti  lėšos)</t>
  </si>
  <si>
    <t>Ugdymo proceso užtikrinimo programa (dotacijos pedagoginių darbuotojų, išlaikomų iš savivaldybės biudžeto lėšų, darbo užmokesčiui didinti lėšos)</t>
  </si>
  <si>
    <t>Ugdymo proceso užtikrinimo programa (dotacijos ilgalaikiam materialiajam ir nematerialiajam turtui įsigyti lėšos)</t>
  </si>
  <si>
    <t>Ugdymo proceso užtikrinimo programa (dotacijos bendrojo ugdymo mokyklų tinklo stiprinimo iniciatyvoms skatinti lėšos)</t>
  </si>
  <si>
    <t>Ugdymo proceso užtikrinimo programa  (dotacijos išlaidoms, susijusioms su pedagoginio personalo optimizavimu ir atnaujinimu, apmokėti lėšos)</t>
  </si>
  <si>
    <t>Socialinės atskirties mažinimo programa (dotacijos asmeninei pagalbai teikti ir administruoti lėšos)</t>
  </si>
  <si>
    <t>Socialinės atskirties mažinimo programa (dotacijos socialinės reabilitacijos paslaugų neįgaliesiems teikimo bendruomenėje projektams finansuoti lėšos)</t>
  </si>
  <si>
    <t>Socialinės atskirties mažinimo programa (dotacijos būstams pritaikyti neįgaliesiems lėšos)</t>
  </si>
  <si>
    <t>Socialinės atskirties mažinimo programa (dotacijos neįgaliesiems asmenims, auginantiems vaikus, bazinei socialinei išmokai (20 proc.) mokėti lėšos)</t>
  </si>
  <si>
    <t>Socialinės atskirties mažinimo programa (dotacijos socialinių paslaugų srities darbuotojų minimaliesiems pareiginės algos pastoviosios dalies koeficientams didinti lėšos)</t>
  </si>
  <si>
    <t>Socialinės atskirties mažinimo programa (dotacijos socialinių paslaugų šakos kolektyvinės sutarties įsipareigojimams įgyvendinti lėšos)</t>
  </si>
  <si>
    <t xml:space="preserve">                                                                          Klaipėdos miesto savivaldybės tarybos</t>
  </si>
  <si>
    <t xml:space="preserve">                                                                          (Klaipėdos miesto savivaldybės tarybos</t>
  </si>
  <si>
    <t xml:space="preserve">                                                                          2022 m. vasario 17 d. sprendimo Nr. T2-32</t>
  </si>
  <si>
    <t xml:space="preserve">                                                                          sprendimo Nr. T2-   redakcija)</t>
  </si>
  <si>
    <t xml:space="preserve">                                                                         1 priedas</t>
  </si>
  <si>
    <t>Dotacija bendruomeninei veiklai savivaldybėje stiprinti</t>
  </si>
  <si>
    <t>Dotacija vaikų, atvykusių į Lietuvos Respubliką iš Ukrainos dėl Rusijos Federacijos karinių veiksmų Ukrainoje, ugdymui ir pavėžėjimui į mokyklą ir atgal finansuoti</t>
  </si>
  <si>
    <t>Dotacija suaugusių asmenų, atvykusių į Lietuvos Respubliką iš Ukrainos dėl Rusijos Federacijos karinių veiksmų Ukrainoje, lietuvių kalbai mokyti</t>
  </si>
  <si>
    <t>Dotacija kompensacijoms už būsto suteikimą užsieniečiams, pasitraukusiems iš Ukrainos dėl Rusijos Federacijos karinių veiksmų Ukrainoje, finansuoti</t>
  </si>
  <si>
    <t>Dotacija visuomenės psichologinės gerovės ir psichikos sveikatos stiprinimo paslaugoms  gyventojams bendruomenėse plėtoti</t>
  </si>
  <si>
    <t>Sveikatos apsaugos programa (dotacijos visuomenės psichologinės gerovės ir psichikos sveikatos stiprinimo paslaugoms  gyventojams bendruomenėse plėtoti lėšos)</t>
  </si>
  <si>
    <t>Susisiekimo sistemos priežiūros ir plėtros programa (dotacijos ilgalaikiam materialiajam ir nematerialiajam turtui įsigyti)</t>
  </si>
  <si>
    <t>Kultūros plėtros programa (Europos Sąjungos finansinės paramos ir bendrojo finansavimo lėšos)</t>
  </si>
  <si>
    <t xml:space="preserve">Jaunimo ir bendruomenių politikos plėtros programa </t>
  </si>
  <si>
    <t>Jaunimo ir bendruomenių politikos plėtros programa (savivaldybės biudžeto lėšos)</t>
  </si>
  <si>
    <t>Ugdymo proceso užtikrinimo programa  (dotacijos vaikų, atvykusių į Lietuvos Respubliką iš Ukrainos dėl Rusijos Federacijos karinių veiksmų Ukrainoje, ugdymui ir pavėžėjimui į mokyklą ir atgal finansuoti lėšų)</t>
  </si>
  <si>
    <t>Ugdymo proceso užtikrinimo programa  (dotacijos suaugusių asmenų, atvykusių į Lietuvos Respubliką iš Ukrainos dėl Rusijos Federacijos karinių veiksmų Ukrainoje, lietuvių kalbai mokyti lėšų)</t>
  </si>
  <si>
    <t>Socialinės atskirties mažinimo programa (dotacijos  kompensacijoms už būsto suteikimą užsieniečiams, pasitraukusiems iš Ukrainos dėl Rusijos Federacijos karinių veiksmų Ukrainoje, finansuoti lėšos)</t>
  </si>
  <si>
    <t>Dotacija Baltijos prospekto, Šilutės plento (įskaitant ruožą į Dubysos gatvės įvažiavimą) ir Vilniaus plento žiedinės sankryžos Klaipėdos m. rekonstravimui (ilgalaikiam materialiajam ir nematerialiajam turtui įsigyti)</t>
  </si>
  <si>
    <t>Dotacija vienkartinėms išmokoms įsikurti gyvenamojoje vietoje savivaldybės teritorijoje ir (ar) mėnesinėms kompensacijoms vaiko ugdymo pagal ikimokyklinio ar priešmokyklinio ugdymo programą išlaidoms finansuoti</t>
  </si>
  <si>
    <t>Dotacija savivaldybių patirtoms materialinių išteklių teikimo, siekiant šalinti COVID-19 ligos padarinius ir valdyti jos plitimą buvus valstybės lygio ekstremaliajai situacijai, išlaidoms kompensuoti</t>
  </si>
  <si>
    <t>Dotacija užtikrinti Lietuvos Respublikos piniginės socialinės paramos nepasiturintiems gyventojams įstatymo įgyvendinimą dėl valstybės remiamų pajamų dydžio padidinimo</t>
  </si>
  <si>
    <t>Dotacija užsieniečiams, pasitraukusiems iš Ukrainos dėl Rusijos Federacijos karinių veiksmų Ukrainoje, priimti ir pagalbai jiems teikti</t>
  </si>
  <si>
    <t>Dotacija  patirtoms išlaidoms valdant situaciją, susidariusią dėl užsieniečių, pasitraukusių iš Ukrainos dėl Rusijos Federacijos karinių veiksmų Ukrainoje, kompensuoti</t>
  </si>
  <si>
    <t>Dotacija rentgeno diagnostikos medicinos priemonėms (prietaisams) įsigyti Viešajai įstaigai Klaipėdos vaikų ligoninei (ilgalaikiam materialiajam ir nematerialiajam turtui įsigyti)</t>
  </si>
  <si>
    <t>Savivaldybės valdymo programa (dotacijos vienkartinėms išmokoms įsikurti gyvenamojoje vietoje savivaldybės teritorijoje ir (ar) mėnesinėms kompensacijoms vaiko ugdymo pagal ikimokyklinio ar priešmokyklinio ugdymo programą išlaidoms administruoti lėšos)</t>
  </si>
  <si>
    <t>Savivaldybės valdymo programa (dotacijos savivaldybių patirtoms materialinių išteklių teikimo, siekiant šalinti COVID-19 ligos padarinius ir valdyti jos plitimą buvus valstybės lygio ekstremaliajai situacijai, išlaidoms kompensuoti lėšos)</t>
  </si>
  <si>
    <t>Savivaldybės valdymo programa (dotacijos patirtoms išlaidoms valdant situaciją, susidariusią dėl užsieniečių, pasitraukusių iš Ukrainos dėl Rusijos Federacijos karinių veiksmų Ukrainoje, kompensuoti lėšos)</t>
  </si>
  <si>
    <t>Sveikatos apsaugos programa (dotacijos ilgalaikiam materialiajam ir nematerialiajam turtui įsigyti lėšos)</t>
  </si>
  <si>
    <t>Ugdymo proceso užtikrinimo programa  (dotacijos patirtoms išlaidoms valdant situaciją, susidariusią dėl užsieniečių, pasitraukusių iš Ukrainos dėl Rusijos Federacijos karinių veiksmų Ukrainoje, kompensuoti lėšos lėšų)</t>
  </si>
  <si>
    <t>Socialinės atskirties mažinimo programa (dotacijos užsieniečiams, pasitraukusiems iš Ukrainos dėl Rusijos Federacijos karinių veiksmų Ukrainoje, priimti ir pagalbai jiems teikti lėšos)</t>
  </si>
  <si>
    <t>Socialinės atskirties mažinimo programa (dotacijos užtikrinti Lietuvos Respublikos piniginės socialinės paramos nepasiturintiems gyventojams įstatymo įgyvendinimą dėl valstybės remiamų pajamų dydžio padidinimo lėšos)</t>
  </si>
  <si>
    <t>Socialinės atskirties mažinimo programa (dotacijos vienkartinėms išmokoms įsikurti gyvenamojoje vietoje savivaldybės teritorijoje ir (ar) mėnesinėms kompensacijoms vaiko ugdymo pagal ikimokyklinio ar priešmokyklinio ugdymo programą išlaidoms finansuoti lėšos)</t>
  </si>
  <si>
    <t>Socialinės atskirties mažinimo programa (dotacijos patirtoms išlaidoms valdant situaciją, susidariusią dėl užsieniečių, pasitraukusių iš Ukrainos dėl Rusijos Federacijos karinių veiksmų Ukrainoje, kompensuoti lėšos)</t>
  </si>
  <si>
    <t>Savivaldybės valdymo programa (dotacijos  kompensacijoms už būsto suteikimą užsieniečiams, pasitraukusiems iš Ukrainos dėl Rusijos Federacijos karinių veiksmų Ukrainoje, finansuoti lėšos)</t>
  </si>
  <si>
    <t>Jaunimo ir bendruomenių politikos plėtros programa (dotacijos bendruomeninei veiklai savivaldybėje stiprinti lėšos)</t>
  </si>
  <si>
    <t xml:space="preserve">                                                                         2022 m. vasario 17 d. sprendimo Nr. T2-32</t>
  </si>
  <si>
    <t xml:space="preserve">                                                                         sprendimo Nr. T2-   redakcija)</t>
  </si>
  <si>
    <t xml:space="preserve">                                                                         3 priedas</t>
  </si>
  <si>
    <t xml:space="preserve">ASIGNAVIMAI IŠ APYVARTINIŲ LĖŠŲ 2022 M. SAUSIO 1 D. LIKUČIO </t>
  </si>
  <si>
    <t>Finansavimo šaltinis / asignavimų valdytojas / programos pavadinimas</t>
  </si>
  <si>
    <t>Asignavimai                iš viso</t>
  </si>
  <si>
    <t>1. Asignavimų valdytojų pajamų įmokų likučio metų pradžioje lėšos</t>
  </si>
  <si>
    <t xml:space="preserve">Miesto infrastruktūros objektų priežiūros ir modernizavimo programa </t>
  </si>
  <si>
    <t>Kūno kultūros ir sporto plėtros programa</t>
  </si>
  <si>
    <t>Socialinės atskirties mažinimo programa</t>
  </si>
  <si>
    <t>iš jų kreditiniam įsiskolinimui dengti</t>
  </si>
  <si>
    <t>2. Tikslinės paskirties lėšų likučio metų pradžioje lėšos</t>
  </si>
  <si>
    <t>2.1. Aplinkos apsaugos rėmimo specialiosios programos lėšų likučio metų pradžioje lėšos</t>
  </si>
  <si>
    <t>Aplinkos apsaugos programa</t>
  </si>
  <si>
    <t>2.2. Visuomenės sveikatos rėmimo specialiosios programos lėšų likučio metų pradžioje lėšos</t>
  </si>
  <si>
    <t xml:space="preserve">2.3. Vietinės rinkliavos už komunalinių atliekų surinkimą iš atliekų turėtojų ir atliekų tvarkytojų lėšų likučio metų pradžioje lėšos </t>
  </si>
  <si>
    <t>2.4. Vietinės rinkliavos už naudojimąsi nustatytomis mokamomis vietomis automobiliams statyti Klaipėdos mieste lėšų likučio metų pradžioje lėšos</t>
  </si>
  <si>
    <t>Susisiekimo sistemos priežiūros ir plėtros programa</t>
  </si>
  <si>
    <t xml:space="preserve">2.5. Vietinės rinkliavos už leidimo atlikti kasinėjimo darbus Savivaldybės viešojo naudojimo teritorijoje lėšų  likučio metų pradžioje lėšos </t>
  </si>
  <si>
    <t>2.6. Už žemės pardavimą gautų lėšų likučio metų pradžioje lėšos</t>
  </si>
  <si>
    <t xml:space="preserve">Miesto urbanistinio planavimo programa </t>
  </si>
  <si>
    <t>2.7. Už privatizuotus butus gautų lėšų likučio metų pradžioje lėšos</t>
  </si>
  <si>
    <t xml:space="preserve">2.8. Europos Sąjungos finansinės paramos  ir bendrojo finansavimo lėšų likučio metų pradžioje lėšos </t>
  </si>
  <si>
    <t>Kultūros plėtros programa</t>
  </si>
  <si>
    <t>Ugdymo proceso užtikrinimo programa</t>
  </si>
  <si>
    <t>3. Savivaldybės biudžeto lėšų likučio metų pradžioje lėšos</t>
  </si>
  <si>
    <t>Iš viso:</t>
  </si>
  <si>
    <t xml:space="preserve">                                                                          2022 m. spalio   d.</t>
  </si>
  <si>
    <t>DOTACIJOS (8+9+40)</t>
  </si>
  <si>
    <t>Specialios tikslinės dotacijos (10+35+36+39)</t>
  </si>
  <si>
    <t>Valstybinėms (valstybės perduotoms savivaldybėms) funkcijoms atlikti (11+...+34)</t>
  </si>
  <si>
    <t>Socialinei priežiūrai šeimoms teikti</t>
  </si>
  <si>
    <t>Kitos dotacijos ir lėšos iš kitų valdymo lygių (41+...+72)</t>
  </si>
  <si>
    <t>KITOS PAJAMOS (74+...+84)</t>
  </si>
  <si>
    <t>MATERIALIOJO IR NEMATERIALIOJO TURTO REALIZAVIMO PAJAMOS (86)</t>
  </si>
  <si>
    <t>Ilgalaikio materialiojo turto realizavimo pajamos (87+88)</t>
  </si>
  <si>
    <t>Iš viso pajamų (1+7+73+85)</t>
  </si>
  <si>
    <t>Savivaldybėms perduotoms įstaigoms išlaikyti (37+38)</t>
  </si>
  <si>
    <t>0</t>
  </si>
  <si>
    <t>Iš viso asignavimų (145-147):</t>
  </si>
  <si>
    <t xml:space="preserve">                                                                         2022 m. spalio   d.</t>
  </si>
  <si>
    <t>Klaipėdos miesto savivaldybės tarybos</t>
  </si>
  <si>
    <t>4 priedas</t>
  </si>
  <si>
    <t>2022 METŲ PAJAMŲ ĮMOKOS Į SAVIVALDYBĖS BIUDŽETĄ PAGAL PROGRAMAS</t>
  </si>
  <si>
    <t>Asignavimų valdytojo, programos pavadinimas</t>
  </si>
  <si>
    <t>Iš viso</t>
  </si>
  <si>
    <t xml:space="preserve">įmokos už išlaikymą švietimo, socialinės apsaugos ir kitose įstaigose </t>
  </si>
  <si>
    <t xml:space="preserve">pajamos už prekes ir paslaugas </t>
  </si>
  <si>
    <t>įmokos infrastruk-tūros plėtrai</t>
  </si>
  <si>
    <t xml:space="preserve">pajamos už ilgalaikio ir trumpalai-kio materialiojo turto nuomą </t>
  </si>
  <si>
    <t>2</t>
  </si>
  <si>
    <t>3</t>
  </si>
  <si>
    <t>4</t>
  </si>
  <si>
    <t>7</t>
  </si>
  <si>
    <t>4.</t>
  </si>
  <si>
    <t>Miesto infrastruktūros objektų priežiūros ir modernizavimo programa</t>
  </si>
  <si>
    <t>5.</t>
  </si>
  <si>
    <t>6.</t>
  </si>
  <si>
    <t>7.</t>
  </si>
  <si>
    <t>8.</t>
  </si>
  <si>
    <t>9.</t>
  </si>
  <si>
    <t>10.</t>
  </si>
  <si>
    <t>už gyvenamųjų patalpų nuomą</t>
  </si>
  <si>
    <t>11.</t>
  </si>
  <si>
    <t xml:space="preserve">socialinės apsaugos įstaigų </t>
  </si>
  <si>
    <t>12.</t>
  </si>
  <si>
    <t>2022 m. vasario 17 d. sprendimo Nr. T2-32</t>
  </si>
  <si>
    <t xml:space="preserve">                                        (Klaipėdos miesto savivaldybės tarybos</t>
  </si>
  <si>
    <t xml:space="preserve">      2022 m. spalio   d.</t>
  </si>
  <si>
    <t xml:space="preserve">                       sprendimo Nr. T2-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</si>
</sst>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General\."/>
  </numFmts>
  <fonts count="14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2"/>
      <color indexed="8"/>
      <name val="Times New Roman"/>
      <family val="1"/>
      <charset val="186"/>
    </font>
    <font>
      <sz val="10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i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color rgb="FFFF000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3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9" fillId="0" borderId="0" applyFont="0" applyFill="0" applyBorder="0" applyAlignment="0" applyProtection="0"/>
  </cellStyleXfs>
  <cellXfs count="92">
    <xf numFmtId="0" fontId="0" fillId="0" borderId="0" xfId="0"/>
    <xf numFmtId="0" fontId="2" fillId="0" borderId="0" xfId="1" applyFont="1"/>
    <xf numFmtId="0" fontId="2" fillId="0" borderId="2" xfId="1" applyFont="1" applyFill="1" applyBorder="1" applyAlignment="1">
      <alignment horizontal="left" wrapText="1"/>
    </xf>
    <xf numFmtId="0" fontId="4" fillId="0" borderId="2" xfId="1" applyFont="1" applyFill="1" applyBorder="1" applyAlignment="1">
      <alignment horizontal="left" wrapText="1"/>
    </xf>
    <xf numFmtId="0" fontId="2" fillId="0" borderId="0" xfId="1" applyFont="1" applyFill="1"/>
    <xf numFmtId="0" fontId="4" fillId="0" borderId="2" xfId="1" applyFont="1" applyFill="1" applyBorder="1" applyAlignment="1">
      <alignment wrapText="1"/>
    </xf>
    <xf numFmtId="0" fontId="2" fillId="0" borderId="2" xfId="1" applyFont="1" applyFill="1" applyBorder="1" applyAlignment="1">
      <alignment wrapText="1"/>
    </xf>
    <xf numFmtId="165" fontId="2" fillId="0" borderId="2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justify" vertical="justify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2" fillId="0" borderId="0" xfId="1" applyFont="1" applyFill="1" applyBorder="1"/>
    <xf numFmtId="22" fontId="2" fillId="0" borderId="0" xfId="1" applyNumberFormat="1" applyFont="1" applyFill="1" applyBorder="1"/>
    <xf numFmtId="0" fontId="4" fillId="0" borderId="0" xfId="1" applyFont="1" applyFill="1" applyBorder="1"/>
    <xf numFmtId="0" fontId="2" fillId="0" borderId="2" xfId="0" applyFont="1" applyFill="1" applyBorder="1" applyAlignment="1">
      <alignment wrapText="1"/>
    </xf>
    <xf numFmtId="0" fontId="2" fillId="0" borderId="2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left"/>
    </xf>
    <xf numFmtId="164" fontId="2" fillId="0" borderId="2" xfId="1" applyNumberFormat="1" applyFont="1" applyFill="1" applyBorder="1" applyAlignment="1">
      <alignment horizontal="left" wrapText="1"/>
    </xf>
    <xf numFmtId="0" fontId="2" fillId="0" borderId="0" xfId="0" applyFont="1" applyFill="1"/>
    <xf numFmtId="164" fontId="6" fillId="0" borderId="2" xfId="1" applyNumberFormat="1" applyFont="1" applyFill="1" applyBorder="1" applyAlignment="1">
      <alignment horizontal="left" wrapText="1"/>
    </xf>
    <xf numFmtId="0" fontId="4" fillId="0" borderId="2" xfId="0" applyFont="1" applyFill="1" applyBorder="1" applyAlignment="1">
      <alignment wrapText="1"/>
    </xf>
    <xf numFmtId="0" fontId="2" fillId="0" borderId="2" xfId="1" applyFont="1" applyFill="1" applyBorder="1" applyAlignment="1">
      <alignment horizontal="center"/>
    </xf>
    <xf numFmtId="0" fontId="5" fillId="0" borderId="2" xfId="0" applyFont="1" applyBorder="1" applyAlignment="1">
      <alignment wrapText="1"/>
    </xf>
    <xf numFmtId="0" fontId="2" fillId="0" borderId="2" xfId="1" applyFont="1" applyFill="1" applyBorder="1" applyAlignment="1">
      <alignment vertical="center" wrapText="1"/>
    </xf>
    <xf numFmtId="0" fontId="2" fillId="0" borderId="2" xfId="1" applyFont="1" applyFill="1" applyBorder="1" applyAlignment="1">
      <alignment horizontal="center" wrapText="1"/>
    </xf>
    <xf numFmtId="0" fontId="7" fillId="0" borderId="0" xfId="1" applyFont="1"/>
    <xf numFmtId="0" fontId="2" fillId="0" borderId="0" xfId="1" applyFont="1" applyAlignment="1">
      <alignment horizontal="center"/>
    </xf>
    <xf numFmtId="0" fontId="7" fillId="0" borderId="1" xfId="1" applyFont="1" applyBorder="1"/>
    <xf numFmtId="0" fontId="8" fillId="0" borderId="0" xfId="0" applyFont="1"/>
    <xf numFmtId="0" fontId="2" fillId="0" borderId="2" xfId="1" applyFont="1" applyFill="1" applyBorder="1" applyAlignment="1">
      <alignment horizontal="center" wrapText="1"/>
    </xf>
    <xf numFmtId="164" fontId="4" fillId="0" borderId="2" xfId="1" applyNumberFormat="1" applyFont="1" applyFill="1" applyBorder="1" applyAlignment="1">
      <alignment horizontal="right" wrapText="1"/>
    </xf>
    <xf numFmtId="164" fontId="2" fillId="0" borderId="2" xfId="1" applyNumberFormat="1" applyFont="1" applyFill="1" applyBorder="1" applyAlignment="1">
      <alignment horizontal="right"/>
    </xf>
    <xf numFmtId="164" fontId="2" fillId="0" borderId="2" xfId="1" applyNumberFormat="1" applyFont="1" applyFill="1" applyBorder="1" applyAlignment="1">
      <alignment horizontal="right" wrapText="1"/>
    </xf>
    <xf numFmtId="164" fontId="4" fillId="0" borderId="2" xfId="1" applyNumberFormat="1" applyFont="1" applyFill="1" applyBorder="1" applyAlignment="1">
      <alignment horizontal="right"/>
    </xf>
    <xf numFmtId="164" fontId="4" fillId="0" borderId="2" xfId="1" applyNumberFormat="1" applyFont="1" applyFill="1" applyBorder="1"/>
    <xf numFmtId="164" fontId="2" fillId="0" borderId="2" xfId="1" applyNumberFormat="1" applyFont="1" applyFill="1" applyBorder="1"/>
    <xf numFmtId="0" fontId="2" fillId="0" borderId="0" xfId="7" applyFont="1" applyFill="1" applyAlignment="1">
      <alignment vertical="center"/>
    </xf>
    <xf numFmtId="164" fontId="4" fillId="0" borderId="2" xfId="1" applyNumberFormat="1" applyFont="1" applyFill="1" applyBorder="1" applyAlignment="1">
      <alignment horizontal="left" wrapText="1"/>
    </xf>
    <xf numFmtId="9" fontId="2" fillId="0" borderId="0" xfId="8" applyFont="1" applyFill="1" applyBorder="1" applyAlignment="1">
      <alignment horizontal="center"/>
    </xf>
    <xf numFmtId="9" fontId="2" fillId="0" borderId="0" xfId="8" applyFont="1" applyFill="1" applyBorder="1" applyAlignment="1">
      <alignment horizontal="center" wrapText="1"/>
    </xf>
    <xf numFmtId="9" fontId="2" fillId="0" borderId="0" xfId="8" applyFont="1" applyFill="1" applyBorder="1"/>
    <xf numFmtId="9" fontId="7" fillId="0" borderId="0" xfId="8" applyFont="1"/>
    <xf numFmtId="49" fontId="2" fillId="0" borderId="2" xfId="3" applyNumberFormat="1" applyFont="1" applyFill="1" applyBorder="1" applyAlignment="1" applyProtection="1">
      <alignment horizontal="left" wrapText="1"/>
      <protection hidden="1"/>
    </xf>
    <xf numFmtId="49" fontId="10" fillId="0" borderId="2" xfId="3" applyNumberFormat="1" applyFont="1" applyFill="1" applyBorder="1" applyAlignment="1" applyProtection="1">
      <alignment horizontal="left" wrapText="1"/>
      <protection hidden="1"/>
    </xf>
    <xf numFmtId="49" fontId="4" fillId="0" borderId="2" xfId="3" applyNumberFormat="1" applyFont="1" applyFill="1" applyBorder="1" applyAlignment="1" applyProtection="1">
      <alignment horizontal="left" wrapText="1"/>
      <protection hidden="1"/>
    </xf>
    <xf numFmtId="0" fontId="5" fillId="0" borderId="0" xfId="0" applyFont="1"/>
    <xf numFmtId="0" fontId="5" fillId="0" borderId="0" xfId="0" applyFont="1" applyFill="1"/>
    <xf numFmtId="0" fontId="5" fillId="0" borderId="1" xfId="0" applyFont="1" applyBorder="1"/>
    <xf numFmtId="0" fontId="8" fillId="0" borderId="0" xfId="0" applyFont="1" applyFill="1"/>
    <xf numFmtId="0" fontId="4" fillId="0" borderId="0" xfId="1" applyFont="1" applyFill="1" applyAlignment="1">
      <alignment horizontal="center"/>
    </xf>
    <xf numFmtId="49" fontId="2" fillId="0" borderId="2" xfId="1" applyNumberFormat="1" applyFont="1" applyFill="1" applyBorder="1" applyAlignment="1">
      <alignment horizontal="right"/>
    </xf>
    <xf numFmtId="0" fontId="2" fillId="0" borderId="0" xfId="7" applyFont="1" applyAlignment="1">
      <alignment horizontal="left"/>
    </xf>
    <xf numFmtId="0" fontId="2" fillId="0" borderId="0" xfId="7" applyFont="1"/>
    <xf numFmtId="0" fontId="11" fillId="0" borderId="0" xfId="1" applyFont="1"/>
    <xf numFmtId="0" fontId="4" fillId="0" borderId="0" xfId="1" applyFont="1" applyAlignment="1"/>
    <xf numFmtId="0" fontId="4" fillId="0" borderId="0" xfId="1" applyFont="1" applyBorder="1" applyAlignment="1">
      <alignment wrapText="1"/>
    </xf>
    <xf numFmtId="0" fontId="2" fillId="0" borderId="0" xfId="1" applyFont="1" applyBorder="1"/>
    <xf numFmtId="0" fontId="4" fillId="0" borderId="0" xfId="1" applyFont="1"/>
    <xf numFmtId="0" fontId="4" fillId="0" borderId="0" xfId="1" applyFont="1" applyAlignment="1">
      <alignment wrapText="1"/>
    </xf>
    <xf numFmtId="0" fontId="2" fillId="0" borderId="1" xfId="1" applyFont="1" applyFill="1" applyBorder="1" applyAlignment="1">
      <alignment wrapText="1"/>
    </xf>
    <xf numFmtId="0" fontId="2" fillId="0" borderId="1" xfId="7" applyFont="1" applyBorder="1"/>
    <xf numFmtId="164" fontId="2" fillId="0" borderId="2" xfId="3" applyNumberFormat="1" applyFont="1" applyFill="1" applyBorder="1" applyAlignment="1" applyProtection="1">
      <alignment horizontal="center" vertical="justify" wrapText="1"/>
      <protection hidden="1"/>
    </xf>
    <xf numFmtId="164" fontId="2" fillId="0" borderId="2" xfId="3" applyNumberFormat="1" applyFont="1" applyFill="1" applyBorder="1" applyAlignment="1" applyProtection="1">
      <alignment horizontal="center" vertical="center" wrapText="1"/>
      <protection hidden="1"/>
    </xf>
    <xf numFmtId="0" fontId="2" fillId="0" borderId="2" xfId="1" applyFont="1" applyBorder="1" applyAlignment="1">
      <alignment horizontal="center"/>
    </xf>
    <xf numFmtId="49" fontId="2" fillId="0" borderId="2" xfId="3" applyNumberFormat="1" applyFont="1" applyBorder="1" applyAlignment="1" applyProtection="1">
      <alignment horizontal="center" wrapText="1"/>
      <protection locked="0"/>
    </xf>
    <xf numFmtId="49" fontId="2" fillId="0" borderId="2" xfId="3" applyNumberFormat="1" applyFont="1" applyFill="1" applyBorder="1" applyAlignment="1" applyProtection="1">
      <alignment horizontal="center" wrapText="1"/>
      <protection locked="0"/>
    </xf>
    <xf numFmtId="165" fontId="2" fillId="0" borderId="2" xfId="3" applyNumberFormat="1" applyFont="1" applyFill="1" applyBorder="1" applyAlignment="1" applyProtection="1">
      <alignment horizontal="center" vertical="center"/>
      <protection hidden="1"/>
    </xf>
    <xf numFmtId="164" fontId="4" fillId="0" borderId="2" xfId="3" applyNumberFormat="1" applyFont="1" applyFill="1" applyBorder="1" applyAlignment="1" applyProtection="1">
      <alignment wrapText="1"/>
      <protection hidden="1"/>
    </xf>
    <xf numFmtId="164" fontId="4" fillId="0" borderId="2" xfId="1" applyNumberFormat="1" applyFont="1" applyFill="1" applyBorder="1" applyAlignment="1"/>
    <xf numFmtId="164" fontId="2" fillId="0" borderId="2" xfId="3" applyNumberFormat="1" applyFont="1" applyFill="1" applyBorder="1" applyAlignment="1" applyProtection="1">
      <alignment wrapText="1"/>
      <protection hidden="1"/>
    </xf>
    <xf numFmtId="0" fontId="2" fillId="0" borderId="2" xfId="1" applyFont="1" applyBorder="1" applyAlignment="1">
      <alignment wrapText="1"/>
    </xf>
    <xf numFmtId="0" fontId="12" fillId="0" borderId="0" xfId="1" applyFont="1"/>
    <xf numFmtId="0" fontId="10" fillId="0" borderId="2" xfId="1" applyFont="1" applyFill="1" applyBorder="1" applyAlignment="1">
      <alignment horizontal="left" wrapText="1"/>
    </xf>
    <xf numFmtId="164" fontId="13" fillId="0" borderId="2" xfId="3" applyNumberFormat="1" applyFont="1" applyFill="1" applyBorder="1" applyAlignment="1" applyProtection="1">
      <alignment wrapText="1"/>
      <protection hidden="1"/>
    </xf>
    <xf numFmtId="0" fontId="10" fillId="0" borderId="2" xfId="1" applyFont="1" applyFill="1" applyBorder="1" applyAlignment="1">
      <alignment wrapText="1"/>
    </xf>
    <xf numFmtId="164" fontId="4" fillId="0" borderId="2" xfId="3" applyNumberFormat="1" applyFont="1" applyBorder="1" applyAlignment="1" applyProtection="1">
      <alignment horizontal="right" wrapText="1"/>
      <protection hidden="1"/>
    </xf>
    <xf numFmtId="0" fontId="12" fillId="0" borderId="0" xfId="1" applyFont="1" applyFill="1" applyBorder="1"/>
    <xf numFmtId="164" fontId="4" fillId="0" borderId="0" xfId="3" applyNumberFormat="1" applyFont="1" applyBorder="1" applyAlignment="1" applyProtection="1">
      <alignment horizontal="right" wrapText="1"/>
      <protection hidden="1"/>
    </xf>
    <xf numFmtId="164" fontId="7" fillId="0" borderId="0" xfId="1" applyNumberFormat="1" applyFont="1" applyBorder="1"/>
    <xf numFmtId="0" fontId="12" fillId="0" borderId="1" xfId="1" applyFont="1" applyFill="1" applyBorder="1"/>
    <xf numFmtId="164" fontId="4" fillId="0" borderId="1" xfId="3" applyNumberFormat="1" applyFont="1" applyBorder="1" applyAlignment="1" applyProtection="1">
      <alignment horizontal="right" wrapText="1"/>
      <protection hidden="1"/>
    </xf>
    <xf numFmtId="164" fontId="12" fillId="0" borderId="0" xfId="1" applyNumberFormat="1" applyFont="1" applyFill="1" applyBorder="1"/>
    <xf numFmtId="0" fontId="7" fillId="0" borderId="0" xfId="1" applyFont="1" applyFill="1"/>
    <xf numFmtId="0" fontId="7" fillId="0" borderId="0" xfId="1" applyFont="1" applyFill="1" applyBorder="1"/>
    <xf numFmtId="164" fontId="4" fillId="0" borderId="0" xfId="1" applyNumberFormat="1" applyFont="1" applyBorder="1"/>
    <xf numFmtId="0" fontId="4" fillId="0" borderId="0" xfId="1" applyFont="1" applyFill="1" applyAlignment="1">
      <alignment horizontal="center"/>
    </xf>
    <xf numFmtId="0" fontId="2" fillId="0" borderId="0" xfId="7" applyFont="1" applyFill="1" applyAlignment="1">
      <alignment horizontal="center" vertical="center"/>
    </xf>
    <xf numFmtId="0" fontId="4" fillId="0" borderId="0" xfId="1" applyFont="1" applyAlignment="1">
      <alignment horizontal="center" wrapText="1"/>
    </xf>
    <xf numFmtId="49" fontId="2" fillId="0" borderId="2" xfId="3" applyNumberFormat="1" applyFont="1" applyBorder="1" applyAlignment="1" applyProtection="1">
      <alignment horizontal="center" vertical="center" wrapText="1"/>
      <protection hidden="1"/>
    </xf>
    <xf numFmtId="49" fontId="2" fillId="0" borderId="2" xfId="3" applyNumberFormat="1" applyFont="1" applyFill="1" applyBorder="1" applyAlignment="1" applyProtection="1">
      <alignment horizontal="center" vertical="center" wrapText="1"/>
      <protection hidden="1"/>
    </xf>
    <xf numFmtId="0" fontId="2" fillId="0" borderId="2" xfId="1" applyFont="1" applyFill="1" applyBorder="1" applyAlignment="1">
      <alignment horizontal="center" wrapText="1"/>
    </xf>
  </cellXfs>
  <cellStyles count="9">
    <cellStyle name="Įprastas" xfId="0" builtinId="0"/>
    <cellStyle name="Įprastas 2" xfId="1"/>
    <cellStyle name="Įprastas 3" xfId="2"/>
    <cellStyle name="Įprastas 3 2" xfId="7"/>
    <cellStyle name="Normal 2" xfId="4"/>
    <cellStyle name="Normal_SAVAPYSsssss" xfId="3"/>
    <cellStyle name="Procentai" xfId="8" builtinId="5"/>
    <cellStyle name="Procentai 2" xfId="5"/>
    <cellStyle name="Procentai 2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01"/>
  <sheetViews>
    <sheetView tabSelected="1" zoomScale="96" zoomScaleNormal="96" workbookViewId="0">
      <selection activeCell="C100" sqref="C100"/>
    </sheetView>
  </sheetViews>
  <sheetFormatPr defaultRowHeight="15.75" x14ac:dyDescent="0.25"/>
  <cols>
    <col min="1" max="1" width="9.140625" style="1"/>
    <col min="2" max="2" width="62" style="1" customWidth="1"/>
    <col min="3" max="3" width="19.5703125" style="1" customWidth="1"/>
    <col min="4" max="162" width="9.140625" style="1"/>
    <col min="163" max="163" width="60" style="1" customWidth="1"/>
    <col min="164" max="164" width="17.28515625" style="1" customWidth="1"/>
    <col min="165" max="165" width="13.28515625" style="1" customWidth="1"/>
    <col min="166" max="166" width="12" style="1" customWidth="1"/>
    <col min="167" max="418" width="9.140625" style="1"/>
    <col min="419" max="419" width="60" style="1" customWidth="1"/>
    <col min="420" max="420" width="17.28515625" style="1" customWidth="1"/>
    <col min="421" max="421" width="13.28515625" style="1" customWidth="1"/>
    <col min="422" max="422" width="12" style="1" customWidth="1"/>
    <col min="423" max="674" width="9.140625" style="1"/>
    <col min="675" max="675" width="60" style="1" customWidth="1"/>
    <col min="676" max="676" width="17.28515625" style="1" customWidth="1"/>
    <col min="677" max="677" width="13.28515625" style="1" customWidth="1"/>
    <col min="678" max="678" width="12" style="1" customWidth="1"/>
    <col min="679" max="930" width="9.140625" style="1"/>
    <col min="931" max="931" width="60" style="1" customWidth="1"/>
    <col min="932" max="932" width="17.28515625" style="1" customWidth="1"/>
    <col min="933" max="933" width="13.28515625" style="1" customWidth="1"/>
    <col min="934" max="934" width="12" style="1" customWidth="1"/>
    <col min="935" max="1186" width="9.140625" style="1"/>
    <col min="1187" max="1187" width="60" style="1" customWidth="1"/>
    <col min="1188" max="1188" width="17.28515625" style="1" customWidth="1"/>
    <col min="1189" max="1189" width="13.28515625" style="1" customWidth="1"/>
    <col min="1190" max="1190" width="12" style="1" customWidth="1"/>
    <col min="1191" max="1442" width="9.140625" style="1"/>
    <col min="1443" max="1443" width="60" style="1" customWidth="1"/>
    <col min="1444" max="1444" width="17.28515625" style="1" customWidth="1"/>
    <col min="1445" max="1445" width="13.28515625" style="1" customWidth="1"/>
    <col min="1446" max="1446" width="12" style="1" customWidth="1"/>
    <col min="1447" max="1698" width="9.140625" style="1"/>
    <col min="1699" max="1699" width="60" style="1" customWidth="1"/>
    <col min="1700" max="1700" width="17.28515625" style="1" customWidth="1"/>
    <col min="1701" max="1701" width="13.28515625" style="1" customWidth="1"/>
    <col min="1702" max="1702" width="12" style="1" customWidth="1"/>
    <col min="1703" max="1954" width="9.140625" style="1"/>
    <col min="1955" max="1955" width="60" style="1" customWidth="1"/>
    <col min="1956" max="1956" width="17.28515625" style="1" customWidth="1"/>
    <col min="1957" max="1957" width="13.28515625" style="1" customWidth="1"/>
    <col min="1958" max="1958" width="12" style="1" customWidth="1"/>
    <col min="1959" max="2210" width="9.140625" style="1"/>
    <col min="2211" max="2211" width="60" style="1" customWidth="1"/>
    <col min="2212" max="2212" width="17.28515625" style="1" customWidth="1"/>
    <col min="2213" max="2213" width="13.28515625" style="1" customWidth="1"/>
    <col min="2214" max="2214" width="12" style="1" customWidth="1"/>
    <col min="2215" max="2466" width="9.140625" style="1"/>
    <col min="2467" max="2467" width="60" style="1" customWidth="1"/>
    <col min="2468" max="2468" width="17.28515625" style="1" customWidth="1"/>
    <col min="2469" max="2469" width="13.28515625" style="1" customWidth="1"/>
    <col min="2470" max="2470" width="12" style="1" customWidth="1"/>
    <col min="2471" max="2722" width="9.140625" style="1"/>
    <col min="2723" max="2723" width="60" style="1" customWidth="1"/>
    <col min="2724" max="2724" width="17.28515625" style="1" customWidth="1"/>
    <col min="2725" max="2725" width="13.28515625" style="1" customWidth="1"/>
    <col min="2726" max="2726" width="12" style="1" customWidth="1"/>
    <col min="2727" max="2978" width="9.140625" style="1"/>
    <col min="2979" max="2979" width="60" style="1" customWidth="1"/>
    <col min="2980" max="2980" width="17.28515625" style="1" customWidth="1"/>
    <col min="2981" max="2981" width="13.28515625" style="1" customWidth="1"/>
    <col min="2982" max="2982" width="12" style="1" customWidth="1"/>
    <col min="2983" max="3234" width="9.140625" style="1"/>
    <col min="3235" max="3235" width="60" style="1" customWidth="1"/>
    <col min="3236" max="3236" width="17.28515625" style="1" customWidth="1"/>
    <col min="3237" max="3237" width="13.28515625" style="1" customWidth="1"/>
    <col min="3238" max="3238" width="12" style="1" customWidth="1"/>
    <col min="3239" max="3490" width="9.140625" style="1"/>
    <col min="3491" max="3491" width="60" style="1" customWidth="1"/>
    <col min="3492" max="3492" width="17.28515625" style="1" customWidth="1"/>
    <col min="3493" max="3493" width="13.28515625" style="1" customWidth="1"/>
    <col min="3494" max="3494" width="12" style="1" customWidth="1"/>
    <col min="3495" max="3746" width="9.140625" style="1"/>
    <col min="3747" max="3747" width="60" style="1" customWidth="1"/>
    <col min="3748" max="3748" width="17.28515625" style="1" customWidth="1"/>
    <col min="3749" max="3749" width="13.28515625" style="1" customWidth="1"/>
    <col min="3750" max="3750" width="12" style="1" customWidth="1"/>
    <col min="3751" max="4002" width="9.140625" style="1"/>
    <col min="4003" max="4003" width="60" style="1" customWidth="1"/>
    <col min="4004" max="4004" width="17.28515625" style="1" customWidth="1"/>
    <col min="4005" max="4005" width="13.28515625" style="1" customWidth="1"/>
    <col min="4006" max="4006" width="12" style="1" customWidth="1"/>
    <col min="4007" max="4258" width="9.140625" style="1"/>
    <col min="4259" max="4259" width="60" style="1" customWidth="1"/>
    <col min="4260" max="4260" width="17.28515625" style="1" customWidth="1"/>
    <col min="4261" max="4261" width="13.28515625" style="1" customWidth="1"/>
    <col min="4262" max="4262" width="12" style="1" customWidth="1"/>
    <col min="4263" max="4514" width="9.140625" style="1"/>
    <col min="4515" max="4515" width="60" style="1" customWidth="1"/>
    <col min="4516" max="4516" width="17.28515625" style="1" customWidth="1"/>
    <col min="4517" max="4517" width="13.28515625" style="1" customWidth="1"/>
    <col min="4518" max="4518" width="12" style="1" customWidth="1"/>
    <col min="4519" max="4770" width="9.140625" style="1"/>
    <col min="4771" max="4771" width="60" style="1" customWidth="1"/>
    <col min="4772" max="4772" width="17.28515625" style="1" customWidth="1"/>
    <col min="4773" max="4773" width="13.28515625" style="1" customWidth="1"/>
    <col min="4774" max="4774" width="12" style="1" customWidth="1"/>
    <col min="4775" max="5026" width="9.140625" style="1"/>
    <col min="5027" max="5027" width="60" style="1" customWidth="1"/>
    <col min="5028" max="5028" width="17.28515625" style="1" customWidth="1"/>
    <col min="5029" max="5029" width="13.28515625" style="1" customWidth="1"/>
    <col min="5030" max="5030" width="12" style="1" customWidth="1"/>
    <col min="5031" max="5282" width="9.140625" style="1"/>
    <col min="5283" max="5283" width="60" style="1" customWidth="1"/>
    <col min="5284" max="5284" width="17.28515625" style="1" customWidth="1"/>
    <col min="5285" max="5285" width="13.28515625" style="1" customWidth="1"/>
    <col min="5286" max="5286" width="12" style="1" customWidth="1"/>
    <col min="5287" max="5538" width="9.140625" style="1"/>
    <col min="5539" max="5539" width="60" style="1" customWidth="1"/>
    <col min="5540" max="5540" width="17.28515625" style="1" customWidth="1"/>
    <col min="5541" max="5541" width="13.28515625" style="1" customWidth="1"/>
    <col min="5542" max="5542" width="12" style="1" customWidth="1"/>
    <col min="5543" max="5794" width="9.140625" style="1"/>
    <col min="5795" max="5795" width="60" style="1" customWidth="1"/>
    <col min="5796" max="5796" width="17.28515625" style="1" customWidth="1"/>
    <col min="5797" max="5797" width="13.28515625" style="1" customWidth="1"/>
    <col min="5798" max="5798" width="12" style="1" customWidth="1"/>
    <col min="5799" max="6050" width="9.140625" style="1"/>
    <col min="6051" max="6051" width="60" style="1" customWidth="1"/>
    <col min="6052" max="6052" width="17.28515625" style="1" customWidth="1"/>
    <col min="6053" max="6053" width="13.28515625" style="1" customWidth="1"/>
    <col min="6054" max="6054" width="12" style="1" customWidth="1"/>
    <col min="6055" max="6306" width="9.140625" style="1"/>
    <col min="6307" max="6307" width="60" style="1" customWidth="1"/>
    <col min="6308" max="6308" width="17.28515625" style="1" customWidth="1"/>
    <col min="6309" max="6309" width="13.28515625" style="1" customWidth="1"/>
    <col min="6310" max="6310" width="12" style="1" customWidth="1"/>
    <col min="6311" max="6562" width="9.140625" style="1"/>
    <col min="6563" max="6563" width="60" style="1" customWidth="1"/>
    <col min="6564" max="6564" width="17.28515625" style="1" customWidth="1"/>
    <col min="6565" max="6565" width="13.28515625" style="1" customWidth="1"/>
    <col min="6566" max="6566" width="12" style="1" customWidth="1"/>
    <col min="6567" max="6818" width="9.140625" style="1"/>
    <col min="6819" max="6819" width="60" style="1" customWidth="1"/>
    <col min="6820" max="6820" width="17.28515625" style="1" customWidth="1"/>
    <col min="6821" max="6821" width="13.28515625" style="1" customWidth="1"/>
    <col min="6822" max="6822" width="12" style="1" customWidth="1"/>
    <col min="6823" max="7074" width="9.140625" style="1"/>
    <col min="7075" max="7075" width="60" style="1" customWidth="1"/>
    <col min="7076" max="7076" width="17.28515625" style="1" customWidth="1"/>
    <col min="7077" max="7077" width="13.28515625" style="1" customWidth="1"/>
    <col min="7078" max="7078" width="12" style="1" customWidth="1"/>
    <col min="7079" max="7330" width="9.140625" style="1"/>
    <col min="7331" max="7331" width="60" style="1" customWidth="1"/>
    <col min="7332" max="7332" width="17.28515625" style="1" customWidth="1"/>
    <col min="7333" max="7333" width="13.28515625" style="1" customWidth="1"/>
    <col min="7334" max="7334" width="12" style="1" customWidth="1"/>
    <col min="7335" max="7586" width="9.140625" style="1"/>
    <col min="7587" max="7587" width="60" style="1" customWidth="1"/>
    <col min="7588" max="7588" width="17.28515625" style="1" customWidth="1"/>
    <col min="7589" max="7589" width="13.28515625" style="1" customWidth="1"/>
    <col min="7590" max="7590" width="12" style="1" customWidth="1"/>
    <col min="7591" max="7842" width="9.140625" style="1"/>
    <col min="7843" max="7843" width="60" style="1" customWidth="1"/>
    <col min="7844" max="7844" width="17.28515625" style="1" customWidth="1"/>
    <col min="7845" max="7845" width="13.28515625" style="1" customWidth="1"/>
    <col min="7846" max="7846" width="12" style="1" customWidth="1"/>
    <col min="7847" max="8098" width="9.140625" style="1"/>
    <col min="8099" max="8099" width="60" style="1" customWidth="1"/>
    <col min="8100" max="8100" width="17.28515625" style="1" customWidth="1"/>
    <col min="8101" max="8101" width="13.28515625" style="1" customWidth="1"/>
    <col min="8102" max="8102" width="12" style="1" customWidth="1"/>
    <col min="8103" max="8354" width="9.140625" style="1"/>
    <col min="8355" max="8355" width="60" style="1" customWidth="1"/>
    <col min="8356" max="8356" width="17.28515625" style="1" customWidth="1"/>
    <col min="8357" max="8357" width="13.28515625" style="1" customWidth="1"/>
    <col min="8358" max="8358" width="12" style="1" customWidth="1"/>
    <col min="8359" max="8610" width="9.140625" style="1"/>
    <col min="8611" max="8611" width="60" style="1" customWidth="1"/>
    <col min="8612" max="8612" width="17.28515625" style="1" customWidth="1"/>
    <col min="8613" max="8613" width="13.28515625" style="1" customWidth="1"/>
    <col min="8614" max="8614" width="12" style="1" customWidth="1"/>
    <col min="8615" max="8866" width="9.140625" style="1"/>
    <col min="8867" max="8867" width="60" style="1" customWidth="1"/>
    <col min="8868" max="8868" width="17.28515625" style="1" customWidth="1"/>
    <col min="8869" max="8869" width="13.28515625" style="1" customWidth="1"/>
    <col min="8870" max="8870" width="12" style="1" customWidth="1"/>
    <col min="8871" max="9122" width="9.140625" style="1"/>
    <col min="9123" max="9123" width="60" style="1" customWidth="1"/>
    <col min="9124" max="9124" width="17.28515625" style="1" customWidth="1"/>
    <col min="9125" max="9125" width="13.28515625" style="1" customWidth="1"/>
    <col min="9126" max="9126" width="12" style="1" customWidth="1"/>
    <col min="9127" max="9378" width="9.140625" style="1"/>
    <col min="9379" max="9379" width="60" style="1" customWidth="1"/>
    <col min="9380" max="9380" width="17.28515625" style="1" customWidth="1"/>
    <col min="9381" max="9381" width="13.28515625" style="1" customWidth="1"/>
    <col min="9382" max="9382" width="12" style="1" customWidth="1"/>
    <col min="9383" max="9634" width="9.140625" style="1"/>
    <col min="9635" max="9635" width="60" style="1" customWidth="1"/>
    <col min="9636" max="9636" width="17.28515625" style="1" customWidth="1"/>
    <col min="9637" max="9637" width="13.28515625" style="1" customWidth="1"/>
    <col min="9638" max="9638" width="12" style="1" customWidth="1"/>
    <col min="9639" max="9890" width="9.140625" style="1"/>
    <col min="9891" max="9891" width="60" style="1" customWidth="1"/>
    <col min="9892" max="9892" width="17.28515625" style="1" customWidth="1"/>
    <col min="9893" max="9893" width="13.28515625" style="1" customWidth="1"/>
    <col min="9894" max="9894" width="12" style="1" customWidth="1"/>
    <col min="9895" max="10146" width="9.140625" style="1"/>
    <col min="10147" max="10147" width="60" style="1" customWidth="1"/>
    <col min="10148" max="10148" width="17.28515625" style="1" customWidth="1"/>
    <col min="10149" max="10149" width="13.28515625" style="1" customWidth="1"/>
    <col min="10150" max="10150" width="12" style="1" customWidth="1"/>
    <col min="10151" max="10402" width="9.140625" style="1"/>
    <col min="10403" max="10403" width="60" style="1" customWidth="1"/>
    <col min="10404" max="10404" width="17.28515625" style="1" customWidth="1"/>
    <col min="10405" max="10405" width="13.28515625" style="1" customWidth="1"/>
    <col min="10406" max="10406" width="12" style="1" customWidth="1"/>
    <col min="10407" max="10658" width="9.140625" style="1"/>
    <col min="10659" max="10659" width="60" style="1" customWidth="1"/>
    <col min="10660" max="10660" width="17.28515625" style="1" customWidth="1"/>
    <col min="10661" max="10661" width="13.28515625" style="1" customWidth="1"/>
    <col min="10662" max="10662" width="12" style="1" customWidth="1"/>
    <col min="10663" max="10914" width="9.140625" style="1"/>
    <col min="10915" max="10915" width="60" style="1" customWidth="1"/>
    <col min="10916" max="10916" width="17.28515625" style="1" customWidth="1"/>
    <col min="10917" max="10917" width="13.28515625" style="1" customWidth="1"/>
    <col min="10918" max="10918" width="12" style="1" customWidth="1"/>
    <col min="10919" max="11170" width="9.140625" style="1"/>
    <col min="11171" max="11171" width="60" style="1" customWidth="1"/>
    <col min="11172" max="11172" width="17.28515625" style="1" customWidth="1"/>
    <col min="11173" max="11173" width="13.28515625" style="1" customWidth="1"/>
    <col min="11174" max="11174" width="12" style="1" customWidth="1"/>
    <col min="11175" max="11426" width="9.140625" style="1"/>
    <col min="11427" max="11427" width="60" style="1" customWidth="1"/>
    <col min="11428" max="11428" width="17.28515625" style="1" customWidth="1"/>
    <col min="11429" max="11429" width="13.28515625" style="1" customWidth="1"/>
    <col min="11430" max="11430" width="12" style="1" customWidth="1"/>
    <col min="11431" max="11682" width="9.140625" style="1"/>
    <col min="11683" max="11683" width="60" style="1" customWidth="1"/>
    <col min="11684" max="11684" width="17.28515625" style="1" customWidth="1"/>
    <col min="11685" max="11685" width="13.28515625" style="1" customWidth="1"/>
    <col min="11686" max="11686" width="12" style="1" customWidth="1"/>
    <col min="11687" max="11938" width="9.140625" style="1"/>
    <col min="11939" max="11939" width="60" style="1" customWidth="1"/>
    <col min="11940" max="11940" width="17.28515625" style="1" customWidth="1"/>
    <col min="11941" max="11941" width="13.28515625" style="1" customWidth="1"/>
    <col min="11942" max="11942" width="12" style="1" customWidth="1"/>
    <col min="11943" max="12194" width="9.140625" style="1"/>
    <col min="12195" max="12195" width="60" style="1" customWidth="1"/>
    <col min="12196" max="12196" width="17.28515625" style="1" customWidth="1"/>
    <col min="12197" max="12197" width="13.28515625" style="1" customWidth="1"/>
    <col min="12198" max="12198" width="12" style="1" customWidth="1"/>
    <col min="12199" max="12450" width="9.140625" style="1"/>
    <col min="12451" max="12451" width="60" style="1" customWidth="1"/>
    <col min="12452" max="12452" width="17.28515625" style="1" customWidth="1"/>
    <col min="12453" max="12453" width="13.28515625" style="1" customWidth="1"/>
    <col min="12454" max="12454" width="12" style="1" customWidth="1"/>
    <col min="12455" max="12706" width="9.140625" style="1"/>
    <col min="12707" max="12707" width="60" style="1" customWidth="1"/>
    <col min="12708" max="12708" width="17.28515625" style="1" customWidth="1"/>
    <col min="12709" max="12709" width="13.28515625" style="1" customWidth="1"/>
    <col min="12710" max="12710" width="12" style="1" customWidth="1"/>
    <col min="12711" max="12962" width="9.140625" style="1"/>
    <col min="12963" max="12963" width="60" style="1" customWidth="1"/>
    <col min="12964" max="12964" width="17.28515625" style="1" customWidth="1"/>
    <col min="12965" max="12965" width="13.28515625" style="1" customWidth="1"/>
    <col min="12966" max="12966" width="12" style="1" customWidth="1"/>
    <col min="12967" max="13218" width="9.140625" style="1"/>
    <col min="13219" max="13219" width="60" style="1" customWidth="1"/>
    <col min="13220" max="13220" width="17.28515625" style="1" customWidth="1"/>
    <col min="13221" max="13221" width="13.28515625" style="1" customWidth="1"/>
    <col min="13222" max="13222" width="12" style="1" customWidth="1"/>
    <col min="13223" max="13474" width="9.140625" style="1"/>
    <col min="13475" max="13475" width="60" style="1" customWidth="1"/>
    <col min="13476" max="13476" width="17.28515625" style="1" customWidth="1"/>
    <col min="13477" max="13477" width="13.28515625" style="1" customWidth="1"/>
    <col min="13478" max="13478" width="12" style="1" customWidth="1"/>
    <col min="13479" max="13730" width="9.140625" style="1"/>
    <col min="13731" max="13731" width="60" style="1" customWidth="1"/>
    <col min="13732" max="13732" width="17.28515625" style="1" customWidth="1"/>
    <col min="13733" max="13733" width="13.28515625" style="1" customWidth="1"/>
    <col min="13734" max="13734" width="12" style="1" customWidth="1"/>
    <col min="13735" max="13986" width="9.140625" style="1"/>
    <col min="13987" max="13987" width="60" style="1" customWidth="1"/>
    <col min="13988" max="13988" width="17.28515625" style="1" customWidth="1"/>
    <col min="13989" max="13989" width="13.28515625" style="1" customWidth="1"/>
    <col min="13990" max="13990" width="12" style="1" customWidth="1"/>
    <col min="13991" max="14242" width="9.140625" style="1"/>
    <col min="14243" max="14243" width="60" style="1" customWidth="1"/>
    <col min="14244" max="14244" width="17.28515625" style="1" customWidth="1"/>
    <col min="14245" max="14245" width="13.28515625" style="1" customWidth="1"/>
    <col min="14246" max="14246" width="12" style="1" customWidth="1"/>
    <col min="14247" max="14498" width="9.140625" style="1"/>
    <col min="14499" max="14499" width="60" style="1" customWidth="1"/>
    <col min="14500" max="14500" width="17.28515625" style="1" customWidth="1"/>
    <col min="14501" max="14501" width="13.28515625" style="1" customWidth="1"/>
    <col min="14502" max="14502" width="12" style="1" customWidth="1"/>
    <col min="14503" max="14754" width="9.140625" style="1"/>
    <col min="14755" max="14755" width="60" style="1" customWidth="1"/>
    <col min="14756" max="14756" width="17.28515625" style="1" customWidth="1"/>
    <col min="14757" max="14757" width="13.28515625" style="1" customWidth="1"/>
    <col min="14758" max="14758" width="12" style="1" customWidth="1"/>
    <col min="14759" max="15010" width="9.140625" style="1"/>
    <col min="15011" max="15011" width="60" style="1" customWidth="1"/>
    <col min="15012" max="15012" width="17.28515625" style="1" customWidth="1"/>
    <col min="15013" max="15013" width="13.28515625" style="1" customWidth="1"/>
    <col min="15014" max="15014" width="12" style="1" customWidth="1"/>
    <col min="15015" max="15266" width="9.140625" style="1"/>
    <col min="15267" max="15267" width="60" style="1" customWidth="1"/>
    <col min="15268" max="15268" width="17.28515625" style="1" customWidth="1"/>
    <col min="15269" max="15269" width="13.28515625" style="1" customWidth="1"/>
    <col min="15270" max="15270" width="12" style="1" customWidth="1"/>
    <col min="15271" max="15522" width="9.140625" style="1"/>
    <col min="15523" max="15523" width="60" style="1" customWidth="1"/>
    <col min="15524" max="15524" width="17.28515625" style="1" customWidth="1"/>
    <col min="15525" max="15525" width="13.28515625" style="1" customWidth="1"/>
    <col min="15526" max="15526" width="12" style="1" customWidth="1"/>
    <col min="15527" max="15778" width="9.140625" style="1"/>
    <col min="15779" max="15779" width="60" style="1" customWidth="1"/>
    <col min="15780" max="15780" width="17.28515625" style="1" customWidth="1"/>
    <col min="15781" max="15781" width="13.28515625" style="1" customWidth="1"/>
    <col min="15782" max="15782" width="12" style="1" customWidth="1"/>
    <col min="15783" max="16034" width="9.140625" style="1"/>
    <col min="16035" max="16035" width="60" style="1" customWidth="1"/>
    <col min="16036" max="16036" width="17.28515625" style="1" customWidth="1"/>
    <col min="16037" max="16037" width="13.28515625" style="1" customWidth="1"/>
    <col min="16038" max="16038" width="12" style="1" customWidth="1"/>
    <col min="16039" max="16384" width="9.140625" style="1"/>
  </cols>
  <sheetData>
    <row r="1" spans="1:4" s="29" customFormat="1" x14ac:dyDescent="0.25">
      <c r="A1" s="19"/>
      <c r="B1" s="37" t="s">
        <v>168</v>
      </c>
      <c r="C1" s="37"/>
      <c r="D1" s="37"/>
    </row>
    <row r="2" spans="1:4" s="29" customFormat="1" x14ac:dyDescent="0.25">
      <c r="A2" s="19"/>
      <c r="B2" s="37" t="s">
        <v>170</v>
      </c>
      <c r="C2" s="37"/>
      <c r="D2" s="37"/>
    </row>
    <row r="3" spans="1:4" s="29" customFormat="1" x14ac:dyDescent="0.25">
      <c r="A3" s="19"/>
      <c r="B3" s="37" t="s">
        <v>169</v>
      </c>
      <c r="C3" s="37"/>
      <c r="D3" s="37"/>
    </row>
    <row r="4" spans="1:4" s="29" customFormat="1" x14ac:dyDescent="0.25">
      <c r="A4" s="19"/>
      <c r="B4" s="37" t="s">
        <v>231</v>
      </c>
      <c r="C4" s="37"/>
      <c r="D4" s="37"/>
    </row>
    <row r="5" spans="1:4" s="29" customFormat="1" x14ac:dyDescent="0.25">
      <c r="A5" s="19"/>
      <c r="B5" s="37" t="s">
        <v>171</v>
      </c>
      <c r="C5" s="37"/>
      <c r="D5" s="37"/>
    </row>
    <row r="6" spans="1:4" s="29" customFormat="1" x14ac:dyDescent="0.25">
      <c r="A6" s="19"/>
      <c r="B6" s="37" t="s">
        <v>172</v>
      </c>
      <c r="C6" s="37"/>
      <c r="D6" s="37"/>
    </row>
    <row r="7" spans="1:4" ht="12.75" customHeight="1" x14ac:dyDescent="0.25">
      <c r="A7" s="8"/>
      <c r="B7" s="9"/>
      <c r="C7" s="9"/>
    </row>
    <row r="8" spans="1:4" x14ac:dyDescent="0.25">
      <c r="A8" s="10"/>
      <c r="B8" s="11" t="s">
        <v>123</v>
      </c>
      <c r="C8" s="12"/>
    </row>
    <row r="9" spans="1:4" ht="11.25" customHeight="1" x14ac:dyDescent="0.25">
      <c r="A9" s="8"/>
      <c r="B9" s="11"/>
      <c r="C9" s="13"/>
    </row>
    <row r="10" spans="1:4" x14ac:dyDescent="0.25">
      <c r="A10" s="8"/>
      <c r="B10" s="14" t="s">
        <v>3</v>
      </c>
      <c r="C10" s="12" t="s">
        <v>70</v>
      </c>
    </row>
    <row r="11" spans="1:4" ht="42.75" customHeight="1" x14ac:dyDescent="0.25">
      <c r="A11" s="16" t="s">
        <v>0</v>
      </c>
      <c r="B11" s="16" t="s">
        <v>4</v>
      </c>
      <c r="C11" s="16" t="s">
        <v>61</v>
      </c>
    </row>
    <row r="12" spans="1:4" x14ac:dyDescent="0.25">
      <c r="A12" s="30">
        <v>1</v>
      </c>
      <c r="B12" s="30">
        <v>2</v>
      </c>
      <c r="C12" s="30">
        <v>3</v>
      </c>
    </row>
    <row r="13" spans="1:4" ht="15.75" customHeight="1" x14ac:dyDescent="0.25">
      <c r="A13" s="7">
        <v>1</v>
      </c>
      <c r="B13" s="5" t="s">
        <v>94</v>
      </c>
      <c r="C13" s="31">
        <f>SUM(C14:C18)</f>
        <v>136795</v>
      </c>
    </row>
    <row r="14" spans="1:4" ht="15" customHeight="1" x14ac:dyDescent="0.25">
      <c r="A14" s="7">
        <f>+A13+1</f>
        <v>2</v>
      </c>
      <c r="B14" s="6" t="s">
        <v>5</v>
      </c>
      <c r="C14" s="32">
        <v>127225</v>
      </c>
    </row>
    <row r="15" spans="1:4" ht="15" customHeight="1" x14ac:dyDescent="0.25">
      <c r="A15" s="7">
        <f t="shared" ref="A15:A101" si="0">+A14+1</f>
        <v>3</v>
      </c>
      <c r="B15" s="6" t="s">
        <v>6</v>
      </c>
      <c r="C15" s="32">
        <v>510</v>
      </c>
    </row>
    <row r="16" spans="1:4" ht="15" customHeight="1" x14ac:dyDescent="0.25">
      <c r="A16" s="7">
        <f t="shared" si="0"/>
        <v>4</v>
      </c>
      <c r="B16" s="6" t="s">
        <v>7</v>
      </c>
      <c r="C16" s="32">
        <v>90</v>
      </c>
    </row>
    <row r="17" spans="1:3" ht="15" customHeight="1" x14ac:dyDescent="0.25">
      <c r="A17" s="7">
        <f t="shared" si="0"/>
        <v>5</v>
      </c>
      <c r="B17" s="6" t="s">
        <v>8</v>
      </c>
      <c r="C17" s="32">
        <v>8520</v>
      </c>
    </row>
    <row r="18" spans="1:3" ht="15" customHeight="1" x14ac:dyDescent="0.25">
      <c r="A18" s="7">
        <f t="shared" si="0"/>
        <v>6</v>
      </c>
      <c r="B18" s="6" t="s">
        <v>9</v>
      </c>
      <c r="C18" s="32">
        <v>450</v>
      </c>
    </row>
    <row r="19" spans="1:3" x14ac:dyDescent="0.25">
      <c r="A19" s="7">
        <f t="shared" si="0"/>
        <v>7</v>
      </c>
      <c r="B19" s="5" t="s">
        <v>232</v>
      </c>
      <c r="C19" s="31">
        <f>+C20+C21+C52</f>
        <v>112309.9</v>
      </c>
    </row>
    <row r="20" spans="1:3" ht="31.5" x14ac:dyDescent="0.25">
      <c r="A20" s="7">
        <f t="shared" si="0"/>
        <v>8</v>
      </c>
      <c r="B20" s="5" t="s">
        <v>87</v>
      </c>
      <c r="C20" s="31">
        <v>8835</v>
      </c>
    </row>
    <row r="21" spans="1:3" ht="15.75" customHeight="1" x14ac:dyDescent="0.25">
      <c r="A21" s="7">
        <f t="shared" si="0"/>
        <v>9</v>
      </c>
      <c r="B21" s="5" t="s">
        <v>233</v>
      </c>
      <c r="C21" s="31">
        <f>+C22+C47+C48+C51</f>
        <v>79132.5</v>
      </c>
    </row>
    <row r="22" spans="1:3" ht="33.75" customHeight="1" x14ac:dyDescent="0.25">
      <c r="A22" s="7">
        <f t="shared" si="0"/>
        <v>10</v>
      </c>
      <c r="B22" s="6" t="s">
        <v>234</v>
      </c>
      <c r="C22" s="33">
        <f>SUM(C23:C46)</f>
        <v>13390.4</v>
      </c>
    </row>
    <row r="23" spans="1:3" ht="31.5" x14ac:dyDescent="0.25">
      <c r="A23" s="7">
        <f t="shared" si="0"/>
        <v>11</v>
      </c>
      <c r="B23" s="2" t="s">
        <v>117</v>
      </c>
      <c r="C23" s="32">
        <v>0.3</v>
      </c>
    </row>
    <row r="24" spans="1:3" ht="15.75" customHeight="1" x14ac:dyDescent="0.25">
      <c r="A24" s="7">
        <f t="shared" si="0"/>
        <v>12</v>
      </c>
      <c r="B24" s="2" t="s">
        <v>12</v>
      </c>
      <c r="C24" s="32">
        <v>74</v>
      </c>
    </row>
    <row r="25" spans="1:3" ht="15.75" customHeight="1" x14ac:dyDescent="0.25">
      <c r="A25" s="7">
        <f t="shared" si="0"/>
        <v>13</v>
      </c>
      <c r="B25" s="2" t="s">
        <v>15</v>
      </c>
      <c r="C25" s="32">
        <v>115.2</v>
      </c>
    </row>
    <row r="26" spans="1:3" ht="32.25" customHeight="1" x14ac:dyDescent="0.25">
      <c r="A26" s="7">
        <f t="shared" si="0"/>
        <v>14</v>
      </c>
      <c r="B26" s="2" t="s">
        <v>124</v>
      </c>
      <c r="C26" s="32">
        <v>23</v>
      </c>
    </row>
    <row r="27" spans="1:3" ht="15.75" customHeight="1" x14ac:dyDescent="0.25">
      <c r="A27" s="7">
        <f t="shared" si="0"/>
        <v>15</v>
      </c>
      <c r="B27" s="2" t="s">
        <v>13</v>
      </c>
      <c r="C27" s="32">
        <v>15.6</v>
      </c>
    </row>
    <row r="28" spans="1:3" ht="15.75" customHeight="1" x14ac:dyDescent="0.25">
      <c r="A28" s="7">
        <f t="shared" si="0"/>
        <v>16</v>
      </c>
      <c r="B28" s="2" t="s">
        <v>66</v>
      </c>
      <c r="C28" s="32">
        <v>78.2</v>
      </c>
    </row>
    <row r="29" spans="1:3" ht="15.75" customHeight="1" x14ac:dyDescent="0.25">
      <c r="A29" s="7">
        <f t="shared" si="0"/>
        <v>17</v>
      </c>
      <c r="B29" s="2" t="s">
        <v>81</v>
      </c>
      <c r="C29" s="32">
        <v>35.299999999999997</v>
      </c>
    </row>
    <row r="30" spans="1:3" ht="15.75" customHeight="1" x14ac:dyDescent="0.25">
      <c r="A30" s="7">
        <f t="shared" si="0"/>
        <v>18</v>
      </c>
      <c r="B30" s="2" t="s">
        <v>14</v>
      </c>
      <c r="C30" s="32">
        <v>85.7</v>
      </c>
    </row>
    <row r="31" spans="1:3" ht="34.5" customHeight="1" x14ac:dyDescent="0.25">
      <c r="A31" s="7">
        <f t="shared" si="0"/>
        <v>19</v>
      </c>
      <c r="B31" s="2" t="s">
        <v>16</v>
      </c>
      <c r="C31" s="32">
        <v>2.6</v>
      </c>
    </row>
    <row r="32" spans="1:3" ht="34.5" customHeight="1" x14ac:dyDescent="0.25">
      <c r="A32" s="7">
        <f t="shared" si="0"/>
        <v>20</v>
      </c>
      <c r="B32" s="2" t="s">
        <v>107</v>
      </c>
      <c r="C32" s="32">
        <v>1.2</v>
      </c>
    </row>
    <row r="33" spans="1:3" ht="15.75" customHeight="1" x14ac:dyDescent="0.25">
      <c r="A33" s="7">
        <f t="shared" si="0"/>
        <v>21</v>
      </c>
      <c r="B33" s="2" t="s">
        <v>67</v>
      </c>
      <c r="C33" s="32">
        <v>5.2</v>
      </c>
    </row>
    <row r="34" spans="1:3" ht="19.5" customHeight="1" x14ac:dyDescent="0.25">
      <c r="A34" s="7">
        <f t="shared" si="0"/>
        <v>22</v>
      </c>
      <c r="B34" s="6" t="s">
        <v>34</v>
      </c>
      <c r="C34" s="32">
        <v>26.4</v>
      </c>
    </row>
    <row r="35" spans="1:3" ht="31.5" x14ac:dyDescent="0.25">
      <c r="A35" s="7">
        <f t="shared" si="0"/>
        <v>23</v>
      </c>
      <c r="B35" s="2" t="s">
        <v>80</v>
      </c>
      <c r="C35" s="32">
        <v>314.3</v>
      </c>
    </row>
    <row r="36" spans="1:3" ht="15.75" customHeight="1" x14ac:dyDescent="0.25">
      <c r="A36" s="7">
        <f t="shared" si="0"/>
        <v>24</v>
      </c>
      <c r="B36" s="2" t="s">
        <v>17</v>
      </c>
      <c r="C36" s="32">
        <v>7491.2</v>
      </c>
    </row>
    <row r="37" spans="1:3" x14ac:dyDescent="0.25">
      <c r="A37" s="7">
        <f t="shared" si="0"/>
        <v>25</v>
      </c>
      <c r="B37" s="2" t="s">
        <v>18</v>
      </c>
      <c r="C37" s="32">
        <v>952.8</v>
      </c>
    </row>
    <row r="38" spans="1:3" ht="15.75" customHeight="1" x14ac:dyDescent="0.25">
      <c r="A38" s="7">
        <f t="shared" si="0"/>
        <v>26</v>
      </c>
      <c r="B38" s="2" t="s">
        <v>19</v>
      </c>
      <c r="C38" s="32">
        <v>2271.6</v>
      </c>
    </row>
    <row r="39" spans="1:3" x14ac:dyDescent="0.25">
      <c r="A39" s="7">
        <f t="shared" si="0"/>
        <v>27</v>
      </c>
      <c r="B39" s="2" t="s">
        <v>82</v>
      </c>
      <c r="C39" s="32">
        <v>394.1</v>
      </c>
    </row>
    <row r="40" spans="1:3" x14ac:dyDescent="0.25">
      <c r="A40" s="7">
        <f t="shared" si="0"/>
        <v>28</v>
      </c>
      <c r="B40" s="2" t="s">
        <v>235</v>
      </c>
      <c r="C40" s="32">
        <v>53.5</v>
      </c>
    </row>
    <row r="41" spans="1:3" ht="33" customHeight="1" x14ac:dyDescent="0.25">
      <c r="A41" s="7">
        <f t="shared" si="0"/>
        <v>29</v>
      </c>
      <c r="B41" s="2" t="s">
        <v>86</v>
      </c>
      <c r="C41" s="32">
        <v>990.6</v>
      </c>
    </row>
    <row r="42" spans="1:3" ht="36" customHeight="1" x14ac:dyDescent="0.25">
      <c r="A42" s="7">
        <f t="shared" si="0"/>
        <v>30</v>
      </c>
      <c r="B42" s="2" t="s">
        <v>85</v>
      </c>
      <c r="C42" s="32">
        <v>225.8</v>
      </c>
    </row>
    <row r="43" spans="1:3" x14ac:dyDescent="0.25">
      <c r="A43" s="7">
        <f t="shared" si="0"/>
        <v>31</v>
      </c>
      <c r="B43" s="2" t="s">
        <v>100</v>
      </c>
      <c r="C43" s="32">
        <v>152.1</v>
      </c>
    </row>
    <row r="44" spans="1:3" ht="18" customHeight="1" x14ac:dyDescent="0.25">
      <c r="A44" s="7">
        <f t="shared" si="0"/>
        <v>32</v>
      </c>
      <c r="B44" s="2" t="s">
        <v>72</v>
      </c>
      <c r="C44" s="32">
        <v>9.3000000000000007</v>
      </c>
    </row>
    <row r="45" spans="1:3" ht="15" customHeight="1" x14ac:dyDescent="0.25">
      <c r="A45" s="7">
        <f t="shared" si="0"/>
        <v>33</v>
      </c>
      <c r="B45" s="2" t="s">
        <v>97</v>
      </c>
      <c r="C45" s="32">
        <v>41.4</v>
      </c>
    </row>
    <row r="46" spans="1:3" ht="51.75" customHeight="1" x14ac:dyDescent="0.25">
      <c r="A46" s="7">
        <f t="shared" si="0"/>
        <v>34</v>
      </c>
      <c r="B46" s="2" t="s">
        <v>122</v>
      </c>
      <c r="C46" s="32">
        <v>31</v>
      </c>
    </row>
    <row r="47" spans="1:3" ht="15" customHeight="1" x14ac:dyDescent="0.25">
      <c r="A47" s="7">
        <f t="shared" si="0"/>
        <v>35</v>
      </c>
      <c r="B47" s="6" t="s">
        <v>95</v>
      </c>
      <c r="C47" s="33">
        <v>64187.4</v>
      </c>
    </row>
    <row r="48" spans="1:3" ht="16.5" customHeight="1" x14ac:dyDescent="0.25">
      <c r="A48" s="7">
        <f t="shared" si="0"/>
        <v>36</v>
      </c>
      <c r="B48" s="6" t="s">
        <v>241</v>
      </c>
      <c r="C48" s="32">
        <f>SUM(C49:C50)</f>
        <v>1553.8</v>
      </c>
    </row>
    <row r="49" spans="1:3" ht="14.25" customHeight="1" x14ac:dyDescent="0.25">
      <c r="A49" s="7">
        <f t="shared" si="0"/>
        <v>37</v>
      </c>
      <c r="B49" s="6" t="s">
        <v>96</v>
      </c>
      <c r="C49" s="32">
        <v>1486.4</v>
      </c>
    </row>
    <row r="50" spans="1:3" x14ac:dyDescent="0.25">
      <c r="A50" s="7">
        <f t="shared" si="0"/>
        <v>38</v>
      </c>
      <c r="B50" s="6" t="s">
        <v>20</v>
      </c>
      <c r="C50" s="32">
        <v>67.400000000000006</v>
      </c>
    </row>
    <row r="51" spans="1:3" ht="31.5" x14ac:dyDescent="0.25">
      <c r="A51" s="7">
        <f t="shared" si="0"/>
        <v>39</v>
      </c>
      <c r="B51" s="6" t="s">
        <v>21</v>
      </c>
      <c r="C51" s="33">
        <v>0.9</v>
      </c>
    </row>
    <row r="52" spans="1:3" ht="17.25" customHeight="1" x14ac:dyDescent="0.25">
      <c r="A52" s="7">
        <f t="shared" si="0"/>
        <v>40</v>
      </c>
      <c r="B52" s="21" t="s">
        <v>236</v>
      </c>
      <c r="C52" s="34">
        <f>SUM(C53:C84)</f>
        <v>24342.400000000001</v>
      </c>
    </row>
    <row r="53" spans="1:3" ht="39" customHeight="1" x14ac:dyDescent="0.25">
      <c r="A53" s="7">
        <f t="shared" si="0"/>
        <v>41</v>
      </c>
      <c r="B53" s="15" t="s">
        <v>131</v>
      </c>
      <c r="C53" s="32">
        <v>3</v>
      </c>
    </row>
    <row r="54" spans="1:3" ht="18.75" customHeight="1" x14ac:dyDescent="0.25">
      <c r="A54" s="7">
        <f t="shared" si="0"/>
        <v>42</v>
      </c>
      <c r="B54" s="15" t="s">
        <v>113</v>
      </c>
      <c r="C54" s="32">
        <v>58.5</v>
      </c>
    </row>
    <row r="55" spans="1:3" ht="18.75" customHeight="1" x14ac:dyDescent="0.25">
      <c r="A55" s="7">
        <f t="shared" si="0"/>
        <v>43</v>
      </c>
      <c r="B55" s="15" t="s">
        <v>118</v>
      </c>
      <c r="C55" s="32">
        <v>1157.5</v>
      </c>
    </row>
    <row r="56" spans="1:3" ht="35.25" customHeight="1" x14ac:dyDescent="0.25">
      <c r="A56" s="7">
        <f t="shared" si="0"/>
        <v>44</v>
      </c>
      <c r="B56" s="15" t="s">
        <v>125</v>
      </c>
      <c r="C56" s="32">
        <v>19.3</v>
      </c>
    </row>
    <row r="57" spans="1:3" ht="48" customHeight="1" x14ac:dyDescent="0.25">
      <c r="A57" s="7">
        <f t="shared" si="0"/>
        <v>45</v>
      </c>
      <c r="B57" s="23" t="s">
        <v>133</v>
      </c>
      <c r="C57" s="32">
        <v>24.5</v>
      </c>
    </row>
    <row r="58" spans="1:3" ht="32.25" customHeight="1" x14ac:dyDescent="0.25">
      <c r="A58" s="7">
        <f t="shared" si="0"/>
        <v>46</v>
      </c>
      <c r="B58" s="15" t="s">
        <v>126</v>
      </c>
      <c r="C58" s="32">
        <v>648</v>
      </c>
    </row>
    <row r="59" spans="1:3" ht="31.5" x14ac:dyDescent="0.25">
      <c r="A59" s="7">
        <f t="shared" si="0"/>
        <v>47</v>
      </c>
      <c r="B59" s="15" t="s">
        <v>111</v>
      </c>
      <c r="C59" s="32">
        <v>58.7</v>
      </c>
    </row>
    <row r="60" spans="1:3" x14ac:dyDescent="0.25">
      <c r="A60" s="7">
        <f t="shared" si="0"/>
        <v>48</v>
      </c>
      <c r="B60" s="15" t="s">
        <v>135</v>
      </c>
      <c r="C60" s="32">
        <v>341.1</v>
      </c>
    </row>
    <row r="61" spans="1:3" ht="31.5" x14ac:dyDescent="0.25">
      <c r="A61" s="7">
        <f t="shared" si="0"/>
        <v>49</v>
      </c>
      <c r="B61" s="15" t="s">
        <v>136</v>
      </c>
      <c r="C61" s="32">
        <v>1610</v>
      </c>
    </row>
    <row r="62" spans="1:3" ht="31.5" x14ac:dyDescent="0.25">
      <c r="A62" s="7">
        <f t="shared" si="0"/>
        <v>50</v>
      </c>
      <c r="B62" s="15" t="s">
        <v>137</v>
      </c>
      <c r="C62" s="32">
        <v>269.60000000000002</v>
      </c>
    </row>
    <row r="63" spans="1:3" x14ac:dyDescent="0.25">
      <c r="A63" s="7">
        <f t="shared" si="0"/>
        <v>51</v>
      </c>
      <c r="B63" s="15" t="s">
        <v>138</v>
      </c>
      <c r="C63" s="32">
        <v>301.39999999999998</v>
      </c>
    </row>
    <row r="64" spans="1:3" ht="31.5" x14ac:dyDescent="0.25">
      <c r="A64" s="7">
        <f t="shared" si="0"/>
        <v>52</v>
      </c>
      <c r="B64" s="15" t="s">
        <v>139</v>
      </c>
      <c r="C64" s="32">
        <v>0.3</v>
      </c>
    </row>
    <row r="65" spans="1:3" ht="31.5" x14ac:dyDescent="0.25">
      <c r="A65" s="7">
        <f t="shared" si="0"/>
        <v>53</v>
      </c>
      <c r="B65" s="15" t="s">
        <v>140</v>
      </c>
      <c r="C65" s="32">
        <v>386.3</v>
      </c>
    </row>
    <row r="66" spans="1:3" ht="31.5" x14ac:dyDescent="0.25">
      <c r="A66" s="7">
        <f t="shared" si="0"/>
        <v>54</v>
      </c>
      <c r="B66" s="15" t="s">
        <v>141</v>
      </c>
      <c r="C66" s="32">
        <v>65.599999999999994</v>
      </c>
    </row>
    <row r="67" spans="1:3" ht="47.25" x14ac:dyDescent="0.25">
      <c r="A67" s="7">
        <f t="shared" si="0"/>
        <v>55</v>
      </c>
      <c r="B67" s="23" t="s">
        <v>142</v>
      </c>
      <c r="C67" s="32">
        <v>240</v>
      </c>
    </row>
    <row r="68" spans="1:3" ht="31.5" x14ac:dyDescent="0.25">
      <c r="A68" s="7">
        <f t="shared" si="0"/>
        <v>56</v>
      </c>
      <c r="B68" s="6" t="s">
        <v>150</v>
      </c>
      <c r="C68" s="32">
        <v>6646.1</v>
      </c>
    </row>
    <row r="69" spans="1:3" ht="31.5" x14ac:dyDescent="0.25">
      <c r="A69" s="7">
        <f t="shared" si="0"/>
        <v>57</v>
      </c>
      <c r="B69" s="15" t="s">
        <v>143</v>
      </c>
      <c r="C69" s="32">
        <v>141.6</v>
      </c>
    </row>
    <row r="70" spans="1:3" ht="31.5" x14ac:dyDescent="0.25">
      <c r="A70" s="7">
        <f t="shared" si="0"/>
        <v>58</v>
      </c>
      <c r="B70" s="15" t="s">
        <v>144</v>
      </c>
      <c r="C70" s="32">
        <v>184.9</v>
      </c>
    </row>
    <row r="71" spans="1:3" x14ac:dyDescent="0.25">
      <c r="A71" s="7">
        <f t="shared" si="0"/>
        <v>59</v>
      </c>
      <c r="B71" s="15" t="s">
        <v>145</v>
      </c>
      <c r="C71" s="32">
        <v>8.9</v>
      </c>
    </row>
    <row r="72" spans="1:3" ht="31.5" x14ac:dyDescent="0.25">
      <c r="A72" s="7">
        <f t="shared" si="0"/>
        <v>60</v>
      </c>
      <c r="B72" s="15" t="s">
        <v>146</v>
      </c>
      <c r="C72" s="32">
        <v>5.5</v>
      </c>
    </row>
    <row r="73" spans="1:3" ht="66" customHeight="1" x14ac:dyDescent="0.25">
      <c r="A73" s="7">
        <f t="shared" si="0"/>
        <v>61</v>
      </c>
      <c r="B73" s="15" t="s">
        <v>186</v>
      </c>
      <c r="C73" s="32">
        <v>9784.9</v>
      </c>
    </row>
    <row r="74" spans="1:3" x14ac:dyDescent="0.25">
      <c r="A74" s="7">
        <f t="shared" si="0"/>
        <v>62</v>
      </c>
      <c r="B74" s="15" t="s">
        <v>173</v>
      </c>
      <c r="C74" s="32">
        <v>109.9</v>
      </c>
    </row>
    <row r="75" spans="1:3" ht="47.25" x14ac:dyDescent="0.25">
      <c r="A75" s="7">
        <f t="shared" si="0"/>
        <v>63</v>
      </c>
      <c r="B75" s="15" t="s">
        <v>174</v>
      </c>
      <c r="C75" s="32">
        <v>842.1</v>
      </c>
    </row>
    <row r="76" spans="1:3" ht="47.25" x14ac:dyDescent="0.25">
      <c r="A76" s="7">
        <f t="shared" si="0"/>
        <v>64</v>
      </c>
      <c r="B76" s="15" t="s">
        <v>175</v>
      </c>
      <c r="C76" s="32">
        <v>77</v>
      </c>
    </row>
    <row r="77" spans="1:3" ht="47.25" x14ac:dyDescent="0.25">
      <c r="A77" s="7">
        <f t="shared" si="0"/>
        <v>65</v>
      </c>
      <c r="B77" s="15" t="s">
        <v>176</v>
      </c>
      <c r="C77" s="32">
        <v>431.9</v>
      </c>
    </row>
    <row r="78" spans="1:3" ht="31.5" x14ac:dyDescent="0.25">
      <c r="A78" s="7">
        <f t="shared" si="0"/>
        <v>66</v>
      </c>
      <c r="B78" s="15" t="s">
        <v>177</v>
      </c>
      <c r="C78" s="32">
        <v>57.8</v>
      </c>
    </row>
    <row r="79" spans="1:3" ht="63" x14ac:dyDescent="0.25">
      <c r="A79" s="7">
        <f t="shared" si="0"/>
        <v>67</v>
      </c>
      <c r="B79" s="15" t="s">
        <v>187</v>
      </c>
      <c r="C79" s="32">
        <v>9</v>
      </c>
    </row>
    <row r="80" spans="1:3" ht="47.25" x14ac:dyDescent="0.25">
      <c r="A80" s="7">
        <f t="shared" si="0"/>
        <v>68</v>
      </c>
      <c r="B80" s="15" t="s">
        <v>188</v>
      </c>
      <c r="C80" s="32">
        <v>70.400000000000006</v>
      </c>
    </row>
    <row r="81" spans="1:3" ht="47.25" x14ac:dyDescent="0.25">
      <c r="A81" s="7">
        <f t="shared" si="0"/>
        <v>69</v>
      </c>
      <c r="B81" s="15" t="s">
        <v>189</v>
      </c>
      <c r="C81" s="32">
        <v>419.1</v>
      </c>
    </row>
    <row r="82" spans="1:3" ht="31.5" x14ac:dyDescent="0.25">
      <c r="A82" s="7">
        <f t="shared" si="0"/>
        <v>70</v>
      </c>
      <c r="B82" s="15" t="s">
        <v>190</v>
      </c>
      <c r="C82" s="32">
        <v>4.2</v>
      </c>
    </row>
    <row r="83" spans="1:3" ht="47.25" x14ac:dyDescent="0.25">
      <c r="A83" s="7">
        <f t="shared" si="0"/>
        <v>71</v>
      </c>
      <c r="B83" s="15" t="s">
        <v>191</v>
      </c>
      <c r="C83" s="32">
        <v>55.3</v>
      </c>
    </row>
    <row r="84" spans="1:3" ht="47.25" x14ac:dyDescent="0.25">
      <c r="A84" s="7">
        <f t="shared" si="0"/>
        <v>72</v>
      </c>
      <c r="B84" s="15" t="s">
        <v>192</v>
      </c>
      <c r="C84" s="32">
        <v>310</v>
      </c>
    </row>
    <row r="85" spans="1:3" x14ac:dyDescent="0.25">
      <c r="A85" s="7">
        <f t="shared" si="0"/>
        <v>73</v>
      </c>
      <c r="B85" s="5" t="s">
        <v>237</v>
      </c>
      <c r="C85" s="34">
        <f>SUM(C86:C96)</f>
        <v>22765.1</v>
      </c>
    </row>
    <row r="86" spans="1:3" x14ac:dyDescent="0.25">
      <c r="A86" s="7">
        <f t="shared" si="0"/>
        <v>74</v>
      </c>
      <c r="B86" s="6" t="s">
        <v>22</v>
      </c>
      <c r="C86" s="32">
        <v>852.1</v>
      </c>
    </row>
    <row r="87" spans="1:3" ht="15" customHeight="1" x14ac:dyDescent="0.25">
      <c r="A87" s="7">
        <f t="shared" si="0"/>
        <v>75</v>
      </c>
      <c r="B87" s="6" t="s">
        <v>68</v>
      </c>
      <c r="C87" s="32">
        <v>2140</v>
      </c>
    </row>
    <row r="88" spans="1:3" ht="15.75" customHeight="1" x14ac:dyDescent="0.25">
      <c r="A88" s="7">
        <f t="shared" si="0"/>
        <v>76</v>
      </c>
      <c r="B88" s="6" t="s">
        <v>23</v>
      </c>
      <c r="C88" s="32">
        <v>120</v>
      </c>
    </row>
    <row r="89" spans="1:3" x14ac:dyDescent="0.25">
      <c r="A89" s="7">
        <f t="shared" si="0"/>
        <v>77</v>
      </c>
      <c r="B89" s="6" t="s">
        <v>24</v>
      </c>
      <c r="C89" s="32">
        <v>1243.5</v>
      </c>
    </row>
    <row r="90" spans="1:3" x14ac:dyDescent="0.25">
      <c r="A90" s="7">
        <f t="shared" si="0"/>
        <v>78</v>
      </c>
      <c r="B90" s="6" t="s">
        <v>115</v>
      </c>
      <c r="C90" s="32">
        <v>400</v>
      </c>
    </row>
    <row r="91" spans="1:3" x14ac:dyDescent="0.25">
      <c r="A91" s="7">
        <f t="shared" si="0"/>
        <v>79</v>
      </c>
      <c r="B91" s="6" t="s">
        <v>77</v>
      </c>
      <c r="C91" s="32">
        <v>2218</v>
      </c>
    </row>
    <row r="92" spans="1:3" ht="24.75" customHeight="1" x14ac:dyDescent="0.25">
      <c r="A92" s="7">
        <f t="shared" si="0"/>
        <v>80</v>
      </c>
      <c r="B92" s="6" t="s">
        <v>25</v>
      </c>
      <c r="C92" s="32">
        <v>6255.2</v>
      </c>
    </row>
    <row r="93" spans="1:3" ht="15" customHeight="1" x14ac:dyDescent="0.25">
      <c r="A93" s="7">
        <f t="shared" si="0"/>
        <v>81</v>
      </c>
      <c r="B93" s="6" t="s">
        <v>10</v>
      </c>
      <c r="C93" s="32">
        <v>126</v>
      </c>
    </row>
    <row r="94" spans="1:3" x14ac:dyDescent="0.25">
      <c r="A94" s="7">
        <f t="shared" si="0"/>
        <v>82</v>
      </c>
      <c r="B94" s="6" t="s">
        <v>11</v>
      </c>
      <c r="C94" s="32">
        <v>8577.2999999999993</v>
      </c>
    </row>
    <row r="95" spans="1:3" x14ac:dyDescent="0.25">
      <c r="A95" s="7">
        <f t="shared" si="0"/>
        <v>83</v>
      </c>
      <c r="B95" s="6" t="s">
        <v>99</v>
      </c>
      <c r="C95" s="32">
        <v>400</v>
      </c>
    </row>
    <row r="96" spans="1:3" x14ac:dyDescent="0.25">
      <c r="A96" s="7">
        <f t="shared" si="0"/>
        <v>84</v>
      </c>
      <c r="B96" s="6" t="s">
        <v>71</v>
      </c>
      <c r="C96" s="32">
        <v>433</v>
      </c>
    </row>
    <row r="97" spans="1:3" ht="31.5" x14ac:dyDescent="0.25">
      <c r="A97" s="7">
        <f t="shared" si="0"/>
        <v>85</v>
      </c>
      <c r="B97" s="5" t="s">
        <v>238</v>
      </c>
      <c r="C97" s="35">
        <f>+C98</f>
        <v>1800</v>
      </c>
    </row>
    <row r="98" spans="1:3" x14ac:dyDescent="0.25">
      <c r="A98" s="7">
        <f t="shared" si="0"/>
        <v>86</v>
      </c>
      <c r="B98" s="5" t="s">
        <v>239</v>
      </c>
      <c r="C98" s="35">
        <f>+C99+C100</f>
        <v>1800</v>
      </c>
    </row>
    <row r="99" spans="1:3" x14ac:dyDescent="0.25">
      <c r="A99" s="7">
        <f t="shared" si="0"/>
        <v>87</v>
      </c>
      <c r="B99" s="6" t="s">
        <v>78</v>
      </c>
      <c r="C99" s="36">
        <v>1000</v>
      </c>
    </row>
    <row r="100" spans="1:3" x14ac:dyDescent="0.25">
      <c r="A100" s="7">
        <f t="shared" si="0"/>
        <v>88</v>
      </c>
      <c r="B100" s="6" t="s">
        <v>79</v>
      </c>
      <c r="C100" s="36">
        <v>800</v>
      </c>
    </row>
    <row r="101" spans="1:3" x14ac:dyDescent="0.25">
      <c r="A101" s="7">
        <f t="shared" si="0"/>
        <v>89</v>
      </c>
      <c r="B101" s="5" t="s">
        <v>240</v>
      </c>
      <c r="C101" s="35">
        <f>+C97+C85+C19+C13</f>
        <v>273670</v>
      </c>
    </row>
  </sheetData>
  <pageMargins left="0.9055118110236221" right="0.31496062992125984" top="0.74803149606299213" bottom="0.35433070866141736" header="0.31496062992125984" footer="0.31496062992125984"/>
  <pageSetup paperSize="9" scale="9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4"/>
  <sheetViews>
    <sheetView showZeros="0" zoomScaleNormal="100" workbookViewId="0">
      <pane xSplit="4" ySplit="4" topLeftCell="E5" activePane="bottomRight" state="frozen"/>
      <selection pane="topRight" activeCell="G1" sqref="G1"/>
      <selection pane="bottomLeft" activeCell="A6" sqref="A6"/>
      <selection pane="bottomRight" activeCell="C153" sqref="C153"/>
    </sheetView>
  </sheetViews>
  <sheetFormatPr defaultColWidth="10.140625" defaultRowHeight="15.75" x14ac:dyDescent="0.25"/>
  <cols>
    <col min="1" max="1" width="6" style="27" customWidth="1"/>
    <col min="2" max="2" width="44" style="26" customWidth="1"/>
    <col min="3" max="4" width="17.42578125" style="26" customWidth="1"/>
    <col min="5" max="8" width="10.140625" style="26"/>
    <col min="9" max="9" width="6" style="26" customWidth="1"/>
    <col min="10" max="10" width="44" style="26" customWidth="1"/>
    <col min="11" max="11" width="10.7109375" style="26" customWidth="1"/>
    <col min="12" max="12" width="10.140625" style="26" customWidth="1"/>
    <col min="13" max="13" width="10.7109375" style="26" customWidth="1"/>
    <col min="14" max="14" width="11.85546875" style="26" customWidth="1"/>
    <col min="15" max="264" width="10.140625" style="26"/>
    <col min="265" max="265" width="6" style="26" customWidth="1"/>
    <col min="266" max="266" width="44" style="26" customWidth="1"/>
    <col min="267" max="267" width="10.7109375" style="26" customWidth="1"/>
    <col min="268" max="268" width="10.140625" style="26" customWidth="1"/>
    <col min="269" max="269" width="10.7109375" style="26" customWidth="1"/>
    <col min="270" max="270" width="11.85546875" style="26" customWidth="1"/>
    <col min="271" max="520" width="10.140625" style="26"/>
    <col min="521" max="521" width="6" style="26" customWidth="1"/>
    <col min="522" max="522" width="44" style="26" customWidth="1"/>
    <col min="523" max="523" width="10.7109375" style="26" customWidth="1"/>
    <col min="524" max="524" width="10.140625" style="26" customWidth="1"/>
    <col min="525" max="525" width="10.7109375" style="26" customWidth="1"/>
    <col min="526" max="526" width="11.85546875" style="26" customWidth="1"/>
    <col min="527" max="776" width="10.140625" style="26"/>
    <col min="777" max="777" width="6" style="26" customWidth="1"/>
    <col min="778" max="778" width="44" style="26" customWidth="1"/>
    <col min="779" max="779" width="10.7109375" style="26" customWidth="1"/>
    <col min="780" max="780" width="10.140625" style="26" customWidth="1"/>
    <col min="781" max="781" width="10.7109375" style="26" customWidth="1"/>
    <col min="782" max="782" width="11.85546875" style="26" customWidth="1"/>
    <col min="783" max="1032" width="10.140625" style="26"/>
    <col min="1033" max="1033" width="6" style="26" customWidth="1"/>
    <col min="1034" max="1034" width="44" style="26" customWidth="1"/>
    <col min="1035" max="1035" width="10.7109375" style="26" customWidth="1"/>
    <col min="1036" max="1036" width="10.140625" style="26" customWidth="1"/>
    <col min="1037" max="1037" width="10.7109375" style="26" customWidth="1"/>
    <col min="1038" max="1038" width="11.85546875" style="26" customWidth="1"/>
    <col min="1039" max="1288" width="10.140625" style="26"/>
    <col min="1289" max="1289" width="6" style="26" customWidth="1"/>
    <col min="1290" max="1290" width="44" style="26" customWidth="1"/>
    <col min="1291" max="1291" width="10.7109375" style="26" customWidth="1"/>
    <col min="1292" max="1292" width="10.140625" style="26" customWidth="1"/>
    <col min="1293" max="1293" width="10.7109375" style="26" customWidth="1"/>
    <col min="1294" max="1294" width="11.85546875" style="26" customWidth="1"/>
    <col min="1295" max="1544" width="10.140625" style="26"/>
    <col min="1545" max="1545" width="6" style="26" customWidth="1"/>
    <col min="1546" max="1546" width="44" style="26" customWidth="1"/>
    <col min="1547" max="1547" width="10.7109375" style="26" customWidth="1"/>
    <col min="1548" max="1548" width="10.140625" style="26" customWidth="1"/>
    <col min="1549" max="1549" width="10.7109375" style="26" customWidth="1"/>
    <col min="1550" max="1550" width="11.85546875" style="26" customWidth="1"/>
    <col min="1551" max="1800" width="10.140625" style="26"/>
    <col min="1801" max="1801" width="6" style="26" customWidth="1"/>
    <col min="1802" max="1802" width="44" style="26" customWidth="1"/>
    <col min="1803" max="1803" width="10.7109375" style="26" customWidth="1"/>
    <col min="1804" max="1804" width="10.140625" style="26" customWidth="1"/>
    <col min="1805" max="1805" width="10.7109375" style="26" customWidth="1"/>
    <col min="1806" max="1806" width="11.85546875" style="26" customWidth="1"/>
    <col min="1807" max="2056" width="10.140625" style="26"/>
    <col min="2057" max="2057" width="6" style="26" customWidth="1"/>
    <col min="2058" max="2058" width="44" style="26" customWidth="1"/>
    <col min="2059" max="2059" width="10.7109375" style="26" customWidth="1"/>
    <col min="2060" max="2060" width="10.140625" style="26" customWidth="1"/>
    <col min="2061" max="2061" width="10.7109375" style="26" customWidth="1"/>
    <col min="2062" max="2062" width="11.85546875" style="26" customWidth="1"/>
    <col min="2063" max="2312" width="10.140625" style="26"/>
    <col min="2313" max="2313" width="6" style="26" customWidth="1"/>
    <col min="2314" max="2314" width="44" style="26" customWidth="1"/>
    <col min="2315" max="2315" width="10.7109375" style="26" customWidth="1"/>
    <col min="2316" max="2316" width="10.140625" style="26" customWidth="1"/>
    <col min="2317" max="2317" width="10.7109375" style="26" customWidth="1"/>
    <col min="2318" max="2318" width="11.85546875" style="26" customWidth="1"/>
    <col min="2319" max="2568" width="10.140625" style="26"/>
    <col min="2569" max="2569" width="6" style="26" customWidth="1"/>
    <col min="2570" max="2570" width="44" style="26" customWidth="1"/>
    <col min="2571" max="2571" width="10.7109375" style="26" customWidth="1"/>
    <col min="2572" max="2572" width="10.140625" style="26" customWidth="1"/>
    <col min="2573" max="2573" width="10.7109375" style="26" customWidth="1"/>
    <col min="2574" max="2574" width="11.85546875" style="26" customWidth="1"/>
    <col min="2575" max="2824" width="10.140625" style="26"/>
    <col min="2825" max="2825" width="6" style="26" customWidth="1"/>
    <col min="2826" max="2826" width="44" style="26" customWidth="1"/>
    <col min="2827" max="2827" width="10.7109375" style="26" customWidth="1"/>
    <col min="2828" max="2828" width="10.140625" style="26" customWidth="1"/>
    <col min="2829" max="2829" width="10.7109375" style="26" customWidth="1"/>
    <col min="2830" max="2830" width="11.85546875" style="26" customWidth="1"/>
    <col min="2831" max="3080" width="10.140625" style="26"/>
    <col min="3081" max="3081" width="6" style="26" customWidth="1"/>
    <col min="3082" max="3082" width="44" style="26" customWidth="1"/>
    <col min="3083" max="3083" width="10.7109375" style="26" customWidth="1"/>
    <col min="3084" max="3084" width="10.140625" style="26" customWidth="1"/>
    <col min="3085" max="3085" width="10.7109375" style="26" customWidth="1"/>
    <col min="3086" max="3086" width="11.85546875" style="26" customWidth="1"/>
    <col min="3087" max="3336" width="10.140625" style="26"/>
    <col min="3337" max="3337" width="6" style="26" customWidth="1"/>
    <col min="3338" max="3338" width="44" style="26" customWidth="1"/>
    <col min="3339" max="3339" width="10.7109375" style="26" customWidth="1"/>
    <col min="3340" max="3340" width="10.140625" style="26" customWidth="1"/>
    <col min="3341" max="3341" width="10.7109375" style="26" customWidth="1"/>
    <col min="3342" max="3342" width="11.85546875" style="26" customWidth="1"/>
    <col min="3343" max="3592" width="10.140625" style="26"/>
    <col min="3593" max="3593" width="6" style="26" customWidth="1"/>
    <col min="3594" max="3594" width="44" style="26" customWidth="1"/>
    <col min="3595" max="3595" width="10.7109375" style="26" customWidth="1"/>
    <col min="3596" max="3596" width="10.140625" style="26" customWidth="1"/>
    <col min="3597" max="3597" width="10.7109375" style="26" customWidth="1"/>
    <col min="3598" max="3598" width="11.85546875" style="26" customWidth="1"/>
    <col min="3599" max="3848" width="10.140625" style="26"/>
    <col min="3849" max="3849" width="6" style="26" customWidth="1"/>
    <col min="3850" max="3850" width="44" style="26" customWidth="1"/>
    <col min="3851" max="3851" width="10.7109375" style="26" customWidth="1"/>
    <col min="3852" max="3852" width="10.140625" style="26" customWidth="1"/>
    <col min="3853" max="3853" width="10.7109375" style="26" customWidth="1"/>
    <col min="3854" max="3854" width="11.85546875" style="26" customWidth="1"/>
    <col min="3855" max="4104" width="10.140625" style="26"/>
    <col min="4105" max="4105" width="6" style="26" customWidth="1"/>
    <col min="4106" max="4106" width="44" style="26" customWidth="1"/>
    <col min="4107" max="4107" width="10.7109375" style="26" customWidth="1"/>
    <col min="4108" max="4108" width="10.140625" style="26" customWidth="1"/>
    <col min="4109" max="4109" width="10.7109375" style="26" customWidth="1"/>
    <col min="4110" max="4110" width="11.85546875" style="26" customWidth="1"/>
    <col min="4111" max="4360" width="10.140625" style="26"/>
    <col min="4361" max="4361" width="6" style="26" customWidth="1"/>
    <col min="4362" max="4362" width="44" style="26" customWidth="1"/>
    <col min="4363" max="4363" width="10.7109375" style="26" customWidth="1"/>
    <col min="4364" max="4364" width="10.140625" style="26" customWidth="1"/>
    <col min="4365" max="4365" width="10.7109375" style="26" customWidth="1"/>
    <col min="4366" max="4366" width="11.85546875" style="26" customWidth="1"/>
    <col min="4367" max="4616" width="10.140625" style="26"/>
    <col min="4617" max="4617" width="6" style="26" customWidth="1"/>
    <col min="4618" max="4618" width="44" style="26" customWidth="1"/>
    <col min="4619" max="4619" width="10.7109375" style="26" customWidth="1"/>
    <col min="4620" max="4620" width="10.140625" style="26" customWidth="1"/>
    <col min="4621" max="4621" width="10.7109375" style="26" customWidth="1"/>
    <col min="4622" max="4622" width="11.85546875" style="26" customWidth="1"/>
    <col min="4623" max="4872" width="10.140625" style="26"/>
    <col min="4873" max="4873" width="6" style="26" customWidth="1"/>
    <col min="4874" max="4874" width="44" style="26" customWidth="1"/>
    <col min="4875" max="4875" width="10.7109375" style="26" customWidth="1"/>
    <col min="4876" max="4876" width="10.140625" style="26" customWidth="1"/>
    <col min="4877" max="4877" width="10.7109375" style="26" customWidth="1"/>
    <col min="4878" max="4878" width="11.85546875" style="26" customWidth="1"/>
    <col min="4879" max="5128" width="10.140625" style="26"/>
    <col min="5129" max="5129" width="6" style="26" customWidth="1"/>
    <col min="5130" max="5130" width="44" style="26" customWidth="1"/>
    <col min="5131" max="5131" width="10.7109375" style="26" customWidth="1"/>
    <col min="5132" max="5132" width="10.140625" style="26" customWidth="1"/>
    <col min="5133" max="5133" width="10.7109375" style="26" customWidth="1"/>
    <col min="5134" max="5134" width="11.85546875" style="26" customWidth="1"/>
    <col min="5135" max="5384" width="10.140625" style="26"/>
    <col min="5385" max="5385" width="6" style="26" customWidth="1"/>
    <col min="5386" max="5386" width="44" style="26" customWidth="1"/>
    <col min="5387" max="5387" width="10.7109375" style="26" customWidth="1"/>
    <col min="5388" max="5388" width="10.140625" style="26" customWidth="1"/>
    <col min="5389" max="5389" width="10.7109375" style="26" customWidth="1"/>
    <col min="5390" max="5390" width="11.85546875" style="26" customWidth="1"/>
    <col min="5391" max="5640" width="10.140625" style="26"/>
    <col min="5641" max="5641" width="6" style="26" customWidth="1"/>
    <col min="5642" max="5642" width="44" style="26" customWidth="1"/>
    <col min="5643" max="5643" width="10.7109375" style="26" customWidth="1"/>
    <col min="5644" max="5644" width="10.140625" style="26" customWidth="1"/>
    <col min="5645" max="5645" width="10.7109375" style="26" customWidth="1"/>
    <col min="5646" max="5646" width="11.85546875" style="26" customWidth="1"/>
    <col min="5647" max="5896" width="10.140625" style="26"/>
    <col min="5897" max="5897" width="6" style="26" customWidth="1"/>
    <col min="5898" max="5898" width="44" style="26" customWidth="1"/>
    <col min="5899" max="5899" width="10.7109375" style="26" customWidth="1"/>
    <col min="5900" max="5900" width="10.140625" style="26" customWidth="1"/>
    <col min="5901" max="5901" width="10.7109375" style="26" customWidth="1"/>
    <col min="5902" max="5902" width="11.85546875" style="26" customWidth="1"/>
    <col min="5903" max="6152" width="10.140625" style="26"/>
    <col min="6153" max="6153" width="6" style="26" customWidth="1"/>
    <col min="6154" max="6154" width="44" style="26" customWidth="1"/>
    <col min="6155" max="6155" width="10.7109375" style="26" customWidth="1"/>
    <col min="6156" max="6156" width="10.140625" style="26" customWidth="1"/>
    <col min="6157" max="6157" width="10.7109375" style="26" customWidth="1"/>
    <col min="6158" max="6158" width="11.85546875" style="26" customWidth="1"/>
    <col min="6159" max="6408" width="10.140625" style="26"/>
    <col min="6409" max="6409" width="6" style="26" customWidth="1"/>
    <col min="6410" max="6410" width="44" style="26" customWidth="1"/>
    <col min="6411" max="6411" width="10.7109375" style="26" customWidth="1"/>
    <col min="6412" max="6412" width="10.140625" style="26" customWidth="1"/>
    <col min="6413" max="6413" width="10.7109375" style="26" customWidth="1"/>
    <col min="6414" max="6414" width="11.85546875" style="26" customWidth="1"/>
    <col min="6415" max="6664" width="10.140625" style="26"/>
    <col min="6665" max="6665" width="6" style="26" customWidth="1"/>
    <col min="6666" max="6666" width="44" style="26" customWidth="1"/>
    <col min="6667" max="6667" width="10.7109375" style="26" customWidth="1"/>
    <col min="6668" max="6668" width="10.140625" style="26" customWidth="1"/>
    <col min="6669" max="6669" width="10.7109375" style="26" customWidth="1"/>
    <col min="6670" max="6670" width="11.85546875" style="26" customWidth="1"/>
    <col min="6671" max="6920" width="10.140625" style="26"/>
    <col min="6921" max="6921" width="6" style="26" customWidth="1"/>
    <col min="6922" max="6922" width="44" style="26" customWidth="1"/>
    <col min="6923" max="6923" width="10.7109375" style="26" customWidth="1"/>
    <col min="6924" max="6924" width="10.140625" style="26" customWidth="1"/>
    <col min="6925" max="6925" width="10.7109375" style="26" customWidth="1"/>
    <col min="6926" max="6926" width="11.85546875" style="26" customWidth="1"/>
    <col min="6927" max="7176" width="10.140625" style="26"/>
    <col min="7177" max="7177" width="6" style="26" customWidth="1"/>
    <col min="7178" max="7178" width="44" style="26" customWidth="1"/>
    <col min="7179" max="7179" width="10.7109375" style="26" customWidth="1"/>
    <col min="7180" max="7180" width="10.140625" style="26" customWidth="1"/>
    <col min="7181" max="7181" width="10.7109375" style="26" customWidth="1"/>
    <col min="7182" max="7182" width="11.85546875" style="26" customWidth="1"/>
    <col min="7183" max="7432" width="10.140625" style="26"/>
    <col min="7433" max="7433" width="6" style="26" customWidth="1"/>
    <col min="7434" max="7434" width="44" style="26" customWidth="1"/>
    <col min="7435" max="7435" width="10.7109375" style="26" customWidth="1"/>
    <col min="7436" max="7436" width="10.140625" style="26" customWidth="1"/>
    <col min="7437" max="7437" width="10.7109375" style="26" customWidth="1"/>
    <col min="7438" max="7438" width="11.85546875" style="26" customWidth="1"/>
    <col min="7439" max="7688" width="10.140625" style="26"/>
    <col min="7689" max="7689" width="6" style="26" customWidth="1"/>
    <col min="7690" max="7690" width="44" style="26" customWidth="1"/>
    <col min="7691" max="7691" width="10.7109375" style="26" customWidth="1"/>
    <col min="7692" max="7692" width="10.140625" style="26" customWidth="1"/>
    <col min="7693" max="7693" width="10.7109375" style="26" customWidth="1"/>
    <col min="7694" max="7694" width="11.85546875" style="26" customWidth="1"/>
    <col min="7695" max="7944" width="10.140625" style="26"/>
    <col min="7945" max="7945" width="6" style="26" customWidth="1"/>
    <col min="7946" max="7946" width="44" style="26" customWidth="1"/>
    <col min="7947" max="7947" width="10.7109375" style="26" customWidth="1"/>
    <col min="7948" max="7948" width="10.140625" style="26" customWidth="1"/>
    <col min="7949" max="7949" width="10.7109375" style="26" customWidth="1"/>
    <col min="7950" max="7950" width="11.85546875" style="26" customWidth="1"/>
    <col min="7951" max="8200" width="10.140625" style="26"/>
    <col min="8201" max="8201" width="6" style="26" customWidth="1"/>
    <col min="8202" max="8202" width="44" style="26" customWidth="1"/>
    <col min="8203" max="8203" width="10.7109375" style="26" customWidth="1"/>
    <col min="8204" max="8204" width="10.140625" style="26" customWidth="1"/>
    <col min="8205" max="8205" width="10.7109375" style="26" customWidth="1"/>
    <col min="8206" max="8206" width="11.85546875" style="26" customWidth="1"/>
    <col min="8207" max="8456" width="10.140625" style="26"/>
    <col min="8457" max="8457" width="6" style="26" customWidth="1"/>
    <col min="8458" max="8458" width="44" style="26" customWidth="1"/>
    <col min="8459" max="8459" width="10.7109375" style="26" customWidth="1"/>
    <col min="8460" max="8460" width="10.140625" style="26" customWidth="1"/>
    <col min="8461" max="8461" width="10.7109375" style="26" customWidth="1"/>
    <col min="8462" max="8462" width="11.85546875" style="26" customWidth="1"/>
    <col min="8463" max="8712" width="10.140625" style="26"/>
    <col min="8713" max="8713" width="6" style="26" customWidth="1"/>
    <col min="8714" max="8714" width="44" style="26" customWidth="1"/>
    <col min="8715" max="8715" width="10.7109375" style="26" customWidth="1"/>
    <col min="8716" max="8716" width="10.140625" style="26" customWidth="1"/>
    <col min="8717" max="8717" width="10.7109375" style="26" customWidth="1"/>
    <col min="8718" max="8718" width="11.85546875" style="26" customWidth="1"/>
    <col min="8719" max="8968" width="10.140625" style="26"/>
    <col min="8969" max="8969" width="6" style="26" customWidth="1"/>
    <col min="8970" max="8970" width="44" style="26" customWidth="1"/>
    <col min="8971" max="8971" width="10.7109375" style="26" customWidth="1"/>
    <col min="8972" max="8972" width="10.140625" style="26" customWidth="1"/>
    <col min="8973" max="8973" width="10.7109375" style="26" customWidth="1"/>
    <col min="8974" max="8974" width="11.85546875" style="26" customWidth="1"/>
    <col min="8975" max="9224" width="10.140625" style="26"/>
    <col min="9225" max="9225" width="6" style="26" customWidth="1"/>
    <col min="9226" max="9226" width="44" style="26" customWidth="1"/>
    <col min="9227" max="9227" width="10.7109375" style="26" customWidth="1"/>
    <col min="9228" max="9228" width="10.140625" style="26" customWidth="1"/>
    <col min="9229" max="9229" width="10.7109375" style="26" customWidth="1"/>
    <col min="9230" max="9230" width="11.85546875" style="26" customWidth="1"/>
    <col min="9231" max="9480" width="10.140625" style="26"/>
    <col min="9481" max="9481" width="6" style="26" customWidth="1"/>
    <col min="9482" max="9482" width="44" style="26" customWidth="1"/>
    <col min="9483" max="9483" width="10.7109375" style="26" customWidth="1"/>
    <col min="9484" max="9484" width="10.140625" style="26" customWidth="1"/>
    <col min="9485" max="9485" width="10.7109375" style="26" customWidth="1"/>
    <col min="9486" max="9486" width="11.85546875" style="26" customWidth="1"/>
    <col min="9487" max="9736" width="10.140625" style="26"/>
    <col min="9737" max="9737" width="6" style="26" customWidth="1"/>
    <col min="9738" max="9738" width="44" style="26" customWidth="1"/>
    <col min="9739" max="9739" width="10.7109375" style="26" customWidth="1"/>
    <col min="9740" max="9740" width="10.140625" style="26" customWidth="1"/>
    <col min="9741" max="9741" width="10.7109375" style="26" customWidth="1"/>
    <col min="9742" max="9742" width="11.85546875" style="26" customWidth="1"/>
    <col min="9743" max="9992" width="10.140625" style="26"/>
    <col min="9993" max="9993" width="6" style="26" customWidth="1"/>
    <col min="9994" max="9994" width="44" style="26" customWidth="1"/>
    <col min="9995" max="9995" width="10.7109375" style="26" customWidth="1"/>
    <col min="9996" max="9996" width="10.140625" style="26" customWidth="1"/>
    <col min="9997" max="9997" width="10.7109375" style="26" customWidth="1"/>
    <col min="9998" max="9998" width="11.85546875" style="26" customWidth="1"/>
    <col min="9999" max="10248" width="10.140625" style="26"/>
    <col min="10249" max="10249" width="6" style="26" customWidth="1"/>
    <col min="10250" max="10250" width="44" style="26" customWidth="1"/>
    <col min="10251" max="10251" width="10.7109375" style="26" customWidth="1"/>
    <col min="10252" max="10252" width="10.140625" style="26" customWidth="1"/>
    <col min="10253" max="10253" width="10.7109375" style="26" customWidth="1"/>
    <col min="10254" max="10254" width="11.85546875" style="26" customWidth="1"/>
    <col min="10255" max="10504" width="10.140625" style="26"/>
    <col min="10505" max="10505" width="6" style="26" customWidth="1"/>
    <col min="10506" max="10506" width="44" style="26" customWidth="1"/>
    <col min="10507" max="10507" width="10.7109375" style="26" customWidth="1"/>
    <col min="10508" max="10508" width="10.140625" style="26" customWidth="1"/>
    <col min="10509" max="10509" width="10.7109375" style="26" customWidth="1"/>
    <col min="10510" max="10510" width="11.85546875" style="26" customWidth="1"/>
    <col min="10511" max="10760" width="10.140625" style="26"/>
    <col min="10761" max="10761" width="6" style="26" customWidth="1"/>
    <col min="10762" max="10762" width="44" style="26" customWidth="1"/>
    <col min="10763" max="10763" width="10.7109375" style="26" customWidth="1"/>
    <col min="10764" max="10764" width="10.140625" style="26" customWidth="1"/>
    <col min="10765" max="10765" width="10.7109375" style="26" customWidth="1"/>
    <col min="10766" max="10766" width="11.85546875" style="26" customWidth="1"/>
    <col min="10767" max="11016" width="10.140625" style="26"/>
    <col min="11017" max="11017" width="6" style="26" customWidth="1"/>
    <col min="11018" max="11018" width="44" style="26" customWidth="1"/>
    <col min="11019" max="11019" width="10.7109375" style="26" customWidth="1"/>
    <col min="11020" max="11020" width="10.140625" style="26" customWidth="1"/>
    <col min="11021" max="11021" width="10.7109375" style="26" customWidth="1"/>
    <col min="11022" max="11022" width="11.85546875" style="26" customWidth="1"/>
    <col min="11023" max="11272" width="10.140625" style="26"/>
    <col min="11273" max="11273" width="6" style="26" customWidth="1"/>
    <col min="11274" max="11274" width="44" style="26" customWidth="1"/>
    <col min="11275" max="11275" width="10.7109375" style="26" customWidth="1"/>
    <col min="11276" max="11276" width="10.140625" style="26" customWidth="1"/>
    <col min="11277" max="11277" width="10.7109375" style="26" customWidth="1"/>
    <col min="11278" max="11278" width="11.85546875" style="26" customWidth="1"/>
    <col min="11279" max="11528" width="10.140625" style="26"/>
    <col min="11529" max="11529" width="6" style="26" customWidth="1"/>
    <col min="11530" max="11530" width="44" style="26" customWidth="1"/>
    <col min="11531" max="11531" width="10.7109375" style="26" customWidth="1"/>
    <col min="11532" max="11532" width="10.140625" style="26" customWidth="1"/>
    <col min="11533" max="11533" width="10.7109375" style="26" customWidth="1"/>
    <col min="11534" max="11534" width="11.85546875" style="26" customWidth="1"/>
    <col min="11535" max="11784" width="10.140625" style="26"/>
    <col min="11785" max="11785" width="6" style="26" customWidth="1"/>
    <col min="11786" max="11786" width="44" style="26" customWidth="1"/>
    <col min="11787" max="11787" width="10.7109375" style="26" customWidth="1"/>
    <col min="11788" max="11788" width="10.140625" style="26" customWidth="1"/>
    <col min="11789" max="11789" width="10.7109375" style="26" customWidth="1"/>
    <col min="11790" max="11790" width="11.85546875" style="26" customWidth="1"/>
    <col min="11791" max="12040" width="10.140625" style="26"/>
    <col min="12041" max="12041" width="6" style="26" customWidth="1"/>
    <col min="12042" max="12042" width="44" style="26" customWidth="1"/>
    <col min="12043" max="12043" width="10.7109375" style="26" customWidth="1"/>
    <col min="12044" max="12044" width="10.140625" style="26" customWidth="1"/>
    <col min="12045" max="12045" width="10.7109375" style="26" customWidth="1"/>
    <col min="12046" max="12046" width="11.85546875" style="26" customWidth="1"/>
    <col min="12047" max="12296" width="10.140625" style="26"/>
    <col min="12297" max="12297" width="6" style="26" customWidth="1"/>
    <col min="12298" max="12298" width="44" style="26" customWidth="1"/>
    <col min="12299" max="12299" width="10.7109375" style="26" customWidth="1"/>
    <col min="12300" max="12300" width="10.140625" style="26" customWidth="1"/>
    <col min="12301" max="12301" width="10.7109375" style="26" customWidth="1"/>
    <col min="12302" max="12302" width="11.85546875" style="26" customWidth="1"/>
    <col min="12303" max="12552" width="10.140625" style="26"/>
    <col min="12553" max="12553" width="6" style="26" customWidth="1"/>
    <col min="12554" max="12554" width="44" style="26" customWidth="1"/>
    <col min="12555" max="12555" width="10.7109375" style="26" customWidth="1"/>
    <col min="12556" max="12556" width="10.140625" style="26" customWidth="1"/>
    <col min="12557" max="12557" width="10.7109375" style="26" customWidth="1"/>
    <col min="12558" max="12558" width="11.85546875" style="26" customWidth="1"/>
    <col min="12559" max="12808" width="10.140625" style="26"/>
    <col min="12809" max="12809" width="6" style="26" customWidth="1"/>
    <col min="12810" max="12810" width="44" style="26" customWidth="1"/>
    <col min="12811" max="12811" width="10.7109375" style="26" customWidth="1"/>
    <col min="12812" max="12812" width="10.140625" style="26" customWidth="1"/>
    <col min="12813" max="12813" width="10.7109375" style="26" customWidth="1"/>
    <col min="12814" max="12814" width="11.85546875" style="26" customWidth="1"/>
    <col min="12815" max="13064" width="10.140625" style="26"/>
    <col min="13065" max="13065" width="6" style="26" customWidth="1"/>
    <col min="13066" max="13066" width="44" style="26" customWidth="1"/>
    <col min="13067" max="13067" width="10.7109375" style="26" customWidth="1"/>
    <col min="13068" max="13068" width="10.140625" style="26" customWidth="1"/>
    <col min="13069" max="13069" width="10.7109375" style="26" customWidth="1"/>
    <col min="13070" max="13070" width="11.85546875" style="26" customWidth="1"/>
    <col min="13071" max="13320" width="10.140625" style="26"/>
    <col min="13321" max="13321" width="6" style="26" customWidth="1"/>
    <col min="13322" max="13322" width="44" style="26" customWidth="1"/>
    <col min="13323" max="13323" width="10.7109375" style="26" customWidth="1"/>
    <col min="13324" max="13324" width="10.140625" style="26" customWidth="1"/>
    <col min="13325" max="13325" width="10.7109375" style="26" customWidth="1"/>
    <col min="13326" max="13326" width="11.85546875" style="26" customWidth="1"/>
    <col min="13327" max="13576" width="10.140625" style="26"/>
    <col min="13577" max="13577" width="6" style="26" customWidth="1"/>
    <col min="13578" max="13578" width="44" style="26" customWidth="1"/>
    <col min="13579" max="13579" width="10.7109375" style="26" customWidth="1"/>
    <col min="13580" max="13580" width="10.140625" style="26" customWidth="1"/>
    <col min="13581" max="13581" width="10.7109375" style="26" customWidth="1"/>
    <col min="13582" max="13582" width="11.85546875" style="26" customWidth="1"/>
    <col min="13583" max="13832" width="10.140625" style="26"/>
    <col min="13833" max="13833" width="6" style="26" customWidth="1"/>
    <col min="13834" max="13834" width="44" style="26" customWidth="1"/>
    <col min="13835" max="13835" width="10.7109375" style="26" customWidth="1"/>
    <col min="13836" max="13836" width="10.140625" style="26" customWidth="1"/>
    <col min="13837" max="13837" width="10.7109375" style="26" customWidth="1"/>
    <col min="13838" max="13838" width="11.85546875" style="26" customWidth="1"/>
    <col min="13839" max="14088" width="10.140625" style="26"/>
    <col min="14089" max="14089" width="6" style="26" customWidth="1"/>
    <col min="14090" max="14090" width="44" style="26" customWidth="1"/>
    <col min="14091" max="14091" width="10.7109375" style="26" customWidth="1"/>
    <col min="14092" max="14092" width="10.140625" style="26" customWidth="1"/>
    <col min="14093" max="14093" width="10.7109375" style="26" customWidth="1"/>
    <col min="14094" max="14094" width="11.85546875" style="26" customWidth="1"/>
    <col min="14095" max="14344" width="10.140625" style="26"/>
    <col min="14345" max="14345" width="6" style="26" customWidth="1"/>
    <col min="14346" max="14346" width="44" style="26" customWidth="1"/>
    <col min="14347" max="14347" width="10.7109375" style="26" customWidth="1"/>
    <col min="14348" max="14348" width="10.140625" style="26" customWidth="1"/>
    <col min="14349" max="14349" width="10.7109375" style="26" customWidth="1"/>
    <col min="14350" max="14350" width="11.85546875" style="26" customWidth="1"/>
    <col min="14351" max="14600" width="10.140625" style="26"/>
    <col min="14601" max="14601" width="6" style="26" customWidth="1"/>
    <col min="14602" max="14602" width="44" style="26" customWidth="1"/>
    <col min="14603" max="14603" width="10.7109375" style="26" customWidth="1"/>
    <col min="14604" max="14604" width="10.140625" style="26" customWidth="1"/>
    <col min="14605" max="14605" width="10.7109375" style="26" customWidth="1"/>
    <col min="14606" max="14606" width="11.85546875" style="26" customWidth="1"/>
    <col min="14607" max="14856" width="10.140625" style="26"/>
    <col min="14857" max="14857" width="6" style="26" customWidth="1"/>
    <col min="14858" max="14858" width="44" style="26" customWidth="1"/>
    <col min="14859" max="14859" width="10.7109375" style="26" customWidth="1"/>
    <col min="14860" max="14860" width="10.140625" style="26" customWidth="1"/>
    <col min="14861" max="14861" width="10.7109375" style="26" customWidth="1"/>
    <col min="14862" max="14862" width="11.85546875" style="26" customWidth="1"/>
    <col min="14863" max="15112" width="10.140625" style="26"/>
    <col min="15113" max="15113" width="6" style="26" customWidth="1"/>
    <col min="15114" max="15114" width="44" style="26" customWidth="1"/>
    <col min="15115" max="15115" width="10.7109375" style="26" customWidth="1"/>
    <col min="15116" max="15116" width="10.140625" style="26" customWidth="1"/>
    <col min="15117" max="15117" width="10.7109375" style="26" customWidth="1"/>
    <col min="15118" max="15118" width="11.85546875" style="26" customWidth="1"/>
    <col min="15119" max="15368" width="10.140625" style="26"/>
    <col min="15369" max="15369" width="6" style="26" customWidth="1"/>
    <col min="15370" max="15370" width="44" style="26" customWidth="1"/>
    <col min="15371" max="15371" width="10.7109375" style="26" customWidth="1"/>
    <col min="15372" max="15372" width="10.140625" style="26" customWidth="1"/>
    <col min="15373" max="15373" width="10.7109375" style="26" customWidth="1"/>
    <col min="15374" max="15374" width="11.85546875" style="26" customWidth="1"/>
    <col min="15375" max="15624" width="10.140625" style="26"/>
    <col min="15625" max="15625" width="6" style="26" customWidth="1"/>
    <col min="15626" max="15626" width="44" style="26" customWidth="1"/>
    <col min="15627" max="15627" width="10.7109375" style="26" customWidth="1"/>
    <col min="15628" max="15628" width="10.140625" style="26" customWidth="1"/>
    <col min="15629" max="15629" width="10.7109375" style="26" customWidth="1"/>
    <col min="15630" max="15630" width="11.85546875" style="26" customWidth="1"/>
    <col min="15631" max="15880" width="10.140625" style="26"/>
    <col min="15881" max="15881" width="6" style="26" customWidth="1"/>
    <col min="15882" max="15882" width="44" style="26" customWidth="1"/>
    <col min="15883" max="15883" width="10.7109375" style="26" customWidth="1"/>
    <col min="15884" max="15884" width="10.140625" style="26" customWidth="1"/>
    <col min="15885" max="15885" width="10.7109375" style="26" customWidth="1"/>
    <col min="15886" max="15886" width="11.85546875" style="26" customWidth="1"/>
    <col min="15887" max="16384" width="10.140625" style="26"/>
  </cols>
  <sheetData>
    <row r="1" spans="1:4" x14ac:dyDescent="0.25">
      <c r="A1" s="17" t="s">
        <v>26</v>
      </c>
      <c r="B1" s="4"/>
      <c r="C1" s="4"/>
      <c r="D1" s="4"/>
    </row>
    <row r="2" spans="1:4" x14ac:dyDescent="0.25">
      <c r="A2" s="17"/>
      <c r="B2" s="4"/>
      <c r="C2" s="4"/>
      <c r="D2" s="4" t="s">
        <v>69</v>
      </c>
    </row>
    <row r="3" spans="1:4" ht="48" customHeight="1" x14ac:dyDescent="0.25">
      <c r="A3" s="6" t="s">
        <v>0</v>
      </c>
      <c r="B3" s="24" t="s">
        <v>27</v>
      </c>
      <c r="C3" s="16" t="s">
        <v>127</v>
      </c>
      <c r="D3" s="16" t="s">
        <v>130</v>
      </c>
    </row>
    <row r="4" spans="1:4" x14ac:dyDescent="0.25">
      <c r="A4" s="22">
        <v>1</v>
      </c>
      <c r="B4" s="25">
        <v>2</v>
      </c>
      <c r="C4" s="22">
        <v>3</v>
      </c>
      <c r="D4" s="22">
        <v>4</v>
      </c>
    </row>
    <row r="5" spans="1:4" x14ac:dyDescent="0.25">
      <c r="A5" s="7">
        <v>1</v>
      </c>
      <c r="B5" s="3" t="s">
        <v>28</v>
      </c>
      <c r="C5" s="35">
        <f>C6</f>
        <v>307.3</v>
      </c>
      <c r="D5" s="35">
        <f>D6</f>
        <v>281.8</v>
      </c>
    </row>
    <row r="6" spans="1:4" x14ac:dyDescent="0.25">
      <c r="A6" s="7">
        <f>+A5+1</f>
        <v>2</v>
      </c>
      <c r="B6" s="3" t="s">
        <v>29</v>
      </c>
      <c r="C6" s="35">
        <f>C8</f>
        <v>307.3</v>
      </c>
      <c r="D6" s="35">
        <f>D8</f>
        <v>281.8</v>
      </c>
    </row>
    <row r="7" spans="1:4" x14ac:dyDescent="0.25">
      <c r="A7" s="7">
        <f t="shared" ref="A7:A75" si="0">+A6+1</f>
        <v>3</v>
      </c>
      <c r="B7" s="25" t="s">
        <v>1</v>
      </c>
      <c r="C7" s="35"/>
      <c r="D7" s="35"/>
    </row>
    <row r="8" spans="1:4" ht="31.5" x14ac:dyDescent="0.25">
      <c r="A8" s="7">
        <f t="shared" si="0"/>
        <v>4</v>
      </c>
      <c r="B8" s="2" t="s">
        <v>38</v>
      </c>
      <c r="C8" s="36">
        <v>307.3</v>
      </c>
      <c r="D8" s="36">
        <v>281.8</v>
      </c>
    </row>
    <row r="9" spans="1:4" x14ac:dyDescent="0.25">
      <c r="A9" s="7">
        <f t="shared" si="0"/>
        <v>5</v>
      </c>
      <c r="B9" s="3" t="s">
        <v>2</v>
      </c>
      <c r="C9" s="35">
        <f>C10+C11+C15+C50+C66+C74+C80+C88+C94+C98+C116+C120</f>
        <v>276758.2</v>
      </c>
      <c r="D9" s="35">
        <f>+D10+D11+D15+D66+D74+D80+D88+D94+D98+D116+D50+D120</f>
        <v>142278.5</v>
      </c>
    </row>
    <row r="10" spans="1:4" ht="31.5" x14ac:dyDescent="0.25">
      <c r="A10" s="7">
        <f t="shared" si="0"/>
        <v>6</v>
      </c>
      <c r="B10" s="2" t="s">
        <v>104</v>
      </c>
      <c r="C10" s="35">
        <v>542.79999999999995</v>
      </c>
      <c r="D10" s="35"/>
    </row>
    <row r="11" spans="1:4" x14ac:dyDescent="0.25">
      <c r="A11" s="7">
        <f t="shared" si="0"/>
        <v>7</v>
      </c>
      <c r="B11" s="5" t="s">
        <v>108</v>
      </c>
      <c r="C11" s="35">
        <f>C13+C14</f>
        <v>1367</v>
      </c>
      <c r="D11" s="35">
        <f>D13+D14</f>
        <v>0.7</v>
      </c>
    </row>
    <row r="12" spans="1:4" x14ac:dyDescent="0.25">
      <c r="A12" s="7">
        <f t="shared" si="0"/>
        <v>8</v>
      </c>
      <c r="B12" s="25" t="s">
        <v>1</v>
      </c>
      <c r="C12" s="35"/>
      <c r="D12" s="35"/>
    </row>
    <row r="13" spans="1:4" ht="31.5" x14ac:dyDescent="0.25">
      <c r="A13" s="7">
        <f t="shared" si="0"/>
        <v>9</v>
      </c>
      <c r="B13" s="6" t="s">
        <v>109</v>
      </c>
      <c r="C13" s="36">
        <v>1283.2</v>
      </c>
      <c r="D13" s="36"/>
    </row>
    <row r="14" spans="1:4" ht="55.5" customHeight="1" x14ac:dyDescent="0.25">
      <c r="A14" s="7">
        <f t="shared" si="0"/>
        <v>10</v>
      </c>
      <c r="B14" s="6" t="s">
        <v>110</v>
      </c>
      <c r="C14" s="36">
        <v>83.8</v>
      </c>
      <c r="D14" s="36">
        <v>0.7</v>
      </c>
    </row>
    <row r="15" spans="1:4" x14ac:dyDescent="0.25">
      <c r="A15" s="7">
        <f t="shared" si="0"/>
        <v>11</v>
      </c>
      <c r="B15" s="3" t="s">
        <v>29</v>
      </c>
      <c r="C15" s="35">
        <f>+SUM(C17:C29)</f>
        <v>17404.3</v>
      </c>
      <c r="D15" s="35">
        <f>+SUM(D17:D29)</f>
        <v>10694.6</v>
      </c>
    </row>
    <row r="16" spans="1:4" x14ac:dyDescent="0.25">
      <c r="A16" s="7">
        <f t="shared" si="0"/>
        <v>12</v>
      </c>
      <c r="B16" s="25" t="s">
        <v>1</v>
      </c>
      <c r="C16" s="35"/>
      <c r="D16" s="36"/>
    </row>
    <row r="17" spans="1:4" ht="54.75" customHeight="1" x14ac:dyDescent="0.25">
      <c r="A17" s="7">
        <f t="shared" si="0"/>
        <v>13</v>
      </c>
      <c r="B17" s="2" t="s">
        <v>30</v>
      </c>
      <c r="C17" s="36">
        <v>16070.6</v>
      </c>
      <c r="D17" s="36">
        <v>9914.4</v>
      </c>
    </row>
    <row r="18" spans="1:4" ht="36.75" customHeight="1" x14ac:dyDescent="0.25">
      <c r="A18" s="7">
        <f t="shared" si="0"/>
        <v>14</v>
      </c>
      <c r="B18" s="2" t="s">
        <v>31</v>
      </c>
      <c r="C18" s="36">
        <v>150</v>
      </c>
      <c r="D18" s="36"/>
    </row>
    <row r="19" spans="1:4" ht="31.5" x14ac:dyDescent="0.25">
      <c r="A19" s="7">
        <f t="shared" si="0"/>
        <v>15</v>
      </c>
      <c r="B19" s="2" t="s">
        <v>32</v>
      </c>
      <c r="C19" s="36">
        <v>150</v>
      </c>
      <c r="D19" s="36"/>
    </row>
    <row r="20" spans="1:4" ht="47.25" x14ac:dyDescent="0.25">
      <c r="A20" s="7">
        <f t="shared" si="0"/>
        <v>16</v>
      </c>
      <c r="B20" s="18" t="s">
        <v>116</v>
      </c>
      <c r="C20" s="36">
        <v>0.8</v>
      </c>
      <c r="D20" s="36">
        <v>0.8</v>
      </c>
    </row>
    <row r="21" spans="1:4" ht="39.75" customHeight="1" x14ac:dyDescent="0.25">
      <c r="A21" s="7">
        <f t="shared" si="0"/>
        <v>17</v>
      </c>
      <c r="B21" s="6" t="s">
        <v>147</v>
      </c>
      <c r="C21" s="36">
        <v>6.7</v>
      </c>
      <c r="D21" s="36">
        <v>6.6</v>
      </c>
    </row>
    <row r="22" spans="1:4" ht="63" x14ac:dyDescent="0.25">
      <c r="A22" s="7">
        <f t="shared" si="0"/>
        <v>18</v>
      </c>
      <c r="B22" s="6" t="s">
        <v>148</v>
      </c>
      <c r="C22" s="36">
        <v>12.8</v>
      </c>
      <c r="D22" s="36">
        <v>12.6</v>
      </c>
    </row>
    <row r="23" spans="1:4" ht="35.25" customHeight="1" x14ac:dyDescent="0.25">
      <c r="A23" s="7">
        <f t="shared" si="0"/>
        <v>19</v>
      </c>
      <c r="B23" s="6" t="s">
        <v>149</v>
      </c>
      <c r="C23" s="36">
        <v>11.6</v>
      </c>
      <c r="D23" s="36">
        <v>11.4</v>
      </c>
    </row>
    <row r="24" spans="1:4" ht="63" x14ac:dyDescent="0.25">
      <c r="A24" s="7">
        <f t="shared" si="0"/>
        <v>20</v>
      </c>
      <c r="B24" s="6" t="s">
        <v>151</v>
      </c>
      <c r="C24" s="36">
        <v>20</v>
      </c>
      <c r="D24" s="36"/>
    </row>
    <row r="25" spans="1:4" ht="78.75" x14ac:dyDescent="0.25">
      <c r="A25" s="7">
        <f t="shared" si="0"/>
        <v>21</v>
      </c>
      <c r="B25" s="6" t="s">
        <v>202</v>
      </c>
      <c r="C25" s="36">
        <v>8.4</v>
      </c>
      <c r="D25" s="36">
        <v>8.3000000000000007</v>
      </c>
    </row>
    <row r="26" spans="1:4" ht="94.5" x14ac:dyDescent="0.25">
      <c r="A26" s="7">
        <f t="shared" si="0"/>
        <v>22</v>
      </c>
      <c r="B26" s="6" t="s">
        <v>193</v>
      </c>
      <c r="C26" s="36">
        <v>0.1</v>
      </c>
      <c r="D26" s="36">
        <v>0.1</v>
      </c>
    </row>
    <row r="27" spans="1:4" ht="94.5" x14ac:dyDescent="0.25">
      <c r="A27" s="7">
        <f t="shared" si="0"/>
        <v>23</v>
      </c>
      <c r="B27" s="6" t="s">
        <v>194</v>
      </c>
      <c r="C27" s="36">
        <v>70.400000000000006</v>
      </c>
      <c r="D27" s="36"/>
    </row>
    <row r="28" spans="1:4" ht="78.75" x14ac:dyDescent="0.25">
      <c r="A28" s="7">
        <f t="shared" si="0"/>
        <v>24</v>
      </c>
      <c r="B28" s="6" t="s">
        <v>195</v>
      </c>
      <c r="C28" s="36">
        <v>44.8</v>
      </c>
      <c r="D28" s="36"/>
    </row>
    <row r="29" spans="1:4" ht="63" x14ac:dyDescent="0.25">
      <c r="A29" s="7">
        <f t="shared" si="0"/>
        <v>25</v>
      </c>
      <c r="B29" s="2" t="s">
        <v>33</v>
      </c>
      <c r="C29" s="36">
        <f>+SUM(C31:C49)</f>
        <v>858.1</v>
      </c>
      <c r="D29" s="36">
        <f>+SUM(D31:D49)</f>
        <v>740.4</v>
      </c>
    </row>
    <row r="30" spans="1:4" x14ac:dyDescent="0.25">
      <c r="A30" s="7">
        <f t="shared" si="0"/>
        <v>26</v>
      </c>
      <c r="B30" s="25" t="s">
        <v>1</v>
      </c>
      <c r="C30" s="35"/>
      <c r="D30" s="36"/>
    </row>
    <row r="31" spans="1:4" ht="31.5" x14ac:dyDescent="0.25">
      <c r="A31" s="7">
        <f t="shared" si="0"/>
        <v>27</v>
      </c>
      <c r="B31" s="2" t="s">
        <v>117</v>
      </c>
      <c r="C31" s="36">
        <v>0.3</v>
      </c>
      <c r="D31" s="36">
        <v>0.3</v>
      </c>
    </row>
    <row r="32" spans="1:4" x14ac:dyDescent="0.25">
      <c r="A32" s="7">
        <f t="shared" si="0"/>
        <v>28</v>
      </c>
      <c r="B32" s="2" t="s">
        <v>12</v>
      </c>
      <c r="C32" s="36">
        <v>74</v>
      </c>
      <c r="D32" s="36">
        <v>21.3</v>
      </c>
    </row>
    <row r="33" spans="1:4" ht="31.5" x14ac:dyDescent="0.25">
      <c r="A33" s="7">
        <f t="shared" si="0"/>
        <v>29</v>
      </c>
      <c r="B33" s="2" t="s">
        <v>13</v>
      </c>
      <c r="C33" s="36">
        <v>15.6</v>
      </c>
      <c r="D33" s="36">
        <v>15.4</v>
      </c>
    </row>
    <row r="34" spans="1:4" ht="31.5" x14ac:dyDescent="0.25">
      <c r="A34" s="7">
        <f t="shared" si="0"/>
        <v>30</v>
      </c>
      <c r="B34" s="2" t="s">
        <v>66</v>
      </c>
      <c r="C34" s="36">
        <v>78.2</v>
      </c>
      <c r="D34" s="36">
        <v>62.4</v>
      </c>
    </row>
    <row r="35" spans="1:4" ht="31.5" x14ac:dyDescent="0.25">
      <c r="A35" s="7">
        <f t="shared" si="0"/>
        <v>31</v>
      </c>
      <c r="B35" s="2" t="s">
        <v>81</v>
      </c>
      <c r="C35" s="36">
        <v>35.299999999999997</v>
      </c>
      <c r="D35" s="36">
        <v>32.9</v>
      </c>
    </row>
    <row r="36" spans="1:4" x14ac:dyDescent="0.25">
      <c r="A36" s="7">
        <f t="shared" si="0"/>
        <v>32</v>
      </c>
      <c r="B36" s="2" t="s">
        <v>14</v>
      </c>
      <c r="C36" s="36">
        <v>85.7</v>
      </c>
      <c r="D36" s="36">
        <v>84.2</v>
      </c>
    </row>
    <row r="37" spans="1:4" x14ac:dyDescent="0.25">
      <c r="A37" s="7">
        <f t="shared" si="0"/>
        <v>33</v>
      </c>
      <c r="B37" s="2" t="s">
        <v>15</v>
      </c>
      <c r="C37" s="36">
        <v>115.2</v>
      </c>
      <c r="D37" s="36">
        <v>105.8</v>
      </c>
    </row>
    <row r="38" spans="1:4" ht="47.25" x14ac:dyDescent="0.25">
      <c r="A38" s="7">
        <f t="shared" si="0"/>
        <v>34</v>
      </c>
      <c r="B38" s="2" t="s">
        <v>62</v>
      </c>
      <c r="C38" s="36">
        <v>23</v>
      </c>
      <c r="D38" s="36">
        <v>22.5</v>
      </c>
    </row>
    <row r="39" spans="1:4" ht="31.5" x14ac:dyDescent="0.25">
      <c r="A39" s="7">
        <f t="shared" si="0"/>
        <v>35</v>
      </c>
      <c r="B39" s="2" t="s">
        <v>16</v>
      </c>
      <c r="C39" s="36">
        <v>2.6</v>
      </c>
      <c r="D39" s="36"/>
    </row>
    <row r="40" spans="1:4" ht="47.25" x14ac:dyDescent="0.25">
      <c r="A40" s="7">
        <f t="shared" si="0"/>
        <v>36</v>
      </c>
      <c r="B40" s="2" t="s">
        <v>107</v>
      </c>
      <c r="C40" s="36">
        <v>1.2</v>
      </c>
      <c r="D40" s="36">
        <v>1.1000000000000001</v>
      </c>
    </row>
    <row r="41" spans="1:4" x14ac:dyDescent="0.25">
      <c r="A41" s="7">
        <f t="shared" si="0"/>
        <v>37</v>
      </c>
      <c r="B41" s="2" t="s">
        <v>67</v>
      </c>
      <c r="C41" s="36">
        <v>5.2</v>
      </c>
      <c r="D41" s="36"/>
    </row>
    <row r="42" spans="1:4" x14ac:dyDescent="0.25">
      <c r="A42" s="7">
        <f t="shared" si="0"/>
        <v>38</v>
      </c>
      <c r="B42" s="6" t="s">
        <v>34</v>
      </c>
      <c r="C42" s="36">
        <v>26.4</v>
      </c>
      <c r="D42" s="36">
        <v>25.6</v>
      </c>
    </row>
    <row r="43" spans="1:4" ht="38.25" customHeight="1" x14ac:dyDescent="0.25">
      <c r="A43" s="7">
        <f t="shared" si="0"/>
        <v>39</v>
      </c>
      <c r="B43" s="2" t="s">
        <v>83</v>
      </c>
      <c r="C43" s="36">
        <v>12.1</v>
      </c>
      <c r="D43" s="36">
        <v>11.9</v>
      </c>
    </row>
    <row r="44" spans="1:4" x14ac:dyDescent="0.25">
      <c r="A44" s="7">
        <f t="shared" si="0"/>
        <v>40</v>
      </c>
      <c r="B44" s="2" t="s">
        <v>35</v>
      </c>
      <c r="C44" s="36">
        <v>180.6</v>
      </c>
      <c r="D44" s="36">
        <v>166.5</v>
      </c>
    </row>
    <row r="45" spans="1:4" ht="31.5" x14ac:dyDescent="0.25">
      <c r="A45" s="7">
        <f t="shared" si="0"/>
        <v>41</v>
      </c>
      <c r="B45" s="2" t="s">
        <v>36</v>
      </c>
      <c r="C45" s="36">
        <v>27.7</v>
      </c>
      <c r="D45" s="36">
        <v>26.2</v>
      </c>
    </row>
    <row r="46" spans="1:4" x14ac:dyDescent="0.25">
      <c r="A46" s="7">
        <f t="shared" si="0"/>
        <v>42</v>
      </c>
      <c r="B46" s="2" t="s">
        <v>37</v>
      </c>
      <c r="C46" s="36">
        <v>87.4</v>
      </c>
      <c r="D46" s="36">
        <v>83.3</v>
      </c>
    </row>
    <row r="47" spans="1:4" ht="31.5" x14ac:dyDescent="0.25">
      <c r="A47" s="7">
        <f t="shared" si="0"/>
        <v>43</v>
      </c>
      <c r="B47" s="2" t="s">
        <v>84</v>
      </c>
      <c r="C47" s="36">
        <v>15.2</v>
      </c>
      <c r="D47" s="36">
        <v>14.9</v>
      </c>
    </row>
    <row r="48" spans="1:4" ht="34.5" customHeight="1" x14ac:dyDescent="0.25">
      <c r="A48" s="7">
        <f t="shared" si="0"/>
        <v>44</v>
      </c>
      <c r="B48" s="2" t="s">
        <v>97</v>
      </c>
      <c r="C48" s="36">
        <v>41.4</v>
      </c>
      <c r="D48" s="36">
        <v>35.6</v>
      </c>
    </row>
    <row r="49" spans="1:4" ht="70.5" customHeight="1" x14ac:dyDescent="0.25">
      <c r="A49" s="7">
        <f t="shared" si="0"/>
        <v>45</v>
      </c>
      <c r="B49" s="2" t="s">
        <v>122</v>
      </c>
      <c r="C49" s="36">
        <v>31</v>
      </c>
      <c r="D49" s="36">
        <v>30.5</v>
      </c>
    </row>
    <row r="50" spans="1:4" x14ac:dyDescent="0.25">
      <c r="A50" s="7">
        <f t="shared" si="0"/>
        <v>46</v>
      </c>
      <c r="B50" s="3" t="s">
        <v>57</v>
      </c>
      <c r="C50" s="35">
        <f>+SUM(C52:C60)</f>
        <v>6750.2</v>
      </c>
      <c r="D50" s="35">
        <f>+SUM(D52:D60)</f>
        <v>2579</v>
      </c>
    </row>
    <row r="51" spans="1:4" x14ac:dyDescent="0.25">
      <c r="A51" s="7">
        <f t="shared" si="0"/>
        <v>47</v>
      </c>
      <c r="B51" s="25" t="s">
        <v>1</v>
      </c>
      <c r="C51" s="36"/>
      <c r="D51" s="36"/>
    </row>
    <row r="52" spans="1:4" ht="31.5" x14ac:dyDescent="0.25">
      <c r="A52" s="7">
        <f t="shared" si="0"/>
        <v>48</v>
      </c>
      <c r="B52" s="2" t="s">
        <v>64</v>
      </c>
      <c r="C52" s="36">
        <v>2262.4</v>
      </c>
      <c r="D52" s="36">
        <v>1273.5</v>
      </c>
    </row>
    <row r="53" spans="1:4" ht="31.5" x14ac:dyDescent="0.25">
      <c r="A53" s="7">
        <f t="shared" si="0"/>
        <v>49</v>
      </c>
      <c r="B53" s="2" t="s">
        <v>65</v>
      </c>
      <c r="C53" s="36">
        <v>29.1</v>
      </c>
      <c r="D53" s="36">
        <v>15.8</v>
      </c>
    </row>
    <row r="54" spans="1:4" ht="31.5" x14ac:dyDescent="0.25">
      <c r="A54" s="7">
        <f t="shared" si="0"/>
        <v>50</v>
      </c>
      <c r="B54" s="2" t="s">
        <v>59</v>
      </c>
      <c r="C54" s="36">
        <v>126</v>
      </c>
      <c r="D54" s="36"/>
    </row>
    <row r="55" spans="1:4" ht="31.5" x14ac:dyDescent="0.25">
      <c r="A55" s="7">
        <f t="shared" si="0"/>
        <v>51</v>
      </c>
      <c r="B55" s="6" t="s">
        <v>60</v>
      </c>
      <c r="C55" s="36">
        <v>43.9</v>
      </c>
      <c r="D55" s="36"/>
    </row>
    <row r="56" spans="1:4" ht="42.75" customHeight="1" x14ac:dyDescent="0.25">
      <c r="A56" s="7">
        <f t="shared" si="0"/>
        <v>52</v>
      </c>
      <c r="B56" s="2" t="s">
        <v>89</v>
      </c>
      <c r="C56" s="36">
        <v>2537.6999999999998</v>
      </c>
      <c r="D56" s="36">
        <v>26.6</v>
      </c>
    </row>
    <row r="57" spans="1:4" ht="72" customHeight="1" x14ac:dyDescent="0.25">
      <c r="A57" s="7">
        <f t="shared" si="0"/>
        <v>53</v>
      </c>
      <c r="B57" s="6" t="s">
        <v>152</v>
      </c>
      <c r="C57" s="36">
        <v>5.5</v>
      </c>
      <c r="D57" s="36">
        <v>5.4</v>
      </c>
    </row>
    <row r="58" spans="1:4" ht="72" customHeight="1" x14ac:dyDescent="0.25">
      <c r="A58" s="7">
        <f t="shared" si="0"/>
        <v>54</v>
      </c>
      <c r="B58" s="6" t="s">
        <v>178</v>
      </c>
      <c r="C58" s="36">
        <v>57.8</v>
      </c>
      <c r="D58" s="36"/>
    </row>
    <row r="59" spans="1:4" ht="55.5" customHeight="1" x14ac:dyDescent="0.25">
      <c r="A59" s="7">
        <f t="shared" si="0"/>
        <v>55</v>
      </c>
      <c r="B59" s="6" t="s">
        <v>196</v>
      </c>
      <c r="C59" s="36">
        <v>310</v>
      </c>
      <c r="D59" s="36"/>
    </row>
    <row r="60" spans="1:4" ht="51" customHeight="1" x14ac:dyDescent="0.25">
      <c r="A60" s="7">
        <f t="shared" si="0"/>
        <v>56</v>
      </c>
      <c r="B60" s="18" t="s">
        <v>58</v>
      </c>
      <c r="C60" s="36">
        <f>+SUM(C62:C65)</f>
        <v>1377.8</v>
      </c>
      <c r="D60" s="36">
        <f>+SUM(D62:D65)</f>
        <v>1257.7</v>
      </c>
    </row>
    <row r="61" spans="1:4" x14ac:dyDescent="0.25">
      <c r="A61" s="7">
        <f t="shared" si="0"/>
        <v>57</v>
      </c>
      <c r="B61" s="25" t="s">
        <v>1</v>
      </c>
      <c r="C61" s="36"/>
      <c r="D61" s="36"/>
    </row>
    <row r="62" spans="1:4" ht="31.5" x14ac:dyDescent="0.25">
      <c r="A62" s="7">
        <f t="shared" si="0"/>
        <v>58</v>
      </c>
      <c r="B62" s="2" t="s">
        <v>86</v>
      </c>
      <c r="C62" s="36">
        <v>990.6</v>
      </c>
      <c r="D62" s="36">
        <v>913.9</v>
      </c>
    </row>
    <row r="63" spans="1:4" ht="47.25" x14ac:dyDescent="0.25">
      <c r="A63" s="7">
        <f t="shared" si="0"/>
        <v>59</v>
      </c>
      <c r="B63" s="2" t="s">
        <v>85</v>
      </c>
      <c r="C63" s="36">
        <v>225.8</v>
      </c>
      <c r="D63" s="36">
        <v>211.4</v>
      </c>
    </row>
    <row r="64" spans="1:4" ht="31.5" x14ac:dyDescent="0.25">
      <c r="A64" s="7">
        <f t="shared" si="0"/>
        <v>60</v>
      </c>
      <c r="B64" s="2" t="s">
        <v>100</v>
      </c>
      <c r="C64" s="36">
        <v>152.1</v>
      </c>
      <c r="D64" s="36">
        <v>124</v>
      </c>
    </row>
    <row r="65" spans="1:4" x14ac:dyDescent="0.25">
      <c r="A65" s="7">
        <f t="shared" si="0"/>
        <v>61</v>
      </c>
      <c r="B65" s="18" t="s">
        <v>72</v>
      </c>
      <c r="C65" s="36">
        <v>9.3000000000000007</v>
      </c>
      <c r="D65" s="36">
        <v>8.4</v>
      </c>
    </row>
    <row r="66" spans="1:4" x14ac:dyDescent="0.25">
      <c r="A66" s="7">
        <f t="shared" si="0"/>
        <v>62</v>
      </c>
      <c r="B66" s="5" t="s">
        <v>39</v>
      </c>
      <c r="C66" s="35">
        <f>+SUM(C68:C73)</f>
        <v>6756.7</v>
      </c>
      <c r="D66" s="35">
        <f>+SUM(D68:D70)</f>
        <v>0</v>
      </c>
    </row>
    <row r="67" spans="1:4" x14ac:dyDescent="0.25">
      <c r="A67" s="7">
        <f t="shared" si="0"/>
        <v>63</v>
      </c>
      <c r="B67" s="25" t="s">
        <v>1</v>
      </c>
      <c r="C67" s="36"/>
      <c r="D67" s="36"/>
    </row>
    <row r="68" spans="1:4" ht="31.5" x14ac:dyDescent="0.25">
      <c r="A68" s="7">
        <f t="shared" si="0"/>
        <v>64</v>
      </c>
      <c r="B68" s="6" t="s">
        <v>63</v>
      </c>
      <c r="C68" s="36">
        <v>6163.8</v>
      </c>
      <c r="D68" s="36"/>
    </row>
    <row r="69" spans="1:4" ht="47.25" x14ac:dyDescent="0.25">
      <c r="A69" s="7">
        <f t="shared" si="0"/>
        <v>65</v>
      </c>
      <c r="B69" s="6" t="s">
        <v>93</v>
      </c>
      <c r="C69" s="36">
        <v>74.5</v>
      </c>
      <c r="D69" s="36"/>
    </row>
    <row r="70" spans="1:4" x14ac:dyDescent="0.25">
      <c r="A70" s="7">
        <f t="shared" si="0"/>
        <v>66</v>
      </c>
      <c r="B70" s="2" t="s">
        <v>40</v>
      </c>
      <c r="C70" s="36">
        <v>504</v>
      </c>
      <c r="D70" s="36"/>
    </row>
    <row r="71" spans="1:4" ht="47.25" x14ac:dyDescent="0.25">
      <c r="A71" s="7">
        <f t="shared" si="0"/>
        <v>67</v>
      </c>
      <c r="B71" s="15" t="s">
        <v>153</v>
      </c>
      <c r="C71" s="36">
        <v>8.9</v>
      </c>
      <c r="D71" s="36"/>
    </row>
    <row r="72" spans="1:4" ht="47.25" x14ac:dyDescent="0.25">
      <c r="A72" s="7">
        <f t="shared" si="0"/>
        <v>68</v>
      </c>
      <c r="B72" s="15" t="s">
        <v>154</v>
      </c>
      <c r="C72" s="36">
        <v>5.5</v>
      </c>
      <c r="D72" s="36"/>
    </row>
    <row r="73" spans="1:4" ht="63" x14ac:dyDescent="0.25">
      <c r="A73" s="7">
        <f t="shared" si="0"/>
        <v>69</v>
      </c>
      <c r="B73" s="6" t="s">
        <v>155</v>
      </c>
      <c r="C73" s="51" t="s">
        <v>242</v>
      </c>
      <c r="D73" s="36"/>
    </row>
    <row r="74" spans="1:4" ht="31.5" x14ac:dyDescent="0.25">
      <c r="A74" s="7">
        <f t="shared" si="0"/>
        <v>70</v>
      </c>
      <c r="B74" s="2" t="s">
        <v>101</v>
      </c>
      <c r="C74" s="35">
        <f>+SUM(C76:C79)</f>
        <v>33483.4</v>
      </c>
      <c r="D74" s="35">
        <f>+SUM(D76:D79)</f>
        <v>9.5</v>
      </c>
    </row>
    <row r="75" spans="1:4" x14ac:dyDescent="0.25">
      <c r="A75" s="7">
        <f t="shared" si="0"/>
        <v>71</v>
      </c>
      <c r="B75" s="25" t="s">
        <v>1</v>
      </c>
      <c r="C75" s="35"/>
      <c r="D75" s="35"/>
    </row>
    <row r="76" spans="1:4" ht="31.5" x14ac:dyDescent="0.25">
      <c r="A76" s="7">
        <f t="shared" ref="A76:A139" si="1">+A75+1</f>
        <v>72</v>
      </c>
      <c r="B76" s="2" t="s">
        <v>88</v>
      </c>
      <c r="C76" s="36">
        <v>14919.8</v>
      </c>
      <c r="D76" s="36">
        <v>9.5</v>
      </c>
    </row>
    <row r="77" spans="1:4" ht="63" x14ac:dyDescent="0.25">
      <c r="A77" s="7">
        <f t="shared" si="1"/>
        <v>73</v>
      </c>
      <c r="B77" s="6" t="s">
        <v>156</v>
      </c>
      <c r="C77" s="36">
        <v>6526.1</v>
      </c>
      <c r="D77" s="36"/>
    </row>
    <row r="78" spans="1:4" ht="47.25" x14ac:dyDescent="0.25">
      <c r="A78" s="7">
        <f t="shared" si="1"/>
        <v>74</v>
      </c>
      <c r="B78" s="2" t="s">
        <v>179</v>
      </c>
      <c r="C78" s="36">
        <v>9784.9</v>
      </c>
      <c r="D78" s="36"/>
    </row>
    <row r="79" spans="1:4" ht="47.25" x14ac:dyDescent="0.25">
      <c r="A79" s="7">
        <f t="shared" si="1"/>
        <v>75</v>
      </c>
      <c r="B79" s="2" t="s">
        <v>92</v>
      </c>
      <c r="C79" s="36">
        <v>2252.6</v>
      </c>
      <c r="D79" s="36"/>
    </row>
    <row r="80" spans="1:4" ht="31.5" x14ac:dyDescent="0.25">
      <c r="A80" s="7">
        <f t="shared" si="1"/>
        <v>76</v>
      </c>
      <c r="B80" s="2" t="s">
        <v>102</v>
      </c>
      <c r="C80" s="35">
        <f>+SUM(C82:C87)</f>
        <v>14759.7</v>
      </c>
      <c r="D80" s="35">
        <f>+SUM(D82:D87)</f>
        <v>797.9</v>
      </c>
    </row>
    <row r="81" spans="1:4" x14ac:dyDescent="0.25">
      <c r="A81" s="7">
        <f t="shared" si="1"/>
        <v>77</v>
      </c>
      <c r="B81" s="25" t="s">
        <v>1</v>
      </c>
      <c r="C81" s="35"/>
      <c r="D81" s="35"/>
    </row>
    <row r="82" spans="1:4" ht="47.25" x14ac:dyDescent="0.25">
      <c r="A82" s="7">
        <f t="shared" si="1"/>
        <v>78</v>
      </c>
      <c r="B82" s="2" t="s">
        <v>41</v>
      </c>
      <c r="C82" s="36">
        <v>13048.6</v>
      </c>
      <c r="D82" s="36">
        <v>774.6</v>
      </c>
    </row>
    <row r="83" spans="1:4" ht="47.25" x14ac:dyDescent="0.25">
      <c r="A83" s="7">
        <f t="shared" si="1"/>
        <v>79</v>
      </c>
      <c r="B83" s="2" t="s">
        <v>47</v>
      </c>
      <c r="C83" s="36">
        <v>35.700000000000003</v>
      </c>
      <c r="D83" s="36">
        <v>23.3</v>
      </c>
    </row>
    <row r="84" spans="1:4" ht="47.25" x14ac:dyDescent="0.25">
      <c r="A84" s="7">
        <f t="shared" si="1"/>
        <v>80</v>
      </c>
      <c r="B84" s="2" t="s">
        <v>120</v>
      </c>
      <c r="C84" s="36">
        <v>400</v>
      </c>
      <c r="D84" s="36"/>
    </row>
    <row r="85" spans="1:4" ht="48" customHeight="1" x14ac:dyDescent="0.25">
      <c r="A85" s="7">
        <f t="shared" si="1"/>
        <v>81</v>
      </c>
      <c r="B85" s="2" t="s">
        <v>134</v>
      </c>
      <c r="C85" s="36">
        <v>24.5</v>
      </c>
      <c r="D85" s="36"/>
    </row>
    <row r="86" spans="1:4" ht="79.5" customHeight="1" x14ac:dyDescent="0.25">
      <c r="A86" s="7">
        <f t="shared" si="1"/>
        <v>82</v>
      </c>
      <c r="B86" s="6" t="s">
        <v>157</v>
      </c>
      <c r="C86" s="36">
        <v>100</v>
      </c>
      <c r="D86" s="36"/>
    </row>
    <row r="87" spans="1:4" ht="57" customHeight="1" x14ac:dyDescent="0.25">
      <c r="A87" s="7">
        <f t="shared" si="1"/>
        <v>83</v>
      </c>
      <c r="B87" s="2" t="s">
        <v>103</v>
      </c>
      <c r="C87" s="36">
        <v>1150.9000000000001</v>
      </c>
      <c r="D87" s="36"/>
    </row>
    <row r="88" spans="1:4" x14ac:dyDescent="0.25">
      <c r="A88" s="7">
        <f t="shared" si="1"/>
        <v>84</v>
      </c>
      <c r="B88" s="3" t="s">
        <v>74</v>
      </c>
      <c r="C88" s="35">
        <f>+SUM(C90:C93)</f>
        <v>10037.299999999999</v>
      </c>
      <c r="D88" s="35">
        <f>+SUM(D90:D93)</f>
        <v>4762.5</v>
      </c>
    </row>
    <row r="89" spans="1:4" x14ac:dyDescent="0.25">
      <c r="A89" s="7">
        <f t="shared" si="1"/>
        <v>85</v>
      </c>
      <c r="B89" s="25" t="s">
        <v>1</v>
      </c>
      <c r="C89" s="35"/>
      <c r="D89" s="35"/>
    </row>
    <row r="90" spans="1:4" ht="31.5" x14ac:dyDescent="0.25">
      <c r="A90" s="7">
        <f t="shared" si="1"/>
        <v>86</v>
      </c>
      <c r="B90" s="2" t="s">
        <v>73</v>
      </c>
      <c r="C90" s="36">
        <v>9577.1</v>
      </c>
      <c r="D90" s="36">
        <v>4744.8999999999996</v>
      </c>
    </row>
    <row r="91" spans="1:4" ht="31.5" x14ac:dyDescent="0.25">
      <c r="A91" s="7">
        <f t="shared" si="1"/>
        <v>87</v>
      </c>
      <c r="B91" s="2" t="s">
        <v>75</v>
      </c>
      <c r="C91" s="36">
        <v>341</v>
      </c>
      <c r="D91" s="36">
        <v>17.600000000000001</v>
      </c>
    </row>
    <row r="92" spans="1:4" ht="47.25" x14ac:dyDescent="0.25">
      <c r="A92" s="7">
        <f t="shared" si="1"/>
        <v>88</v>
      </c>
      <c r="B92" s="2" t="s">
        <v>114</v>
      </c>
      <c r="C92" s="36">
        <v>58.5</v>
      </c>
      <c r="D92" s="36"/>
    </row>
    <row r="93" spans="1:4" ht="47.25" x14ac:dyDescent="0.25">
      <c r="A93" s="7">
        <f t="shared" si="1"/>
        <v>89</v>
      </c>
      <c r="B93" s="2" t="s">
        <v>180</v>
      </c>
      <c r="C93" s="36">
        <v>60.7</v>
      </c>
      <c r="D93" s="36"/>
    </row>
    <row r="94" spans="1:4" ht="31.5" x14ac:dyDescent="0.25">
      <c r="A94" s="7">
        <f t="shared" si="1"/>
        <v>90</v>
      </c>
      <c r="B94" s="38" t="s">
        <v>181</v>
      </c>
      <c r="C94" s="35">
        <f>+SUM(C96:C97)</f>
        <v>600.20000000000005</v>
      </c>
      <c r="D94" s="35">
        <f>+SUM(D96:D97)</f>
        <v>2.2000000000000002</v>
      </c>
    </row>
    <row r="95" spans="1:4" x14ac:dyDescent="0.25">
      <c r="A95" s="7">
        <f t="shared" si="1"/>
        <v>91</v>
      </c>
      <c r="B95" s="30" t="s">
        <v>1</v>
      </c>
      <c r="C95" s="35"/>
      <c r="D95" s="35"/>
    </row>
    <row r="96" spans="1:4" ht="31.5" x14ac:dyDescent="0.25">
      <c r="A96" s="7">
        <f t="shared" si="1"/>
        <v>92</v>
      </c>
      <c r="B96" s="18" t="s">
        <v>182</v>
      </c>
      <c r="C96" s="36">
        <v>490.3</v>
      </c>
      <c r="D96" s="36"/>
    </row>
    <row r="97" spans="1:4" ht="47.25" x14ac:dyDescent="0.25">
      <c r="A97" s="7">
        <f t="shared" si="1"/>
        <v>93</v>
      </c>
      <c r="B97" s="18" t="s">
        <v>203</v>
      </c>
      <c r="C97" s="36">
        <v>109.9</v>
      </c>
      <c r="D97" s="36">
        <v>2.2000000000000002</v>
      </c>
    </row>
    <row r="98" spans="1:4" x14ac:dyDescent="0.25">
      <c r="A98" s="7">
        <f t="shared" si="1"/>
        <v>94</v>
      </c>
      <c r="B98" s="3" t="s">
        <v>42</v>
      </c>
      <c r="C98" s="35">
        <f>+SUM(C100:C115)</f>
        <v>138252.6</v>
      </c>
      <c r="D98" s="35">
        <f>+SUM(D100:D115)</f>
        <v>107510.3</v>
      </c>
    </row>
    <row r="99" spans="1:4" x14ac:dyDescent="0.25">
      <c r="A99" s="7">
        <f t="shared" si="1"/>
        <v>95</v>
      </c>
      <c r="B99" s="25" t="s">
        <v>1</v>
      </c>
      <c r="C99" s="35"/>
      <c r="D99" s="35"/>
    </row>
    <row r="100" spans="1:4" ht="31.5" x14ac:dyDescent="0.25">
      <c r="A100" s="7">
        <f t="shared" si="1"/>
        <v>96</v>
      </c>
      <c r="B100" s="2" t="s">
        <v>43</v>
      </c>
      <c r="C100" s="36">
        <v>57166.400000000001</v>
      </c>
      <c r="D100" s="36">
        <v>40810.800000000003</v>
      </c>
    </row>
    <row r="101" spans="1:4" ht="31.5" x14ac:dyDescent="0.25">
      <c r="A101" s="7">
        <f t="shared" si="1"/>
        <v>97</v>
      </c>
      <c r="B101" s="2" t="s">
        <v>50</v>
      </c>
      <c r="C101" s="36">
        <v>6162.8</v>
      </c>
      <c r="D101" s="36">
        <v>2308</v>
      </c>
    </row>
    <row r="102" spans="1:4" ht="47.25" x14ac:dyDescent="0.25">
      <c r="A102" s="7">
        <f t="shared" si="1"/>
        <v>98</v>
      </c>
      <c r="B102" s="2" t="s">
        <v>98</v>
      </c>
      <c r="C102" s="36">
        <v>64187.4</v>
      </c>
      <c r="D102" s="36">
        <v>60870.1</v>
      </c>
    </row>
    <row r="103" spans="1:4" ht="47.25" x14ac:dyDescent="0.25">
      <c r="A103" s="7">
        <f t="shared" si="1"/>
        <v>99</v>
      </c>
      <c r="B103" s="18" t="s">
        <v>48</v>
      </c>
      <c r="C103" s="36">
        <v>1486.4</v>
      </c>
      <c r="D103" s="36">
        <v>1200.8</v>
      </c>
    </row>
    <row r="104" spans="1:4" ht="63" x14ac:dyDescent="0.25">
      <c r="A104" s="7">
        <f t="shared" si="1"/>
        <v>100</v>
      </c>
      <c r="B104" s="18" t="s">
        <v>49</v>
      </c>
      <c r="C104" s="36">
        <v>0.9</v>
      </c>
      <c r="D104" s="36"/>
    </row>
    <row r="105" spans="1:4" ht="31.5" x14ac:dyDescent="0.25">
      <c r="A105" s="7">
        <f t="shared" si="1"/>
        <v>101</v>
      </c>
      <c r="B105" s="2" t="s">
        <v>119</v>
      </c>
      <c r="C105" s="36">
        <v>1157.5</v>
      </c>
      <c r="D105" s="36">
        <v>33</v>
      </c>
    </row>
    <row r="106" spans="1:4" ht="64.5" customHeight="1" x14ac:dyDescent="0.25">
      <c r="A106" s="7">
        <f t="shared" si="1"/>
        <v>102</v>
      </c>
      <c r="B106" s="2" t="s">
        <v>129</v>
      </c>
      <c r="C106" s="36">
        <v>19.3</v>
      </c>
      <c r="D106" s="36">
        <v>10.9</v>
      </c>
    </row>
    <row r="107" spans="1:4" ht="48.75" customHeight="1" x14ac:dyDescent="0.25">
      <c r="A107" s="7">
        <f t="shared" si="1"/>
        <v>103</v>
      </c>
      <c r="B107" s="15" t="s">
        <v>158</v>
      </c>
      <c r="C107" s="36">
        <v>1610</v>
      </c>
      <c r="D107" s="36">
        <v>1586.7</v>
      </c>
    </row>
    <row r="108" spans="1:4" ht="50.25" customHeight="1" x14ac:dyDescent="0.25">
      <c r="A108" s="7">
        <f t="shared" si="1"/>
        <v>104</v>
      </c>
      <c r="B108" s="2" t="s">
        <v>159</v>
      </c>
      <c r="C108" s="36">
        <v>240</v>
      </c>
      <c r="D108" s="36"/>
    </row>
    <row r="109" spans="1:4" ht="45.75" customHeight="1" x14ac:dyDescent="0.25">
      <c r="A109" s="7">
        <f t="shared" si="1"/>
        <v>105</v>
      </c>
      <c r="B109" s="15" t="s">
        <v>160</v>
      </c>
      <c r="C109" s="36">
        <v>141.6</v>
      </c>
      <c r="D109" s="36">
        <v>80.900000000000006</v>
      </c>
    </row>
    <row r="110" spans="1:4" ht="64.5" customHeight="1" x14ac:dyDescent="0.25">
      <c r="A110" s="7">
        <f t="shared" si="1"/>
        <v>106</v>
      </c>
      <c r="B110" s="15" t="s">
        <v>161</v>
      </c>
      <c r="C110" s="36">
        <v>184.9</v>
      </c>
      <c r="D110" s="36"/>
    </row>
    <row r="111" spans="1:4" ht="82.5" customHeight="1" x14ac:dyDescent="0.25">
      <c r="A111" s="7">
        <f t="shared" si="1"/>
        <v>107</v>
      </c>
      <c r="B111" s="15" t="s">
        <v>183</v>
      </c>
      <c r="C111" s="36">
        <v>842.1</v>
      </c>
      <c r="D111" s="36">
        <v>609.1</v>
      </c>
    </row>
    <row r="112" spans="1:4" ht="85.5" customHeight="1" x14ac:dyDescent="0.25">
      <c r="A112" s="7">
        <f t="shared" si="1"/>
        <v>108</v>
      </c>
      <c r="B112" s="15" t="s">
        <v>184</v>
      </c>
      <c r="C112" s="36">
        <v>77</v>
      </c>
      <c r="D112" s="36"/>
    </row>
    <row r="113" spans="1:4" ht="85.5" customHeight="1" x14ac:dyDescent="0.25">
      <c r="A113" s="7">
        <f t="shared" si="1"/>
        <v>109</v>
      </c>
      <c r="B113" s="15" t="s">
        <v>197</v>
      </c>
      <c r="C113" s="36">
        <v>9.9</v>
      </c>
      <c r="D113" s="36"/>
    </row>
    <row r="114" spans="1:4" ht="31.5" x14ac:dyDescent="0.25">
      <c r="A114" s="7">
        <f t="shared" si="1"/>
        <v>110</v>
      </c>
      <c r="B114" s="2" t="s">
        <v>121</v>
      </c>
      <c r="C114" s="36">
        <v>3395.5</v>
      </c>
      <c r="D114" s="36"/>
    </row>
    <row r="115" spans="1:4" ht="47.25" x14ac:dyDescent="0.25">
      <c r="A115" s="7">
        <f t="shared" si="1"/>
        <v>111</v>
      </c>
      <c r="B115" s="2" t="s">
        <v>91</v>
      </c>
      <c r="C115" s="36">
        <v>1570.9</v>
      </c>
      <c r="D115" s="36"/>
    </row>
    <row r="116" spans="1:4" x14ac:dyDescent="0.25">
      <c r="A116" s="7">
        <f t="shared" si="1"/>
        <v>112</v>
      </c>
      <c r="B116" s="5" t="s">
        <v>44</v>
      </c>
      <c r="C116" s="35">
        <f>+SUM(C118:C119)</f>
        <v>11263.9</v>
      </c>
      <c r="D116" s="35">
        <f>+SUM(D118:D119)</f>
        <v>4599.5</v>
      </c>
    </row>
    <row r="117" spans="1:4" x14ac:dyDescent="0.25">
      <c r="A117" s="7">
        <f t="shared" si="1"/>
        <v>113</v>
      </c>
      <c r="B117" s="25" t="s">
        <v>1</v>
      </c>
      <c r="C117" s="35"/>
      <c r="D117" s="35"/>
    </row>
    <row r="118" spans="1:4" ht="31.5" x14ac:dyDescent="0.25">
      <c r="A118" s="7">
        <f t="shared" si="1"/>
        <v>114</v>
      </c>
      <c r="B118" s="6" t="s">
        <v>45</v>
      </c>
      <c r="C118" s="36">
        <v>10986.8</v>
      </c>
      <c r="D118" s="36">
        <v>4599.5</v>
      </c>
    </row>
    <row r="119" spans="1:4" ht="31.5" x14ac:dyDescent="0.25">
      <c r="A119" s="7">
        <f t="shared" si="1"/>
        <v>115</v>
      </c>
      <c r="B119" s="2" t="s">
        <v>51</v>
      </c>
      <c r="C119" s="36">
        <v>277.10000000000002</v>
      </c>
      <c r="D119" s="36"/>
    </row>
    <row r="120" spans="1:4" x14ac:dyDescent="0.25">
      <c r="A120" s="7">
        <f t="shared" si="1"/>
        <v>116</v>
      </c>
      <c r="B120" s="5" t="s">
        <v>76</v>
      </c>
      <c r="C120" s="35">
        <f>+SUM(C122:C141)</f>
        <v>35540.1</v>
      </c>
      <c r="D120" s="35">
        <f>+SUM(D122:D141)</f>
        <v>11322.3</v>
      </c>
    </row>
    <row r="121" spans="1:4" x14ac:dyDescent="0.25">
      <c r="A121" s="7">
        <f t="shared" si="1"/>
        <v>117</v>
      </c>
      <c r="B121" s="25" t="s">
        <v>1</v>
      </c>
      <c r="C121" s="36"/>
      <c r="D121" s="36"/>
    </row>
    <row r="122" spans="1:4" ht="31.5" x14ac:dyDescent="0.25">
      <c r="A122" s="7">
        <f t="shared" si="1"/>
        <v>118</v>
      </c>
      <c r="B122" s="6" t="s">
        <v>46</v>
      </c>
      <c r="C122" s="36">
        <v>17737.900000000001</v>
      </c>
      <c r="D122" s="36">
        <v>6259.4</v>
      </c>
    </row>
    <row r="123" spans="1:4" ht="31.5" x14ac:dyDescent="0.25">
      <c r="A123" s="7">
        <f t="shared" si="1"/>
        <v>119</v>
      </c>
      <c r="B123" s="20" t="s">
        <v>55</v>
      </c>
      <c r="C123" s="36">
        <v>804</v>
      </c>
      <c r="D123" s="36">
        <v>312.2</v>
      </c>
    </row>
    <row r="124" spans="1:4" ht="47.25" x14ac:dyDescent="0.25">
      <c r="A124" s="7">
        <f t="shared" si="1"/>
        <v>120</v>
      </c>
      <c r="B124" s="2" t="s">
        <v>56</v>
      </c>
      <c r="C124" s="36">
        <v>1917</v>
      </c>
      <c r="D124" s="36"/>
    </row>
    <row r="125" spans="1:4" ht="47.25" x14ac:dyDescent="0.25">
      <c r="A125" s="7">
        <f t="shared" si="1"/>
        <v>121</v>
      </c>
      <c r="B125" s="6" t="s">
        <v>90</v>
      </c>
      <c r="C125" s="36">
        <v>966.4</v>
      </c>
      <c r="D125" s="36">
        <v>127.9</v>
      </c>
    </row>
    <row r="126" spans="1:4" ht="53.25" customHeight="1" x14ac:dyDescent="0.25">
      <c r="A126" s="7">
        <f t="shared" si="1"/>
        <v>122</v>
      </c>
      <c r="B126" s="6" t="s">
        <v>112</v>
      </c>
      <c r="C126" s="36">
        <v>57.9</v>
      </c>
      <c r="D126" s="36"/>
    </row>
    <row r="127" spans="1:4" ht="47.25" x14ac:dyDescent="0.25">
      <c r="A127" s="7">
        <f t="shared" si="1"/>
        <v>123</v>
      </c>
      <c r="B127" s="18" t="s">
        <v>54</v>
      </c>
      <c r="C127" s="36">
        <v>67.400000000000006</v>
      </c>
      <c r="D127" s="36">
        <v>8.8000000000000007</v>
      </c>
    </row>
    <row r="128" spans="1:4" ht="46.5" customHeight="1" x14ac:dyDescent="0.25">
      <c r="A128" s="7">
        <f t="shared" si="1"/>
        <v>124</v>
      </c>
      <c r="B128" s="6" t="s">
        <v>128</v>
      </c>
      <c r="C128" s="36">
        <v>648</v>
      </c>
      <c r="D128" s="36"/>
    </row>
    <row r="129" spans="1:4" ht="67.5" customHeight="1" x14ac:dyDescent="0.25">
      <c r="A129" s="7">
        <f t="shared" si="1"/>
        <v>125</v>
      </c>
      <c r="B129" s="6" t="s">
        <v>132</v>
      </c>
      <c r="C129" s="36">
        <v>3</v>
      </c>
      <c r="D129" s="36">
        <v>2.9</v>
      </c>
    </row>
    <row r="130" spans="1:4" ht="43.5" customHeight="1" x14ac:dyDescent="0.25">
      <c r="A130" s="7">
        <f t="shared" si="1"/>
        <v>126</v>
      </c>
      <c r="B130" s="6" t="s">
        <v>162</v>
      </c>
      <c r="C130" s="36">
        <v>334.4</v>
      </c>
      <c r="D130" s="36"/>
    </row>
    <row r="131" spans="1:4" ht="66" customHeight="1" x14ac:dyDescent="0.25">
      <c r="A131" s="7">
        <f t="shared" si="1"/>
        <v>127</v>
      </c>
      <c r="B131" s="6" t="s">
        <v>163</v>
      </c>
      <c r="C131" s="36">
        <v>256.8</v>
      </c>
      <c r="D131" s="36"/>
    </row>
    <row r="132" spans="1:4" ht="49.5" customHeight="1" x14ac:dyDescent="0.25">
      <c r="A132" s="7">
        <f t="shared" si="1"/>
        <v>128</v>
      </c>
      <c r="B132" s="6" t="s">
        <v>164</v>
      </c>
      <c r="C132" s="36">
        <v>289.8</v>
      </c>
      <c r="D132" s="36"/>
    </row>
    <row r="133" spans="1:4" ht="61.5" customHeight="1" x14ac:dyDescent="0.25">
      <c r="A133" s="7">
        <f t="shared" si="1"/>
        <v>129</v>
      </c>
      <c r="B133" s="6" t="s">
        <v>165</v>
      </c>
      <c r="C133" s="36">
        <v>0.3</v>
      </c>
      <c r="D133" s="36"/>
    </row>
    <row r="134" spans="1:4" ht="71.25" customHeight="1" x14ac:dyDescent="0.25">
      <c r="A134" s="7">
        <f t="shared" si="1"/>
        <v>130</v>
      </c>
      <c r="B134" s="6" t="s">
        <v>166</v>
      </c>
      <c r="C134" s="36">
        <v>380.8</v>
      </c>
      <c r="D134" s="36">
        <v>375.3</v>
      </c>
    </row>
    <row r="135" spans="1:4" ht="52.5" customHeight="1" x14ac:dyDescent="0.25">
      <c r="A135" s="7">
        <f t="shared" si="1"/>
        <v>131</v>
      </c>
      <c r="B135" s="6" t="s">
        <v>167</v>
      </c>
      <c r="C135" s="36">
        <v>65.599999999999994</v>
      </c>
      <c r="D135" s="36">
        <v>64.599999999999994</v>
      </c>
    </row>
    <row r="136" spans="1:4" ht="87.75" customHeight="1" x14ac:dyDescent="0.25">
      <c r="A136" s="7">
        <f t="shared" si="1"/>
        <v>132</v>
      </c>
      <c r="B136" s="6" t="s">
        <v>185</v>
      </c>
      <c r="C136" s="36">
        <v>423.5</v>
      </c>
      <c r="D136" s="36"/>
    </row>
    <row r="137" spans="1:4" ht="78.75" customHeight="1" x14ac:dyDescent="0.25">
      <c r="A137" s="7">
        <f t="shared" si="1"/>
        <v>133</v>
      </c>
      <c r="B137" s="6" t="s">
        <v>198</v>
      </c>
      <c r="C137" s="36">
        <v>4.2</v>
      </c>
      <c r="D137" s="36"/>
    </row>
    <row r="138" spans="1:4" ht="81" customHeight="1" x14ac:dyDescent="0.25">
      <c r="A138" s="7">
        <f t="shared" si="1"/>
        <v>134</v>
      </c>
      <c r="B138" s="6" t="s">
        <v>199</v>
      </c>
      <c r="C138" s="36">
        <v>419.1</v>
      </c>
      <c r="D138" s="36"/>
    </row>
    <row r="139" spans="1:4" ht="100.5" customHeight="1" x14ac:dyDescent="0.25">
      <c r="A139" s="7">
        <f t="shared" si="1"/>
        <v>135</v>
      </c>
      <c r="B139" s="6" t="s">
        <v>200</v>
      </c>
      <c r="C139" s="36">
        <v>8.9</v>
      </c>
      <c r="D139" s="36"/>
    </row>
    <row r="140" spans="1:4" ht="87.75" customHeight="1" x14ac:dyDescent="0.25">
      <c r="A140" s="7">
        <f t="shared" ref="A140:A152" si="2">+A139+1</f>
        <v>136</v>
      </c>
      <c r="B140" s="6" t="s">
        <v>201</v>
      </c>
      <c r="C140" s="36">
        <v>0.6</v>
      </c>
      <c r="D140" s="36"/>
    </row>
    <row r="141" spans="1:4" ht="75.75" customHeight="1" x14ac:dyDescent="0.25">
      <c r="A141" s="7">
        <f t="shared" si="2"/>
        <v>137</v>
      </c>
      <c r="B141" s="18" t="s">
        <v>52</v>
      </c>
      <c r="C141" s="36">
        <f>+SUM(C143:C148)</f>
        <v>11154.5</v>
      </c>
      <c r="D141" s="36">
        <f>+SUM(D143:D148)</f>
        <v>4171.2</v>
      </c>
    </row>
    <row r="142" spans="1:4" x14ac:dyDescent="0.25">
      <c r="A142" s="7">
        <f t="shared" si="2"/>
        <v>138</v>
      </c>
      <c r="B142" s="25" t="s">
        <v>1</v>
      </c>
      <c r="C142" s="36"/>
      <c r="D142" s="36"/>
    </row>
    <row r="143" spans="1:4" x14ac:dyDescent="0.25">
      <c r="A143" s="7">
        <f t="shared" si="2"/>
        <v>139</v>
      </c>
      <c r="B143" s="2" t="s">
        <v>17</v>
      </c>
      <c r="C143" s="36">
        <v>7310.6</v>
      </c>
      <c r="D143" s="36">
        <v>4120.2</v>
      </c>
    </row>
    <row r="144" spans="1:4" ht="31.5" x14ac:dyDescent="0.25">
      <c r="A144" s="7">
        <f t="shared" si="2"/>
        <v>140</v>
      </c>
      <c r="B144" s="2" t="s">
        <v>53</v>
      </c>
      <c r="C144" s="36">
        <v>925.1</v>
      </c>
      <c r="D144" s="36"/>
    </row>
    <row r="145" spans="1:4" x14ac:dyDescent="0.25">
      <c r="A145" s="7">
        <f t="shared" si="2"/>
        <v>141</v>
      </c>
      <c r="B145" s="2" t="s">
        <v>19</v>
      </c>
      <c r="C145" s="36">
        <v>2184.1999999999998</v>
      </c>
      <c r="D145" s="36"/>
    </row>
    <row r="146" spans="1:4" ht="36" customHeight="1" x14ac:dyDescent="0.25">
      <c r="A146" s="7">
        <f t="shared" si="2"/>
        <v>142</v>
      </c>
      <c r="B146" s="2" t="s">
        <v>80</v>
      </c>
      <c r="C146" s="36">
        <v>302.2</v>
      </c>
      <c r="D146" s="36"/>
    </row>
    <row r="147" spans="1:4" x14ac:dyDescent="0.25">
      <c r="A147" s="7">
        <f t="shared" si="2"/>
        <v>143</v>
      </c>
      <c r="B147" s="18" t="s">
        <v>82</v>
      </c>
      <c r="C147" s="36">
        <v>378.9</v>
      </c>
      <c r="D147" s="36"/>
    </row>
    <row r="148" spans="1:4" x14ac:dyDescent="0.25">
      <c r="A148" s="7">
        <f t="shared" si="2"/>
        <v>144</v>
      </c>
      <c r="B148" s="18" t="s">
        <v>235</v>
      </c>
      <c r="C148" s="36">
        <v>53.5</v>
      </c>
      <c r="D148" s="36">
        <v>51</v>
      </c>
    </row>
    <row r="149" spans="1:4" x14ac:dyDescent="0.25">
      <c r="A149" s="7">
        <f t="shared" si="2"/>
        <v>145</v>
      </c>
      <c r="B149" s="3" t="s">
        <v>106</v>
      </c>
      <c r="C149" s="35">
        <f>C5+C9</f>
        <v>277065.5</v>
      </c>
      <c r="D149" s="35">
        <f>+D5+D9</f>
        <v>142560.29999999999</v>
      </c>
    </row>
    <row r="150" spans="1:4" x14ac:dyDescent="0.25">
      <c r="A150" s="7">
        <f t="shared" si="2"/>
        <v>146</v>
      </c>
      <c r="B150" s="25" t="s">
        <v>1</v>
      </c>
      <c r="C150" s="36"/>
      <c r="D150" s="36"/>
    </row>
    <row r="151" spans="1:4" x14ac:dyDescent="0.25">
      <c r="A151" s="7">
        <f t="shared" si="2"/>
        <v>147</v>
      </c>
      <c r="B151" s="2" t="s">
        <v>105</v>
      </c>
      <c r="C151" s="36">
        <v>2964.9</v>
      </c>
      <c r="D151" s="36"/>
    </row>
    <row r="152" spans="1:4" x14ac:dyDescent="0.25">
      <c r="A152" s="7">
        <f t="shared" si="2"/>
        <v>148</v>
      </c>
      <c r="B152" s="3" t="s">
        <v>243</v>
      </c>
      <c r="C152" s="35">
        <f>C149-C151</f>
        <v>274100.59999999998</v>
      </c>
      <c r="D152" s="35">
        <f>+D149-D151</f>
        <v>142560.29999999999</v>
      </c>
    </row>
    <row r="154" spans="1:4" x14ac:dyDescent="0.25">
      <c r="B154" s="28"/>
    </row>
  </sheetData>
  <pageMargins left="0.94488188976377963" right="0.35433070866141736" top="0.74803149606299213" bottom="0.39370078740157483" header="0" footer="0"/>
  <pageSetup paperSize="9" scale="9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76"/>
  <sheetViews>
    <sheetView workbookViewId="0">
      <selection activeCell="C71" sqref="C71"/>
    </sheetView>
  </sheetViews>
  <sheetFormatPr defaultRowHeight="15" x14ac:dyDescent="0.25"/>
  <cols>
    <col min="1" max="1" width="7" style="29" customWidth="1"/>
    <col min="2" max="2" width="47.7109375" style="29" customWidth="1"/>
    <col min="3" max="3" width="19" style="29" customWidth="1"/>
    <col min="4" max="4" width="19.42578125" style="29" customWidth="1"/>
    <col min="5" max="16384" width="9.140625" style="29"/>
  </cols>
  <sheetData>
    <row r="1" spans="1:4" ht="15.75" x14ac:dyDescent="0.25">
      <c r="A1" s="19"/>
      <c r="B1" s="37" t="s">
        <v>168</v>
      </c>
      <c r="C1" s="37"/>
      <c r="D1" s="37"/>
    </row>
    <row r="2" spans="1:4" ht="15.75" x14ac:dyDescent="0.25">
      <c r="A2" s="19"/>
      <c r="B2" s="37" t="s">
        <v>204</v>
      </c>
      <c r="C2" s="37"/>
      <c r="D2" s="37"/>
    </row>
    <row r="3" spans="1:4" ht="15.75" x14ac:dyDescent="0.25">
      <c r="A3" s="19"/>
      <c r="B3" s="37" t="s">
        <v>169</v>
      </c>
      <c r="C3" s="37"/>
      <c r="D3" s="37"/>
    </row>
    <row r="4" spans="1:4" ht="15.75" x14ac:dyDescent="0.25">
      <c r="A4" s="19"/>
      <c r="B4" s="37" t="s">
        <v>244</v>
      </c>
      <c r="C4" s="37"/>
      <c r="D4" s="37"/>
    </row>
    <row r="5" spans="1:4" ht="15.75" x14ac:dyDescent="0.25">
      <c r="A5" s="19"/>
      <c r="B5" s="37" t="s">
        <v>205</v>
      </c>
      <c r="C5" s="37"/>
      <c r="D5" s="37"/>
    </row>
    <row r="6" spans="1:4" ht="15.75" x14ac:dyDescent="0.25">
      <c r="A6" s="19"/>
      <c r="B6" s="37" t="s">
        <v>206</v>
      </c>
      <c r="C6" s="37"/>
      <c r="D6" s="37"/>
    </row>
    <row r="7" spans="1:4" ht="15.75" x14ac:dyDescent="0.25">
      <c r="A7" s="19"/>
      <c r="B7" s="37"/>
      <c r="C7" s="37"/>
      <c r="D7" s="37"/>
    </row>
    <row r="8" spans="1:4" ht="15.75" x14ac:dyDescent="0.25">
      <c r="A8" s="19"/>
      <c r="B8" s="19"/>
      <c r="C8" s="19"/>
      <c r="D8" s="19"/>
    </row>
    <row r="9" spans="1:4" s="26" customFormat="1" ht="15.75" x14ac:dyDescent="0.25">
      <c r="A9" s="86" t="s">
        <v>207</v>
      </c>
      <c r="B9" s="86"/>
      <c r="C9" s="86"/>
      <c r="D9" s="86"/>
    </row>
    <row r="10" spans="1:4" s="26" customFormat="1" ht="15.75" x14ac:dyDescent="0.25">
      <c r="A10" s="50"/>
      <c r="B10" s="50"/>
      <c r="C10" s="50"/>
      <c r="D10" s="50"/>
    </row>
    <row r="11" spans="1:4" s="42" customFormat="1" ht="15.75" x14ac:dyDescent="0.25">
      <c r="A11" s="39"/>
      <c r="B11" s="40"/>
      <c r="C11" s="41"/>
      <c r="D11" s="41" t="s">
        <v>69</v>
      </c>
    </row>
    <row r="12" spans="1:4" s="26" customFormat="1" ht="31.5" x14ac:dyDescent="0.25">
      <c r="A12" s="6" t="s">
        <v>0</v>
      </c>
      <c r="B12" s="6" t="s">
        <v>208</v>
      </c>
      <c r="C12" s="24" t="s">
        <v>209</v>
      </c>
      <c r="D12" s="6" t="s">
        <v>130</v>
      </c>
    </row>
    <row r="13" spans="1:4" s="26" customFormat="1" ht="15.75" x14ac:dyDescent="0.25">
      <c r="A13" s="30">
        <v>1</v>
      </c>
      <c r="B13" s="30">
        <v>2</v>
      </c>
      <c r="C13" s="30">
        <v>3</v>
      </c>
      <c r="D13" s="30">
        <v>4</v>
      </c>
    </row>
    <row r="14" spans="1:4" s="26" customFormat="1" ht="15.75" x14ac:dyDescent="0.25">
      <c r="A14" s="7">
        <v>1</v>
      </c>
      <c r="B14" s="3" t="s">
        <v>2</v>
      </c>
      <c r="C14" s="35">
        <f>C15+C25+C53</f>
        <v>28354.400000000001</v>
      </c>
      <c r="D14" s="35">
        <f>+D15+D25+D53</f>
        <v>184</v>
      </c>
    </row>
    <row r="15" spans="1:4" s="26" customFormat="1" ht="31.5" x14ac:dyDescent="0.25">
      <c r="A15" s="7">
        <f>A14+1</f>
        <v>2</v>
      </c>
      <c r="B15" s="5" t="s">
        <v>210</v>
      </c>
      <c r="C15" s="35">
        <f>C17+C18+C19+C20+C21+C22+C23</f>
        <v>1830.3</v>
      </c>
      <c r="D15" s="35">
        <f>D17+D18+D19+D20+D21+D22+D23</f>
        <v>117.7</v>
      </c>
    </row>
    <row r="16" spans="1:4" s="26" customFormat="1" ht="15.75" x14ac:dyDescent="0.25">
      <c r="A16" s="7">
        <f t="shared" ref="A16:A71" si="0">A15+1</f>
        <v>3</v>
      </c>
      <c r="B16" s="30" t="s">
        <v>1</v>
      </c>
      <c r="C16" s="36"/>
      <c r="D16" s="36"/>
    </row>
    <row r="17" spans="1:4" s="26" customFormat="1" ht="15.75" x14ac:dyDescent="0.25">
      <c r="A17" s="7">
        <f t="shared" si="0"/>
        <v>4</v>
      </c>
      <c r="B17" s="2" t="s">
        <v>29</v>
      </c>
      <c r="C17" s="36">
        <v>69</v>
      </c>
      <c r="D17" s="36"/>
    </row>
    <row r="18" spans="1:4" s="26" customFormat="1" ht="15.75" x14ac:dyDescent="0.25">
      <c r="A18" s="7">
        <f t="shared" si="0"/>
        <v>5</v>
      </c>
      <c r="B18" s="43" t="s">
        <v>57</v>
      </c>
      <c r="C18" s="36">
        <v>17.8</v>
      </c>
      <c r="D18" s="36"/>
    </row>
    <row r="19" spans="1:4" s="26" customFormat="1" ht="31.5" x14ac:dyDescent="0.25">
      <c r="A19" s="7">
        <f t="shared" si="0"/>
        <v>6</v>
      </c>
      <c r="B19" s="2" t="s">
        <v>211</v>
      </c>
      <c r="C19" s="36">
        <v>597.70000000000005</v>
      </c>
      <c r="D19" s="36"/>
    </row>
    <row r="20" spans="1:4" s="26" customFormat="1" ht="15.75" x14ac:dyDescent="0.25">
      <c r="A20" s="7">
        <f t="shared" si="0"/>
        <v>7</v>
      </c>
      <c r="B20" s="2" t="s">
        <v>74</v>
      </c>
      <c r="C20" s="36">
        <v>115.2</v>
      </c>
      <c r="D20" s="36"/>
    </row>
    <row r="21" spans="1:4" s="26" customFormat="1" ht="15.75" x14ac:dyDescent="0.25">
      <c r="A21" s="7">
        <f t="shared" si="0"/>
        <v>8</v>
      </c>
      <c r="B21" s="43" t="s">
        <v>42</v>
      </c>
      <c r="C21" s="36">
        <v>620.20000000000005</v>
      </c>
      <c r="D21" s="36">
        <v>117.7</v>
      </c>
    </row>
    <row r="22" spans="1:4" s="26" customFormat="1" ht="15.75" x14ac:dyDescent="0.25">
      <c r="A22" s="7">
        <f t="shared" si="0"/>
        <v>9</v>
      </c>
      <c r="B22" s="43" t="s">
        <v>212</v>
      </c>
      <c r="C22" s="36">
        <v>74.900000000000006</v>
      </c>
      <c r="D22" s="36"/>
    </row>
    <row r="23" spans="1:4" s="26" customFormat="1" ht="15.75" x14ac:dyDescent="0.25">
      <c r="A23" s="7">
        <f t="shared" si="0"/>
        <v>10</v>
      </c>
      <c r="B23" s="43" t="s">
        <v>213</v>
      </c>
      <c r="C23" s="36">
        <f>104+231.5</f>
        <v>335.5</v>
      </c>
      <c r="D23" s="36"/>
    </row>
    <row r="24" spans="1:4" s="26" customFormat="1" ht="15.75" x14ac:dyDescent="0.25">
      <c r="A24" s="7">
        <f t="shared" si="0"/>
        <v>11</v>
      </c>
      <c r="B24" s="44" t="s">
        <v>214</v>
      </c>
      <c r="C24" s="36">
        <v>0.8</v>
      </c>
      <c r="D24" s="36"/>
    </row>
    <row r="25" spans="1:4" s="26" customFormat="1" ht="31.5" x14ac:dyDescent="0.25">
      <c r="A25" s="7">
        <f t="shared" si="0"/>
        <v>12</v>
      </c>
      <c r="B25" s="5" t="s">
        <v>215</v>
      </c>
      <c r="C25" s="35">
        <f>C27+C29+C31+C33+C36+C38+C41+C43</f>
        <v>4693.8</v>
      </c>
      <c r="D25" s="35">
        <f>D27+D29+D31+D33+D36+D38+D41+D43</f>
        <v>59.9</v>
      </c>
    </row>
    <row r="26" spans="1:4" s="26" customFormat="1" ht="15.75" x14ac:dyDescent="0.25">
      <c r="A26" s="7">
        <f t="shared" si="0"/>
        <v>13</v>
      </c>
      <c r="B26" s="30" t="s">
        <v>1</v>
      </c>
      <c r="C26" s="36"/>
      <c r="D26" s="36"/>
    </row>
    <row r="27" spans="1:4" s="26" customFormat="1" ht="31.5" x14ac:dyDescent="0.25">
      <c r="A27" s="7">
        <f t="shared" si="0"/>
        <v>14</v>
      </c>
      <c r="B27" s="5" t="s">
        <v>216</v>
      </c>
      <c r="C27" s="35">
        <f>C28</f>
        <v>274.8</v>
      </c>
      <c r="D27" s="35">
        <f>D28</f>
        <v>0</v>
      </c>
    </row>
    <row r="28" spans="1:4" s="26" customFormat="1" ht="15.75" x14ac:dyDescent="0.25">
      <c r="A28" s="7">
        <f t="shared" si="0"/>
        <v>15</v>
      </c>
      <c r="B28" s="43" t="s">
        <v>217</v>
      </c>
      <c r="C28" s="36">
        <v>274.8</v>
      </c>
      <c r="D28" s="36"/>
    </row>
    <row r="29" spans="1:4" s="26" customFormat="1" ht="47.25" x14ac:dyDescent="0.25">
      <c r="A29" s="7">
        <f t="shared" si="0"/>
        <v>16</v>
      </c>
      <c r="B29" s="3" t="s">
        <v>218</v>
      </c>
      <c r="C29" s="35">
        <f>C30</f>
        <v>48.1</v>
      </c>
      <c r="D29" s="35">
        <f>D30</f>
        <v>0</v>
      </c>
    </row>
    <row r="30" spans="1:4" s="26" customFormat="1" ht="15.75" x14ac:dyDescent="0.25">
      <c r="A30" s="7">
        <f t="shared" si="0"/>
        <v>17</v>
      </c>
      <c r="B30" s="2" t="s">
        <v>57</v>
      </c>
      <c r="C30" s="36">
        <v>48.1</v>
      </c>
      <c r="D30" s="36"/>
    </row>
    <row r="31" spans="1:4" s="26" customFormat="1" ht="47.25" x14ac:dyDescent="0.25">
      <c r="A31" s="7">
        <f t="shared" si="0"/>
        <v>18</v>
      </c>
      <c r="B31" s="5" t="s">
        <v>219</v>
      </c>
      <c r="C31" s="35">
        <f>C32</f>
        <v>920.3</v>
      </c>
      <c r="D31" s="35">
        <f>D32</f>
        <v>0</v>
      </c>
    </row>
    <row r="32" spans="1:4" s="26" customFormat="1" ht="15.75" x14ac:dyDescent="0.25">
      <c r="A32" s="7">
        <f t="shared" si="0"/>
        <v>19</v>
      </c>
      <c r="B32" s="6" t="s">
        <v>217</v>
      </c>
      <c r="C32" s="36">
        <v>920.3</v>
      </c>
      <c r="D32" s="36"/>
    </row>
    <row r="33" spans="1:4" s="26" customFormat="1" ht="63" x14ac:dyDescent="0.25">
      <c r="A33" s="7">
        <f t="shared" si="0"/>
        <v>20</v>
      </c>
      <c r="B33" s="5" t="s">
        <v>220</v>
      </c>
      <c r="C33" s="35">
        <f>C34</f>
        <v>644.9</v>
      </c>
      <c r="D33" s="35">
        <f>D34</f>
        <v>0</v>
      </c>
    </row>
    <row r="34" spans="1:4" s="26" customFormat="1" ht="15.75" x14ac:dyDescent="0.25">
      <c r="A34" s="7">
        <f t="shared" si="0"/>
        <v>21</v>
      </c>
      <c r="B34" s="6" t="s">
        <v>221</v>
      </c>
      <c r="C34" s="36">
        <v>644.9</v>
      </c>
      <c r="D34" s="36"/>
    </row>
    <row r="35" spans="1:4" s="26" customFormat="1" ht="15.75" x14ac:dyDescent="0.25">
      <c r="A35" s="7">
        <f t="shared" si="0"/>
        <v>22</v>
      </c>
      <c r="B35" s="44" t="s">
        <v>214</v>
      </c>
      <c r="C35" s="36">
        <v>64.3</v>
      </c>
      <c r="D35" s="36"/>
    </row>
    <row r="36" spans="1:4" s="26" customFormat="1" ht="63" x14ac:dyDescent="0.25">
      <c r="A36" s="7">
        <f t="shared" si="0"/>
        <v>23</v>
      </c>
      <c r="B36" s="3" t="s">
        <v>222</v>
      </c>
      <c r="C36" s="35">
        <f>C37</f>
        <v>10</v>
      </c>
      <c r="D36" s="35">
        <f>D37</f>
        <v>9.8000000000000007</v>
      </c>
    </row>
    <row r="37" spans="1:4" s="26" customFormat="1" ht="15.75" x14ac:dyDescent="0.25">
      <c r="A37" s="7">
        <f t="shared" si="0"/>
        <v>24</v>
      </c>
      <c r="B37" s="2" t="s">
        <v>29</v>
      </c>
      <c r="C37" s="36">
        <v>10</v>
      </c>
      <c r="D37" s="36">
        <v>9.8000000000000007</v>
      </c>
    </row>
    <row r="38" spans="1:4" s="26" customFormat="1" ht="31.5" x14ac:dyDescent="0.25">
      <c r="A38" s="7">
        <f t="shared" si="0"/>
        <v>25</v>
      </c>
      <c r="B38" s="5" t="s">
        <v>223</v>
      </c>
      <c r="C38" s="35">
        <f>C39+C40</f>
        <v>1201.5</v>
      </c>
      <c r="D38" s="35">
        <f>D39+D40</f>
        <v>0</v>
      </c>
    </row>
    <row r="39" spans="1:4" s="26" customFormat="1" ht="15.75" x14ac:dyDescent="0.25">
      <c r="A39" s="7">
        <f t="shared" si="0"/>
        <v>26</v>
      </c>
      <c r="B39" s="2" t="s">
        <v>224</v>
      </c>
      <c r="C39" s="36">
        <v>118.8</v>
      </c>
      <c r="D39" s="36"/>
    </row>
    <row r="40" spans="1:4" s="26" customFormat="1" ht="17.25" customHeight="1" x14ac:dyDescent="0.25">
      <c r="A40" s="7">
        <f t="shared" si="0"/>
        <v>27</v>
      </c>
      <c r="B40" s="2" t="s">
        <v>221</v>
      </c>
      <c r="C40" s="36">
        <v>1082.7</v>
      </c>
      <c r="D40" s="36"/>
    </row>
    <row r="41" spans="1:4" s="26" customFormat="1" ht="31.5" x14ac:dyDescent="0.25">
      <c r="A41" s="7">
        <f t="shared" si="0"/>
        <v>28</v>
      </c>
      <c r="B41" s="3" t="s">
        <v>225</v>
      </c>
      <c r="C41" s="35">
        <f>C42</f>
        <v>141.4</v>
      </c>
      <c r="D41" s="35">
        <f>D42</f>
        <v>0</v>
      </c>
    </row>
    <row r="42" spans="1:4" s="26" customFormat="1" ht="15.75" x14ac:dyDescent="0.25">
      <c r="A42" s="7">
        <f t="shared" si="0"/>
        <v>29</v>
      </c>
      <c r="B42" s="2" t="s">
        <v>213</v>
      </c>
      <c r="C42" s="36">
        <v>141.4</v>
      </c>
      <c r="D42" s="36"/>
    </row>
    <row r="43" spans="1:4" s="26" customFormat="1" ht="47.25" x14ac:dyDescent="0.25">
      <c r="A43" s="7">
        <f t="shared" si="0"/>
        <v>30</v>
      </c>
      <c r="B43" s="45" t="s">
        <v>226</v>
      </c>
      <c r="C43" s="35">
        <f>C44+C45+C46+C47+C49+C50+C51</f>
        <v>1452.8</v>
      </c>
      <c r="D43" s="35">
        <f>D44+D45+D46+D47+D49+D50+D51</f>
        <v>50.1</v>
      </c>
    </row>
    <row r="44" spans="1:4" s="26" customFormat="1" ht="15.75" x14ac:dyDescent="0.25">
      <c r="A44" s="7">
        <f t="shared" si="0"/>
        <v>31</v>
      </c>
      <c r="B44" s="6" t="s">
        <v>108</v>
      </c>
      <c r="C44" s="36">
        <v>3.7</v>
      </c>
      <c r="D44" s="36"/>
    </row>
    <row r="45" spans="1:4" s="26" customFormat="1" ht="15.75" x14ac:dyDescent="0.25">
      <c r="A45" s="7">
        <f t="shared" si="0"/>
        <v>32</v>
      </c>
      <c r="B45" s="43" t="s">
        <v>217</v>
      </c>
      <c r="C45" s="36">
        <v>50</v>
      </c>
      <c r="D45" s="36"/>
    </row>
    <row r="46" spans="1:4" s="26" customFormat="1" ht="15.75" x14ac:dyDescent="0.25">
      <c r="A46" s="7">
        <f t="shared" si="0"/>
        <v>33</v>
      </c>
      <c r="B46" s="6" t="s">
        <v>221</v>
      </c>
      <c r="C46" s="36">
        <v>15.9</v>
      </c>
      <c r="D46" s="36"/>
    </row>
    <row r="47" spans="1:4" s="26" customFormat="1" ht="31.5" x14ac:dyDescent="0.25">
      <c r="A47" s="7">
        <f t="shared" si="0"/>
        <v>34</v>
      </c>
      <c r="B47" s="2" t="s">
        <v>211</v>
      </c>
      <c r="C47" s="36">
        <v>1091.8</v>
      </c>
      <c r="D47" s="36">
        <v>6.7</v>
      </c>
    </row>
    <row r="48" spans="1:4" s="26" customFormat="1" ht="15.75" x14ac:dyDescent="0.25">
      <c r="A48" s="7">
        <f t="shared" si="0"/>
        <v>35</v>
      </c>
      <c r="B48" s="44" t="s">
        <v>214</v>
      </c>
      <c r="C48" s="36">
        <v>518.6</v>
      </c>
      <c r="D48" s="36"/>
    </row>
    <row r="49" spans="1:4" s="26" customFormat="1" ht="15.75" x14ac:dyDescent="0.25">
      <c r="A49" s="7">
        <f t="shared" si="0"/>
        <v>36</v>
      </c>
      <c r="B49" s="2" t="s">
        <v>227</v>
      </c>
      <c r="C49" s="36">
        <v>62.4</v>
      </c>
      <c r="D49" s="36">
        <v>1.6</v>
      </c>
    </row>
    <row r="50" spans="1:4" s="26" customFormat="1" ht="15.75" x14ac:dyDescent="0.25">
      <c r="A50" s="7">
        <f t="shared" si="0"/>
        <v>37</v>
      </c>
      <c r="B50" s="2" t="s">
        <v>228</v>
      </c>
      <c r="C50" s="36">
        <v>138.1</v>
      </c>
      <c r="D50" s="36">
        <v>2.1</v>
      </c>
    </row>
    <row r="51" spans="1:4" s="26" customFormat="1" ht="15.75" x14ac:dyDescent="0.25">
      <c r="A51" s="7">
        <f t="shared" si="0"/>
        <v>38</v>
      </c>
      <c r="B51" s="43" t="s">
        <v>213</v>
      </c>
      <c r="C51" s="36">
        <v>90.9</v>
      </c>
      <c r="D51" s="36">
        <v>39.700000000000003</v>
      </c>
    </row>
    <row r="52" spans="1:4" s="26" customFormat="1" ht="15.75" x14ac:dyDescent="0.25">
      <c r="A52" s="7">
        <f t="shared" si="0"/>
        <v>39</v>
      </c>
      <c r="B52" s="44" t="s">
        <v>214</v>
      </c>
      <c r="C52" s="36">
        <v>0.3</v>
      </c>
      <c r="D52" s="36">
        <v>0.3</v>
      </c>
    </row>
    <row r="53" spans="1:4" s="26" customFormat="1" ht="31.5" x14ac:dyDescent="0.25">
      <c r="A53" s="7">
        <f t="shared" si="0"/>
        <v>40</v>
      </c>
      <c r="B53" s="3" t="s">
        <v>229</v>
      </c>
      <c r="C53" s="35">
        <f>C54+C55+C56+C58+C59+C60+C62+C64+C66+C68+C69</f>
        <v>21830.3</v>
      </c>
      <c r="D53" s="35">
        <f>D54+D55+D56+D58+D59+D60+D62+D64+D66+D68+D69</f>
        <v>6.4</v>
      </c>
    </row>
    <row r="54" spans="1:4" s="26" customFormat="1" ht="15.75" x14ac:dyDescent="0.25">
      <c r="A54" s="7">
        <f t="shared" si="0"/>
        <v>41</v>
      </c>
      <c r="B54" s="2" t="s">
        <v>224</v>
      </c>
      <c r="C54" s="36">
        <v>235.2</v>
      </c>
      <c r="D54" s="36"/>
    </row>
    <row r="55" spans="1:4" s="26" customFormat="1" ht="15.75" x14ac:dyDescent="0.25">
      <c r="A55" s="7">
        <f t="shared" si="0"/>
        <v>42</v>
      </c>
      <c r="B55" s="6" t="s">
        <v>108</v>
      </c>
      <c r="C55" s="36">
        <v>184.7</v>
      </c>
      <c r="D55" s="36">
        <v>0.2</v>
      </c>
    </row>
    <row r="56" spans="1:4" s="26" customFormat="1" ht="15.75" x14ac:dyDescent="0.25">
      <c r="A56" s="7">
        <f t="shared" si="0"/>
        <v>43</v>
      </c>
      <c r="B56" s="2" t="s">
        <v>29</v>
      </c>
      <c r="C56" s="36">
        <v>1247.8</v>
      </c>
      <c r="D56" s="36"/>
    </row>
    <row r="57" spans="1:4" s="26" customFormat="1" ht="15.75" x14ac:dyDescent="0.25">
      <c r="A57" s="7">
        <f t="shared" si="0"/>
        <v>44</v>
      </c>
      <c r="B57" s="44" t="s">
        <v>214</v>
      </c>
      <c r="C57" s="36">
        <v>6.3</v>
      </c>
      <c r="D57" s="36"/>
    </row>
    <row r="58" spans="1:4" s="26" customFormat="1" ht="15.75" x14ac:dyDescent="0.25">
      <c r="A58" s="7">
        <f t="shared" si="0"/>
        <v>45</v>
      </c>
      <c r="B58" s="2" t="s">
        <v>57</v>
      </c>
      <c r="C58" s="36">
        <v>325.89999999999998</v>
      </c>
      <c r="D58" s="36"/>
    </row>
    <row r="59" spans="1:4" s="26" customFormat="1" ht="15.75" x14ac:dyDescent="0.25">
      <c r="A59" s="7">
        <f t="shared" si="0"/>
        <v>46</v>
      </c>
      <c r="B59" s="6" t="s">
        <v>39</v>
      </c>
      <c r="C59" s="36">
        <v>1127.9000000000001</v>
      </c>
      <c r="D59" s="36"/>
    </row>
    <row r="60" spans="1:4" s="26" customFormat="1" ht="15.75" x14ac:dyDescent="0.25">
      <c r="A60" s="7">
        <f t="shared" si="0"/>
        <v>47</v>
      </c>
      <c r="B60" s="30" t="s">
        <v>221</v>
      </c>
      <c r="C60" s="36">
        <v>6081.3</v>
      </c>
      <c r="D60" s="36">
        <v>3.1</v>
      </c>
    </row>
    <row r="61" spans="1:4" s="26" customFormat="1" ht="15.75" x14ac:dyDescent="0.25">
      <c r="A61" s="7">
        <f t="shared" si="0"/>
        <v>48</v>
      </c>
      <c r="B61" s="44" t="s">
        <v>214</v>
      </c>
      <c r="C61" s="36">
        <v>19.100000000000001</v>
      </c>
      <c r="D61" s="36"/>
    </row>
    <row r="62" spans="1:4" s="26" customFormat="1" ht="31.5" x14ac:dyDescent="0.25">
      <c r="A62" s="7">
        <f t="shared" si="0"/>
        <v>49</v>
      </c>
      <c r="B62" s="2" t="s">
        <v>211</v>
      </c>
      <c r="C62" s="36">
        <v>5653.1</v>
      </c>
      <c r="D62" s="36">
        <v>1.9</v>
      </c>
    </row>
    <row r="63" spans="1:4" s="26" customFormat="1" ht="15.75" x14ac:dyDescent="0.25">
      <c r="A63" s="7">
        <f t="shared" si="0"/>
        <v>50</v>
      </c>
      <c r="B63" s="44" t="s">
        <v>214</v>
      </c>
      <c r="C63" s="36">
        <v>228.5</v>
      </c>
      <c r="D63" s="36"/>
    </row>
    <row r="64" spans="1:4" s="26" customFormat="1" ht="15.75" x14ac:dyDescent="0.25">
      <c r="A64" s="7">
        <f t="shared" si="0"/>
        <v>51</v>
      </c>
      <c r="B64" s="2" t="s">
        <v>227</v>
      </c>
      <c r="C64" s="36">
        <v>733.5</v>
      </c>
      <c r="D64" s="36">
        <v>0.9</v>
      </c>
    </row>
    <row r="65" spans="1:4" s="26" customFormat="1" ht="15.75" x14ac:dyDescent="0.25">
      <c r="A65" s="7">
        <f t="shared" si="0"/>
        <v>52</v>
      </c>
      <c r="B65" s="44" t="s">
        <v>214</v>
      </c>
      <c r="C65" s="36">
        <v>2.2999999999999998</v>
      </c>
      <c r="D65" s="36"/>
    </row>
    <row r="66" spans="1:4" s="26" customFormat="1" ht="15.75" x14ac:dyDescent="0.25">
      <c r="A66" s="7">
        <f t="shared" si="0"/>
        <v>53</v>
      </c>
      <c r="B66" s="2" t="s">
        <v>228</v>
      </c>
      <c r="C66" s="36">
        <v>6041</v>
      </c>
      <c r="D66" s="36">
        <v>0.3</v>
      </c>
    </row>
    <row r="67" spans="1:4" s="26" customFormat="1" ht="15.75" x14ac:dyDescent="0.25">
      <c r="A67" s="7">
        <f t="shared" si="0"/>
        <v>54</v>
      </c>
      <c r="B67" s="44" t="s">
        <v>214</v>
      </c>
      <c r="C67" s="36">
        <v>1.4</v>
      </c>
      <c r="D67" s="36"/>
    </row>
    <row r="68" spans="1:4" s="26" customFormat="1" ht="15.75" x14ac:dyDescent="0.25">
      <c r="A68" s="7">
        <f t="shared" si="0"/>
        <v>55</v>
      </c>
      <c r="B68" s="6" t="s">
        <v>212</v>
      </c>
      <c r="C68" s="36">
        <v>44.2</v>
      </c>
      <c r="D68" s="36"/>
    </row>
    <row r="69" spans="1:4" s="26" customFormat="1" ht="15.75" x14ac:dyDescent="0.25">
      <c r="A69" s="7">
        <f t="shared" si="0"/>
        <v>56</v>
      </c>
      <c r="B69" s="2" t="s">
        <v>213</v>
      </c>
      <c r="C69" s="36">
        <v>155.69999999999999</v>
      </c>
      <c r="D69" s="36"/>
    </row>
    <row r="70" spans="1:4" s="26" customFormat="1" ht="15.75" x14ac:dyDescent="0.25">
      <c r="A70" s="7">
        <f t="shared" si="0"/>
        <v>57</v>
      </c>
      <c r="B70" s="44" t="s">
        <v>214</v>
      </c>
      <c r="C70" s="36">
        <v>26.3</v>
      </c>
      <c r="D70" s="36"/>
    </row>
    <row r="71" spans="1:4" s="26" customFormat="1" ht="15.75" x14ac:dyDescent="0.25">
      <c r="A71" s="7">
        <f t="shared" si="0"/>
        <v>58</v>
      </c>
      <c r="B71" s="3" t="s">
        <v>230</v>
      </c>
      <c r="C71" s="35">
        <f>C15+C25+C53</f>
        <v>28354.400000000001</v>
      </c>
      <c r="D71" s="35">
        <f>+D15+D25+D53</f>
        <v>184</v>
      </c>
    </row>
    <row r="72" spans="1:4" ht="15.75" x14ac:dyDescent="0.25">
      <c r="A72" s="46"/>
      <c r="B72" s="46"/>
      <c r="C72" s="47"/>
      <c r="D72" s="47"/>
    </row>
    <row r="73" spans="1:4" ht="15.75" x14ac:dyDescent="0.25">
      <c r="A73" s="46"/>
      <c r="B73" s="48"/>
      <c r="C73" s="47"/>
      <c r="D73" s="47"/>
    </row>
    <row r="74" spans="1:4" ht="15.75" x14ac:dyDescent="0.25">
      <c r="A74" s="46"/>
      <c r="B74" s="46"/>
      <c r="C74" s="47"/>
      <c r="D74" s="47"/>
    </row>
    <row r="75" spans="1:4" x14ac:dyDescent="0.25">
      <c r="C75" s="49"/>
      <c r="D75" s="49"/>
    </row>
    <row r="76" spans="1:4" x14ac:dyDescent="0.25">
      <c r="C76" s="49"/>
      <c r="D76" s="49"/>
    </row>
  </sheetData>
  <mergeCells count="1">
    <mergeCell ref="A9:D9"/>
  </mergeCells>
  <pageMargins left="0.7" right="0.7" top="0.75" bottom="0.75" header="0.3" footer="0.3"/>
  <pageSetup scale="9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workbookViewId="0">
      <selection activeCell="B15" sqref="B15"/>
    </sheetView>
  </sheetViews>
  <sheetFormatPr defaultRowHeight="15.75" x14ac:dyDescent="0.25"/>
  <cols>
    <col min="1" max="1" width="5.140625" style="1" customWidth="1"/>
    <col min="2" max="2" width="28.42578125" style="1" customWidth="1"/>
    <col min="3" max="3" width="9.28515625" style="26" customWidth="1"/>
    <col min="4" max="4" width="10.5703125" style="26" customWidth="1"/>
    <col min="5" max="5" width="9.140625" style="26" customWidth="1"/>
    <col min="6" max="6" width="11.42578125" style="26" customWidth="1"/>
    <col min="7" max="7" width="12" style="26" customWidth="1"/>
    <col min="8" max="16384" width="9.140625" style="26"/>
  </cols>
  <sheetData>
    <row r="1" spans="1:7" x14ac:dyDescent="0.25">
      <c r="C1" s="52" t="s">
        <v>245</v>
      </c>
      <c r="D1" s="53"/>
      <c r="E1" s="53"/>
      <c r="F1" s="53"/>
      <c r="G1" s="53"/>
    </row>
    <row r="2" spans="1:7" x14ac:dyDescent="0.25">
      <c r="C2" s="53" t="s">
        <v>270</v>
      </c>
      <c r="D2" s="53"/>
      <c r="E2" s="53"/>
      <c r="F2" s="53"/>
      <c r="G2" s="53"/>
    </row>
    <row r="3" spans="1:7" x14ac:dyDescent="0.25">
      <c r="B3" s="87" t="s">
        <v>271</v>
      </c>
      <c r="C3" s="87"/>
      <c r="D3" s="87"/>
      <c r="E3" s="87"/>
      <c r="F3" s="87"/>
      <c r="G3" s="53"/>
    </row>
    <row r="4" spans="1:7" x14ac:dyDescent="0.25">
      <c r="B4" s="87" t="s">
        <v>272</v>
      </c>
      <c r="C4" s="87"/>
      <c r="D4" s="87"/>
      <c r="E4" s="87"/>
      <c r="F4" s="87"/>
      <c r="G4" s="53"/>
    </row>
    <row r="5" spans="1:7" x14ac:dyDescent="0.25">
      <c r="B5" s="87" t="s">
        <v>273</v>
      </c>
      <c r="C5" s="87"/>
      <c r="D5" s="87"/>
      <c r="E5" s="87"/>
      <c r="F5" s="87"/>
      <c r="G5" s="53"/>
    </row>
    <row r="6" spans="1:7" x14ac:dyDescent="0.25">
      <c r="C6" s="53" t="s">
        <v>246</v>
      </c>
      <c r="D6" s="53"/>
      <c r="E6" s="53"/>
      <c r="F6" s="53"/>
      <c r="G6" s="53"/>
    </row>
    <row r="7" spans="1:7" x14ac:dyDescent="0.25">
      <c r="B7" s="54"/>
      <c r="C7" s="1"/>
      <c r="D7" s="1"/>
      <c r="E7" s="1"/>
      <c r="F7" s="1"/>
      <c r="G7" s="1"/>
    </row>
    <row r="8" spans="1:7" ht="12.75" x14ac:dyDescent="0.2">
      <c r="A8" s="88" t="s">
        <v>247</v>
      </c>
      <c r="B8" s="88"/>
      <c r="C8" s="88"/>
      <c r="D8" s="88"/>
      <c r="E8" s="88"/>
      <c r="F8" s="88"/>
      <c r="G8" s="88"/>
    </row>
    <row r="9" spans="1:7" ht="25.5" customHeight="1" x14ac:dyDescent="0.2">
      <c r="A9" s="88"/>
      <c r="B9" s="88"/>
      <c r="C9" s="88"/>
      <c r="D9" s="88"/>
      <c r="E9" s="88"/>
      <c r="F9" s="88"/>
      <c r="G9" s="88"/>
    </row>
    <row r="10" spans="1:7" x14ac:dyDescent="0.25">
      <c r="A10" s="55"/>
      <c r="B10" s="55"/>
      <c r="C10" s="56"/>
      <c r="D10" s="57"/>
      <c r="E10" s="57"/>
      <c r="F10" s="57"/>
      <c r="G10" s="57"/>
    </row>
    <row r="11" spans="1:7" x14ac:dyDescent="0.25">
      <c r="A11" s="58"/>
      <c r="B11" s="59"/>
      <c r="C11" s="60"/>
      <c r="D11" s="60"/>
      <c r="E11" s="60"/>
      <c r="F11" s="60"/>
      <c r="G11" s="61" t="s">
        <v>69</v>
      </c>
    </row>
    <row r="12" spans="1:7" x14ac:dyDescent="0.25">
      <c r="A12" s="89" t="s">
        <v>0</v>
      </c>
      <c r="B12" s="89" t="s">
        <v>248</v>
      </c>
      <c r="C12" s="90" t="s">
        <v>249</v>
      </c>
      <c r="D12" s="91" t="s">
        <v>1</v>
      </c>
      <c r="E12" s="91"/>
      <c r="F12" s="91"/>
      <c r="G12" s="91"/>
    </row>
    <row r="13" spans="1:7" ht="110.25" x14ac:dyDescent="0.2">
      <c r="A13" s="89"/>
      <c r="B13" s="89"/>
      <c r="C13" s="90"/>
      <c r="D13" s="62" t="s">
        <v>250</v>
      </c>
      <c r="E13" s="63" t="s">
        <v>251</v>
      </c>
      <c r="F13" s="63" t="s">
        <v>252</v>
      </c>
      <c r="G13" s="63" t="s">
        <v>253</v>
      </c>
    </row>
    <row r="14" spans="1:7" x14ac:dyDescent="0.25">
      <c r="A14" s="64">
        <v>1</v>
      </c>
      <c r="B14" s="65" t="s">
        <v>254</v>
      </c>
      <c r="C14" s="66" t="s">
        <v>255</v>
      </c>
      <c r="D14" s="66" t="s">
        <v>256</v>
      </c>
      <c r="E14" s="22">
        <v>5</v>
      </c>
      <c r="F14" s="22">
        <v>6</v>
      </c>
      <c r="G14" s="66" t="s">
        <v>257</v>
      </c>
    </row>
    <row r="15" spans="1:7" x14ac:dyDescent="0.25">
      <c r="A15" s="67">
        <v>1</v>
      </c>
      <c r="B15" s="45" t="s">
        <v>2</v>
      </c>
      <c r="C15" s="68">
        <f>+D15+E15+F15+G15</f>
        <v>10116.700000000001</v>
      </c>
      <c r="D15" s="69">
        <f>SUM(D16:D23)</f>
        <v>6255.2</v>
      </c>
      <c r="E15" s="69">
        <f>SUM(E16:E23)</f>
        <v>1243.5</v>
      </c>
      <c r="F15" s="69">
        <f>SUM(F16:F23)</f>
        <v>400</v>
      </c>
      <c r="G15" s="69">
        <f>SUM(G16:G23)</f>
        <v>2218</v>
      </c>
    </row>
    <row r="16" spans="1:7" ht="31.5" x14ac:dyDescent="0.25">
      <c r="A16" s="67">
        <v>2</v>
      </c>
      <c r="B16" s="43" t="s">
        <v>29</v>
      </c>
      <c r="C16" s="70">
        <f>SUM(D16:G16)</f>
        <v>150</v>
      </c>
      <c r="D16" s="70"/>
      <c r="E16" s="70"/>
      <c r="F16" s="70"/>
      <c r="G16" s="70">
        <v>150</v>
      </c>
    </row>
    <row r="17" spans="1:7" x14ac:dyDescent="0.25">
      <c r="A17" s="67">
        <v>3</v>
      </c>
      <c r="B17" s="6" t="s">
        <v>57</v>
      </c>
      <c r="C17" s="70">
        <f>SUM(D17:G17)</f>
        <v>29.1</v>
      </c>
      <c r="D17" s="70">
        <v>15</v>
      </c>
      <c r="E17" s="70">
        <v>14.1</v>
      </c>
      <c r="F17" s="70"/>
      <c r="G17" s="70"/>
    </row>
    <row r="18" spans="1:7" x14ac:dyDescent="0.25">
      <c r="A18" s="67"/>
      <c r="B18" s="6"/>
      <c r="C18" s="70">
        <f>SUM(D18:G18)</f>
        <v>0</v>
      </c>
      <c r="D18" s="70"/>
      <c r="E18" s="70"/>
      <c r="F18" s="70"/>
      <c r="G18" s="70"/>
    </row>
    <row r="19" spans="1:7" ht="47.25" x14ac:dyDescent="0.25">
      <c r="A19" s="67" t="s">
        <v>258</v>
      </c>
      <c r="B19" s="2" t="s">
        <v>259</v>
      </c>
      <c r="C19" s="70">
        <f t="shared" ref="C19:C26" si="0">SUM(D19:G19)</f>
        <v>435.7</v>
      </c>
      <c r="D19" s="70"/>
      <c r="E19" s="70">
        <v>28</v>
      </c>
      <c r="F19" s="70">
        <f>150+250</f>
        <v>400</v>
      </c>
      <c r="G19" s="70">
        <v>7.7</v>
      </c>
    </row>
    <row r="20" spans="1:7" x14ac:dyDescent="0.25">
      <c r="A20" s="67" t="s">
        <v>260</v>
      </c>
      <c r="B20" s="43" t="s">
        <v>227</v>
      </c>
      <c r="C20" s="70">
        <f t="shared" si="0"/>
        <v>341</v>
      </c>
      <c r="D20" s="70"/>
      <c r="E20" s="70">
        <v>276.7</v>
      </c>
      <c r="F20" s="70"/>
      <c r="G20" s="70">
        <v>64.3</v>
      </c>
    </row>
    <row r="21" spans="1:7" ht="31.5" x14ac:dyDescent="0.25">
      <c r="A21" s="67" t="s">
        <v>261</v>
      </c>
      <c r="B21" s="2" t="s">
        <v>228</v>
      </c>
      <c r="C21" s="70">
        <f t="shared" si="0"/>
        <v>6162.8</v>
      </c>
      <c r="D21" s="70">
        <v>5578.4</v>
      </c>
      <c r="E21" s="70">
        <v>511.4</v>
      </c>
      <c r="F21" s="70"/>
      <c r="G21" s="70">
        <v>73</v>
      </c>
    </row>
    <row r="22" spans="1:7" s="72" customFormat="1" ht="31.5" x14ac:dyDescent="0.25">
      <c r="A22" s="67" t="s">
        <v>262</v>
      </c>
      <c r="B22" s="71" t="s">
        <v>212</v>
      </c>
      <c r="C22" s="70">
        <f t="shared" si="0"/>
        <v>277.10000000000002</v>
      </c>
      <c r="D22" s="70">
        <v>83.9</v>
      </c>
      <c r="E22" s="70">
        <v>187.2</v>
      </c>
      <c r="F22" s="70"/>
      <c r="G22" s="70">
        <v>6</v>
      </c>
    </row>
    <row r="23" spans="1:7" ht="31.5" x14ac:dyDescent="0.25">
      <c r="A23" s="67" t="s">
        <v>263</v>
      </c>
      <c r="B23" s="2" t="s">
        <v>213</v>
      </c>
      <c r="C23" s="70">
        <f t="shared" si="0"/>
        <v>2721</v>
      </c>
      <c r="D23" s="70">
        <v>577.9</v>
      </c>
      <c r="E23" s="70">
        <v>226.1</v>
      </c>
      <c r="F23" s="70"/>
      <c r="G23" s="70">
        <v>1917</v>
      </c>
    </row>
    <row r="24" spans="1:7" x14ac:dyDescent="0.25">
      <c r="A24" s="67" t="s">
        <v>264</v>
      </c>
      <c r="B24" s="30" t="s">
        <v>1</v>
      </c>
      <c r="C24" s="70">
        <f t="shared" si="0"/>
        <v>0</v>
      </c>
      <c r="D24" s="70"/>
      <c r="E24" s="70"/>
      <c r="F24" s="70"/>
      <c r="G24" s="70"/>
    </row>
    <row r="25" spans="1:7" ht="31.5" x14ac:dyDescent="0.25">
      <c r="A25" s="67" t="s">
        <v>265</v>
      </c>
      <c r="B25" s="73" t="s">
        <v>266</v>
      </c>
      <c r="C25" s="70">
        <f t="shared" si="0"/>
        <v>1917</v>
      </c>
      <c r="D25" s="74"/>
      <c r="E25" s="74"/>
      <c r="F25" s="74"/>
      <c r="G25" s="70">
        <v>1917</v>
      </c>
    </row>
    <row r="26" spans="1:7" x14ac:dyDescent="0.25">
      <c r="A26" s="67" t="s">
        <v>267</v>
      </c>
      <c r="B26" s="75" t="s">
        <v>268</v>
      </c>
      <c r="C26" s="70">
        <f t="shared" si="0"/>
        <v>791</v>
      </c>
      <c r="D26" s="70">
        <v>564.9</v>
      </c>
      <c r="E26" s="70">
        <v>226.1</v>
      </c>
      <c r="F26" s="70"/>
      <c r="G26" s="70"/>
    </row>
    <row r="27" spans="1:7" x14ac:dyDescent="0.25">
      <c r="A27" s="67" t="s">
        <v>269</v>
      </c>
      <c r="B27" s="45" t="s">
        <v>249</v>
      </c>
      <c r="C27" s="76">
        <f>SUM(C16:C23)</f>
        <v>10116.700000000001</v>
      </c>
      <c r="D27" s="76">
        <f>SUM(D16:D23)</f>
        <v>6255.2</v>
      </c>
      <c r="E27" s="76">
        <f>SUM(E16:E23)</f>
        <v>1243.5</v>
      </c>
      <c r="F27" s="76">
        <f>SUM(F16:F23)</f>
        <v>400</v>
      </c>
      <c r="G27" s="76">
        <f>SUM(G16:G23)</f>
        <v>2218</v>
      </c>
    </row>
    <row r="28" spans="1:7" x14ac:dyDescent="0.25">
      <c r="A28" s="12"/>
      <c r="B28" s="77"/>
      <c r="C28" s="78"/>
      <c r="D28" s="79"/>
      <c r="E28" s="79"/>
      <c r="F28" s="79"/>
      <c r="G28" s="79"/>
    </row>
    <row r="29" spans="1:7" s="83" customFormat="1" x14ac:dyDescent="0.25">
      <c r="A29" s="12"/>
      <c r="B29" s="80"/>
      <c r="C29" s="81"/>
      <c r="D29" s="82"/>
      <c r="E29" s="82"/>
      <c r="F29" s="82"/>
      <c r="G29" s="82"/>
    </row>
    <row r="30" spans="1:7" x14ac:dyDescent="0.25">
      <c r="A30" s="12"/>
      <c r="B30" s="84"/>
      <c r="C30" s="78"/>
      <c r="D30" s="79"/>
      <c r="E30" s="79"/>
      <c r="F30" s="79"/>
      <c r="G30" s="79"/>
    </row>
    <row r="31" spans="1:7" x14ac:dyDescent="0.25">
      <c r="A31" s="12"/>
      <c r="B31" s="84"/>
      <c r="C31" s="78"/>
      <c r="D31" s="79"/>
      <c r="E31" s="79"/>
      <c r="F31" s="79"/>
      <c r="G31" s="79"/>
    </row>
    <row r="32" spans="1:7" x14ac:dyDescent="0.25">
      <c r="A32" s="57"/>
      <c r="B32" s="14"/>
      <c r="C32" s="85"/>
      <c r="D32" s="85"/>
      <c r="E32" s="85"/>
      <c r="F32" s="85"/>
      <c r="G32" s="85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</sheetData>
  <mergeCells count="8">
    <mergeCell ref="B3:F3"/>
    <mergeCell ref="B4:F4"/>
    <mergeCell ref="B5:F5"/>
    <mergeCell ref="A8:G9"/>
    <mergeCell ref="A12:A13"/>
    <mergeCell ref="B12:B13"/>
    <mergeCell ref="C12:C13"/>
    <mergeCell ref="D12:G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4</vt:i4>
      </vt:variant>
      <vt:variant>
        <vt:lpstr>Įvardinti diapazonai</vt:lpstr>
      </vt:variant>
      <vt:variant>
        <vt:i4>2</vt:i4>
      </vt:variant>
    </vt:vector>
  </HeadingPairs>
  <TitlesOfParts>
    <vt:vector size="6" baseType="lpstr">
      <vt:lpstr>1 pr. pajamos </vt:lpstr>
      <vt:lpstr>1 pr. asignavimai</vt:lpstr>
      <vt:lpstr>3 priedas</vt:lpstr>
      <vt:lpstr>4 priedas</vt:lpstr>
      <vt:lpstr>'1 pr. asignavimai'!Print_Titles</vt:lpstr>
      <vt:lpstr>'1 pr. pajamos '!Print_Titles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Evaldas Barcas</dc:creator>
  <cp:lastModifiedBy>Virginija Palaimiene</cp:lastModifiedBy>
  <cp:lastPrinted>2022-10-02T07:58:29Z</cp:lastPrinted>
  <dcterms:created xsi:type="dcterms:W3CDTF">2013-11-22T06:09:34Z</dcterms:created>
  <dcterms:modified xsi:type="dcterms:W3CDTF">2022-10-03T12:17:57Z</dcterms:modified>
</cp:coreProperties>
</file>