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lys.klaipeda.lt/dhs/ofiles/default/adfe3cbc-afc4-4614-a17e-8e921c75192e/"/>
    </mc:Choice>
  </mc:AlternateContent>
  <xr:revisionPtr revIDLastSave="0" documentId="13_ncr:1_{83F2845A-89E7-4E97-8AE4-4DD0226DBC1E}" xr6:coauthVersionLast="36" xr6:coauthVersionMax="36" xr10:uidLastSave="{00000000-0000-0000-0000-000000000000}"/>
  <bookViews>
    <workbookView xWindow="390" yWindow="-225" windowWidth="19440" windowHeight="10740" xr2:uid="{00000000-000D-0000-FFFF-FFFF00000000}"/>
  </bookViews>
  <sheets>
    <sheet name="1 pr. pajamos " sheetId="9" r:id="rId1"/>
    <sheet name="1 pr. asignavimai" sheetId="20" r:id="rId2"/>
    <sheet name="2 pr." sheetId="17" r:id="rId3"/>
    <sheet name="3 pr." sheetId="21" r:id="rId4"/>
    <sheet name="4 pr. " sheetId="15" r:id="rId5"/>
  </sheets>
  <definedNames>
    <definedName name="_xlnm._FilterDatabase" localSheetId="1" hidden="1">'1 pr. asignavimai'!$B$1:$B$41</definedName>
    <definedName name="_xlnm._FilterDatabase" localSheetId="3" hidden="1">'3 pr.'!$B$1:$B$61</definedName>
    <definedName name="_xlnm.Print_Titles" localSheetId="1">'1 pr. asignavimai'!$3:$4</definedName>
    <definedName name="_xlnm.Print_Titles" localSheetId="0">'1 pr. pajamos '!$8:$9</definedName>
    <definedName name="_xlnm.Print_Titles" localSheetId="3">'3 pr.'!$8:$9</definedName>
    <definedName name="_xlnm.Print_Titles" localSheetId="4">'4 pr. '!$9:$11</definedName>
  </definedNames>
  <calcPr calcId="191029" fullPrecision="0"/>
</workbook>
</file>

<file path=xl/calcChain.xml><?xml version="1.0" encoding="utf-8"?>
<calcChain xmlns="http://schemas.openxmlformats.org/spreadsheetml/2006/main">
  <c r="C19" i="9" l="1"/>
  <c r="D11" i="21" l="1"/>
  <c r="C11" i="21"/>
  <c r="D33" i="21" l="1"/>
  <c r="C33" i="21"/>
  <c r="D39" i="21"/>
  <c r="C39" i="21"/>
  <c r="C42" i="9" l="1"/>
  <c r="C18" i="9" s="1"/>
  <c r="C17" i="9" l="1"/>
  <c r="D100" i="20" l="1"/>
  <c r="C100" i="20"/>
  <c r="C91" i="20"/>
  <c r="D85" i="20" l="1"/>
  <c r="C46" i="9" l="1"/>
  <c r="C16" i="9" s="1"/>
  <c r="C31" i="21" l="1"/>
  <c r="C71" i="20"/>
  <c r="C60" i="20" l="1"/>
  <c r="C37" i="21"/>
  <c r="C54" i="20" l="1"/>
  <c r="C52" i="20" s="1"/>
  <c r="C17" i="20" l="1"/>
  <c r="D20" i="20"/>
  <c r="C6" i="20" l="1"/>
  <c r="C5" i="20" s="1"/>
  <c r="D17" i="20"/>
  <c r="D15" i="20" s="1"/>
  <c r="C11" i="9" l="1"/>
  <c r="C47" i="20" l="1"/>
  <c r="C41" i="20" s="1"/>
  <c r="C20" i="20"/>
  <c r="C11" i="20"/>
  <c r="C15" i="20" l="1"/>
  <c r="C62" i="20"/>
  <c r="C42" i="21" l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C75" i="20" l="1"/>
  <c r="D75" i="20" l="1"/>
  <c r="D28" i="21" l="1"/>
  <c r="C28" i="21"/>
  <c r="D58" i="20"/>
  <c r="C58" i="20"/>
  <c r="D23" i="21" l="1"/>
  <c r="C23" i="21"/>
  <c r="D47" i="20" l="1"/>
  <c r="D41" i="20" s="1"/>
  <c r="D62" i="20" l="1"/>
  <c r="D25" i="21" l="1"/>
  <c r="C25" i="21"/>
  <c r="D21" i="21"/>
  <c r="C21" i="21"/>
  <c r="D52" i="20"/>
  <c r="D35" i="21" l="1"/>
  <c r="D19" i="21" s="1"/>
  <c r="C35" i="21"/>
  <c r="C19" i="21" s="1"/>
  <c r="D98" i="20" l="1"/>
  <c r="D89" i="20" s="1"/>
  <c r="C98" i="20"/>
  <c r="C89" i="20" l="1"/>
  <c r="C85" i="20"/>
  <c r="D42" i="21" l="1"/>
  <c r="D69" i="20"/>
  <c r="C69" i="20"/>
  <c r="C10" i="21" l="1"/>
  <c r="C61" i="21"/>
  <c r="D11" i="20"/>
  <c r="C9" i="20"/>
  <c r="D6" i="20"/>
  <c r="D5" i="20" s="1"/>
  <c r="C105" i="20" l="1"/>
  <c r="C108" i="20" l="1"/>
  <c r="D23" i="15" l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E12" i="15" l="1"/>
  <c r="F12" i="15"/>
  <c r="G12" i="15"/>
  <c r="D12" i="15"/>
  <c r="C12" i="15" l="1"/>
  <c r="F23" i="15" l="1"/>
  <c r="C10" i="17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D10" i="21" l="1"/>
  <c r="D61" i="21"/>
  <c r="D9" i="20"/>
  <c r="D105" i="20" s="1"/>
  <c r="D108" i="20" s="1"/>
  <c r="C15" i="15" l="1"/>
  <c r="C16" i="15"/>
  <c r="C17" i="15"/>
  <c r="C18" i="15"/>
  <c r="C20" i="15"/>
  <c r="C21" i="15"/>
  <c r="C22" i="15"/>
  <c r="C14" i="15"/>
  <c r="C13" i="15"/>
  <c r="E23" i="15" l="1"/>
  <c r="G23" i="15"/>
  <c r="C19" i="15" l="1"/>
  <c r="C23" i="15" s="1"/>
  <c r="C12" i="17" l="1"/>
  <c r="C67" i="9" l="1"/>
  <c r="C66" i="9" s="1"/>
  <c r="C54" i="9" l="1"/>
  <c r="C10" i="9"/>
  <c r="C70" i="9" l="1"/>
</calcChain>
</file>

<file path=xl/sharedStrings.xml><?xml version="1.0" encoding="utf-8"?>
<sst xmlns="http://schemas.openxmlformats.org/spreadsheetml/2006/main" count="291" uniqueCount="203">
  <si>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</si>
  <si>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</si>
  <si>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</si>
  <si>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</si>
  <si>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</si>
  <si>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</si>
  <si>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</si>
  <si>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</si>
  <si>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</si>
  <si>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</si>
  <si>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</si>
  <si>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</si>
  <si>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</si>
  <si>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</si>
  <si>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</si>
  <si>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</si>
  <si>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</si>
  <si>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</si>
  <si>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</si>
  <si>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</si>
  <si>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</si>
  <si>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</si>
  <si>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</si>
  <si>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</si>
  <si>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</si>
  <si>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</si>
  <si>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</si>
  <si>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</si>
  <si>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</si>
  <si>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</si>
  <si>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</si>
  <si>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</si>
  <si>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</si>
  <si>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</si>
  <si>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</si>
  <si>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</si>
  <si>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</si>
  <si>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</si>
  <si>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</si>
  <si>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</si>
  <si>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</si>
  <si>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</si>
  <si>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</si>
  <si>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</si>
  <si>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</si>
  <si>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</si>
  <si>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</si>
  <si>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</si>
  <si>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</si>
  <si>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</si>
  <si>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</si>
  <si>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</si>
  <si>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</si>
  <si>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</si>
  <si>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</si>
  <si>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</si>
  <si>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</si>
  <si>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</si>
  <si>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</si>
  <si>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</si>
  <si>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</si>
  <si>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</si>
  <si>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</si>
  <si>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</si>
  <si>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</si>
  <si>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</si>
  <si>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</si>
  <si>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</si>
  <si>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</si>
  <si>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</si>
  <si>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</si>
  <si>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</si>
  <si>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</si>
  <si>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</si>
  <si>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</si>
  <si>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</si>
  <si>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</si>
  <si>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</si>
  <si>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</si>
  <si>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</si>
  <si>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</si>
  <si>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</si>
  <si>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</si>
  <si>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</si>
  <si>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</si>
  <si>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</si>
  <si>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</si>
  <si>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</si>
  <si>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</si>
  <si>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</si>
  <si>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</si>
  <si>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</si>
  <si>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</si>
  <si>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</si>
  <si>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</si>
  <si>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</si>
  <si>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</si>
  <si>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</si>
  <si>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</si>
  <si>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</si>
  <si>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</si>
  <si>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</si>
  <si>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</si>
  <si>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</si>
  <si>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</si>
  <si>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</si>
  <si>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</si>
  <si>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</si>
  <si>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</si>
  <si>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</si>
  <si>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</si>
  <si>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</si>
  <si>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</si>
  <si>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</si>
  <si>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</si>
  <si>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</si>
  <si>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</si>
  <si>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</si>
  <si>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</si>
  <si>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</si>
  <si>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</si>
  <si>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</si>
  <si>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</si>
  <si>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</si>
  <si>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</si>
  <si>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</si>
  <si>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</si>
  <si>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</si>
  <si>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</si>
  <si>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</si>
  <si>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</si>
  <si>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Asignavimų valdytojo, programos pavadinimas</t>
  </si>
  <si>
    <t>už gyvenamųjų patalpų nuomą</t>
  </si>
  <si>
    <t xml:space="preserve">socialinės apsaugos įstaigų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</si>
  <si>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</si>
  <si>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</si>
  <si>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</si>
  <si>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</si>
  <si>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</si>
  <si>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</si>
  <si>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</si>
  <si>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įmokos infrastruk-tūros plėtrai</t>
  </si>
  <si>
    <t>7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</si>
  <si>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</si>
  <si>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</si>
  <si>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</si>
  <si>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</si>
  <si>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</si>
  <si>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</si>
  <si>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</si>
  <si>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</si>
  <si>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</si>
  <si>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 xml:space="preserve">Ugdymo proceso užtikrinimo programa  </t>
  </si>
  <si>
    <t>Koordinuotai teikiamų paslaugų vaikams nuo gimimo iki 18 metų (turintiems didelių ir labai didelių specialiųjų ugdymosi poreikių – iki 21 metų) ir vaiko atstovams koordinavimui finansuoti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</si>
  <si>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</si>
  <si>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>4 priedas</t>
  </si>
  <si>
    <t>Gyvenamosios vietos deklaravimo ir gyvenamosios vietos nedeklaravusių asmenų apskaitos duomenų tvarkymas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</si>
  <si>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</si>
  <si>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</si>
  <si>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</si>
  <si>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</si>
  <si>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</si>
  <si>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</si>
  <si>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</si>
  <si>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</si>
  <si>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</si>
  <si>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</si>
  <si>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</si>
  <si>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Asignavimai            iš viso</t>
  </si>
  <si>
    <t>Asignavimai                iš viso</t>
  </si>
  <si>
    <t>Iš jų                    darbo užmokesčiui</t>
  </si>
  <si>
    <t xml:space="preserve">Asignavimai </t>
  </si>
  <si>
    <t xml:space="preserve">pajamos už ilgalaikio ir trumpalai-kio materialiojo turto nuomą 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</si>
  <si>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</si>
  <si>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</si>
  <si>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</si>
  <si>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KLAIPĖDOS MIESTO SAVIVALDYBĖS 2023 METŲ BIUDŽETO ASIGNAVIMAI INVESTICIJŲ PROJEKTAMS FINANSUOTI IŠ PASKOLŲ LĖŠŲ</t>
  </si>
  <si>
    <t xml:space="preserve">ASIGNAVIMAI IŠ APYVARTINIŲ LĖŠŲ 2023 M. SAUSIO 1 D. LIKUČIO 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</si>
  <si>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</si>
  <si>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</si>
  <si>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</si>
  <si>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</si>
  <si>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</si>
  <si>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</si>
  <si>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</si>
  <si>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Iš viso asignavimų (101-103):</t>
  </si>
  <si>
    <t>DOTACIJOS (8+9+37)</t>
  </si>
  <si>
    <t>Valstybinėms (valstybės perduotoms savivaldybėms) funkcijoms atlikti (11+...+31)</t>
  </si>
  <si>
    <t>Specialios tikslinės dotacijos (10+32+33+36)</t>
  </si>
  <si>
    <t>Savivaldybėms perduotoms įstaigoms išlaikyti (34+35)</t>
  </si>
  <si>
    <t>Kitos dotacijos ir lėšos iš kitų valdymo lygių (38+...+44)</t>
  </si>
  <si>
    <t>KITOS PAJAMOS (46+...+56)</t>
  </si>
  <si>
    <t>MATERIALIOJO IR NEMATERIALIOJO TURTO REALIZAVIMO PAJAMOS (58)</t>
  </si>
  <si>
    <t>Ilgalaikio materialiojo turto realizavimo pajamos (59+60)</t>
  </si>
  <si>
    <t>Iš viso pajamų (1+7+45+57)</t>
  </si>
  <si>
    <t>2023 METŲ PAJAMŲ ĮMOKOS Į SAVIVALDYBĖS BIUDŽETĄ PAGAL PROGRAMAS</t>
  </si>
  <si>
    <t>2.5. Vietinės rinkliavos Jūros šventės metu lėšų likučio metų pradžioje lėšos</t>
  </si>
  <si>
    <t>2.6. Už žemės pardavimą gautų lėšų likučio metų pradžioje lėšos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</si>
  <si>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</si>
  <si>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</si>
  <si>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</si>
  <si>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 xml:space="preserve">                                                            2023 m. sausio  d. sprendimo Nr. T2-</t>
  </si>
  <si>
    <t>2023 m. sausio 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</si>
</sst>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164" fontId="8" fillId="0" borderId="0" xfId="0" applyNumberFormat="1" applyFont="1"/>
    <xf numFmtId="0" fontId="8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8" fillId="0" borderId="0" xfId="0" applyFont="1" applyFill="1"/>
    <xf numFmtId="164" fontId="10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7" fillId="0" borderId="2" xfId="3" applyNumberFormat="1" applyFont="1" applyFill="1" applyBorder="1" applyAlignment="1" applyProtection="1">
      <alignment wrapText="1"/>
      <protection hidden="1"/>
    </xf>
    <xf numFmtId="0" fontId="9" fillId="0" borderId="2" xfId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0" xfId="1" applyFont="1"/>
    <xf numFmtId="164" fontId="11" fillId="0" borderId="0" xfId="1" applyNumberFormat="1" applyFont="1"/>
    <xf numFmtId="0" fontId="2" fillId="0" borderId="0" xfId="1" applyFont="1" applyAlignment="1">
      <alignment horizontal="center"/>
    </xf>
    <xf numFmtId="0" fontId="11" fillId="0" borderId="1" xfId="1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9" fontId="11" fillId="0" borderId="0" xfId="8" applyFont="1"/>
    <xf numFmtId="0" fontId="14" fillId="0" borderId="0" xfId="1" applyFont="1"/>
    <xf numFmtId="0" fontId="14" fillId="0" borderId="0" xfId="1" applyFont="1" applyFill="1" applyBorder="1"/>
    <xf numFmtId="164" fontId="11" fillId="0" borderId="0" xfId="1" applyNumberFormat="1" applyFont="1" applyBorder="1"/>
    <xf numFmtId="0" fontId="14" fillId="0" borderId="1" xfId="1" applyFont="1" applyFill="1" applyBorder="1"/>
    <xf numFmtId="164" fontId="14" fillId="0" borderId="0" xfId="1" applyNumberFormat="1" applyFont="1" applyFill="1" applyBorder="1"/>
    <xf numFmtId="0" fontId="11" fillId="0" borderId="0" xfId="1" applyFont="1" applyFill="1"/>
    <xf numFmtId="0" fontId="11" fillId="0" borderId="0" xfId="1" applyFont="1" applyFill="1" applyBorder="1"/>
    <xf numFmtId="164" fontId="4" fillId="0" borderId="0" xfId="1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8" fillId="0" borderId="2" xfId="0" applyFont="1" applyBorder="1" applyAlignment="1">
      <alignment horizontal="left" vertical="center" wrapText="1"/>
    </xf>
    <xf numFmtId="164" fontId="9" fillId="0" borderId="2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9">
    <cellStyle name="Įprastas" xfId="0" builtinId="0"/>
    <cellStyle name="Įprastas 2" xfId="1" xr:uid="{00000000-0005-0000-0000-000001000000}"/>
    <cellStyle name="Įprastas 3" xfId="2" xr:uid="{00000000-0005-0000-0000-000002000000}"/>
    <cellStyle name="Įprastas 3 2" xfId="7" xr:uid="{00000000-0005-0000-0000-000003000000}"/>
    <cellStyle name="Normal 2" xfId="4" xr:uid="{00000000-0005-0000-0000-000004000000}"/>
    <cellStyle name="Normal_SAVAPYSsssss" xfId="3" xr:uid="{00000000-0005-0000-0000-000005000000}"/>
    <cellStyle name="Procentai" xfId="8" builtinId="5"/>
    <cellStyle name="Procentai 2" xfId="5" xr:uid="{00000000-0005-0000-0000-000007000000}"/>
    <cellStyle name="Procentai 2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zoomScaleNormal="100" workbookViewId="0">
      <selection activeCell="B3" sqref="B3:C3"/>
    </sheetView>
  </sheetViews>
  <sheetFormatPr defaultRowHeight="12.75" x14ac:dyDescent="0.2"/>
  <cols>
    <col min="1" max="1" width="9.140625" style="85"/>
    <col min="2" max="2" width="60" style="85" customWidth="1"/>
    <col min="3" max="3" width="17" style="85" customWidth="1"/>
    <col min="4" max="165" width="9.140625" style="85"/>
    <col min="166" max="166" width="60" style="85" customWidth="1"/>
    <col min="167" max="167" width="17.28515625" style="85" customWidth="1"/>
    <col min="168" max="168" width="13.28515625" style="85" customWidth="1"/>
    <col min="169" max="169" width="12" style="85" customWidth="1"/>
    <col min="170" max="421" width="9.140625" style="85"/>
    <col min="422" max="422" width="60" style="85" customWidth="1"/>
    <col min="423" max="423" width="17.28515625" style="85" customWidth="1"/>
    <col min="424" max="424" width="13.28515625" style="85" customWidth="1"/>
    <col min="425" max="425" width="12" style="85" customWidth="1"/>
    <col min="426" max="677" width="9.140625" style="85"/>
    <col min="678" max="678" width="60" style="85" customWidth="1"/>
    <col min="679" max="679" width="17.28515625" style="85" customWidth="1"/>
    <col min="680" max="680" width="13.28515625" style="85" customWidth="1"/>
    <col min="681" max="681" width="12" style="85" customWidth="1"/>
    <col min="682" max="933" width="9.140625" style="85"/>
    <col min="934" max="934" width="60" style="85" customWidth="1"/>
    <col min="935" max="935" width="17.28515625" style="85" customWidth="1"/>
    <col min="936" max="936" width="13.28515625" style="85" customWidth="1"/>
    <col min="937" max="937" width="12" style="85" customWidth="1"/>
    <col min="938" max="1189" width="9.140625" style="85"/>
    <col min="1190" max="1190" width="60" style="85" customWidth="1"/>
    <col min="1191" max="1191" width="17.28515625" style="85" customWidth="1"/>
    <col min="1192" max="1192" width="13.28515625" style="85" customWidth="1"/>
    <col min="1193" max="1193" width="12" style="85" customWidth="1"/>
    <col min="1194" max="1445" width="9.140625" style="85"/>
    <col min="1446" max="1446" width="60" style="85" customWidth="1"/>
    <col min="1447" max="1447" width="17.28515625" style="85" customWidth="1"/>
    <col min="1448" max="1448" width="13.28515625" style="85" customWidth="1"/>
    <col min="1449" max="1449" width="12" style="85" customWidth="1"/>
    <col min="1450" max="1701" width="9.140625" style="85"/>
    <col min="1702" max="1702" width="60" style="85" customWidth="1"/>
    <col min="1703" max="1703" width="17.28515625" style="85" customWidth="1"/>
    <col min="1704" max="1704" width="13.28515625" style="85" customWidth="1"/>
    <col min="1705" max="1705" width="12" style="85" customWidth="1"/>
    <col min="1706" max="1957" width="9.140625" style="85"/>
    <col min="1958" max="1958" width="60" style="85" customWidth="1"/>
    <col min="1959" max="1959" width="17.28515625" style="85" customWidth="1"/>
    <col min="1960" max="1960" width="13.28515625" style="85" customWidth="1"/>
    <col min="1961" max="1961" width="12" style="85" customWidth="1"/>
    <col min="1962" max="2213" width="9.140625" style="85"/>
    <col min="2214" max="2214" width="60" style="85" customWidth="1"/>
    <col min="2215" max="2215" width="17.28515625" style="85" customWidth="1"/>
    <col min="2216" max="2216" width="13.28515625" style="85" customWidth="1"/>
    <col min="2217" max="2217" width="12" style="85" customWidth="1"/>
    <col min="2218" max="2469" width="9.140625" style="85"/>
    <col min="2470" max="2470" width="60" style="85" customWidth="1"/>
    <col min="2471" max="2471" width="17.28515625" style="85" customWidth="1"/>
    <col min="2472" max="2472" width="13.28515625" style="85" customWidth="1"/>
    <col min="2473" max="2473" width="12" style="85" customWidth="1"/>
    <col min="2474" max="2725" width="9.140625" style="85"/>
    <col min="2726" max="2726" width="60" style="85" customWidth="1"/>
    <col min="2727" max="2727" width="17.28515625" style="85" customWidth="1"/>
    <col min="2728" max="2728" width="13.28515625" style="85" customWidth="1"/>
    <col min="2729" max="2729" width="12" style="85" customWidth="1"/>
    <col min="2730" max="2981" width="9.140625" style="85"/>
    <col min="2982" max="2982" width="60" style="85" customWidth="1"/>
    <col min="2983" max="2983" width="17.28515625" style="85" customWidth="1"/>
    <col min="2984" max="2984" width="13.28515625" style="85" customWidth="1"/>
    <col min="2985" max="2985" width="12" style="85" customWidth="1"/>
    <col min="2986" max="3237" width="9.140625" style="85"/>
    <col min="3238" max="3238" width="60" style="85" customWidth="1"/>
    <col min="3239" max="3239" width="17.28515625" style="85" customWidth="1"/>
    <col min="3240" max="3240" width="13.28515625" style="85" customWidth="1"/>
    <col min="3241" max="3241" width="12" style="85" customWidth="1"/>
    <col min="3242" max="3493" width="9.140625" style="85"/>
    <col min="3494" max="3494" width="60" style="85" customWidth="1"/>
    <col min="3495" max="3495" width="17.28515625" style="85" customWidth="1"/>
    <col min="3496" max="3496" width="13.28515625" style="85" customWidth="1"/>
    <col min="3497" max="3497" width="12" style="85" customWidth="1"/>
    <col min="3498" max="3749" width="9.140625" style="85"/>
    <col min="3750" max="3750" width="60" style="85" customWidth="1"/>
    <col min="3751" max="3751" width="17.28515625" style="85" customWidth="1"/>
    <col min="3752" max="3752" width="13.28515625" style="85" customWidth="1"/>
    <col min="3753" max="3753" width="12" style="85" customWidth="1"/>
    <col min="3754" max="4005" width="9.140625" style="85"/>
    <col min="4006" max="4006" width="60" style="85" customWidth="1"/>
    <col min="4007" max="4007" width="17.28515625" style="85" customWidth="1"/>
    <col min="4008" max="4008" width="13.28515625" style="85" customWidth="1"/>
    <col min="4009" max="4009" width="12" style="85" customWidth="1"/>
    <col min="4010" max="4261" width="9.140625" style="85"/>
    <col min="4262" max="4262" width="60" style="85" customWidth="1"/>
    <col min="4263" max="4263" width="17.28515625" style="85" customWidth="1"/>
    <col min="4264" max="4264" width="13.28515625" style="85" customWidth="1"/>
    <col min="4265" max="4265" width="12" style="85" customWidth="1"/>
    <col min="4266" max="4517" width="9.140625" style="85"/>
    <col min="4518" max="4518" width="60" style="85" customWidth="1"/>
    <col min="4519" max="4519" width="17.28515625" style="85" customWidth="1"/>
    <col min="4520" max="4520" width="13.28515625" style="85" customWidth="1"/>
    <col min="4521" max="4521" width="12" style="85" customWidth="1"/>
    <col min="4522" max="4773" width="9.140625" style="85"/>
    <col min="4774" max="4774" width="60" style="85" customWidth="1"/>
    <col min="4775" max="4775" width="17.28515625" style="85" customWidth="1"/>
    <col min="4776" max="4776" width="13.28515625" style="85" customWidth="1"/>
    <col min="4777" max="4777" width="12" style="85" customWidth="1"/>
    <col min="4778" max="5029" width="9.140625" style="85"/>
    <col min="5030" max="5030" width="60" style="85" customWidth="1"/>
    <col min="5031" max="5031" width="17.28515625" style="85" customWidth="1"/>
    <col min="5032" max="5032" width="13.28515625" style="85" customWidth="1"/>
    <col min="5033" max="5033" width="12" style="85" customWidth="1"/>
    <col min="5034" max="5285" width="9.140625" style="85"/>
    <col min="5286" max="5286" width="60" style="85" customWidth="1"/>
    <col min="5287" max="5287" width="17.28515625" style="85" customWidth="1"/>
    <col min="5288" max="5288" width="13.28515625" style="85" customWidth="1"/>
    <col min="5289" max="5289" width="12" style="85" customWidth="1"/>
    <col min="5290" max="5541" width="9.140625" style="85"/>
    <col min="5542" max="5542" width="60" style="85" customWidth="1"/>
    <col min="5543" max="5543" width="17.28515625" style="85" customWidth="1"/>
    <col min="5544" max="5544" width="13.28515625" style="85" customWidth="1"/>
    <col min="5545" max="5545" width="12" style="85" customWidth="1"/>
    <col min="5546" max="5797" width="9.140625" style="85"/>
    <col min="5798" max="5798" width="60" style="85" customWidth="1"/>
    <col min="5799" max="5799" width="17.28515625" style="85" customWidth="1"/>
    <col min="5800" max="5800" width="13.28515625" style="85" customWidth="1"/>
    <col min="5801" max="5801" width="12" style="85" customWidth="1"/>
    <col min="5802" max="6053" width="9.140625" style="85"/>
    <col min="6054" max="6054" width="60" style="85" customWidth="1"/>
    <col min="6055" max="6055" width="17.28515625" style="85" customWidth="1"/>
    <col min="6056" max="6056" width="13.28515625" style="85" customWidth="1"/>
    <col min="6057" max="6057" width="12" style="85" customWidth="1"/>
    <col min="6058" max="6309" width="9.140625" style="85"/>
    <col min="6310" max="6310" width="60" style="85" customWidth="1"/>
    <col min="6311" max="6311" width="17.28515625" style="85" customWidth="1"/>
    <col min="6312" max="6312" width="13.28515625" style="85" customWidth="1"/>
    <col min="6313" max="6313" width="12" style="85" customWidth="1"/>
    <col min="6314" max="6565" width="9.140625" style="85"/>
    <col min="6566" max="6566" width="60" style="85" customWidth="1"/>
    <col min="6567" max="6567" width="17.28515625" style="85" customWidth="1"/>
    <col min="6568" max="6568" width="13.28515625" style="85" customWidth="1"/>
    <col min="6569" max="6569" width="12" style="85" customWidth="1"/>
    <col min="6570" max="6821" width="9.140625" style="85"/>
    <col min="6822" max="6822" width="60" style="85" customWidth="1"/>
    <col min="6823" max="6823" width="17.28515625" style="85" customWidth="1"/>
    <col min="6824" max="6824" width="13.28515625" style="85" customWidth="1"/>
    <col min="6825" max="6825" width="12" style="85" customWidth="1"/>
    <col min="6826" max="7077" width="9.140625" style="85"/>
    <col min="7078" max="7078" width="60" style="85" customWidth="1"/>
    <col min="7079" max="7079" width="17.28515625" style="85" customWidth="1"/>
    <col min="7080" max="7080" width="13.28515625" style="85" customWidth="1"/>
    <col min="7081" max="7081" width="12" style="85" customWidth="1"/>
    <col min="7082" max="7333" width="9.140625" style="85"/>
    <col min="7334" max="7334" width="60" style="85" customWidth="1"/>
    <col min="7335" max="7335" width="17.28515625" style="85" customWidth="1"/>
    <col min="7336" max="7336" width="13.28515625" style="85" customWidth="1"/>
    <col min="7337" max="7337" width="12" style="85" customWidth="1"/>
    <col min="7338" max="7589" width="9.140625" style="85"/>
    <col min="7590" max="7590" width="60" style="85" customWidth="1"/>
    <col min="7591" max="7591" width="17.28515625" style="85" customWidth="1"/>
    <col min="7592" max="7592" width="13.28515625" style="85" customWidth="1"/>
    <col min="7593" max="7593" width="12" style="85" customWidth="1"/>
    <col min="7594" max="7845" width="9.140625" style="85"/>
    <col min="7846" max="7846" width="60" style="85" customWidth="1"/>
    <col min="7847" max="7847" width="17.28515625" style="85" customWidth="1"/>
    <col min="7848" max="7848" width="13.28515625" style="85" customWidth="1"/>
    <col min="7849" max="7849" width="12" style="85" customWidth="1"/>
    <col min="7850" max="8101" width="9.140625" style="85"/>
    <col min="8102" max="8102" width="60" style="85" customWidth="1"/>
    <col min="8103" max="8103" width="17.28515625" style="85" customWidth="1"/>
    <col min="8104" max="8104" width="13.28515625" style="85" customWidth="1"/>
    <col min="8105" max="8105" width="12" style="85" customWidth="1"/>
    <col min="8106" max="8357" width="9.140625" style="85"/>
    <col min="8358" max="8358" width="60" style="85" customWidth="1"/>
    <col min="8359" max="8359" width="17.28515625" style="85" customWidth="1"/>
    <col min="8360" max="8360" width="13.28515625" style="85" customWidth="1"/>
    <col min="8361" max="8361" width="12" style="85" customWidth="1"/>
    <col min="8362" max="8613" width="9.140625" style="85"/>
    <col min="8614" max="8614" width="60" style="85" customWidth="1"/>
    <col min="8615" max="8615" width="17.28515625" style="85" customWidth="1"/>
    <col min="8616" max="8616" width="13.28515625" style="85" customWidth="1"/>
    <col min="8617" max="8617" width="12" style="85" customWidth="1"/>
    <col min="8618" max="8869" width="9.140625" style="85"/>
    <col min="8870" max="8870" width="60" style="85" customWidth="1"/>
    <col min="8871" max="8871" width="17.28515625" style="85" customWidth="1"/>
    <col min="8872" max="8872" width="13.28515625" style="85" customWidth="1"/>
    <col min="8873" max="8873" width="12" style="85" customWidth="1"/>
    <col min="8874" max="9125" width="9.140625" style="85"/>
    <col min="9126" max="9126" width="60" style="85" customWidth="1"/>
    <col min="9127" max="9127" width="17.28515625" style="85" customWidth="1"/>
    <col min="9128" max="9128" width="13.28515625" style="85" customWidth="1"/>
    <col min="9129" max="9129" width="12" style="85" customWidth="1"/>
    <col min="9130" max="9381" width="9.140625" style="85"/>
    <col min="9382" max="9382" width="60" style="85" customWidth="1"/>
    <col min="9383" max="9383" width="17.28515625" style="85" customWidth="1"/>
    <col min="9384" max="9384" width="13.28515625" style="85" customWidth="1"/>
    <col min="9385" max="9385" width="12" style="85" customWidth="1"/>
    <col min="9386" max="9637" width="9.140625" style="85"/>
    <col min="9638" max="9638" width="60" style="85" customWidth="1"/>
    <col min="9639" max="9639" width="17.28515625" style="85" customWidth="1"/>
    <col min="9640" max="9640" width="13.28515625" style="85" customWidth="1"/>
    <col min="9641" max="9641" width="12" style="85" customWidth="1"/>
    <col min="9642" max="9893" width="9.140625" style="85"/>
    <col min="9894" max="9894" width="60" style="85" customWidth="1"/>
    <col min="9895" max="9895" width="17.28515625" style="85" customWidth="1"/>
    <col min="9896" max="9896" width="13.28515625" style="85" customWidth="1"/>
    <col min="9897" max="9897" width="12" style="85" customWidth="1"/>
    <col min="9898" max="10149" width="9.140625" style="85"/>
    <col min="10150" max="10150" width="60" style="85" customWidth="1"/>
    <col min="10151" max="10151" width="17.28515625" style="85" customWidth="1"/>
    <col min="10152" max="10152" width="13.28515625" style="85" customWidth="1"/>
    <col min="10153" max="10153" width="12" style="85" customWidth="1"/>
    <col min="10154" max="10405" width="9.140625" style="85"/>
    <col min="10406" max="10406" width="60" style="85" customWidth="1"/>
    <col min="10407" max="10407" width="17.28515625" style="85" customWidth="1"/>
    <col min="10408" max="10408" width="13.28515625" style="85" customWidth="1"/>
    <col min="10409" max="10409" width="12" style="85" customWidth="1"/>
    <col min="10410" max="10661" width="9.140625" style="85"/>
    <col min="10662" max="10662" width="60" style="85" customWidth="1"/>
    <col min="10663" max="10663" width="17.28515625" style="85" customWidth="1"/>
    <col min="10664" max="10664" width="13.28515625" style="85" customWidth="1"/>
    <col min="10665" max="10665" width="12" style="85" customWidth="1"/>
    <col min="10666" max="10917" width="9.140625" style="85"/>
    <col min="10918" max="10918" width="60" style="85" customWidth="1"/>
    <col min="10919" max="10919" width="17.28515625" style="85" customWidth="1"/>
    <col min="10920" max="10920" width="13.28515625" style="85" customWidth="1"/>
    <col min="10921" max="10921" width="12" style="85" customWidth="1"/>
    <col min="10922" max="11173" width="9.140625" style="85"/>
    <col min="11174" max="11174" width="60" style="85" customWidth="1"/>
    <col min="11175" max="11175" width="17.28515625" style="85" customWidth="1"/>
    <col min="11176" max="11176" width="13.28515625" style="85" customWidth="1"/>
    <col min="11177" max="11177" width="12" style="85" customWidth="1"/>
    <col min="11178" max="11429" width="9.140625" style="85"/>
    <col min="11430" max="11430" width="60" style="85" customWidth="1"/>
    <col min="11431" max="11431" width="17.28515625" style="85" customWidth="1"/>
    <col min="11432" max="11432" width="13.28515625" style="85" customWidth="1"/>
    <col min="11433" max="11433" width="12" style="85" customWidth="1"/>
    <col min="11434" max="11685" width="9.140625" style="85"/>
    <col min="11686" max="11686" width="60" style="85" customWidth="1"/>
    <col min="11687" max="11687" width="17.28515625" style="85" customWidth="1"/>
    <col min="11688" max="11688" width="13.28515625" style="85" customWidth="1"/>
    <col min="11689" max="11689" width="12" style="85" customWidth="1"/>
    <col min="11690" max="11941" width="9.140625" style="85"/>
    <col min="11942" max="11942" width="60" style="85" customWidth="1"/>
    <col min="11943" max="11943" width="17.28515625" style="85" customWidth="1"/>
    <col min="11944" max="11944" width="13.28515625" style="85" customWidth="1"/>
    <col min="11945" max="11945" width="12" style="85" customWidth="1"/>
    <col min="11946" max="12197" width="9.140625" style="85"/>
    <col min="12198" max="12198" width="60" style="85" customWidth="1"/>
    <col min="12199" max="12199" width="17.28515625" style="85" customWidth="1"/>
    <col min="12200" max="12200" width="13.28515625" style="85" customWidth="1"/>
    <col min="12201" max="12201" width="12" style="85" customWidth="1"/>
    <col min="12202" max="12453" width="9.140625" style="85"/>
    <col min="12454" max="12454" width="60" style="85" customWidth="1"/>
    <col min="12455" max="12455" width="17.28515625" style="85" customWidth="1"/>
    <col min="12456" max="12456" width="13.28515625" style="85" customWidth="1"/>
    <col min="12457" max="12457" width="12" style="85" customWidth="1"/>
    <col min="12458" max="12709" width="9.140625" style="85"/>
    <col min="12710" max="12710" width="60" style="85" customWidth="1"/>
    <col min="12711" max="12711" width="17.28515625" style="85" customWidth="1"/>
    <col min="12712" max="12712" width="13.28515625" style="85" customWidth="1"/>
    <col min="12713" max="12713" width="12" style="85" customWidth="1"/>
    <col min="12714" max="12965" width="9.140625" style="85"/>
    <col min="12966" max="12966" width="60" style="85" customWidth="1"/>
    <col min="12967" max="12967" width="17.28515625" style="85" customWidth="1"/>
    <col min="12968" max="12968" width="13.28515625" style="85" customWidth="1"/>
    <col min="12969" max="12969" width="12" style="85" customWidth="1"/>
    <col min="12970" max="13221" width="9.140625" style="85"/>
    <col min="13222" max="13222" width="60" style="85" customWidth="1"/>
    <col min="13223" max="13223" width="17.28515625" style="85" customWidth="1"/>
    <col min="13224" max="13224" width="13.28515625" style="85" customWidth="1"/>
    <col min="13225" max="13225" width="12" style="85" customWidth="1"/>
    <col min="13226" max="13477" width="9.140625" style="85"/>
    <col min="13478" max="13478" width="60" style="85" customWidth="1"/>
    <col min="13479" max="13479" width="17.28515625" style="85" customWidth="1"/>
    <col min="13480" max="13480" width="13.28515625" style="85" customWidth="1"/>
    <col min="13481" max="13481" width="12" style="85" customWidth="1"/>
    <col min="13482" max="13733" width="9.140625" style="85"/>
    <col min="13734" max="13734" width="60" style="85" customWidth="1"/>
    <col min="13735" max="13735" width="17.28515625" style="85" customWidth="1"/>
    <col min="13736" max="13736" width="13.28515625" style="85" customWidth="1"/>
    <col min="13737" max="13737" width="12" style="85" customWidth="1"/>
    <col min="13738" max="13989" width="9.140625" style="85"/>
    <col min="13990" max="13990" width="60" style="85" customWidth="1"/>
    <col min="13991" max="13991" width="17.28515625" style="85" customWidth="1"/>
    <col min="13992" max="13992" width="13.28515625" style="85" customWidth="1"/>
    <col min="13993" max="13993" width="12" style="85" customWidth="1"/>
    <col min="13994" max="14245" width="9.140625" style="85"/>
    <col min="14246" max="14246" width="60" style="85" customWidth="1"/>
    <col min="14247" max="14247" width="17.28515625" style="85" customWidth="1"/>
    <col min="14248" max="14248" width="13.28515625" style="85" customWidth="1"/>
    <col min="14249" max="14249" width="12" style="85" customWidth="1"/>
    <col min="14250" max="14501" width="9.140625" style="85"/>
    <col min="14502" max="14502" width="60" style="85" customWidth="1"/>
    <col min="14503" max="14503" width="17.28515625" style="85" customWidth="1"/>
    <col min="14504" max="14504" width="13.28515625" style="85" customWidth="1"/>
    <col min="14505" max="14505" width="12" style="85" customWidth="1"/>
    <col min="14506" max="14757" width="9.140625" style="85"/>
    <col min="14758" max="14758" width="60" style="85" customWidth="1"/>
    <col min="14759" max="14759" width="17.28515625" style="85" customWidth="1"/>
    <col min="14760" max="14760" width="13.28515625" style="85" customWidth="1"/>
    <col min="14761" max="14761" width="12" style="85" customWidth="1"/>
    <col min="14762" max="15013" width="9.140625" style="85"/>
    <col min="15014" max="15014" width="60" style="85" customWidth="1"/>
    <col min="15015" max="15015" width="17.28515625" style="85" customWidth="1"/>
    <col min="15016" max="15016" width="13.28515625" style="85" customWidth="1"/>
    <col min="15017" max="15017" width="12" style="85" customWidth="1"/>
    <col min="15018" max="15269" width="9.140625" style="85"/>
    <col min="15270" max="15270" width="60" style="85" customWidth="1"/>
    <col min="15271" max="15271" width="17.28515625" style="85" customWidth="1"/>
    <col min="15272" max="15272" width="13.28515625" style="85" customWidth="1"/>
    <col min="15273" max="15273" width="12" style="85" customWidth="1"/>
    <col min="15274" max="15525" width="9.140625" style="85"/>
    <col min="15526" max="15526" width="60" style="85" customWidth="1"/>
    <col min="15527" max="15527" width="17.28515625" style="85" customWidth="1"/>
    <col min="15528" max="15528" width="13.28515625" style="85" customWidth="1"/>
    <col min="15529" max="15529" width="12" style="85" customWidth="1"/>
    <col min="15530" max="15781" width="9.140625" style="85"/>
    <col min="15782" max="15782" width="60" style="85" customWidth="1"/>
    <col min="15783" max="15783" width="17.28515625" style="85" customWidth="1"/>
    <col min="15784" max="15784" width="13.28515625" style="85" customWidth="1"/>
    <col min="15785" max="15785" width="12" style="85" customWidth="1"/>
    <col min="15786" max="16037" width="9.140625" style="85"/>
    <col min="16038" max="16038" width="60" style="85" customWidth="1"/>
    <col min="16039" max="16039" width="17.28515625" style="85" customWidth="1"/>
    <col min="16040" max="16040" width="13.28515625" style="85" customWidth="1"/>
    <col min="16041" max="16041" width="12" style="85" customWidth="1"/>
    <col min="16042" max="16384" width="9.140625" style="85"/>
  </cols>
  <sheetData>
    <row r="1" spans="1:3" s="89" customFormat="1" ht="16.5" customHeight="1" x14ac:dyDescent="0.25">
      <c r="A1" s="17"/>
      <c r="B1" s="107" t="s">
        <v>68</v>
      </c>
      <c r="C1" s="107"/>
    </row>
    <row r="2" spans="1:3" s="89" customFormat="1" ht="14.25" customHeight="1" x14ac:dyDescent="0.25">
      <c r="A2" s="17"/>
      <c r="B2" s="107" t="s">
        <v>201</v>
      </c>
      <c r="C2" s="107"/>
    </row>
    <row r="3" spans="1:3" s="89" customFormat="1" ht="15.75" x14ac:dyDescent="0.25">
      <c r="A3" s="18"/>
      <c r="B3" s="107" t="s">
        <v>69</v>
      </c>
      <c r="C3" s="107"/>
    </row>
    <row r="4" spans="1:3" ht="12.75" customHeight="1" x14ac:dyDescent="0.25">
      <c r="A4" s="19"/>
      <c r="B4" s="20"/>
      <c r="C4" s="20"/>
    </row>
    <row r="5" spans="1:3" ht="15.75" x14ac:dyDescent="0.25">
      <c r="A5" s="21"/>
      <c r="B5" s="22" t="s">
        <v>175</v>
      </c>
      <c r="C5" s="23"/>
    </row>
    <row r="6" spans="1:3" ht="11.25" customHeight="1" x14ac:dyDescent="0.25">
      <c r="A6" s="19"/>
      <c r="B6" s="22"/>
      <c r="C6" s="24"/>
    </row>
    <row r="7" spans="1:3" ht="15.75" x14ac:dyDescent="0.25">
      <c r="A7" s="19"/>
      <c r="B7" s="25" t="s">
        <v>4</v>
      </c>
      <c r="C7" s="23" t="s">
        <v>80</v>
      </c>
    </row>
    <row r="8" spans="1:3" ht="42.75" customHeight="1" x14ac:dyDescent="0.2">
      <c r="A8" s="57" t="s">
        <v>0</v>
      </c>
      <c r="B8" s="57" t="s">
        <v>5</v>
      </c>
      <c r="C8" s="57" t="s">
        <v>66</v>
      </c>
    </row>
    <row r="9" spans="1:3" ht="15.75" x14ac:dyDescent="0.25">
      <c r="A9" s="84">
        <v>1</v>
      </c>
      <c r="B9" s="84">
        <v>2</v>
      </c>
      <c r="C9" s="84">
        <v>3</v>
      </c>
    </row>
    <row r="10" spans="1:3" ht="15.75" customHeight="1" x14ac:dyDescent="0.25">
      <c r="A10" s="10">
        <v>1</v>
      </c>
      <c r="B10" s="8" t="s">
        <v>116</v>
      </c>
      <c r="C10" s="11">
        <f>SUM(C11:C15)</f>
        <v>158248</v>
      </c>
    </row>
    <row r="11" spans="1:3" ht="15" customHeight="1" x14ac:dyDescent="0.25">
      <c r="A11" s="10">
        <f>+A10+1</f>
        <v>2</v>
      </c>
      <c r="B11" s="9" t="s">
        <v>6</v>
      </c>
      <c r="C11" s="12">
        <f>146123+700</f>
        <v>146823</v>
      </c>
    </row>
    <row r="12" spans="1:3" ht="15" customHeight="1" x14ac:dyDescent="0.25">
      <c r="A12" s="10">
        <f t="shared" ref="A12:A70" si="0">+A11+1</f>
        <v>3</v>
      </c>
      <c r="B12" s="9" t="s">
        <v>7</v>
      </c>
      <c r="C12" s="12">
        <v>545</v>
      </c>
    </row>
    <row r="13" spans="1:3" ht="15" customHeight="1" x14ac:dyDescent="0.25">
      <c r="A13" s="10">
        <f t="shared" si="0"/>
        <v>4</v>
      </c>
      <c r="B13" s="9" t="s">
        <v>8</v>
      </c>
      <c r="C13" s="12">
        <v>100</v>
      </c>
    </row>
    <row r="14" spans="1:3" ht="15" customHeight="1" x14ac:dyDescent="0.25">
      <c r="A14" s="10">
        <f t="shared" si="0"/>
        <v>5</v>
      </c>
      <c r="B14" s="9" t="s">
        <v>9</v>
      </c>
      <c r="C14" s="12">
        <v>9730</v>
      </c>
    </row>
    <row r="15" spans="1:3" ht="15" customHeight="1" x14ac:dyDescent="0.25">
      <c r="A15" s="10">
        <f t="shared" si="0"/>
        <v>6</v>
      </c>
      <c r="B15" s="9" t="s">
        <v>10</v>
      </c>
      <c r="C15" s="12">
        <v>1050</v>
      </c>
    </row>
    <row r="16" spans="1:3" ht="15.75" x14ac:dyDescent="0.25">
      <c r="A16" s="10">
        <f t="shared" si="0"/>
        <v>7</v>
      </c>
      <c r="B16" s="8" t="s">
        <v>186</v>
      </c>
      <c r="C16" s="11">
        <f>+C17+C18+C46</f>
        <v>107106.4</v>
      </c>
    </row>
    <row r="17" spans="1:3" ht="31.5" x14ac:dyDescent="0.25">
      <c r="A17" s="10">
        <f t="shared" si="0"/>
        <v>8</v>
      </c>
      <c r="B17" s="8" t="s">
        <v>105</v>
      </c>
      <c r="C17" s="11">
        <f>34.9+13473.7</f>
        <v>13508.6</v>
      </c>
    </row>
    <row r="18" spans="1:3" ht="15.75" customHeight="1" x14ac:dyDescent="0.25">
      <c r="A18" s="10">
        <f t="shared" si="0"/>
        <v>9</v>
      </c>
      <c r="B18" s="8" t="s">
        <v>188</v>
      </c>
      <c r="C18" s="11">
        <f>+C19+C41+C42+C45</f>
        <v>92229.6</v>
      </c>
    </row>
    <row r="19" spans="1:3" ht="33.75" customHeight="1" x14ac:dyDescent="0.25">
      <c r="A19" s="10">
        <f t="shared" si="0"/>
        <v>10</v>
      </c>
      <c r="B19" s="9" t="s">
        <v>187</v>
      </c>
      <c r="C19" s="53">
        <f>SUM(C20:C40)</f>
        <v>13192.4</v>
      </c>
    </row>
    <row r="20" spans="1:3" ht="31.5" x14ac:dyDescent="0.25">
      <c r="A20" s="10">
        <f t="shared" si="0"/>
        <v>11</v>
      </c>
      <c r="B20" s="5" t="s">
        <v>147</v>
      </c>
      <c r="C20" s="12">
        <v>0.4</v>
      </c>
    </row>
    <row r="21" spans="1:3" ht="15.75" customHeight="1" x14ac:dyDescent="0.25">
      <c r="A21" s="10">
        <f t="shared" si="0"/>
        <v>12</v>
      </c>
      <c r="B21" s="5" t="s">
        <v>13</v>
      </c>
      <c r="C21" s="12">
        <v>31.7</v>
      </c>
    </row>
    <row r="22" spans="1:3" ht="15.75" customHeight="1" x14ac:dyDescent="0.25">
      <c r="A22" s="10">
        <f t="shared" si="0"/>
        <v>13</v>
      </c>
      <c r="B22" s="5" t="s">
        <v>16</v>
      </c>
      <c r="C22" s="12">
        <v>143.30000000000001</v>
      </c>
    </row>
    <row r="23" spans="1:3" ht="32.25" customHeight="1" x14ac:dyDescent="0.25">
      <c r="A23" s="10">
        <f t="shared" si="0"/>
        <v>14</v>
      </c>
      <c r="B23" s="5" t="s">
        <v>156</v>
      </c>
      <c r="C23" s="12">
        <v>16.7</v>
      </c>
    </row>
    <row r="24" spans="1:3" ht="15.75" customHeight="1" x14ac:dyDescent="0.25">
      <c r="A24" s="10">
        <f t="shared" si="0"/>
        <v>15</v>
      </c>
      <c r="B24" s="5" t="s">
        <v>14</v>
      </c>
      <c r="C24" s="12">
        <v>15.6</v>
      </c>
    </row>
    <row r="25" spans="1:3" ht="15.75" customHeight="1" x14ac:dyDescent="0.25">
      <c r="A25" s="10">
        <f t="shared" si="0"/>
        <v>16</v>
      </c>
      <c r="B25" s="5" t="s">
        <v>75</v>
      </c>
      <c r="C25" s="12">
        <v>80</v>
      </c>
    </row>
    <row r="26" spans="1:3" ht="15.75" customHeight="1" x14ac:dyDescent="0.25">
      <c r="A26" s="10">
        <f t="shared" si="0"/>
        <v>17</v>
      </c>
      <c r="B26" s="5" t="s">
        <v>101</v>
      </c>
      <c r="C26" s="12">
        <v>33.200000000000003</v>
      </c>
    </row>
    <row r="27" spans="1:3" ht="15.75" customHeight="1" x14ac:dyDescent="0.25">
      <c r="A27" s="10">
        <f t="shared" si="0"/>
        <v>18</v>
      </c>
      <c r="B27" s="5" t="s">
        <v>15</v>
      </c>
      <c r="C27" s="12">
        <v>91.3</v>
      </c>
    </row>
    <row r="28" spans="1:3" ht="34.5" customHeight="1" x14ac:dyDescent="0.25">
      <c r="A28" s="10">
        <f t="shared" si="0"/>
        <v>19</v>
      </c>
      <c r="B28" s="5" t="s">
        <v>17</v>
      </c>
      <c r="C28" s="12">
        <v>2.8</v>
      </c>
    </row>
    <row r="29" spans="1:3" ht="15.75" customHeight="1" x14ac:dyDescent="0.25">
      <c r="A29" s="10">
        <f t="shared" si="0"/>
        <v>20</v>
      </c>
      <c r="B29" s="5" t="s">
        <v>76</v>
      </c>
      <c r="C29" s="12">
        <v>6.7</v>
      </c>
    </row>
    <row r="30" spans="1:3" ht="19.5" customHeight="1" x14ac:dyDescent="0.25">
      <c r="A30" s="10">
        <f t="shared" si="0"/>
        <v>21</v>
      </c>
      <c r="B30" s="9" t="s">
        <v>35</v>
      </c>
      <c r="C30" s="12">
        <v>25.7</v>
      </c>
    </row>
    <row r="31" spans="1:3" ht="31.5" x14ac:dyDescent="0.25">
      <c r="A31" s="10">
        <f t="shared" si="0"/>
        <v>22</v>
      </c>
      <c r="B31" s="5" t="s">
        <v>100</v>
      </c>
      <c r="C31" s="12">
        <v>454.8</v>
      </c>
    </row>
    <row r="32" spans="1:3" ht="15.75" customHeight="1" x14ac:dyDescent="0.25">
      <c r="A32" s="10">
        <f t="shared" si="0"/>
        <v>23</v>
      </c>
      <c r="B32" s="5" t="s">
        <v>18</v>
      </c>
      <c r="C32" s="12">
        <v>6682.4</v>
      </c>
    </row>
    <row r="33" spans="1:3" ht="15.75" x14ac:dyDescent="0.25">
      <c r="A33" s="10">
        <f t="shared" si="0"/>
        <v>24</v>
      </c>
      <c r="B33" s="5" t="s">
        <v>19</v>
      </c>
      <c r="C33" s="12">
        <v>1076.7</v>
      </c>
    </row>
    <row r="34" spans="1:3" ht="15.75" customHeight="1" x14ac:dyDescent="0.25">
      <c r="A34" s="10">
        <f t="shared" si="0"/>
        <v>25</v>
      </c>
      <c r="B34" s="5" t="s">
        <v>20</v>
      </c>
      <c r="C34" s="12">
        <v>2685.5</v>
      </c>
    </row>
    <row r="35" spans="1:3" ht="15.75" x14ac:dyDescent="0.25">
      <c r="A35" s="10">
        <f t="shared" si="0"/>
        <v>26</v>
      </c>
      <c r="B35" s="5" t="s">
        <v>102</v>
      </c>
      <c r="C35" s="12">
        <v>492.8</v>
      </c>
    </row>
    <row r="36" spans="1:3" ht="46.5" customHeight="1" x14ac:dyDescent="0.25">
      <c r="A36" s="10">
        <f t="shared" si="0"/>
        <v>27</v>
      </c>
      <c r="B36" s="5" t="s">
        <v>178</v>
      </c>
      <c r="C36" s="12">
        <v>1125.2</v>
      </c>
    </row>
    <row r="37" spans="1:3" ht="15.75" x14ac:dyDescent="0.25">
      <c r="A37" s="10">
        <f t="shared" si="0"/>
        <v>28</v>
      </c>
      <c r="B37" s="5" t="s">
        <v>122</v>
      </c>
      <c r="C37" s="12">
        <v>147</v>
      </c>
    </row>
    <row r="38" spans="1:3" ht="18" customHeight="1" x14ac:dyDescent="0.25">
      <c r="A38" s="10">
        <f t="shared" si="0"/>
        <v>29</v>
      </c>
      <c r="B38" s="5" t="s">
        <v>91</v>
      </c>
      <c r="C38" s="12">
        <v>8.1999999999999993</v>
      </c>
    </row>
    <row r="39" spans="1:3" ht="15" customHeight="1" x14ac:dyDescent="0.25">
      <c r="A39" s="10">
        <f t="shared" si="0"/>
        <v>30</v>
      </c>
      <c r="B39" s="5" t="s">
        <v>119</v>
      </c>
      <c r="C39" s="12">
        <v>41.4</v>
      </c>
    </row>
    <row r="40" spans="1:3" ht="51.75" customHeight="1" x14ac:dyDescent="0.25">
      <c r="A40" s="10">
        <f t="shared" si="0"/>
        <v>31</v>
      </c>
      <c r="B40" s="5" t="s">
        <v>153</v>
      </c>
      <c r="C40" s="12">
        <v>31</v>
      </c>
    </row>
    <row r="41" spans="1:3" ht="15" customHeight="1" x14ac:dyDescent="0.25">
      <c r="A41" s="10">
        <f t="shared" si="0"/>
        <v>32</v>
      </c>
      <c r="B41" s="9" t="s">
        <v>117</v>
      </c>
      <c r="C41" s="53">
        <v>77168.5</v>
      </c>
    </row>
    <row r="42" spans="1:3" ht="16.5" customHeight="1" x14ac:dyDescent="0.25">
      <c r="A42" s="10">
        <f t="shared" si="0"/>
        <v>33</v>
      </c>
      <c r="B42" s="9" t="s">
        <v>189</v>
      </c>
      <c r="C42" s="12">
        <f>SUM(C43:C44)</f>
        <v>1867</v>
      </c>
    </row>
    <row r="43" spans="1:3" ht="14.25" customHeight="1" x14ac:dyDescent="0.25">
      <c r="A43" s="10">
        <f t="shared" si="0"/>
        <v>34</v>
      </c>
      <c r="B43" s="9" t="s">
        <v>118</v>
      </c>
      <c r="C43" s="12">
        <v>1846.8</v>
      </c>
    </row>
    <row r="44" spans="1:3" ht="15.75" x14ac:dyDescent="0.25">
      <c r="A44" s="10">
        <f t="shared" si="0"/>
        <v>35</v>
      </c>
      <c r="B44" s="9" t="s">
        <v>21</v>
      </c>
      <c r="C44" s="12">
        <v>20.2</v>
      </c>
    </row>
    <row r="45" spans="1:3" ht="31.5" x14ac:dyDescent="0.25">
      <c r="A45" s="10">
        <f t="shared" si="0"/>
        <v>36</v>
      </c>
      <c r="B45" s="9" t="s">
        <v>22</v>
      </c>
      <c r="C45" s="53">
        <v>1.7</v>
      </c>
    </row>
    <row r="46" spans="1:3" ht="17.25" customHeight="1" x14ac:dyDescent="0.25">
      <c r="A46" s="10">
        <f t="shared" si="0"/>
        <v>37</v>
      </c>
      <c r="B46" s="75" t="s">
        <v>190</v>
      </c>
      <c r="C46" s="13">
        <f>SUM(C47:C53)</f>
        <v>1368.2</v>
      </c>
    </row>
    <row r="47" spans="1:3" ht="31.5" customHeight="1" x14ac:dyDescent="0.25">
      <c r="A47" s="10">
        <f t="shared" si="0"/>
        <v>38</v>
      </c>
      <c r="B47" s="52" t="s">
        <v>143</v>
      </c>
      <c r="C47" s="12">
        <v>57.4</v>
      </c>
    </row>
    <row r="48" spans="1:3" ht="18.75" customHeight="1" x14ac:dyDescent="0.25">
      <c r="A48" s="10">
        <f t="shared" si="0"/>
        <v>39</v>
      </c>
      <c r="B48" s="52" t="s">
        <v>148</v>
      </c>
      <c r="C48" s="12">
        <v>1157.5</v>
      </c>
    </row>
    <row r="49" spans="1:3" ht="48" customHeight="1" x14ac:dyDescent="0.25">
      <c r="A49" s="10">
        <f t="shared" si="0"/>
        <v>40</v>
      </c>
      <c r="B49" s="81" t="s">
        <v>173</v>
      </c>
      <c r="C49" s="12">
        <v>24.5</v>
      </c>
    </row>
    <row r="50" spans="1:3" ht="28.5" customHeight="1" x14ac:dyDescent="0.25">
      <c r="A50" s="10">
        <f t="shared" si="0"/>
        <v>41</v>
      </c>
      <c r="B50" s="105" t="s">
        <v>179</v>
      </c>
      <c r="C50" s="12">
        <v>61.7</v>
      </c>
    </row>
    <row r="51" spans="1:3" ht="32.25" customHeight="1" x14ac:dyDescent="0.25">
      <c r="A51" s="10">
        <f t="shared" si="0"/>
        <v>42</v>
      </c>
      <c r="B51" s="52" t="s">
        <v>180</v>
      </c>
      <c r="C51" s="12">
        <v>3.9</v>
      </c>
    </row>
    <row r="52" spans="1:3" ht="32.25" customHeight="1" x14ac:dyDescent="0.25">
      <c r="A52" s="10">
        <f t="shared" si="0"/>
        <v>43</v>
      </c>
      <c r="B52" s="52" t="s">
        <v>181</v>
      </c>
      <c r="C52" s="12">
        <v>4.5</v>
      </c>
    </row>
    <row r="53" spans="1:3" ht="31.5" x14ac:dyDescent="0.25">
      <c r="A53" s="10">
        <f t="shared" si="0"/>
        <v>44</v>
      </c>
      <c r="B53" s="52" t="s">
        <v>139</v>
      </c>
      <c r="C53" s="12">
        <v>58.7</v>
      </c>
    </row>
    <row r="54" spans="1:3" ht="15.75" x14ac:dyDescent="0.25">
      <c r="A54" s="10">
        <f t="shared" si="0"/>
        <v>45</v>
      </c>
      <c r="B54" s="8" t="s">
        <v>191</v>
      </c>
      <c r="C54" s="13">
        <f>SUM(C55:C65)</f>
        <v>24498</v>
      </c>
    </row>
    <row r="55" spans="1:3" ht="15.75" x14ac:dyDescent="0.25">
      <c r="A55" s="10">
        <f t="shared" si="0"/>
        <v>46</v>
      </c>
      <c r="B55" s="9" t="s">
        <v>23</v>
      </c>
      <c r="C55" s="12">
        <v>710.5</v>
      </c>
    </row>
    <row r="56" spans="1:3" ht="15" customHeight="1" x14ac:dyDescent="0.25">
      <c r="A56" s="10">
        <f t="shared" si="0"/>
        <v>47</v>
      </c>
      <c r="B56" s="9" t="s">
        <v>77</v>
      </c>
      <c r="C56" s="12">
        <v>2300</v>
      </c>
    </row>
    <row r="57" spans="1:3" ht="15.75" customHeight="1" x14ac:dyDescent="0.25">
      <c r="A57" s="10">
        <f t="shared" si="0"/>
        <v>48</v>
      </c>
      <c r="B57" s="9" t="s">
        <v>24</v>
      </c>
      <c r="C57" s="12">
        <v>120</v>
      </c>
    </row>
    <row r="58" spans="1:3" ht="15.75" x14ac:dyDescent="0.25">
      <c r="A58" s="10">
        <f t="shared" si="0"/>
        <v>49</v>
      </c>
      <c r="B58" s="9" t="s">
        <v>25</v>
      </c>
      <c r="C58" s="12">
        <v>1305.5999999999999</v>
      </c>
    </row>
    <row r="59" spans="1:3" ht="15.75" x14ac:dyDescent="0.25">
      <c r="A59" s="10">
        <f t="shared" si="0"/>
        <v>50</v>
      </c>
      <c r="B59" s="9" t="s">
        <v>145</v>
      </c>
      <c r="C59" s="12">
        <v>700</v>
      </c>
    </row>
    <row r="60" spans="1:3" ht="15.75" x14ac:dyDescent="0.25">
      <c r="A60" s="10">
        <f t="shared" si="0"/>
        <v>51</v>
      </c>
      <c r="B60" s="9" t="s">
        <v>97</v>
      </c>
      <c r="C60" s="12">
        <v>2130.3000000000002</v>
      </c>
    </row>
    <row r="61" spans="1:3" ht="31.5" customHeight="1" x14ac:dyDescent="0.25">
      <c r="A61" s="10">
        <f t="shared" si="0"/>
        <v>52</v>
      </c>
      <c r="B61" s="9" t="s">
        <v>26</v>
      </c>
      <c r="C61" s="12">
        <v>7260.7</v>
      </c>
    </row>
    <row r="62" spans="1:3" ht="15" customHeight="1" x14ac:dyDescent="0.25">
      <c r="A62" s="10">
        <f t="shared" si="0"/>
        <v>53</v>
      </c>
      <c r="B62" s="9" t="s">
        <v>11</v>
      </c>
      <c r="C62" s="12">
        <v>154.9</v>
      </c>
    </row>
    <row r="63" spans="1:3" ht="15.75" x14ac:dyDescent="0.25">
      <c r="A63" s="10">
        <f t="shared" si="0"/>
        <v>54</v>
      </c>
      <c r="B63" s="9" t="s">
        <v>12</v>
      </c>
      <c r="C63" s="12">
        <v>8891</v>
      </c>
    </row>
    <row r="64" spans="1:3" ht="15.75" x14ac:dyDescent="0.25">
      <c r="A64" s="10">
        <f t="shared" si="0"/>
        <v>55</v>
      </c>
      <c r="B64" s="9" t="s">
        <v>121</v>
      </c>
      <c r="C64" s="12">
        <v>450</v>
      </c>
    </row>
    <row r="65" spans="1:3" ht="15.75" x14ac:dyDescent="0.25">
      <c r="A65" s="10">
        <f t="shared" si="0"/>
        <v>56</v>
      </c>
      <c r="B65" s="9" t="s">
        <v>89</v>
      </c>
      <c r="C65" s="12">
        <v>475</v>
      </c>
    </row>
    <row r="66" spans="1:3" ht="31.5" x14ac:dyDescent="0.25">
      <c r="A66" s="10">
        <f t="shared" si="0"/>
        <v>57</v>
      </c>
      <c r="B66" s="8" t="s">
        <v>192</v>
      </c>
      <c r="C66" s="45">
        <f>+C67</f>
        <v>2350</v>
      </c>
    </row>
    <row r="67" spans="1:3" ht="15.75" x14ac:dyDescent="0.25">
      <c r="A67" s="10">
        <f t="shared" si="0"/>
        <v>58</v>
      </c>
      <c r="B67" s="8" t="s">
        <v>193</v>
      </c>
      <c r="C67" s="45">
        <f>+C68+C69</f>
        <v>2350</v>
      </c>
    </row>
    <row r="68" spans="1:3" ht="15.75" x14ac:dyDescent="0.25">
      <c r="A68" s="10">
        <f t="shared" si="0"/>
        <v>59</v>
      </c>
      <c r="B68" s="9" t="s">
        <v>98</v>
      </c>
      <c r="C68" s="46">
        <v>1000</v>
      </c>
    </row>
    <row r="69" spans="1:3" ht="15.75" x14ac:dyDescent="0.25">
      <c r="A69" s="10">
        <f t="shared" si="0"/>
        <v>60</v>
      </c>
      <c r="B69" s="9" t="s">
        <v>99</v>
      </c>
      <c r="C69" s="46">
        <v>1350</v>
      </c>
    </row>
    <row r="70" spans="1:3" ht="15.75" x14ac:dyDescent="0.25">
      <c r="A70" s="10">
        <f t="shared" si="0"/>
        <v>61</v>
      </c>
      <c r="B70" s="8" t="s">
        <v>194</v>
      </c>
      <c r="C70" s="45">
        <f>+C66+C54+C16+C10</f>
        <v>292202.40000000002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1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B67" sqref="B67"/>
    </sheetView>
  </sheetViews>
  <sheetFormatPr defaultColWidth="10.140625" defaultRowHeight="15.75" x14ac:dyDescent="0.25"/>
  <cols>
    <col min="1" max="1" width="6" style="87" customWidth="1"/>
    <col min="2" max="2" width="44" style="85" customWidth="1"/>
    <col min="3" max="4" width="17.42578125" style="85" customWidth="1"/>
    <col min="5" max="11" width="10.140625" style="85"/>
    <col min="12" max="12" width="6" style="85" customWidth="1"/>
    <col min="13" max="13" width="44" style="85" customWidth="1"/>
    <col min="14" max="14" width="10.7109375" style="85" customWidth="1"/>
    <col min="15" max="15" width="10.140625" style="85" customWidth="1"/>
    <col min="16" max="16" width="10.7109375" style="85" customWidth="1"/>
    <col min="17" max="17" width="11.85546875" style="85" customWidth="1"/>
    <col min="18" max="267" width="10.140625" style="85"/>
    <col min="268" max="268" width="6" style="85" customWidth="1"/>
    <col min="269" max="269" width="44" style="85" customWidth="1"/>
    <col min="270" max="270" width="10.7109375" style="85" customWidth="1"/>
    <col min="271" max="271" width="10.140625" style="85" customWidth="1"/>
    <col min="272" max="272" width="10.7109375" style="85" customWidth="1"/>
    <col min="273" max="273" width="11.85546875" style="85" customWidth="1"/>
    <col min="274" max="523" width="10.140625" style="85"/>
    <col min="524" max="524" width="6" style="85" customWidth="1"/>
    <col min="525" max="525" width="44" style="85" customWidth="1"/>
    <col min="526" max="526" width="10.7109375" style="85" customWidth="1"/>
    <col min="527" max="527" width="10.140625" style="85" customWidth="1"/>
    <col min="528" max="528" width="10.7109375" style="85" customWidth="1"/>
    <col min="529" max="529" width="11.85546875" style="85" customWidth="1"/>
    <col min="530" max="779" width="10.140625" style="85"/>
    <col min="780" max="780" width="6" style="85" customWidth="1"/>
    <col min="781" max="781" width="44" style="85" customWidth="1"/>
    <col min="782" max="782" width="10.7109375" style="85" customWidth="1"/>
    <col min="783" max="783" width="10.140625" style="85" customWidth="1"/>
    <col min="784" max="784" width="10.7109375" style="85" customWidth="1"/>
    <col min="785" max="785" width="11.85546875" style="85" customWidth="1"/>
    <col min="786" max="1035" width="10.140625" style="85"/>
    <col min="1036" max="1036" width="6" style="85" customWidth="1"/>
    <col min="1037" max="1037" width="44" style="85" customWidth="1"/>
    <col min="1038" max="1038" width="10.7109375" style="85" customWidth="1"/>
    <col min="1039" max="1039" width="10.140625" style="85" customWidth="1"/>
    <col min="1040" max="1040" width="10.7109375" style="85" customWidth="1"/>
    <col min="1041" max="1041" width="11.85546875" style="85" customWidth="1"/>
    <col min="1042" max="1291" width="10.140625" style="85"/>
    <col min="1292" max="1292" width="6" style="85" customWidth="1"/>
    <col min="1293" max="1293" width="44" style="85" customWidth="1"/>
    <col min="1294" max="1294" width="10.7109375" style="85" customWidth="1"/>
    <col min="1295" max="1295" width="10.140625" style="85" customWidth="1"/>
    <col min="1296" max="1296" width="10.7109375" style="85" customWidth="1"/>
    <col min="1297" max="1297" width="11.85546875" style="85" customWidth="1"/>
    <col min="1298" max="1547" width="10.140625" style="85"/>
    <col min="1548" max="1548" width="6" style="85" customWidth="1"/>
    <col min="1549" max="1549" width="44" style="85" customWidth="1"/>
    <col min="1550" max="1550" width="10.7109375" style="85" customWidth="1"/>
    <col min="1551" max="1551" width="10.140625" style="85" customWidth="1"/>
    <col min="1552" max="1552" width="10.7109375" style="85" customWidth="1"/>
    <col min="1553" max="1553" width="11.85546875" style="85" customWidth="1"/>
    <col min="1554" max="1803" width="10.140625" style="85"/>
    <col min="1804" max="1804" width="6" style="85" customWidth="1"/>
    <col min="1805" max="1805" width="44" style="85" customWidth="1"/>
    <col min="1806" max="1806" width="10.7109375" style="85" customWidth="1"/>
    <col min="1807" max="1807" width="10.140625" style="85" customWidth="1"/>
    <col min="1808" max="1808" width="10.7109375" style="85" customWidth="1"/>
    <col min="1809" max="1809" width="11.85546875" style="85" customWidth="1"/>
    <col min="1810" max="2059" width="10.140625" style="85"/>
    <col min="2060" max="2060" width="6" style="85" customWidth="1"/>
    <col min="2061" max="2061" width="44" style="85" customWidth="1"/>
    <col min="2062" max="2062" width="10.7109375" style="85" customWidth="1"/>
    <col min="2063" max="2063" width="10.140625" style="85" customWidth="1"/>
    <col min="2064" max="2064" width="10.7109375" style="85" customWidth="1"/>
    <col min="2065" max="2065" width="11.85546875" style="85" customWidth="1"/>
    <col min="2066" max="2315" width="10.140625" style="85"/>
    <col min="2316" max="2316" width="6" style="85" customWidth="1"/>
    <col min="2317" max="2317" width="44" style="85" customWidth="1"/>
    <col min="2318" max="2318" width="10.7109375" style="85" customWidth="1"/>
    <col min="2319" max="2319" width="10.140625" style="85" customWidth="1"/>
    <col min="2320" max="2320" width="10.7109375" style="85" customWidth="1"/>
    <col min="2321" max="2321" width="11.85546875" style="85" customWidth="1"/>
    <col min="2322" max="2571" width="10.140625" style="85"/>
    <col min="2572" max="2572" width="6" style="85" customWidth="1"/>
    <col min="2573" max="2573" width="44" style="85" customWidth="1"/>
    <col min="2574" max="2574" width="10.7109375" style="85" customWidth="1"/>
    <col min="2575" max="2575" width="10.140625" style="85" customWidth="1"/>
    <col min="2576" max="2576" width="10.7109375" style="85" customWidth="1"/>
    <col min="2577" max="2577" width="11.85546875" style="85" customWidth="1"/>
    <col min="2578" max="2827" width="10.140625" style="85"/>
    <col min="2828" max="2828" width="6" style="85" customWidth="1"/>
    <col min="2829" max="2829" width="44" style="85" customWidth="1"/>
    <col min="2830" max="2830" width="10.7109375" style="85" customWidth="1"/>
    <col min="2831" max="2831" width="10.140625" style="85" customWidth="1"/>
    <col min="2832" max="2832" width="10.7109375" style="85" customWidth="1"/>
    <col min="2833" max="2833" width="11.85546875" style="85" customWidth="1"/>
    <col min="2834" max="3083" width="10.140625" style="85"/>
    <col min="3084" max="3084" width="6" style="85" customWidth="1"/>
    <col min="3085" max="3085" width="44" style="85" customWidth="1"/>
    <col min="3086" max="3086" width="10.7109375" style="85" customWidth="1"/>
    <col min="3087" max="3087" width="10.140625" style="85" customWidth="1"/>
    <col min="3088" max="3088" width="10.7109375" style="85" customWidth="1"/>
    <col min="3089" max="3089" width="11.85546875" style="85" customWidth="1"/>
    <col min="3090" max="3339" width="10.140625" style="85"/>
    <col min="3340" max="3340" width="6" style="85" customWidth="1"/>
    <col min="3341" max="3341" width="44" style="85" customWidth="1"/>
    <col min="3342" max="3342" width="10.7109375" style="85" customWidth="1"/>
    <col min="3343" max="3343" width="10.140625" style="85" customWidth="1"/>
    <col min="3344" max="3344" width="10.7109375" style="85" customWidth="1"/>
    <col min="3345" max="3345" width="11.85546875" style="85" customWidth="1"/>
    <col min="3346" max="3595" width="10.140625" style="85"/>
    <col min="3596" max="3596" width="6" style="85" customWidth="1"/>
    <col min="3597" max="3597" width="44" style="85" customWidth="1"/>
    <col min="3598" max="3598" width="10.7109375" style="85" customWidth="1"/>
    <col min="3599" max="3599" width="10.140625" style="85" customWidth="1"/>
    <col min="3600" max="3600" width="10.7109375" style="85" customWidth="1"/>
    <col min="3601" max="3601" width="11.85546875" style="85" customWidth="1"/>
    <col min="3602" max="3851" width="10.140625" style="85"/>
    <col min="3852" max="3852" width="6" style="85" customWidth="1"/>
    <col min="3853" max="3853" width="44" style="85" customWidth="1"/>
    <col min="3854" max="3854" width="10.7109375" style="85" customWidth="1"/>
    <col min="3855" max="3855" width="10.140625" style="85" customWidth="1"/>
    <col min="3856" max="3856" width="10.7109375" style="85" customWidth="1"/>
    <col min="3857" max="3857" width="11.85546875" style="85" customWidth="1"/>
    <col min="3858" max="4107" width="10.140625" style="85"/>
    <col min="4108" max="4108" width="6" style="85" customWidth="1"/>
    <col min="4109" max="4109" width="44" style="85" customWidth="1"/>
    <col min="4110" max="4110" width="10.7109375" style="85" customWidth="1"/>
    <col min="4111" max="4111" width="10.140625" style="85" customWidth="1"/>
    <col min="4112" max="4112" width="10.7109375" style="85" customWidth="1"/>
    <col min="4113" max="4113" width="11.85546875" style="85" customWidth="1"/>
    <col min="4114" max="4363" width="10.140625" style="85"/>
    <col min="4364" max="4364" width="6" style="85" customWidth="1"/>
    <col min="4365" max="4365" width="44" style="85" customWidth="1"/>
    <col min="4366" max="4366" width="10.7109375" style="85" customWidth="1"/>
    <col min="4367" max="4367" width="10.140625" style="85" customWidth="1"/>
    <col min="4368" max="4368" width="10.7109375" style="85" customWidth="1"/>
    <col min="4369" max="4369" width="11.85546875" style="85" customWidth="1"/>
    <col min="4370" max="4619" width="10.140625" style="85"/>
    <col min="4620" max="4620" width="6" style="85" customWidth="1"/>
    <col min="4621" max="4621" width="44" style="85" customWidth="1"/>
    <col min="4622" max="4622" width="10.7109375" style="85" customWidth="1"/>
    <col min="4623" max="4623" width="10.140625" style="85" customWidth="1"/>
    <col min="4624" max="4624" width="10.7109375" style="85" customWidth="1"/>
    <col min="4625" max="4625" width="11.85546875" style="85" customWidth="1"/>
    <col min="4626" max="4875" width="10.140625" style="85"/>
    <col min="4876" max="4876" width="6" style="85" customWidth="1"/>
    <col min="4877" max="4877" width="44" style="85" customWidth="1"/>
    <col min="4878" max="4878" width="10.7109375" style="85" customWidth="1"/>
    <col min="4879" max="4879" width="10.140625" style="85" customWidth="1"/>
    <col min="4880" max="4880" width="10.7109375" style="85" customWidth="1"/>
    <col min="4881" max="4881" width="11.85546875" style="85" customWidth="1"/>
    <col min="4882" max="5131" width="10.140625" style="85"/>
    <col min="5132" max="5132" width="6" style="85" customWidth="1"/>
    <col min="5133" max="5133" width="44" style="85" customWidth="1"/>
    <col min="5134" max="5134" width="10.7109375" style="85" customWidth="1"/>
    <col min="5135" max="5135" width="10.140625" style="85" customWidth="1"/>
    <col min="5136" max="5136" width="10.7109375" style="85" customWidth="1"/>
    <col min="5137" max="5137" width="11.85546875" style="85" customWidth="1"/>
    <col min="5138" max="5387" width="10.140625" style="85"/>
    <col min="5388" max="5388" width="6" style="85" customWidth="1"/>
    <col min="5389" max="5389" width="44" style="85" customWidth="1"/>
    <col min="5390" max="5390" width="10.7109375" style="85" customWidth="1"/>
    <col min="5391" max="5391" width="10.140625" style="85" customWidth="1"/>
    <col min="5392" max="5392" width="10.7109375" style="85" customWidth="1"/>
    <col min="5393" max="5393" width="11.85546875" style="85" customWidth="1"/>
    <col min="5394" max="5643" width="10.140625" style="85"/>
    <col min="5644" max="5644" width="6" style="85" customWidth="1"/>
    <col min="5645" max="5645" width="44" style="85" customWidth="1"/>
    <col min="5646" max="5646" width="10.7109375" style="85" customWidth="1"/>
    <col min="5647" max="5647" width="10.140625" style="85" customWidth="1"/>
    <col min="5648" max="5648" width="10.7109375" style="85" customWidth="1"/>
    <col min="5649" max="5649" width="11.85546875" style="85" customWidth="1"/>
    <col min="5650" max="5899" width="10.140625" style="85"/>
    <col min="5900" max="5900" width="6" style="85" customWidth="1"/>
    <col min="5901" max="5901" width="44" style="85" customWidth="1"/>
    <col min="5902" max="5902" width="10.7109375" style="85" customWidth="1"/>
    <col min="5903" max="5903" width="10.140625" style="85" customWidth="1"/>
    <col min="5904" max="5904" width="10.7109375" style="85" customWidth="1"/>
    <col min="5905" max="5905" width="11.85546875" style="85" customWidth="1"/>
    <col min="5906" max="6155" width="10.140625" style="85"/>
    <col min="6156" max="6156" width="6" style="85" customWidth="1"/>
    <col min="6157" max="6157" width="44" style="85" customWidth="1"/>
    <col min="6158" max="6158" width="10.7109375" style="85" customWidth="1"/>
    <col min="6159" max="6159" width="10.140625" style="85" customWidth="1"/>
    <col min="6160" max="6160" width="10.7109375" style="85" customWidth="1"/>
    <col min="6161" max="6161" width="11.85546875" style="85" customWidth="1"/>
    <col min="6162" max="6411" width="10.140625" style="85"/>
    <col min="6412" max="6412" width="6" style="85" customWidth="1"/>
    <col min="6413" max="6413" width="44" style="85" customWidth="1"/>
    <col min="6414" max="6414" width="10.7109375" style="85" customWidth="1"/>
    <col min="6415" max="6415" width="10.140625" style="85" customWidth="1"/>
    <col min="6416" max="6416" width="10.7109375" style="85" customWidth="1"/>
    <col min="6417" max="6417" width="11.85546875" style="85" customWidth="1"/>
    <col min="6418" max="6667" width="10.140625" style="85"/>
    <col min="6668" max="6668" width="6" style="85" customWidth="1"/>
    <col min="6669" max="6669" width="44" style="85" customWidth="1"/>
    <col min="6670" max="6670" width="10.7109375" style="85" customWidth="1"/>
    <col min="6671" max="6671" width="10.140625" style="85" customWidth="1"/>
    <col min="6672" max="6672" width="10.7109375" style="85" customWidth="1"/>
    <col min="6673" max="6673" width="11.85546875" style="85" customWidth="1"/>
    <col min="6674" max="6923" width="10.140625" style="85"/>
    <col min="6924" max="6924" width="6" style="85" customWidth="1"/>
    <col min="6925" max="6925" width="44" style="85" customWidth="1"/>
    <col min="6926" max="6926" width="10.7109375" style="85" customWidth="1"/>
    <col min="6927" max="6927" width="10.140625" style="85" customWidth="1"/>
    <col min="6928" max="6928" width="10.7109375" style="85" customWidth="1"/>
    <col min="6929" max="6929" width="11.85546875" style="85" customWidth="1"/>
    <col min="6930" max="7179" width="10.140625" style="85"/>
    <col min="7180" max="7180" width="6" style="85" customWidth="1"/>
    <col min="7181" max="7181" width="44" style="85" customWidth="1"/>
    <col min="7182" max="7182" width="10.7109375" style="85" customWidth="1"/>
    <col min="7183" max="7183" width="10.140625" style="85" customWidth="1"/>
    <col min="7184" max="7184" width="10.7109375" style="85" customWidth="1"/>
    <col min="7185" max="7185" width="11.85546875" style="85" customWidth="1"/>
    <col min="7186" max="7435" width="10.140625" style="85"/>
    <col min="7436" max="7436" width="6" style="85" customWidth="1"/>
    <col min="7437" max="7437" width="44" style="85" customWidth="1"/>
    <col min="7438" max="7438" width="10.7109375" style="85" customWidth="1"/>
    <col min="7439" max="7439" width="10.140625" style="85" customWidth="1"/>
    <col min="7440" max="7440" width="10.7109375" style="85" customWidth="1"/>
    <col min="7441" max="7441" width="11.85546875" style="85" customWidth="1"/>
    <col min="7442" max="7691" width="10.140625" style="85"/>
    <col min="7692" max="7692" width="6" style="85" customWidth="1"/>
    <col min="7693" max="7693" width="44" style="85" customWidth="1"/>
    <col min="7694" max="7694" width="10.7109375" style="85" customWidth="1"/>
    <col min="7695" max="7695" width="10.140625" style="85" customWidth="1"/>
    <col min="7696" max="7696" width="10.7109375" style="85" customWidth="1"/>
    <col min="7697" max="7697" width="11.85546875" style="85" customWidth="1"/>
    <col min="7698" max="7947" width="10.140625" style="85"/>
    <col min="7948" max="7948" width="6" style="85" customWidth="1"/>
    <col min="7949" max="7949" width="44" style="85" customWidth="1"/>
    <col min="7950" max="7950" width="10.7109375" style="85" customWidth="1"/>
    <col min="7951" max="7951" width="10.140625" style="85" customWidth="1"/>
    <col min="7952" max="7952" width="10.7109375" style="85" customWidth="1"/>
    <col min="7953" max="7953" width="11.85546875" style="85" customWidth="1"/>
    <col min="7954" max="8203" width="10.140625" style="85"/>
    <col min="8204" max="8204" width="6" style="85" customWidth="1"/>
    <col min="8205" max="8205" width="44" style="85" customWidth="1"/>
    <col min="8206" max="8206" width="10.7109375" style="85" customWidth="1"/>
    <col min="8207" max="8207" width="10.140625" style="85" customWidth="1"/>
    <col min="8208" max="8208" width="10.7109375" style="85" customWidth="1"/>
    <col min="8209" max="8209" width="11.85546875" style="85" customWidth="1"/>
    <col min="8210" max="8459" width="10.140625" style="85"/>
    <col min="8460" max="8460" width="6" style="85" customWidth="1"/>
    <col min="8461" max="8461" width="44" style="85" customWidth="1"/>
    <col min="8462" max="8462" width="10.7109375" style="85" customWidth="1"/>
    <col min="8463" max="8463" width="10.140625" style="85" customWidth="1"/>
    <col min="8464" max="8464" width="10.7109375" style="85" customWidth="1"/>
    <col min="8465" max="8465" width="11.85546875" style="85" customWidth="1"/>
    <col min="8466" max="8715" width="10.140625" style="85"/>
    <col min="8716" max="8716" width="6" style="85" customWidth="1"/>
    <col min="8717" max="8717" width="44" style="85" customWidth="1"/>
    <col min="8718" max="8718" width="10.7109375" style="85" customWidth="1"/>
    <col min="8719" max="8719" width="10.140625" style="85" customWidth="1"/>
    <col min="8720" max="8720" width="10.7109375" style="85" customWidth="1"/>
    <col min="8721" max="8721" width="11.85546875" style="85" customWidth="1"/>
    <col min="8722" max="8971" width="10.140625" style="85"/>
    <col min="8972" max="8972" width="6" style="85" customWidth="1"/>
    <col min="8973" max="8973" width="44" style="85" customWidth="1"/>
    <col min="8974" max="8974" width="10.7109375" style="85" customWidth="1"/>
    <col min="8975" max="8975" width="10.140625" style="85" customWidth="1"/>
    <col min="8976" max="8976" width="10.7109375" style="85" customWidth="1"/>
    <col min="8977" max="8977" width="11.85546875" style="85" customWidth="1"/>
    <col min="8978" max="9227" width="10.140625" style="85"/>
    <col min="9228" max="9228" width="6" style="85" customWidth="1"/>
    <col min="9229" max="9229" width="44" style="85" customWidth="1"/>
    <col min="9230" max="9230" width="10.7109375" style="85" customWidth="1"/>
    <col min="9231" max="9231" width="10.140625" style="85" customWidth="1"/>
    <col min="9232" max="9232" width="10.7109375" style="85" customWidth="1"/>
    <col min="9233" max="9233" width="11.85546875" style="85" customWidth="1"/>
    <col min="9234" max="9483" width="10.140625" style="85"/>
    <col min="9484" max="9484" width="6" style="85" customWidth="1"/>
    <col min="9485" max="9485" width="44" style="85" customWidth="1"/>
    <col min="9486" max="9486" width="10.7109375" style="85" customWidth="1"/>
    <col min="9487" max="9487" width="10.140625" style="85" customWidth="1"/>
    <col min="9488" max="9488" width="10.7109375" style="85" customWidth="1"/>
    <col min="9489" max="9489" width="11.85546875" style="85" customWidth="1"/>
    <col min="9490" max="9739" width="10.140625" style="85"/>
    <col min="9740" max="9740" width="6" style="85" customWidth="1"/>
    <col min="9741" max="9741" width="44" style="85" customWidth="1"/>
    <col min="9742" max="9742" width="10.7109375" style="85" customWidth="1"/>
    <col min="9743" max="9743" width="10.140625" style="85" customWidth="1"/>
    <col min="9744" max="9744" width="10.7109375" style="85" customWidth="1"/>
    <col min="9745" max="9745" width="11.85546875" style="85" customWidth="1"/>
    <col min="9746" max="9995" width="10.140625" style="85"/>
    <col min="9996" max="9996" width="6" style="85" customWidth="1"/>
    <col min="9997" max="9997" width="44" style="85" customWidth="1"/>
    <col min="9998" max="9998" width="10.7109375" style="85" customWidth="1"/>
    <col min="9999" max="9999" width="10.140625" style="85" customWidth="1"/>
    <col min="10000" max="10000" width="10.7109375" style="85" customWidth="1"/>
    <col min="10001" max="10001" width="11.85546875" style="85" customWidth="1"/>
    <col min="10002" max="10251" width="10.140625" style="85"/>
    <col min="10252" max="10252" width="6" style="85" customWidth="1"/>
    <col min="10253" max="10253" width="44" style="85" customWidth="1"/>
    <col min="10254" max="10254" width="10.7109375" style="85" customWidth="1"/>
    <col min="10255" max="10255" width="10.140625" style="85" customWidth="1"/>
    <col min="10256" max="10256" width="10.7109375" style="85" customWidth="1"/>
    <col min="10257" max="10257" width="11.85546875" style="85" customWidth="1"/>
    <col min="10258" max="10507" width="10.140625" style="85"/>
    <col min="10508" max="10508" width="6" style="85" customWidth="1"/>
    <col min="10509" max="10509" width="44" style="85" customWidth="1"/>
    <col min="10510" max="10510" width="10.7109375" style="85" customWidth="1"/>
    <col min="10511" max="10511" width="10.140625" style="85" customWidth="1"/>
    <col min="10512" max="10512" width="10.7109375" style="85" customWidth="1"/>
    <col min="10513" max="10513" width="11.85546875" style="85" customWidth="1"/>
    <col min="10514" max="10763" width="10.140625" style="85"/>
    <col min="10764" max="10764" width="6" style="85" customWidth="1"/>
    <col min="10765" max="10765" width="44" style="85" customWidth="1"/>
    <col min="10766" max="10766" width="10.7109375" style="85" customWidth="1"/>
    <col min="10767" max="10767" width="10.140625" style="85" customWidth="1"/>
    <col min="10768" max="10768" width="10.7109375" style="85" customWidth="1"/>
    <col min="10769" max="10769" width="11.85546875" style="85" customWidth="1"/>
    <col min="10770" max="11019" width="10.140625" style="85"/>
    <col min="11020" max="11020" width="6" style="85" customWidth="1"/>
    <col min="11021" max="11021" width="44" style="85" customWidth="1"/>
    <col min="11022" max="11022" width="10.7109375" style="85" customWidth="1"/>
    <col min="11023" max="11023" width="10.140625" style="85" customWidth="1"/>
    <col min="11024" max="11024" width="10.7109375" style="85" customWidth="1"/>
    <col min="11025" max="11025" width="11.85546875" style="85" customWidth="1"/>
    <col min="11026" max="11275" width="10.140625" style="85"/>
    <col min="11276" max="11276" width="6" style="85" customWidth="1"/>
    <col min="11277" max="11277" width="44" style="85" customWidth="1"/>
    <col min="11278" max="11278" width="10.7109375" style="85" customWidth="1"/>
    <col min="11279" max="11279" width="10.140625" style="85" customWidth="1"/>
    <col min="11280" max="11280" width="10.7109375" style="85" customWidth="1"/>
    <col min="11281" max="11281" width="11.85546875" style="85" customWidth="1"/>
    <col min="11282" max="11531" width="10.140625" style="85"/>
    <col min="11532" max="11532" width="6" style="85" customWidth="1"/>
    <col min="11533" max="11533" width="44" style="85" customWidth="1"/>
    <col min="11534" max="11534" width="10.7109375" style="85" customWidth="1"/>
    <col min="11535" max="11535" width="10.140625" style="85" customWidth="1"/>
    <col min="11536" max="11536" width="10.7109375" style="85" customWidth="1"/>
    <col min="11537" max="11537" width="11.85546875" style="85" customWidth="1"/>
    <col min="11538" max="11787" width="10.140625" style="85"/>
    <col min="11788" max="11788" width="6" style="85" customWidth="1"/>
    <col min="11789" max="11789" width="44" style="85" customWidth="1"/>
    <col min="11790" max="11790" width="10.7109375" style="85" customWidth="1"/>
    <col min="11791" max="11791" width="10.140625" style="85" customWidth="1"/>
    <col min="11792" max="11792" width="10.7109375" style="85" customWidth="1"/>
    <col min="11793" max="11793" width="11.85546875" style="85" customWidth="1"/>
    <col min="11794" max="12043" width="10.140625" style="85"/>
    <col min="12044" max="12044" width="6" style="85" customWidth="1"/>
    <col min="12045" max="12045" width="44" style="85" customWidth="1"/>
    <col min="12046" max="12046" width="10.7109375" style="85" customWidth="1"/>
    <col min="12047" max="12047" width="10.140625" style="85" customWidth="1"/>
    <col min="12048" max="12048" width="10.7109375" style="85" customWidth="1"/>
    <col min="12049" max="12049" width="11.85546875" style="85" customWidth="1"/>
    <col min="12050" max="12299" width="10.140625" style="85"/>
    <col min="12300" max="12300" width="6" style="85" customWidth="1"/>
    <col min="12301" max="12301" width="44" style="85" customWidth="1"/>
    <col min="12302" max="12302" width="10.7109375" style="85" customWidth="1"/>
    <col min="12303" max="12303" width="10.140625" style="85" customWidth="1"/>
    <col min="12304" max="12304" width="10.7109375" style="85" customWidth="1"/>
    <col min="12305" max="12305" width="11.85546875" style="85" customWidth="1"/>
    <col min="12306" max="12555" width="10.140625" style="85"/>
    <col min="12556" max="12556" width="6" style="85" customWidth="1"/>
    <col min="12557" max="12557" width="44" style="85" customWidth="1"/>
    <col min="12558" max="12558" width="10.7109375" style="85" customWidth="1"/>
    <col min="12559" max="12559" width="10.140625" style="85" customWidth="1"/>
    <col min="12560" max="12560" width="10.7109375" style="85" customWidth="1"/>
    <col min="12561" max="12561" width="11.85546875" style="85" customWidth="1"/>
    <col min="12562" max="12811" width="10.140625" style="85"/>
    <col min="12812" max="12812" width="6" style="85" customWidth="1"/>
    <col min="12813" max="12813" width="44" style="85" customWidth="1"/>
    <col min="12814" max="12814" width="10.7109375" style="85" customWidth="1"/>
    <col min="12815" max="12815" width="10.140625" style="85" customWidth="1"/>
    <col min="12816" max="12816" width="10.7109375" style="85" customWidth="1"/>
    <col min="12817" max="12817" width="11.85546875" style="85" customWidth="1"/>
    <col min="12818" max="13067" width="10.140625" style="85"/>
    <col min="13068" max="13068" width="6" style="85" customWidth="1"/>
    <col min="13069" max="13069" width="44" style="85" customWidth="1"/>
    <col min="13070" max="13070" width="10.7109375" style="85" customWidth="1"/>
    <col min="13071" max="13071" width="10.140625" style="85" customWidth="1"/>
    <col min="13072" max="13072" width="10.7109375" style="85" customWidth="1"/>
    <col min="13073" max="13073" width="11.85546875" style="85" customWidth="1"/>
    <col min="13074" max="13323" width="10.140625" style="85"/>
    <col min="13324" max="13324" width="6" style="85" customWidth="1"/>
    <col min="13325" max="13325" width="44" style="85" customWidth="1"/>
    <col min="13326" max="13326" width="10.7109375" style="85" customWidth="1"/>
    <col min="13327" max="13327" width="10.140625" style="85" customWidth="1"/>
    <col min="13328" max="13328" width="10.7109375" style="85" customWidth="1"/>
    <col min="13329" max="13329" width="11.85546875" style="85" customWidth="1"/>
    <col min="13330" max="13579" width="10.140625" style="85"/>
    <col min="13580" max="13580" width="6" style="85" customWidth="1"/>
    <col min="13581" max="13581" width="44" style="85" customWidth="1"/>
    <col min="13582" max="13582" width="10.7109375" style="85" customWidth="1"/>
    <col min="13583" max="13583" width="10.140625" style="85" customWidth="1"/>
    <col min="13584" max="13584" width="10.7109375" style="85" customWidth="1"/>
    <col min="13585" max="13585" width="11.85546875" style="85" customWidth="1"/>
    <col min="13586" max="13835" width="10.140625" style="85"/>
    <col min="13836" max="13836" width="6" style="85" customWidth="1"/>
    <col min="13837" max="13837" width="44" style="85" customWidth="1"/>
    <col min="13838" max="13838" width="10.7109375" style="85" customWidth="1"/>
    <col min="13839" max="13839" width="10.140625" style="85" customWidth="1"/>
    <col min="13840" max="13840" width="10.7109375" style="85" customWidth="1"/>
    <col min="13841" max="13841" width="11.85546875" style="85" customWidth="1"/>
    <col min="13842" max="14091" width="10.140625" style="85"/>
    <col min="14092" max="14092" width="6" style="85" customWidth="1"/>
    <col min="14093" max="14093" width="44" style="85" customWidth="1"/>
    <col min="14094" max="14094" width="10.7109375" style="85" customWidth="1"/>
    <col min="14095" max="14095" width="10.140625" style="85" customWidth="1"/>
    <col min="14096" max="14096" width="10.7109375" style="85" customWidth="1"/>
    <col min="14097" max="14097" width="11.85546875" style="85" customWidth="1"/>
    <col min="14098" max="14347" width="10.140625" style="85"/>
    <col min="14348" max="14348" width="6" style="85" customWidth="1"/>
    <col min="14349" max="14349" width="44" style="85" customWidth="1"/>
    <col min="14350" max="14350" width="10.7109375" style="85" customWidth="1"/>
    <col min="14351" max="14351" width="10.140625" style="85" customWidth="1"/>
    <col min="14352" max="14352" width="10.7109375" style="85" customWidth="1"/>
    <col min="14353" max="14353" width="11.85546875" style="85" customWidth="1"/>
    <col min="14354" max="14603" width="10.140625" style="85"/>
    <col min="14604" max="14604" width="6" style="85" customWidth="1"/>
    <col min="14605" max="14605" width="44" style="85" customWidth="1"/>
    <col min="14606" max="14606" width="10.7109375" style="85" customWidth="1"/>
    <col min="14607" max="14607" width="10.140625" style="85" customWidth="1"/>
    <col min="14608" max="14608" width="10.7109375" style="85" customWidth="1"/>
    <col min="14609" max="14609" width="11.85546875" style="85" customWidth="1"/>
    <col min="14610" max="14859" width="10.140625" style="85"/>
    <col min="14860" max="14860" width="6" style="85" customWidth="1"/>
    <col min="14861" max="14861" width="44" style="85" customWidth="1"/>
    <col min="14862" max="14862" width="10.7109375" style="85" customWidth="1"/>
    <col min="14863" max="14863" width="10.140625" style="85" customWidth="1"/>
    <col min="14864" max="14864" width="10.7109375" style="85" customWidth="1"/>
    <col min="14865" max="14865" width="11.85546875" style="85" customWidth="1"/>
    <col min="14866" max="15115" width="10.140625" style="85"/>
    <col min="15116" max="15116" width="6" style="85" customWidth="1"/>
    <col min="15117" max="15117" width="44" style="85" customWidth="1"/>
    <col min="15118" max="15118" width="10.7109375" style="85" customWidth="1"/>
    <col min="15119" max="15119" width="10.140625" style="85" customWidth="1"/>
    <col min="15120" max="15120" width="10.7109375" style="85" customWidth="1"/>
    <col min="15121" max="15121" width="11.85546875" style="85" customWidth="1"/>
    <col min="15122" max="15371" width="10.140625" style="85"/>
    <col min="15372" max="15372" width="6" style="85" customWidth="1"/>
    <col min="15373" max="15373" width="44" style="85" customWidth="1"/>
    <col min="15374" max="15374" width="10.7109375" style="85" customWidth="1"/>
    <col min="15375" max="15375" width="10.140625" style="85" customWidth="1"/>
    <col min="15376" max="15376" width="10.7109375" style="85" customWidth="1"/>
    <col min="15377" max="15377" width="11.85546875" style="85" customWidth="1"/>
    <col min="15378" max="15627" width="10.140625" style="85"/>
    <col min="15628" max="15628" width="6" style="85" customWidth="1"/>
    <col min="15629" max="15629" width="44" style="85" customWidth="1"/>
    <col min="15630" max="15630" width="10.7109375" style="85" customWidth="1"/>
    <col min="15631" max="15631" width="10.140625" style="85" customWidth="1"/>
    <col min="15632" max="15632" width="10.7109375" style="85" customWidth="1"/>
    <col min="15633" max="15633" width="11.85546875" style="85" customWidth="1"/>
    <col min="15634" max="15883" width="10.140625" style="85"/>
    <col min="15884" max="15884" width="6" style="85" customWidth="1"/>
    <col min="15885" max="15885" width="44" style="85" customWidth="1"/>
    <col min="15886" max="15886" width="10.7109375" style="85" customWidth="1"/>
    <col min="15887" max="15887" width="10.140625" style="85" customWidth="1"/>
    <col min="15888" max="15888" width="10.7109375" style="85" customWidth="1"/>
    <col min="15889" max="15889" width="11.85546875" style="85" customWidth="1"/>
    <col min="15890" max="16384" width="10.140625" style="85"/>
  </cols>
  <sheetData>
    <row r="1" spans="1:5" x14ac:dyDescent="0.25">
      <c r="A1" s="59" t="s">
        <v>27</v>
      </c>
      <c r="B1" s="7"/>
      <c r="C1" s="7"/>
      <c r="D1" s="7"/>
    </row>
    <row r="2" spans="1:5" x14ac:dyDescent="0.25">
      <c r="A2" s="59"/>
      <c r="B2" s="7"/>
      <c r="C2" s="7"/>
      <c r="D2" s="7" t="s">
        <v>78</v>
      </c>
    </row>
    <row r="3" spans="1:5" ht="48" customHeight="1" x14ac:dyDescent="0.25">
      <c r="A3" s="9" t="s">
        <v>0</v>
      </c>
      <c r="B3" s="82" t="s">
        <v>28</v>
      </c>
      <c r="C3" s="57" t="s">
        <v>168</v>
      </c>
      <c r="D3" s="57" t="s">
        <v>170</v>
      </c>
    </row>
    <row r="4" spans="1:5" x14ac:dyDescent="0.25">
      <c r="A4" s="80">
        <v>1</v>
      </c>
      <c r="B4" s="84">
        <v>2</v>
      </c>
      <c r="C4" s="80">
        <v>3</v>
      </c>
      <c r="D4" s="80">
        <v>4</v>
      </c>
    </row>
    <row r="5" spans="1:5" x14ac:dyDescent="0.25">
      <c r="A5" s="10">
        <v>1</v>
      </c>
      <c r="B5" s="6" t="s">
        <v>29</v>
      </c>
      <c r="C5" s="45">
        <f>C6</f>
        <v>369.1</v>
      </c>
      <c r="D5" s="45">
        <f>D6</f>
        <v>350.3</v>
      </c>
    </row>
    <row r="6" spans="1:5" x14ac:dyDescent="0.25">
      <c r="A6" s="10">
        <f>+A5+1</f>
        <v>2</v>
      </c>
      <c r="B6" s="6" t="s">
        <v>30</v>
      </c>
      <c r="C6" s="45">
        <f>C8</f>
        <v>369.1</v>
      </c>
      <c r="D6" s="45">
        <f>D8</f>
        <v>350.3</v>
      </c>
    </row>
    <row r="7" spans="1:5" x14ac:dyDescent="0.25">
      <c r="A7" s="10">
        <f t="shared" ref="A7:A70" si="0">+A6+1</f>
        <v>3</v>
      </c>
      <c r="B7" s="84" t="s">
        <v>2</v>
      </c>
      <c r="C7" s="45"/>
      <c r="D7" s="45"/>
    </row>
    <row r="8" spans="1:5" ht="31.5" x14ac:dyDescent="0.25">
      <c r="A8" s="10">
        <f t="shared" si="0"/>
        <v>4</v>
      </c>
      <c r="B8" s="5" t="s">
        <v>39</v>
      </c>
      <c r="C8" s="46">
        <v>369.1</v>
      </c>
      <c r="D8" s="46">
        <v>350.3</v>
      </c>
    </row>
    <row r="9" spans="1:5" x14ac:dyDescent="0.25">
      <c r="A9" s="10">
        <f t="shared" si="0"/>
        <v>5</v>
      </c>
      <c r="B9" s="6" t="s">
        <v>3</v>
      </c>
      <c r="C9" s="45">
        <f>C10+C11+C15+C41+C52+C58+C62+C69+C74+C75+C85+C89</f>
        <v>295552.8</v>
      </c>
      <c r="D9" s="45">
        <f>+D10+D11+D15+D52+D58+D62+D69+D74+D75+D85+D41+D89</f>
        <v>170090.6</v>
      </c>
    </row>
    <row r="10" spans="1:5" ht="31.5" x14ac:dyDescent="0.25">
      <c r="A10" s="10">
        <f t="shared" si="0"/>
        <v>6</v>
      </c>
      <c r="B10" s="5" t="s">
        <v>128</v>
      </c>
      <c r="C10" s="45">
        <v>799.8</v>
      </c>
      <c r="D10" s="45"/>
    </row>
    <row r="11" spans="1:5" x14ac:dyDescent="0.25">
      <c r="A11" s="10">
        <f t="shared" si="0"/>
        <v>7</v>
      </c>
      <c r="B11" s="8" t="s">
        <v>134</v>
      </c>
      <c r="C11" s="45">
        <f>C13+C14</f>
        <v>1050</v>
      </c>
      <c r="D11" s="45">
        <f>D13+D14</f>
        <v>0</v>
      </c>
    </row>
    <row r="12" spans="1:5" x14ac:dyDescent="0.25">
      <c r="A12" s="10">
        <f t="shared" si="0"/>
        <v>8</v>
      </c>
      <c r="B12" s="84" t="s">
        <v>2</v>
      </c>
      <c r="C12" s="45"/>
      <c r="D12" s="45"/>
    </row>
    <row r="13" spans="1:5" ht="31.5" x14ac:dyDescent="0.25">
      <c r="A13" s="10">
        <f t="shared" si="0"/>
        <v>9</v>
      </c>
      <c r="B13" s="9" t="s">
        <v>137</v>
      </c>
      <c r="C13" s="46">
        <v>1050</v>
      </c>
      <c r="D13" s="46"/>
    </row>
    <row r="14" spans="1:5" ht="47.25" x14ac:dyDescent="0.25">
      <c r="A14" s="10">
        <f t="shared" si="0"/>
        <v>10</v>
      </c>
      <c r="B14" s="9" t="s">
        <v>138</v>
      </c>
      <c r="C14" s="46"/>
      <c r="D14" s="46"/>
    </row>
    <row r="15" spans="1:5" x14ac:dyDescent="0.25">
      <c r="A15" s="10">
        <f t="shared" si="0"/>
        <v>11</v>
      </c>
      <c r="B15" s="6" t="s">
        <v>30</v>
      </c>
      <c r="C15" s="45">
        <f>+SUM(C17:C20)+C40</f>
        <v>21091.3</v>
      </c>
      <c r="D15" s="45">
        <f>+SUM(D17:D20)+D40</f>
        <v>12228.4</v>
      </c>
      <c r="E15" s="86"/>
    </row>
    <row r="16" spans="1:5" x14ac:dyDescent="0.25">
      <c r="A16" s="10">
        <f t="shared" si="0"/>
        <v>12</v>
      </c>
      <c r="B16" s="84" t="s">
        <v>2</v>
      </c>
      <c r="C16" s="45"/>
      <c r="D16" s="46"/>
    </row>
    <row r="17" spans="1:5" ht="47.25" x14ac:dyDescent="0.25">
      <c r="A17" s="10">
        <f t="shared" si="0"/>
        <v>13</v>
      </c>
      <c r="B17" s="5" t="s">
        <v>31</v>
      </c>
      <c r="C17" s="46">
        <f>20451.6+20-462.9-369.1</f>
        <v>19639.599999999999</v>
      </c>
      <c r="D17" s="46">
        <f>11451.5+19.7</f>
        <v>11471.2</v>
      </c>
      <c r="E17" s="86"/>
    </row>
    <row r="18" spans="1:5" ht="31.5" x14ac:dyDescent="0.25">
      <c r="A18" s="10">
        <f t="shared" si="0"/>
        <v>14</v>
      </c>
      <c r="B18" s="5" t="s">
        <v>32</v>
      </c>
      <c r="C18" s="46">
        <v>462.9</v>
      </c>
      <c r="D18" s="46"/>
    </row>
    <row r="19" spans="1:5" ht="31.5" x14ac:dyDescent="0.25">
      <c r="A19" s="10">
        <f t="shared" si="0"/>
        <v>15</v>
      </c>
      <c r="B19" s="5" t="s">
        <v>33</v>
      </c>
      <c r="C19" s="46">
        <v>150</v>
      </c>
      <c r="D19" s="46"/>
    </row>
    <row r="20" spans="1:5" ht="63" x14ac:dyDescent="0.25">
      <c r="A20" s="10">
        <f t="shared" si="0"/>
        <v>16</v>
      </c>
      <c r="B20" s="5" t="s">
        <v>34</v>
      </c>
      <c r="C20" s="46">
        <f>+SUM(C22:C39)</f>
        <v>838</v>
      </c>
      <c r="D20" s="46">
        <f>+SUM(D22:D39)</f>
        <v>756.4</v>
      </c>
      <c r="E20" s="86"/>
    </row>
    <row r="21" spans="1:5" x14ac:dyDescent="0.25">
      <c r="A21" s="10">
        <f t="shared" si="0"/>
        <v>17</v>
      </c>
      <c r="B21" s="84" t="s">
        <v>2</v>
      </c>
      <c r="C21" s="45"/>
      <c r="D21" s="46"/>
    </row>
    <row r="22" spans="1:5" ht="31.5" x14ac:dyDescent="0.25">
      <c r="A22" s="10">
        <f t="shared" si="0"/>
        <v>18</v>
      </c>
      <c r="B22" s="5" t="s">
        <v>147</v>
      </c>
      <c r="C22" s="46">
        <v>0.4</v>
      </c>
      <c r="D22" s="46">
        <v>0.4</v>
      </c>
    </row>
    <row r="23" spans="1:5" x14ac:dyDescent="0.25">
      <c r="A23" s="10">
        <f t="shared" si="0"/>
        <v>19</v>
      </c>
      <c r="B23" s="5" t="s">
        <v>13</v>
      </c>
      <c r="C23" s="46">
        <v>31.7</v>
      </c>
      <c r="D23" s="46">
        <v>21.3</v>
      </c>
    </row>
    <row r="24" spans="1:5" ht="31.5" x14ac:dyDescent="0.25">
      <c r="A24" s="10">
        <f t="shared" si="0"/>
        <v>20</v>
      </c>
      <c r="B24" s="5" t="s">
        <v>14</v>
      </c>
      <c r="C24" s="46">
        <v>15.6</v>
      </c>
      <c r="D24" s="46">
        <v>15.4</v>
      </c>
    </row>
    <row r="25" spans="1:5" ht="31.5" x14ac:dyDescent="0.25">
      <c r="A25" s="10">
        <f t="shared" si="0"/>
        <v>21</v>
      </c>
      <c r="B25" s="5" t="s">
        <v>75</v>
      </c>
      <c r="C25" s="46">
        <v>80</v>
      </c>
      <c r="D25" s="46">
        <v>64.099999999999994</v>
      </c>
    </row>
    <row r="26" spans="1:5" ht="31.5" x14ac:dyDescent="0.25">
      <c r="A26" s="10">
        <f t="shared" si="0"/>
        <v>22</v>
      </c>
      <c r="B26" s="5" t="s">
        <v>101</v>
      </c>
      <c r="C26" s="46">
        <v>33.200000000000003</v>
      </c>
      <c r="D26" s="46">
        <v>32.4</v>
      </c>
    </row>
    <row r="27" spans="1:5" x14ac:dyDescent="0.25">
      <c r="A27" s="10">
        <f t="shared" si="0"/>
        <v>23</v>
      </c>
      <c r="B27" s="5" t="s">
        <v>15</v>
      </c>
      <c r="C27" s="46">
        <v>91.3</v>
      </c>
      <c r="D27" s="46">
        <v>89.7</v>
      </c>
    </row>
    <row r="28" spans="1:5" x14ac:dyDescent="0.25">
      <c r="A28" s="10">
        <f t="shared" si="0"/>
        <v>24</v>
      </c>
      <c r="B28" s="5" t="s">
        <v>16</v>
      </c>
      <c r="C28" s="46">
        <v>143.30000000000001</v>
      </c>
      <c r="D28" s="46">
        <v>129.9</v>
      </c>
    </row>
    <row r="29" spans="1:5" ht="47.25" x14ac:dyDescent="0.25">
      <c r="A29" s="10">
        <f t="shared" si="0"/>
        <v>25</v>
      </c>
      <c r="B29" s="5" t="s">
        <v>71</v>
      </c>
      <c r="C29" s="46">
        <v>16.7</v>
      </c>
      <c r="D29" s="46">
        <v>16.3</v>
      </c>
    </row>
    <row r="30" spans="1:5" ht="31.5" x14ac:dyDescent="0.25">
      <c r="A30" s="10">
        <f t="shared" si="0"/>
        <v>26</v>
      </c>
      <c r="B30" s="5" t="s">
        <v>17</v>
      </c>
      <c r="C30" s="46">
        <v>2.8</v>
      </c>
      <c r="D30" s="46"/>
    </row>
    <row r="31" spans="1:5" x14ac:dyDescent="0.25">
      <c r="A31" s="10">
        <f t="shared" si="0"/>
        <v>27</v>
      </c>
      <c r="B31" s="5" t="s">
        <v>76</v>
      </c>
      <c r="C31" s="46">
        <v>6.7</v>
      </c>
      <c r="D31" s="46"/>
    </row>
    <row r="32" spans="1:5" x14ac:dyDescent="0.25">
      <c r="A32" s="10">
        <f t="shared" si="0"/>
        <v>28</v>
      </c>
      <c r="B32" s="9" t="s">
        <v>35</v>
      </c>
      <c r="C32" s="46">
        <v>25.7</v>
      </c>
      <c r="D32" s="46">
        <v>24.9</v>
      </c>
    </row>
    <row r="33" spans="1:4" ht="31.5" x14ac:dyDescent="0.25">
      <c r="A33" s="10">
        <f t="shared" si="0"/>
        <v>29</v>
      </c>
      <c r="B33" s="5" t="s">
        <v>103</v>
      </c>
      <c r="C33" s="46">
        <v>17.5</v>
      </c>
      <c r="D33" s="46">
        <v>17.2</v>
      </c>
    </row>
    <row r="34" spans="1:4" x14ac:dyDescent="0.25">
      <c r="A34" s="10">
        <f t="shared" si="0"/>
        <v>30</v>
      </c>
      <c r="B34" s="5" t="s">
        <v>36</v>
      </c>
      <c r="C34" s="46">
        <v>147.1</v>
      </c>
      <c r="D34" s="46">
        <v>137.5</v>
      </c>
    </row>
    <row r="35" spans="1:4" ht="31.5" x14ac:dyDescent="0.25">
      <c r="A35" s="10">
        <f t="shared" si="0"/>
        <v>31</v>
      </c>
      <c r="B35" s="5" t="s">
        <v>37</v>
      </c>
      <c r="C35" s="46">
        <v>31.3</v>
      </c>
      <c r="D35" s="46">
        <v>29.2</v>
      </c>
    </row>
    <row r="36" spans="1:4" x14ac:dyDescent="0.25">
      <c r="A36" s="10">
        <f t="shared" si="0"/>
        <v>32</v>
      </c>
      <c r="B36" s="5" t="s">
        <v>38</v>
      </c>
      <c r="C36" s="46">
        <v>103.3</v>
      </c>
      <c r="D36" s="46">
        <v>93.3</v>
      </c>
    </row>
    <row r="37" spans="1:4" ht="31.5" x14ac:dyDescent="0.25">
      <c r="A37" s="10">
        <f t="shared" si="0"/>
        <v>33</v>
      </c>
      <c r="B37" s="5" t="s">
        <v>104</v>
      </c>
      <c r="C37" s="46">
        <v>19</v>
      </c>
      <c r="D37" s="46">
        <v>18.7</v>
      </c>
    </row>
    <row r="38" spans="1:4" ht="31.5" x14ac:dyDescent="0.25">
      <c r="A38" s="10">
        <f t="shared" si="0"/>
        <v>34</v>
      </c>
      <c r="B38" s="5" t="s">
        <v>119</v>
      </c>
      <c r="C38" s="46">
        <v>41.4</v>
      </c>
      <c r="D38" s="46">
        <v>35.6</v>
      </c>
    </row>
    <row r="39" spans="1:4" ht="80.25" customHeight="1" x14ac:dyDescent="0.25">
      <c r="A39" s="10">
        <f t="shared" si="0"/>
        <v>35</v>
      </c>
      <c r="B39" s="5" t="s">
        <v>153</v>
      </c>
      <c r="C39" s="46">
        <v>31</v>
      </c>
      <c r="D39" s="46">
        <v>30.5</v>
      </c>
    </row>
    <row r="40" spans="1:4" ht="47.25" x14ac:dyDescent="0.25">
      <c r="A40" s="10">
        <f t="shared" si="0"/>
        <v>36</v>
      </c>
      <c r="B40" s="60" t="s">
        <v>146</v>
      </c>
      <c r="C40" s="46">
        <v>0.8</v>
      </c>
      <c r="D40" s="46">
        <v>0.8</v>
      </c>
    </row>
    <row r="41" spans="1:4" x14ac:dyDescent="0.25">
      <c r="A41" s="10">
        <f t="shared" si="0"/>
        <v>37</v>
      </c>
      <c r="B41" s="6" t="s">
        <v>63</v>
      </c>
      <c r="C41" s="45">
        <f>+SUM(C43:C47)</f>
        <v>7608.9</v>
      </c>
      <c r="D41" s="45">
        <f>+SUM(D43:D47)</f>
        <v>2823.1</v>
      </c>
    </row>
    <row r="42" spans="1:4" x14ac:dyDescent="0.25">
      <c r="A42" s="10">
        <f t="shared" si="0"/>
        <v>38</v>
      </c>
      <c r="B42" s="84" t="s">
        <v>2</v>
      </c>
      <c r="C42" s="46"/>
      <c r="D42" s="46"/>
    </row>
    <row r="43" spans="1:4" ht="31.5" x14ac:dyDescent="0.25">
      <c r="A43" s="10">
        <f t="shared" si="0"/>
        <v>39</v>
      </c>
      <c r="B43" s="5" t="s">
        <v>73</v>
      </c>
      <c r="C43" s="46">
        <v>2412.3000000000002</v>
      </c>
      <c r="D43" s="46">
        <v>1591.8</v>
      </c>
    </row>
    <row r="44" spans="1:4" ht="31.5" x14ac:dyDescent="0.25">
      <c r="A44" s="10">
        <f t="shared" si="0"/>
        <v>40</v>
      </c>
      <c r="B44" s="5" t="s">
        <v>74</v>
      </c>
      <c r="C44" s="46">
        <v>35.4</v>
      </c>
      <c r="D44" s="46">
        <v>17.399999999999999</v>
      </c>
    </row>
    <row r="45" spans="1:4" ht="31.5" x14ac:dyDescent="0.25">
      <c r="A45" s="10">
        <f t="shared" si="0"/>
        <v>41</v>
      </c>
      <c r="B45" s="5" t="s">
        <v>65</v>
      </c>
      <c r="C45" s="46">
        <v>250</v>
      </c>
      <c r="D45" s="46"/>
    </row>
    <row r="46" spans="1:4" ht="47.25" x14ac:dyDescent="0.25">
      <c r="A46" s="10">
        <f t="shared" si="0"/>
        <v>42</v>
      </c>
      <c r="B46" s="5" t="s">
        <v>107</v>
      </c>
      <c r="C46" s="46">
        <v>3630.8</v>
      </c>
      <c r="D46" s="46">
        <v>16.600000000000001</v>
      </c>
    </row>
    <row r="47" spans="1:4" ht="63" x14ac:dyDescent="0.25">
      <c r="A47" s="10">
        <f t="shared" si="0"/>
        <v>43</v>
      </c>
      <c r="B47" s="60" t="s">
        <v>64</v>
      </c>
      <c r="C47" s="46">
        <f>+SUM(C49:C51)</f>
        <v>1280.4000000000001</v>
      </c>
      <c r="D47" s="46">
        <f>+SUM(D49:D51)</f>
        <v>1197.3</v>
      </c>
    </row>
    <row r="48" spans="1:4" x14ac:dyDescent="0.25">
      <c r="A48" s="10">
        <f t="shared" si="0"/>
        <v>44</v>
      </c>
      <c r="B48" s="84" t="s">
        <v>2</v>
      </c>
      <c r="C48" s="46"/>
      <c r="D48" s="46"/>
    </row>
    <row r="49" spans="1:4" ht="63" x14ac:dyDescent="0.25">
      <c r="A49" s="10">
        <f t="shared" si="0"/>
        <v>45</v>
      </c>
      <c r="B49" s="5" t="s">
        <v>178</v>
      </c>
      <c r="C49" s="46">
        <v>1125.2</v>
      </c>
      <c r="D49" s="46">
        <v>1068.4000000000001</v>
      </c>
    </row>
    <row r="50" spans="1:4" ht="31.5" x14ac:dyDescent="0.25">
      <c r="A50" s="10">
        <f t="shared" si="0"/>
        <v>46</v>
      </c>
      <c r="B50" s="5" t="s">
        <v>122</v>
      </c>
      <c r="C50" s="46">
        <v>147</v>
      </c>
      <c r="D50" s="46">
        <v>121.5</v>
      </c>
    </row>
    <row r="51" spans="1:4" x14ac:dyDescent="0.25">
      <c r="A51" s="10">
        <f t="shared" si="0"/>
        <v>47</v>
      </c>
      <c r="B51" s="60" t="s">
        <v>91</v>
      </c>
      <c r="C51" s="46">
        <v>8.1999999999999993</v>
      </c>
      <c r="D51" s="46">
        <v>7.4</v>
      </c>
    </row>
    <row r="52" spans="1:4" x14ac:dyDescent="0.25">
      <c r="A52" s="10">
        <f t="shared" si="0"/>
        <v>48</v>
      </c>
      <c r="B52" s="8" t="s">
        <v>40</v>
      </c>
      <c r="C52" s="45">
        <f>+SUM(C54:C57)</f>
        <v>7622.5</v>
      </c>
      <c r="D52" s="45">
        <f>+SUM(D54:D55)</f>
        <v>0</v>
      </c>
    </row>
    <row r="53" spans="1:4" x14ac:dyDescent="0.25">
      <c r="A53" s="10">
        <f t="shared" si="0"/>
        <v>49</v>
      </c>
      <c r="B53" s="84" t="s">
        <v>2</v>
      </c>
      <c r="C53" s="46"/>
      <c r="D53" s="46"/>
    </row>
    <row r="54" spans="1:4" ht="31.5" x14ac:dyDescent="0.25">
      <c r="A54" s="10">
        <f t="shared" si="0"/>
        <v>50</v>
      </c>
      <c r="B54" s="9" t="s">
        <v>72</v>
      </c>
      <c r="C54" s="46">
        <f>1614.1+5000</f>
        <v>6614.1</v>
      </c>
      <c r="D54" s="46"/>
    </row>
    <row r="55" spans="1:4" x14ac:dyDescent="0.25">
      <c r="A55" s="10">
        <f t="shared" si="0"/>
        <v>51</v>
      </c>
      <c r="B55" s="5" t="s">
        <v>41</v>
      </c>
      <c r="C55" s="46">
        <v>1000</v>
      </c>
      <c r="D55" s="46"/>
    </row>
    <row r="56" spans="1:4" ht="44.25" customHeight="1" x14ac:dyDescent="0.25">
      <c r="A56" s="10">
        <f t="shared" si="0"/>
        <v>52</v>
      </c>
      <c r="B56" s="5" t="s">
        <v>182</v>
      </c>
      <c r="C56" s="46">
        <v>3.9</v>
      </c>
      <c r="D56" s="46"/>
    </row>
    <row r="57" spans="1:4" ht="45.75" customHeight="1" x14ac:dyDescent="0.25">
      <c r="A57" s="10">
        <f t="shared" si="0"/>
        <v>53</v>
      </c>
      <c r="B57" s="5" t="s">
        <v>183</v>
      </c>
      <c r="C57" s="46">
        <v>4.5</v>
      </c>
      <c r="D57" s="46"/>
    </row>
    <row r="58" spans="1:4" ht="31.5" x14ac:dyDescent="0.25">
      <c r="A58" s="10">
        <f t="shared" si="0"/>
        <v>54</v>
      </c>
      <c r="B58" s="5" t="s">
        <v>123</v>
      </c>
      <c r="C58" s="45">
        <f>+SUM(C60:C61)</f>
        <v>20494.5</v>
      </c>
      <c r="D58" s="45">
        <f>+SUM(D60:D61)</f>
        <v>0</v>
      </c>
    </row>
    <row r="59" spans="1:4" x14ac:dyDescent="0.25">
      <c r="A59" s="10">
        <f t="shared" si="0"/>
        <v>55</v>
      </c>
      <c r="B59" s="84" t="s">
        <v>2</v>
      </c>
      <c r="C59" s="45"/>
      <c r="D59" s="45"/>
    </row>
    <row r="60" spans="1:4" ht="31.5" x14ac:dyDescent="0.25">
      <c r="A60" s="10">
        <f t="shared" si="0"/>
        <v>56</v>
      </c>
      <c r="B60" s="5" t="s">
        <v>106</v>
      </c>
      <c r="C60" s="46">
        <f>8229.3+769.1+3365</f>
        <v>12363.4</v>
      </c>
      <c r="D60" s="46"/>
    </row>
    <row r="61" spans="1:4" ht="47.25" x14ac:dyDescent="0.25">
      <c r="A61" s="10">
        <f t="shared" si="0"/>
        <v>57</v>
      </c>
      <c r="B61" s="5" t="s">
        <v>110</v>
      </c>
      <c r="C61" s="46">
        <v>8131.1</v>
      </c>
      <c r="D61" s="46"/>
    </row>
    <row r="62" spans="1:4" ht="31.5" x14ac:dyDescent="0.25">
      <c r="A62" s="10">
        <f t="shared" si="0"/>
        <v>58</v>
      </c>
      <c r="B62" s="5" t="s">
        <v>126</v>
      </c>
      <c r="C62" s="45">
        <f>+SUM(C64:C68)</f>
        <v>13912.8</v>
      </c>
      <c r="D62" s="45">
        <f>+SUM(D64:D68)</f>
        <v>991.6</v>
      </c>
    </row>
    <row r="63" spans="1:4" x14ac:dyDescent="0.25">
      <c r="A63" s="10">
        <f t="shared" si="0"/>
        <v>59</v>
      </c>
      <c r="B63" s="84" t="s">
        <v>2</v>
      </c>
      <c r="C63" s="45"/>
      <c r="D63" s="45"/>
    </row>
    <row r="64" spans="1:4" ht="47.25" x14ac:dyDescent="0.25">
      <c r="A64" s="10">
        <f t="shared" si="0"/>
        <v>60</v>
      </c>
      <c r="B64" s="5" t="s">
        <v>42</v>
      </c>
      <c r="C64" s="46">
        <v>12607.4</v>
      </c>
      <c r="D64" s="46">
        <v>966</v>
      </c>
    </row>
    <row r="65" spans="1:4" ht="47.25" x14ac:dyDescent="0.25">
      <c r="A65" s="10">
        <f t="shared" si="0"/>
        <v>61</v>
      </c>
      <c r="B65" s="5" t="s">
        <v>50</v>
      </c>
      <c r="C65" s="46">
        <v>35.700000000000003</v>
      </c>
      <c r="D65" s="46">
        <v>25.6</v>
      </c>
    </row>
    <row r="66" spans="1:4" ht="47.25" x14ac:dyDescent="0.25">
      <c r="A66" s="10">
        <f t="shared" si="0"/>
        <v>62</v>
      </c>
      <c r="B66" s="5" t="s">
        <v>150</v>
      </c>
      <c r="C66" s="46">
        <v>700</v>
      </c>
      <c r="D66" s="46"/>
    </row>
    <row r="67" spans="1:4" ht="60.75" customHeight="1" x14ac:dyDescent="0.25">
      <c r="A67" s="10">
        <f t="shared" si="0"/>
        <v>63</v>
      </c>
      <c r="B67" s="5" t="s">
        <v>174</v>
      </c>
      <c r="C67" s="46">
        <v>24.5</v>
      </c>
      <c r="D67" s="46"/>
    </row>
    <row r="68" spans="1:4" ht="65.25" customHeight="1" x14ac:dyDescent="0.25">
      <c r="A68" s="10">
        <f t="shared" si="0"/>
        <v>64</v>
      </c>
      <c r="B68" s="5" t="s">
        <v>127</v>
      </c>
      <c r="C68" s="46">
        <v>545.20000000000005</v>
      </c>
      <c r="D68" s="46"/>
    </row>
    <row r="69" spans="1:4" x14ac:dyDescent="0.25">
      <c r="A69" s="10">
        <f t="shared" si="0"/>
        <v>65</v>
      </c>
      <c r="B69" s="6" t="s">
        <v>93</v>
      </c>
      <c r="C69" s="45">
        <f>+SUM(C71:C73)</f>
        <v>11761.4</v>
      </c>
      <c r="D69" s="45">
        <f>+SUM(D71:D73)</f>
        <v>5813.6</v>
      </c>
    </row>
    <row r="70" spans="1:4" x14ac:dyDescent="0.25">
      <c r="A70" s="10">
        <f t="shared" si="0"/>
        <v>66</v>
      </c>
      <c r="B70" s="84" t="s">
        <v>2</v>
      </c>
      <c r="C70" s="45"/>
      <c r="D70" s="45"/>
    </row>
    <row r="71" spans="1:4" ht="31.5" x14ac:dyDescent="0.25">
      <c r="A71" s="10">
        <f t="shared" ref="A71:A108" si="1">+A70+1</f>
        <v>67</v>
      </c>
      <c r="B71" s="5" t="s">
        <v>92</v>
      </c>
      <c r="C71" s="46">
        <f>11090.3+200</f>
        <v>11290.3</v>
      </c>
      <c r="D71" s="46">
        <v>5793.2</v>
      </c>
    </row>
    <row r="72" spans="1:4" ht="31.5" x14ac:dyDescent="0.25">
      <c r="A72" s="10">
        <f t="shared" si="1"/>
        <v>68</v>
      </c>
      <c r="B72" s="5" t="s">
        <v>94</v>
      </c>
      <c r="C72" s="46">
        <v>413.7</v>
      </c>
      <c r="D72" s="46">
        <v>20.399999999999999</v>
      </c>
    </row>
    <row r="73" spans="1:4" ht="47.25" x14ac:dyDescent="0.25">
      <c r="A73" s="10">
        <f t="shared" si="1"/>
        <v>69</v>
      </c>
      <c r="B73" s="5" t="s">
        <v>144</v>
      </c>
      <c r="C73" s="46">
        <v>57.4</v>
      </c>
      <c r="D73" s="46"/>
    </row>
    <row r="74" spans="1:4" ht="31.5" x14ac:dyDescent="0.25">
      <c r="A74" s="10">
        <f t="shared" si="1"/>
        <v>70</v>
      </c>
      <c r="B74" s="60" t="s">
        <v>154</v>
      </c>
      <c r="C74" s="45">
        <v>343.7</v>
      </c>
      <c r="D74" s="45"/>
    </row>
    <row r="75" spans="1:4" x14ac:dyDescent="0.25">
      <c r="A75" s="10">
        <f t="shared" si="1"/>
        <v>71</v>
      </c>
      <c r="B75" s="6" t="s">
        <v>43</v>
      </c>
      <c r="C75" s="45">
        <f>+SUM(C77:C84)</f>
        <v>161599.4</v>
      </c>
      <c r="D75" s="45">
        <f>+SUM(D77:D84)</f>
        <v>128905.1</v>
      </c>
    </row>
    <row r="76" spans="1:4" x14ac:dyDescent="0.25">
      <c r="A76" s="10">
        <f t="shared" si="1"/>
        <v>72</v>
      </c>
      <c r="B76" s="84" t="s">
        <v>2</v>
      </c>
      <c r="C76" s="45"/>
      <c r="D76" s="45"/>
    </row>
    <row r="77" spans="1:4" ht="31.5" x14ac:dyDescent="0.25">
      <c r="A77" s="10">
        <f t="shared" si="1"/>
        <v>73</v>
      </c>
      <c r="B77" s="5" t="s">
        <v>44</v>
      </c>
      <c r="C77" s="46">
        <v>69768.899999999994</v>
      </c>
      <c r="D77" s="46">
        <v>50382.8</v>
      </c>
    </row>
    <row r="78" spans="1:4" ht="31.5" x14ac:dyDescent="0.25">
      <c r="A78" s="10">
        <f t="shared" si="1"/>
        <v>74</v>
      </c>
      <c r="B78" s="5" t="s">
        <v>54</v>
      </c>
      <c r="C78" s="46">
        <v>7111.5</v>
      </c>
      <c r="D78" s="46">
        <v>2505.8000000000002</v>
      </c>
    </row>
    <row r="79" spans="1:4" ht="47.25" x14ac:dyDescent="0.25">
      <c r="A79" s="10">
        <f>+A78+1</f>
        <v>75</v>
      </c>
      <c r="B79" s="5" t="s">
        <v>120</v>
      </c>
      <c r="C79" s="46">
        <v>77168.5</v>
      </c>
      <c r="D79" s="46">
        <v>74046.100000000006</v>
      </c>
    </row>
    <row r="80" spans="1:4" ht="47.25" x14ac:dyDescent="0.25">
      <c r="A80" s="10">
        <f t="shared" si="1"/>
        <v>76</v>
      </c>
      <c r="B80" s="60" t="s">
        <v>51</v>
      </c>
      <c r="C80" s="46">
        <v>1846.8</v>
      </c>
      <c r="D80" s="46">
        <v>1442.1</v>
      </c>
    </row>
    <row r="81" spans="1:4" ht="63" x14ac:dyDescent="0.25">
      <c r="A81" s="10">
        <f t="shared" si="1"/>
        <v>77</v>
      </c>
      <c r="B81" s="60" t="s">
        <v>53</v>
      </c>
      <c r="C81" s="46">
        <v>1.7</v>
      </c>
      <c r="D81" s="46"/>
    </row>
    <row r="82" spans="1:4" ht="31.5" x14ac:dyDescent="0.25">
      <c r="A82" s="10">
        <f t="shared" si="1"/>
        <v>78</v>
      </c>
      <c r="B82" s="5" t="s">
        <v>149</v>
      </c>
      <c r="C82" s="46">
        <v>1157.5</v>
      </c>
      <c r="D82" s="46">
        <v>33</v>
      </c>
    </row>
    <row r="83" spans="1:4" ht="31.5" x14ac:dyDescent="0.25">
      <c r="A83" s="10">
        <f t="shared" si="1"/>
        <v>79</v>
      </c>
      <c r="B83" s="5" t="s">
        <v>151</v>
      </c>
      <c r="C83" s="46">
        <v>3719.5</v>
      </c>
      <c r="D83" s="46"/>
    </row>
    <row r="84" spans="1:4" ht="47.25" x14ac:dyDescent="0.25">
      <c r="A84" s="10">
        <f t="shared" si="1"/>
        <v>80</v>
      </c>
      <c r="B84" s="5" t="s">
        <v>109</v>
      </c>
      <c r="C84" s="46">
        <v>825</v>
      </c>
      <c r="D84" s="46">
        <v>495.3</v>
      </c>
    </row>
    <row r="85" spans="1:4" x14ac:dyDescent="0.25">
      <c r="A85" s="10">
        <f t="shared" si="1"/>
        <v>81</v>
      </c>
      <c r="B85" s="8" t="s">
        <v>45</v>
      </c>
      <c r="C85" s="45">
        <f>+SUM(C87:C88)</f>
        <v>13417.7</v>
      </c>
      <c r="D85" s="45">
        <f>+SUM(D87:D88)</f>
        <v>5684.6</v>
      </c>
    </row>
    <row r="86" spans="1:4" x14ac:dyDescent="0.25">
      <c r="A86" s="10">
        <f t="shared" si="1"/>
        <v>82</v>
      </c>
      <c r="B86" s="84" t="s">
        <v>2</v>
      </c>
      <c r="C86" s="45"/>
      <c r="D86" s="45"/>
    </row>
    <row r="87" spans="1:4" ht="31.5" x14ac:dyDescent="0.25">
      <c r="A87" s="10">
        <f t="shared" si="1"/>
        <v>83</v>
      </c>
      <c r="B87" s="9" t="s">
        <v>46</v>
      </c>
      <c r="C87" s="46">
        <v>13056.6</v>
      </c>
      <c r="D87" s="46">
        <v>5684.6</v>
      </c>
    </row>
    <row r="88" spans="1:4" ht="31.5" x14ac:dyDescent="0.25">
      <c r="A88" s="10">
        <f t="shared" si="1"/>
        <v>84</v>
      </c>
      <c r="B88" s="5" t="s">
        <v>56</v>
      </c>
      <c r="C88" s="46">
        <v>361.1</v>
      </c>
      <c r="D88" s="46"/>
    </row>
    <row r="89" spans="1:4" x14ac:dyDescent="0.25">
      <c r="A89" s="10">
        <f t="shared" si="1"/>
        <v>85</v>
      </c>
      <c r="B89" s="8" t="s">
        <v>95</v>
      </c>
      <c r="C89" s="45">
        <f>+SUM(C91:C98)</f>
        <v>35850.800000000003</v>
      </c>
      <c r="D89" s="45">
        <f>+SUM(D91:D98)</f>
        <v>13644.2</v>
      </c>
    </row>
    <row r="90" spans="1:4" x14ac:dyDescent="0.25">
      <c r="A90" s="10">
        <f t="shared" si="1"/>
        <v>86</v>
      </c>
      <c r="B90" s="84" t="s">
        <v>2</v>
      </c>
      <c r="C90" s="46"/>
      <c r="D90" s="46"/>
    </row>
    <row r="91" spans="1:4" ht="31.5" x14ac:dyDescent="0.25">
      <c r="A91" s="10">
        <f t="shared" si="1"/>
        <v>87</v>
      </c>
      <c r="B91" s="9" t="s">
        <v>47</v>
      </c>
      <c r="C91" s="46">
        <f>21106.2+600</f>
        <v>21706.2</v>
      </c>
      <c r="D91" s="46">
        <v>8174.6</v>
      </c>
    </row>
    <row r="92" spans="1:4" ht="31.5" x14ac:dyDescent="0.25">
      <c r="A92" s="10">
        <f t="shared" si="1"/>
        <v>88</v>
      </c>
      <c r="B92" s="74" t="s">
        <v>61</v>
      </c>
      <c r="C92" s="46">
        <v>774.2</v>
      </c>
      <c r="D92" s="46">
        <v>241.7</v>
      </c>
    </row>
    <row r="93" spans="1:4" ht="47.25" x14ac:dyDescent="0.25">
      <c r="A93" s="10">
        <f t="shared" si="1"/>
        <v>89</v>
      </c>
      <c r="B93" s="5" t="s">
        <v>62</v>
      </c>
      <c r="C93" s="46">
        <v>1815</v>
      </c>
      <c r="D93" s="46"/>
    </row>
    <row r="94" spans="1:4" ht="47.25" x14ac:dyDescent="0.25">
      <c r="A94" s="10">
        <f t="shared" si="1"/>
        <v>90</v>
      </c>
      <c r="B94" s="9" t="s">
        <v>108</v>
      </c>
      <c r="C94" s="46">
        <v>341.6</v>
      </c>
      <c r="D94" s="46">
        <v>41.2</v>
      </c>
    </row>
    <row r="95" spans="1:4" ht="47.25" x14ac:dyDescent="0.25">
      <c r="A95" s="10">
        <f t="shared" si="1"/>
        <v>91</v>
      </c>
      <c r="B95" s="9" t="s">
        <v>140</v>
      </c>
      <c r="C95" s="46">
        <v>57.9</v>
      </c>
      <c r="D95" s="46"/>
    </row>
    <row r="96" spans="1:4" ht="47.25" x14ac:dyDescent="0.25">
      <c r="A96" s="10">
        <f t="shared" si="1"/>
        <v>92</v>
      </c>
      <c r="B96" s="60" t="s">
        <v>60</v>
      </c>
      <c r="C96" s="46">
        <v>20.2</v>
      </c>
      <c r="D96" s="46"/>
    </row>
    <row r="97" spans="1:4" ht="52.5" customHeight="1" x14ac:dyDescent="0.25">
      <c r="A97" s="10">
        <f t="shared" si="1"/>
        <v>93</v>
      </c>
      <c r="B97" s="9" t="s">
        <v>184</v>
      </c>
      <c r="C97" s="46">
        <v>61.7</v>
      </c>
      <c r="D97" s="46"/>
    </row>
    <row r="98" spans="1:4" ht="63" x14ac:dyDescent="0.25">
      <c r="A98" s="10">
        <f t="shared" si="1"/>
        <v>94</v>
      </c>
      <c r="B98" s="60" t="s">
        <v>58</v>
      </c>
      <c r="C98" s="46">
        <f>+SUM(C100:C104)</f>
        <v>11074</v>
      </c>
      <c r="D98" s="46">
        <f>+SUM(D100:D104)</f>
        <v>5186.7</v>
      </c>
    </row>
    <row r="99" spans="1:4" x14ac:dyDescent="0.25">
      <c r="A99" s="10">
        <f t="shared" si="1"/>
        <v>95</v>
      </c>
      <c r="B99" s="84" t="s">
        <v>2</v>
      </c>
      <c r="C99" s="46"/>
      <c r="D99" s="46"/>
    </row>
    <row r="100" spans="1:4" x14ac:dyDescent="0.25">
      <c r="A100" s="10">
        <f t="shared" si="1"/>
        <v>96</v>
      </c>
      <c r="B100" s="5" t="s">
        <v>18</v>
      </c>
      <c r="C100" s="46">
        <f>6263.3+272</f>
        <v>6535.3</v>
      </c>
      <c r="D100" s="46">
        <f>4928.1+258.6</f>
        <v>5186.7</v>
      </c>
    </row>
    <row r="101" spans="1:4" ht="31.5" x14ac:dyDescent="0.25">
      <c r="A101" s="10">
        <f t="shared" si="1"/>
        <v>97</v>
      </c>
      <c r="B101" s="5" t="s">
        <v>59</v>
      </c>
      <c r="C101" s="46">
        <v>1045.4000000000001</v>
      </c>
      <c r="D101" s="46"/>
    </row>
    <row r="102" spans="1:4" x14ac:dyDescent="0.25">
      <c r="A102" s="10">
        <f t="shared" si="1"/>
        <v>98</v>
      </c>
      <c r="B102" s="5" t="s">
        <v>20</v>
      </c>
      <c r="C102" s="46">
        <v>2582.1999999999998</v>
      </c>
      <c r="D102" s="46"/>
    </row>
    <row r="103" spans="1:4" ht="31.5" x14ac:dyDescent="0.25">
      <c r="A103" s="10">
        <f t="shared" si="1"/>
        <v>99</v>
      </c>
      <c r="B103" s="5" t="s">
        <v>100</v>
      </c>
      <c r="C103" s="46">
        <v>437.3</v>
      </c>
      <c r="D103" s="46"/>
    </row>
    <row r="104" spans="1:4" x14ac:dyDescent="0.25">
      <c r="A104" s="10">
        <f t="shared" si="1"/>
        <v>100</v>
      </c>
      <c r="B104" s="60" t="s">
        <v>102</v>
      </c>
      <c r="C104" s="46">
        <v>473.8</v>
      </c>
      <c r="D104" s="46"/>
    </row>
    <row r="105" spans="1:4" x14ac:dyDescent="0.25">
      <c r="A105" s="10">
        <f t="shared" si="1"/>
        <v>101</v>
      </c>
      <c r="B105" s="6" t="s">
        <v>130</v>
      </c>
      <c r="C105" s="45">
        <f>C5+C9</f>
        <v>295921.90000000002</v>
      </c>
      <c r="D105" s="45">
        <f>+D5+D9</f>
        <v>170440.9</v>
      </c>
    </row>
    <row r="106" spans="1:4" x14ac:dyDescent="0.25">
      <c r="A106" s="10">
        <f t="shared" si="1"/>
        <v>102</v>
      </c>
      <c r="B106" s="84" t="s">
        <v>2</v>
      </c>
      <c r="C106" s="46"/>
      <c r="D106" s="46"/>
    </row>
    <row r="107" spans="1:4" x14ac:dyDescent="0.25">
      <c r="A107" s="10">
        <f t="shared" si="1"/>
        <v>103</v>
      </c>
      <c r="B107" s="5" t="s">
        <v>129</v>
      </c>
      <c r="C107" s="46">
        <v>3719.5</v>
      </c>
      <c r="D107" s="46"/>
    </row>
    <row r="108" spans="1:4" x14ac:dyDescent="0.25">
      <c r="A108" s="10">
        <f t="shared" si="1"/>
        <v>104</v>
      </c>
      <c r="B108" s="6" t="s">
        <v>185</v>
      </c>
      <c r="C108" s="45">
        <f>C105-C107</f>
        <v>292202.40000000002</v>
      </c>
      <c r="D108" s="45">
        <f t="shared" ref="D108" si="2">+D105-D107</f>
        <v>170440.9</v>
      </c>
    </row>
    <row r="110" spans="1:4" x14ac:dyDescent="0.25">
      <c r="B110" s="88"/>
    </row>
    <row r="111" spans="1:4" x14ac:dyDescent="0.25">
      <c r="B111" s="103"/>
      <c r="C111" s="86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B3" sqref="B3"/>
    </sheetView>
  </sheetViews>
  <sheetFormatPr defaultColWidth="10.140625" defaultRowHeight="15.75" x14ac:dyDescent="0.25"/>
  <cols>
    <col min="1" max="1" width="6" style="63" customWidth="1"/>
    <col min="2" max="2" width="58.7109375" style="89" customWidth="1"/>
    <col min="3" max="3" width="18.5703125" style="89" customWidth="1"/>
    <col min="4" max="253" width="10.140625" style="89"/>
    <col min="254" max="254" width="6" style="89" customWidth="1"/>
    <col min="255" max="255" width="54.28515625" style="89" customWidth="1"/>
    <col min="256" max="256" width="15.140625" style="89" customWidth="1"/>
    <col min="257" max="257" width="10.85546875" style="89" customWidth="1"/>
    <col min="258" max="258" width="11.140625" style="89" customWidth="1"/>
    <col min="259" max="509" width="10.140625" style="89"/>
    <col min="510" max="510" width="6" style="89" customWidth="1"/>
    <col min="511" max="511" width="54.28515625" style="89" customWidth="1"/>
    <col min="512" max="512" width="15.140625" style="89" customWidth="1"/>
    <col min="513" max="513" width="10.85546875" style="89" customWidth="1"/>
    <col min="514" max="514" width="11.140625" style="89" customWidth="1"/>
    <col min="515" max="765" width="10.140625" style="89"/>
    <col min="766" max="766" width="6" style="89" customWidth="1"/>
    <col min="767" max="767" width="54.28515625" style="89" customWidth="1"/>
    <col min="768" max="768" width="15.140625" style="89" customWidth="1"/>
    <col min="769" max="769" width="10.85546875" style="89" customWidth="1"/>
    <col min="770" max="770" width="11.140625" style="89" customWidth="1"/>
    <col min="771" max="1021" width="10.140625" style="89"/>
    <col min="1022" max="1022" width="6" style="89" customWidth="1"/>
    <col min="1023" max="1023" width="54.28515625" style="89" customWidth="1"/>
    <col min="1024" max="1024" width="15.140625" style="89" customWidth="1"/>
    <col min="1025" max="1025" width="10.85546875" style="89" customWidth="1"/>
    <col min="1026" max="1026" width="11.140625" style="89" customWidth="1"/>
    <col min="1027" max="1277" width="10.140625" style="89"/>
    <col min="1278" max="1278" width="6" style="89" customWidth="1"/>
    <col min="1279" max="1279" width="54.28515625" style="89" customWidth="1"/>
    <col min="1280" max="1280" width="15.140625" style="89" customWidth="1"/>
    <col min="1281" max="1281" width="10.85546875" style="89" customWidth="1"/>
    <col min="1282" max="1282" width="11.140625" style="89" customWidth="1"/>
    <col min="1283" max="1533" width="10.140625" style="89"/>
    <col min="1534" max="1534" width="6" style="89" customWidth="1"/>
    <col min="1535" max="1535" width="54.28515625" style="89" customWidth="1"/>
    <col min="1536" max="1536" width="15.140625" style="89" customWidth="1"/>
    <col min="1537" max="1537" width="10.85546875" style="89" customWidth="1"/>
    <col min="1538" max="1538" width="11.140625" style="89" customWidth="1"/>
    <col min="1539" max="1789" width="10.140625" style="89"/>
    <col min="1790" max="1790" width="6" style="89" customWidth="1"/>
    <col min="1791" max="1791" width="54.28515625" style="89" customWidth="1"/>
    <col min="1792" max="1792" width="15.140625" style="89" customWidth="1"/>
    <col min="1793" max="1793" width="10.85546875" style="89" customWidth="1"/>
    <col min="1794" max="1794" width="11.140625" style="89" customWidth="1"/>
    <col min="1795" max="2045" width="10.140625" style="89"/>
    <col min="2046" max="2046" width="6" style="89" customWidth="1"/>
    <col min="2047" max="2047" width="54.28515625" style="89" customWidth="1"/>
    <col min="2048" max="2048" width="15.140625" style="89" customWidth="1"/>
    <col min="2049" max="2049" width="10.85546875" style="89" customWidth="1"/>
    <col min="2050" max="2050" width="11.140625" style="89" customWidth="1"/>
    <col min="2051" max="2301" width="10.140625" style="89"/>
    <col min="2302" max="2302" width="6" style="89" customWidth="1"/>
    <col min="2303" max="2303" width="54.28515625" style="89" customWidth="1"/>
    <col min="2304" max="2304" width="15.140625" style="89" customWidth="1"/>
    <col min="2305" max="2305" width="10.85546875" style="89" customWidth="1"/>
    <col min="2306" max="2306" width="11.140625" style="89" customWidth="1"/>
    <col min="2307" max="2557" width="10.140625" style="89"/>
    <col min="2558" max="2558" width="6" style="89" customWidth="1"/>
    <col min="2559" max="2559" width="54.28515625" style="89" customWidth="1"/>
    <col min="2560" max="2560" width="15.140625" style="89" customWidth="1"/>
    <col min="2561" max="2561" width="10.85546875" style="89" customWidth="1"/>
    <col min="2562" max="2562" width="11.140625" style="89" customWidth="1"/>
    <col min="2563" max="2813" width="10.140625" style="89"/>
    <col min="2814" max="2814" width="6" style="89" customWidth="1"/>
    <col min="2815" max="2815" width="54.28515625" style="89" customWidth="1"/>
    <col min="2816" max="2816" width="15.140625" style="89" customWidth="1"/>
    <col min="2817" max="2817" width="10.85546875" style="89" customWidth="1"/>
    <col min="2818" max="2818" width="11.140625" style="89" customWidth="1"/>
    <col min="2819" max="3069" width="10.140625" style="89"/>
    <col min="3070" max="3070" width="6" style="89" customWidth="1"/>
    <col min="3071" max="3071" width="54.28515625" style="89" customWidth="1"/>
    <col min="3072" max="3072" width="15.140625" style="89" customWidth="1"/>
    <col min="3073" max="3073" width="10.85546875" style="89" customWidth="1"/>
    <col min="3074" max="3074" width="11.140625" style="89" customWidth="1"/>
    <col min="3075" max="3325" width="10.140625" style="89"/>
    <col min="3326" max="3326" width="6" style="89" customWidth="1"/>
    <col min="3327" max="3327" width="54.28515625" style="89" customWidth="1"/>
    <col min="3328" max="3328" width="15.140625" style="89" customWidth="1"/>
    <col min="3329" max="3329" width="10.85546875" style="89" customWidth="1"/>
    <col min="3330" max="3330" width="11.140625" style="89" customWidth="1"/>
    <col min="3331" max="3581" width="10.140625" style="89"/>
    <col min="3582" max="3582" width="6" style="89" customWidth="1"/>
    <col min="3583" max="3583" width="54.28515625" style="89" customWidth="1"/>
    <col min="3584" max="3584" width="15.140625" style="89" customWidth="1"/>
    <col min="3585" max="3585" width="10.85546875" style="89" customWidth="1"/>
    <col min="3586" max="3586" width="11.140625" style="89" customWidth="1"/>
    <col min="3587" max="3837" width="10.140625" style="89"/>
    <col min="3838" max="3838" width="6" style="89" customWidth="1"/>
    <col min="3839" max="3839" width="54.28515625" style="89" customWidth="1"/>
    <col min="3840" max="3840" width="15.140625" style="89" customWidth="1"/>
    <col min="3841" max="3841" width="10.85546875" style="89" customWidth="1"/>
    <col min="3842" max="3842" width="11.140625" style="89" customWidth="1"/>
    <col min="3843" max="4093" width="10.140625" style="89"/>
    <col min="4094" max="4094" width="6" style="89" customWidth="1"/>
    <col min="4095" max="4095" width="54.28515625" style="89" customWidth="1"/>
    <col min="4096" max="4096" width="15.140625" style="89" customWidth="1"/>
    <col min="4097" max="4097" width="10.85546875" style="89" customWidth="1"/>
    <col min="4098" max="4098" width="11.140625" style="89" customWidth="1"/>
    <col min="4099" max="4349" width="10.140625" style="89"/>
    <col min="4350" max="4350" width="6" style="89" customWidth="1"/>
    <col min="4351" max="4351" width="54.28515625" style="89" customWidth="1"/>
    <col min="4352" max="4352" width="15.140625" style="89" customWidth="1"/>
    <col min="4353" max="4353" width="10.85546875" style="89" customWidth="1"/>
    <col min="4354" max="4354" width="11.140625" style="89" customWidth="1"/>
    <col min="4355" max="4605" width="10.140625" style="89"/>
    <col min="4606" max="4606" width="6" style="89" customWidth="1"/>
    <col min="4607" max="4607" width="54.28515625" style="89" customWidth="1"/>
    <col min="4608" max="4608" width="15.140625" style="89" customWidth="1"/>
    <col min="4609" max="4609" width="10.85546875" style="89" customWidth="1"/>
    <col min="4610" max="4610" width="11.140625" style="89" customWidth="1"/>
    <col min="4611" max="4861" width="10.140625" style="89"/>
    <col min="4862" max="4862" width="6" style="89" customWidth="1"/>
    <col min="4863" max="4863" width="54.28515625" style="89" customWidth="1"/>
    <col min="4864" max="4864" width="15.140625" style="89" customWidth="1"/>
    <col min="4865" max="4865" width="10.85546875" style="89" customWidth="1"/>
    <col min="4866" max="4866" width="11.140625" style="89" customWidth="1"/>
    <col min="4867" max="5117" width="10.140625" style="89"/>
    <col min="5118" max="5118" width="6" style="89" customWidth="1"/>
    <col min="5119" max="5119" width="54.28515625" style="89" customWidth="1"/>
    <col min="5120" max="5120" width="15.140625" style="89" customWidth="1"/>
    <col min="5121" max="5121" width="10.85546875" style="89" customWidth="1"/>
    <col min="5122" max="5122" width="11.140625" style="89" customWidth="1"/>
    <col min="5123" max="5373" width="10.140625" style="89"/>
    <col min="5374" max="5374" width="6" style="89" customWidth="1"/>
    <col min="5375" max="5375" width="54.28515625" style="89" customWidth="1"/>
    <col min="5376" max="5376" width="15.140625" style="89" customWidth="1"/>
    <col min="5377" max="5377" width="10.85546875" style="89" customWidth="1"/>
    <col min="5378" max="5378" width="11.140625" style="89" customWidth="1"/>
    <col min="5379" max="5629" width="10.140625" style="89"/>
    <col min="5630" max="5630" width="6" style="89" customWidth="1"/>
    <col min="5631" max="5631" width="54.28515625" style="89" customWidth="1"/>
    <col min="5632" max="5632" width="15.140625" style="89" customWidth="1"/>
    <col min="5633" max="5633" width="10.85546875" style="89" customWidth="1"/>
    <col min="5634" max="5634" width="11.140625" style="89" customWidth="1"/>
    <col min="5635" max="5885" width="10.140625" style="89"/>
    <col min="5886" max="5886" width="6" style="89" customWidth="1"/>
    <col min="5887" max="5887" width="54.28515625" style="89" customWidth="1"/>
    <col min="5888" max="5888" width="15.140625" style="89" customWidth="1"/>
    <col min="5889" max="5889" width="10.85546875" style="89" customWidth="1"/>
    <col min="5890" max="5890" width="11.140625" style="89" customWidth="1"/>
    <col min="5891" max="6141" width="10.140625" style="89"/>
    <col min="6142" max="6142" width="6" style="89" customWidth="1"/>
    <col min="6143" max="6143" width="54.28515625" style="89" customWidth="1"/>
    <col min="6144" max="6144" width="15.140625" style="89" customWidth="1"/>
    <col min="6145" max="6145" width="10.85546875" style="89" customWidth="1"/>
    <col min="6146" max="6146" width="11.140625" style="89" customWidth="1"/>
    <col min="6147" max="6397" width="10.140625" style="89"/>
    <col min="6398" max="6398" width="6" style="89" customWidth="1"/>
    <col min="6399" max="6399" width="54.28515625" style="89" customWidth="1"/>
    <col min="6400" max="6400" width="15.140625" style="89" customWidth="1"/>
    <col min="6401" max="6401" width="10.85546875" style="89" customWidth="1"/>
    <col min="6402" max="6402" width="11.140625" style="89" customWidth="1"/>
    <col min="6403" max="6653" width="10.140625" style="89"/>
    <col min="6654" max="6654" width="6" style="89" customWidth="1"/>
    <col min="6655" max="6655" width="54.28515625" style="89" customWidth="1"/>
    <col min="6656" max="6656" width="15.140625" style="89" customWidth="1"/>
    <col min="6657" max="6657" width="10.85546875" style="89" customWidth="1"/>
    <col min="6658" max="6658" width="11.140625" style="89" customWidth="1"/>
    <col min="6659" max="6909" width="10.140625" style="89"/>
    <col min="6910" max="6910" width="6" style="89" customWidth="1"/>
    <col min="6911" max="6911" width="54.28515625" style="89" customWidth="1"/>
    <col min="6912" max="6912" width="15.140625" style="89" customWidth="1"/>
    <col min="6913" max="6913" width="10.85546875" style="89" customWidth="1"/>
    <col min="6914" max="6914" width="11.140625" style="89" customWidth="1"/>
    <col min="6915" max="7165" width="10.140625" style="89"/>
    <col min="7166" max="7166" width="6" style="89" customWidth="1"/>
    <col min="7167" max="7167" width="54.28515625" style="89" customWidth="1"/>
    <col min="7168" max="7168" width="15.140625" style="89" customWidth="1"/>
    <col min="7169" max="7169" width="10.85546875" style="89" customWidth="1"/>
    <col min="7170" max="7170" width="11.140625" style="89" customWidth="1"/>
    <col min="7171" max="7421" width="10.140625" style="89"/>
    <col min="7422" max="7422" width="6" style="89" customWidth="1"/>
    <col min="7423" max="7423" width="54.28515625" style="89" customWidth="1"/>
    <col min="7424" max="7424" width="15.140625" style="89" customWidth="1"/>
    <col min="7425" max="7425" width="10.85546875" style="89" customWidth="1"/>
    <col min="7426" max="7426" width="11.140625" style="89" customWidth="1"/>
    <col min="7427" max="7677" width="10.140625" style="89"/>
    <col min="7678" max="7678" width="6" style="89" customWidth="1"/>
    <col min="7679" max="7679" width="54.28515625" style="89" customWidth="1"/>
    <col min="7680" max="7680" width="15.140625" style="89" customWidth="1"/>
    <col min="7681" max="7681" width="10.85546875" style="89" customWidth="1"/>
    <col min="7682" max="7682" width="11.140625" style="89" customWidth="1"/>
    <col min="7683" max="7933" width="10.140625" style="89"/>
    <col min="7934" max="7934" width="6" style="89" customWidth="1"/>
    <col min="7935" max="7935" width="54.28515625" style="89" customWidth="1"/>
    <col min="7936" max="7936" width="15.140625" style="89" customWidth="1"/>
    <col min="7937" max="7937" width="10.85546875" style="89" customWidth="1"/>
    <col min="7938" max="7938" width="11.140625" style="89" customWidth="1"/>
    <col min="7939" max="8189" width="10.140625" style="89"/>
    <col min="8190" max="8190" width="6" style="89" customWidth="1"/>
    <col min="8191" max="8191" width="54.28515625" style="89" customWidth="1"/>
    <col min="8192" max="8192" width="15.140625" style="89" customWidth="1"/>
    <col min="8193" max="8193" width="10.85546875" style="89" customWidth="1"/>
    <col min="8194" max="8194" width="11.140625" style="89" customWidth="1"/>
    <col min="8195" max="8445" width="10.140625" style="89"/>
    <col min="8446" max="8446" width="6" style="89" customWidth="1"/>
    <col min="8447" max="8447" width="54.28515625" style="89" customWidth="1"/>
    <col min="8448" max="8448" width="15.140625" style="89" customWidth="1"/>
    <col min="8449" max="8449" width="10.85546875" style="89" customWidth="1"/>
    <col min="8450" max="8450" width="11.140625" style="89" customWidth="1"/>
    <col min="8451" max="8701" width="10.140625" style="89"/>
    <col min="8702" max="8702" width="6" style="89" customWidth="1"/>
    <col min="8703" max="8703" width="54.28515625" style="89" customWidth="1"/>
    <col min="8704" max="8704" width="15.140625" style="89" customWidth="1"/>
    <col min="8705" max="8705" width="10.85546875" style="89" customWidth="1"/>
    <col min="8706" max="8706" width="11.140625" style="89" customWidth="1"/>
    <col min="8707" max="8957" width="10.140625" style="89"/>
    <col min="8958" max="8958" width="6" style="89" customWidth="1"/>
    <col min="8959" max="8959" width="54.28515625" style="89" customWidth="1"/>
    <col min="8960" max="8960" width="15.140625" style="89" customWidth="1"/>
    <col min="8961" max="8961" width="10.85546875" style="89" customWidth="1"/>
    <col min="8962" max="8962" width="11.140625" style="89" customWidth="1"/>
    <col min="8963" max="9213" width="10.140625" style="89"/>
    <col min="9214" max="9214" width="6" style="89" customWidth="1"/>
    <col min="9215" max="9215" width="54.28515625" style="89" customWidth="1"/>
    <col min="9216" max="9216" width="15.140625" style="89" customWidth="1"/>
    <col min="9217" max="9217" width="10.85546875" style="89" customWidth="1"/>
    <col min="9218" max="9218" width="11.140625" style="89" customWidth="1"/>
    <col min="9219" max="9469" width="10.140625" style="89"/>
    <col min="9470" max="9470" width="6" style="89" customWidth="1"/>
    <col min="9471" max="9471" width="54.28515625" style="89" customWidth="1"/>
    <col min="9472" max="9472" width="15.140625" style="89" customWidth="1"/>
    <col min="9473" max="9473" width="10.85546875" style="89" customWidth="1"/>
    <col min="9474" max="9474" width="11.140625" style="89" customWidth="1"/>
    <col min="9475" max="9725" width="10.140625" style="89"/>
    <col min="9726" max="9726" width="6" style="89" customWidth="1"/>
    <col min="9727" max="9727" width="54.28515625" style="89" customWidth="1"/>
    <col min="9728" max="9728" width="15.140625" style="89" customWidth="1"/>
    <col min="9729" max="9729" width="10.85546875" style="89" customWidth="1"/>
    <col min="9730" max="9730" width="11.140625" style="89" customWidth="1"/>
    <col min="9731" max="9981" width="10.140625" style="89"/>
    <col min="9982" max="9982" width="6" style="89" customWidth="1"/>
    <col min="9983" max="9983" width="54.28515625" style="89" customWidth="1"/>
    <col min="9984" max="9984" width="15.140625" style="89" customWidth="1"/>
    <col min="9985" max="9985" width="10.85546875" style="89" customWidth="1"/>
    <col min="9986" max="9986" width="11.140625" style="89" customWidth="1"/>
    <col min="9987" max="10237" width="10.140625" style="89"/>
    <col min="10238" max="10238" width="6" style="89" customWidth="1"/>
    <col min="10239" max="10239" width="54.28515625" style="89" customWidth="1"/>
    <col min="10240" max="10240" width="15.140625" style="89" customWidth="1"/>
    <col min="10241" max="10241" width="10.85546875" style="89" customWidth="1"/>
    <col min="10242" max="10242" width="11.140625" style="89" customWidth="1"/>
    <col min="10243" max="10493" width="10.140625" style="89"/>
    <col min="10494" max="10494" width="6" style="89" customWidth="1"/>
    <col min="10495" max="10495" width="54.28515625" style="89" customWidth="1"/>
    <col min="10496" max="10496" width="15.140625" style="89" customWidth="1"/>
    <col min="10497" max="10497" width="10.85546875" style="89" customWidth="1"/>
    <col min="10498" max="10498" width="11.140625" style="89" customWidth="1"/>
    <col min="10499" max="10749" width="10.140625" style="89"/>
    <col min="10750" max="10750" width="6" style="89" customWidth="1"/>
    <col min="10751" max="10751" width="54.28515625" style="89" customWidth="1"/>
    <col min="10752" max="10752" width="15.140625" style="89" customWidth="1"/>
    <col min="10753" max="10753" width="10.85546875" style="89" customWidth="1"/>
    <col min="10754" max="10754" width="11.140625" style="89" customWidth="1"/>
    <col min="10755" max="11005" width="10.140625" style="89"/>
    <col min="11006" max="11006" width="6" style="89" customWidth="1"/>
    <col min="11007" max="11007" width="54.28515625" style="89" customWidth="1"/>
    <col min="11008" max="11008" width="15.140625" style="89" customWidth="1"/>
    <col min="11009" max="11009" width="10.85546875" style="89" customWidth="1"/>
    <col min="11010" max="11010" width="11.140625" style="89" customWidth="1"/>
    <col min="11011" max="11261" width="10.140625" style="89"/>
    <col min="11262" max="11262" width="6" style="89" customWidth="1"/>
    <col min="11263" max="11263" width="54.28515625" style="89" customWidth="1"/>
    <col min="11264" max="11264" width="15.140625" style="89" customWidth="1"/>
    <col min="11265" max="11265" width="10.85546875" style="89" customWidth="1"/>
    <col min="11266" max="11266" width="11.140625" style="89" customWidth="1"/>
    <col min="11267" max="11517" width="10.140625" style="89"/>
    <col min="11518" max="11518" width="6" style="89" customWidth="1"/>
    <col min="11519" max="11519" width="54.28515625" style="89" customWidth="1"/>
    <col min="11520" max="11520" width="15.140625" style="89" customWidth="1"/>
    <col min="11521" max="11521" width="10.85546875" style="89" customWidth="1"/>
    <col min="11522" max="11522" width="11.140625" style="89" customWidth="1"/>
    <col min="11523" max="11773" width="10.140625" style="89"/>
    <col min="11774" max="11774" width="6" style="89" customWidth="1"/>
    <col min="11775" max="11775" width="54.28515625" style="89" customWidth="1"/>
    <col min="11776" max="11776" width="15.140625" style="89" customWidth="1"/>
    <col min="11777" max="11777" width="10.85546875" style="89" customWidth="1"/>
    <col min="11778" max="11778" width="11.140625" style="89" customWidth="1"/>
    <col min="11779" max="12029" width="10.140625" style="89"/>
    <col min="12030" max="12030" width="6" style="89" customWidth="1"/>
    <col min="12031" max="12031" width="54.28515625" style="89" customWidth="1"/>
    <col min="12032" max="12032" width="15.140625" style="89" customWidth="1"/>
    <col min="12033" max="12033" width="10.85546875" style="89" customWidth="1"/>
    <col min="12034" max="12034" width="11.140625" style="89" customWidth="1"/>
    <col min="12035" max="12285" width="10.140625" style="89"/>
    <col min="12286" max="12286" width="6" style="89" customWidth="1"/>
    <col min="12287" max="12287" width="54.28515625" style="89" customWidth="1"/>
    <col min="12288" max="12288" width="15.140625" style="89" customWidth="1"/>
    <col min="12289" max="12289" width="10.85546875" style="89" customWidth="1"/>
    <col min="12290" max="12290" width="11.140625" style="89" customWidth="1"/>
    <col min="12291" max="12541" width="10.140625" style="89"/>
    <col min="12542" max="12542" width="6" style="89" customWidth="1"/>
    <col min="12543" max="12543" width="54.28515625" style="89" customWidth="1"/>
    <col min="12544" max="12544" width="15.140625" style="89" customWidth="1"/>
    <col min="12545" max="12545" width="10.85546875" style="89" customWidth="1"/>
    <col min="12546" max="12546" width="11.140625" style="89" customWidth="1"/>
    <col min="12547" max="12797" width="10.140625" style="89"/>
    <col min="12798" max="12798" width="6" style="89" customWidth="1"/>
    <col min="12799" max="12799" width="54.28515625" style="89" customWidth="1"/>
    <col min="12800" max="12800" width="15.140625" style="89" customWidth="1"/>
    <col min="12801" max="12801" width="10.85546875" style="89" customWidth="1"/>
    <col min="12802" max="12802" width="11.140625" style="89" customWidth="1"/>
    <col min="12803" max="13053" width="10.140625" style="89"/>
    <col min="13054" max="13054" width="6" style="89" customWidth="1"/>
    <col min="13055" max="13055" width="54.28515625" style="89" customWidth="1"/>
    <col min="13056" max="13056" width="15.140625" style="89" customWidth="1"/>
    <col min="13057" max="13057" width="10.85546875" style="89" customWidth="1"/>
    <col min="13058" max="13058" width="11.140625" style="89" customWidth="1"/>
    <col min="13059" max="13309" width="10.140625" style="89"/>
    <col min="13310" max="13310" width="6" style="89" customWidth="1"/>
    <col min="13311" max="13311" width="54.28515625" style="89" customWidth="1"/>
    <col min="13312" max="13312" width="15.140625" style="89" customWidth="1"/>
    <col min="13313" max="13313" width="10.85546875" style="89" customWidth="1"/>
    <col min="13314" max="13314" width="11.140625" style="89" customWidth="1"/>
    <col min="13315" max="13565" width="10.140625" style="89"/>
    <col min="13566" max="13566" width="6" style="89" customWidth="1"/>
    <col min="13567" max="13567" width="54.28515625" style="89" customWidth="1"/>
    <col min="13568" max="13568" width="15.140625" style="89" customWidth="1"/>
    <col min="13569" max="13569" width="10.85546875" style="89" customWidth="1"/>
    <col min="13570" max="13570" width="11.140625" style="89" customWidth="1"/>
    <col min="13571" max="13821" width="10.140625" style="89"/>
    <col min="13822" max="13822" width="6" style="89" customWidth="1"/>
    <col min="13823" max="13823" width="54.28515625" style="89" customWidth="1"/>
    <col min="13824" max="13824" width="15.140625" style="89" customWidth="1"/>
    <col min="13825" max="13825" width="10.85546875" style="89" customWidth="1"/>
    <col min="13826" max="13826" width="11.140625" style="89" customWidth="1"/>
    <col min="13827" max="14077" width="10.140625" style="89"/>
    <col min="14078" max="14078" width="6" style="89" customWidth="1"/>
    <col min="14079" max="14079" width="54.28515625" style="89" customWidth="1"/>
    <col min="14080" max="14080" width="15.140625" style="89" customWidth="1"/>
    <col min="14081" max="14081" width="10.85546875" style="89" customWidth="1"/>
    <col min="14082" max="14082" width="11.140625" style="89" customWidth="1"/>
    <col min="14083" max="14333" width="10.140625" style="89"/>
    <col min="14334" max="14334" width="6" style="89" customWidth="1"/>
    <col min="14335" max="14335" width="54.28515625" style="89" customWidth="1"/>
    <col min="14336" max="14336" width="15.140625" style="89" customWidth="1"/>
    <col min="14337" max="14337" width="10.85546875" style="89" customWidth="1"/>
    <col min="14338" max="14338" width="11.140625" style="89" customWidth="1"/>
    <col min="14339" max="14589" width="10.140625" style="89"/>
    <col min="14590" max="14590" width="6" style="89" customWidth="1"/>
    <col min="14591" max="14591" width="54.28515625" style="89" customWidth="1"/>
    <col min="14592" max="14592" width="15.140625" style="89" customWidth="1"/>
    <col min="14593" max="14593" width="10.85546875" style="89" customWidth="1"/>
    <col min="14594" max="14594" width="11.140625" style="89" customWidth="1"/>
    <col min="14595" max="14845" width="10.140625" style="89"/>
    <col min="14846" max="14846" width="6" style="89" customWidth="1"/>
    <col min="14847" max="14847" width="54.28515625" style="89" customWidth="1"/>
    <col min="14848" max="14848" width="15.140625" style="89" customWidth="1"/>
    <col min="14849" max="14849" width="10.85546875" style="89" customWidth="1"/>
    <col min="14850" max="14850" width="11.140625" style="89" customWidth="1"/>
    <col min="14851" max="15101" width="10.140625" style="89"/>
    <col min="15102" max="15102" width="6" style="89" customWidth="1"/>
    <col min="15103" max="15103" width="54.28515625" style="89" customWidth="1"/>
    <col min="15104" max="15104" width="15.140625" style="89" customWidth="1"/>
    <col min="15105" max="15105" width="10.85546875" style="89" customWidth="1"/>
    <col min="15106" max="15106" width="11.140625" style="89" customWidth="1"/>
    <col min="15107" max="15357" width="10.140625" style="89"/>
    <col min="15358" max="15358" width="6" style="89" customWidth="1"/>
    <col min="15359" max="15359" width="54.28515625" style="89" customWidth="1"/>
    <col min="15360" max="15360" width="15.140625" style="89" customWidth="1"/>
    <col min="15361" max="15361" width="10.85546875" style="89" customWidth="1"/>
    <col min="15362" max="15362" width="11.140625" style="89" customWidth="1"/>
    <col min="15363" max="15613" width="10.140625" style="89"/>
    <col min="15614" max="15614" width="6" style="89" customWidth="1"/>
    <col min="15615" max="15615" width="54.28515625" style="89" customWidth="1"/>
    <col min="15616" max="15616" width="15.140625" style="89" customWidth="1"/>
    <col min="15617" max="15617" width="10.85546875" style="89" customWidth="1"/>
    <col min="15618" max="15618" width="11.140625" style="89" customWidth="1"/>
    <col min="15619" max="15869" width="10.140625" style="89"/>
    <col min="15870" max="15870" width="6" style="89" customWidth="1"/>
    <col min="15871" max="15871" width="54.28515625" style="89" customWidth="1"/>
    <col min="15872" max="15872" width="15.140625" style="89" customWidth="1"/>
    <col min="15873" max="15873" width="10.85546875" style="89" customWidth="1"/>
    <col min="15874" max="15874" width="11.140625" style="89" customWidth="1"/>
    <col min="15875" max="16125" width="10.140625" style="89"/>
    <col min="16126" max="16126" width="6" style="89" customWidth="1"/>
    <col min="16127" max="16127" width="54.28515625" style="89" customWidth="1"/>
    <col min="16128" max="16128" width="15.140625" style="89" customWidth="1"/>
    <col min="16129" max="16129" width="10.85546875" style="89" customWidth="1"/>
    <col min="16130" max="16130" width="11.140625" style="89" customWidth="1"/>
    <col min="16131" max="16384" width="10.140625" style="89"/>
  </cols>
  <sheetData>
    <row r="1" spans="1:4" x14ac:dyDescent="0.25">
      <c r="A1" s="61"/>
      <c r="B1" s="48" t="s">
        <v>68</v>
      </c>
      <c r="C1" s="61"/>
    </row>
    <row r="2" spans="1:4" x14ac:dyDescent="0.25">
      <c r="A2" s="61"/>
      <c r="B2" s="48" t="s">
        <v>201</v>
      </c>
      <c r="C2" s="61"/>
    </row>
    <row r="3" spans="1:4" x14ac:dyDescent="0.25">
      <c r="A3" s="61"/>
      <c r="B3" s="48" t="s">
        <v>135</v>
      </c>
      <c r="C3" s="61"/>
    </row>
    <row r="4" spans="1:4" x14ac:dyDescent="0.25">
      <c r="A4" s="61"/>
      <c r="B4" s="61"/>
      <c r="C4" s="61"/>
    </row>
    <row r="5" spans="1:4" ht="49.5" customHeight="1" x14ac:dyDescent="0.25">
      <c r="A5" s="108" t="s">
        <v>176</v>
      </c>
      <c r="B5" s="108"/>
      <c r="C5" s="108"/>
    </row>
    <row r="6" spans="1:4" x14ac:dyDescent="0.25">
      <c r="A6" s="61"/>
      <c r="B6" s="61"/>
      <c r="C6" s="61"/>
    </row>
    <row r="7" spans="1:4" x14ac:dyDescent="0.25">
      <c r="A7" s="62"/>
      <c r="B7" s="48"/>
      <c r="C7" s="47" t="s">
        <v>78</v>
      </c>
    </row>
    <row r="8" spans="1:4" ht="32.25" customHeight="1" x14ac:dyDescent="0.25">
      <c r="A8" s="64" t="s">
        <v>0</v>
      </c>
      <c r="B8" s="102" t="s">
        <v>28</v>
      </c>
      <c r="C8" s="101" t="s">
        <v>171</v>
      </c>
    </row>
    <row r="9" spans="1:4" x14ac:dyDescent="0.25">
      <c r="A9" s="58">
        <v>1</v>
      </c>
      <c r="B9" s="79">
        <v>2</v>
      </c>
      <c r="C9" s="78">
        <v>3</v>
      </c>
    </row>
    <row r="10" spans="1:4" x14ac:dyDescent="0.25">
      <c r="A10" s="65">
        <v>1</v>
      </c>
      <c r="B10" s="6" t="s">
        <v>3</v>
      </c>
      <c r="C10" s="66">
        <f>SUM(C11:C11)</f>
        <v>3719.5</v>
      </c>
    </row>
    <row r="11" spans="1:4" x14ac:dyDescent="0.25">
      <c r="A11" s="65" t="s">
        <v>157</v>
      </c>
      <c r="B11" s="5" t="s">
        <v>152</v>
      </c>
      <c r="C11" s="46">
        <v>3719.5</v>
      </c>
    </row>
    <row r="12" spans="1:4" x14ac:dyDescent="0.25">
      <c r="A12" s="65" t="s">
        <v>158</v>
      </c>
      <c r="B12" s="67" t="s">
        <v>66</v>
      </c>
      <c r="C12" s="66">
        <f>+C10</f>
        <v>3719.5</v>
      </c>
      <c r="D12" s="90"/>
    </row>
    <row r="13" spans="1:4" x14ac:dyDescent="0.25">
      <c r="B13" s="49"/>
      <c r="C13" s="68"/>
    </row>
    <row r="14" spans="1:4" x14ac:dyDescent="0.25">
      <c r="B14" s="69"/>
      <c r="C14" s="68"/>
    </row>
    <row r="15" spans="1:4" x14ac:dyDescent="0.25">
      <c r="B15" s="49"/>
      <c r="C15" s="49"/>
    </row>
    <row r="16" spans="1:4" x14ac:dyDescent="0.25">
      <c r="C16" s="91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"/>
  <sheetViews>
    <sheetView showZeros="0" zoomScale="89" zoomScaleNormal="89" workbookViewId="0">
      <pane xSplit="4" ySplit="9" topLeftCell="E55" activePane="bottomRight" state="frozen"/>
      <selection pane="topRight" activeCell="G1" sqref="G1"/>
      <selection pane="bottomLeft" activeCell="A12" sqref="A12"/>
      <selection pane="bottomRight" activeCell="C4" sqref="C4"/>
    </sheetView>
  </sheetViews>
  <sheetFormatPr defaultRowHeight="15" x14ac:dyDescent="0.25"/>
  <cols>
    <col min="1" max="1" width="7" style="89" customWidth="1"/>
    <col min="2" max="2" width="47.7109375" style="89" customWidth="1"/>
    <col min="3" max="3" width="20.42578125" style="89" customWidth="1"/>
    <col min="4" max="4" width="18.140625" style="89" customWidth="1"/>
    <col min="5" max="16384" width="9.140625" style="89"/>
  </cols>
  <sheetData>
    <row r="1" spans="1:4" ht="15.75" x14ac:dyDescent="0.25">
      <c r="A1" s="70"/>
      <c r="B1" s="70"/>
      <c r="C1" s="71" t="s">
        <v>70</v>
      </c>
      <c r="D1" s="70"/>
    </row>
    <row r="2" spans="1:4" ht="15.75" x14ac:dyDescent="0.25">
      <c r="A2" s="70"/>
      <c r="B2" s="70"/>
      <c r="C2" s="72" t="s">
        <v>202</v>
      </c>
      <c r="D2" s="70"/>
    </row>
    <row r="3" spans="1:4" ht="15.75" x14ac:dyDescent="0.25">
      <c r="A3" s="70"/>
      <c r="B3" s="70"/>
      <c r="C3" s="72" t="s">
        <v>136</v>
      </c>
      <c r="D3" s="70"/>
    </row>
    <row r="4" spans="1:4" ht="15.75" x14ac:dyDescent="0.25">
      <c r="A4" s="70"/>
      <c r="B4" s="70"/>
      <c r="C4" s="70"/>
      <c r="D4" s="70"/>
    </row>
    <row r="5" spans="1:4" s="85" customFormat="1" ht="15.75" x14ac:dyDescent="0.25">
      <c r="A5" s="109" t="s">
        <v>177</v>
      </c>
      <c r="B5" s="109"/>
      <c r="C5" s="109"/>
      <c r="D5" s="109"/>
    </row>
    <row r="6" spans="1:4" s="85" customFormat="1" ht="15.75" x14ac:dyDescent="0.25">
      <c r="A6" s="83"/>
      <c r="B6" s="83"/>
      <c r="C6" s="83"/>
      <c r="D6" s="83"/>
    </row>
    <row r="7" spans="1:4" s="92" customFormat="1" ht="15.75" x14ac:dyDescent="0.25">
      <c r="A7" s="54"/>
      <c r="B7" s="55"/>
      <c r="C7" s="56"/>
      <c r="D7" s="56"/>
    </row>
    <row r="8" spans="1:4" s="85" customFormat="1" ht="31.5" x14ac:dyDescent="0.25">
      <c r="A8" s="9" t="s">
        <v>0</v>
      </c>
      <c r="B8" s="9" t="s">
        <v>90</v>
      </c>
      <c r="C8" s="57" t="s">
        <v>169</v>
      </c>
      <c r="D8" s="57" t="s">
        <v>170</v>
      </c>
    </row>
    <row r="9" spans="1:4" s="85" customFormat="1" ht="15.75" x14ac:dyDescent="0.25">
      <c r="A9" s="84">
        <v>1</v>
      </c>
      <c r="B9" s="84">
        <v>2</v>
      </c>
      <c r="C9" s="84">
        <v>3</v>
      </c>
      <c r="D9" s="84">
        <v>4</v>
      </c>
    </row>
    <row r="10" spans="1:4" s="85" customFormat="1" ht="15.75" x14ac:dyDescent="0.25">
      <c r="A10" s="10">
        <v>1</v>
      </c>
      <c r="B10" s="6" t="s">
        <v>3</v>
      </c>
      <c r="C10" s="45">
        <f>C11+C19+C42</f>
        <v>27363.200000000001</v>
      </c>
      <c r="D10" s="45">
        <f>+D11+D19+D42</f>
        <v>2.5</v>
      </c>
    </row>
    <row r="11" spans="1:4" s="85" customFormat="1" ht="31.5" x14ac:dyDescent="0.25">
      <c r="A11" s="10">
        <f>A10+1</f>
        <v>2</v>
      </c>
      <c r="B11" s="8" t="s">
        <v>81</v>
      </c>
      <c r="C11" s="45">
        <f>+C13+C14+C16+C17</f>
        <v>506.9</v>
      </c>
      <c r="D11" s="45">
        <f>+D13+D14+D16+D17</f>
        <v>0</v>
      </c>
    </row>
    <row r="12" spans="1:4" s="85" customFormat="1" ht="15.75" x14ac:dyDescent="0.25">
      <c r="A12" s="10">
        <f t="shared" ref="A12:A61" si="0">A11+1</f>
        <v>3</v>
      </c>
      <c r="B12" s="84" t="s">
        <v>2</v>
      </c>
      <c r="C12" s="46"/>
      <c r="D12" s="46"/>
    </row>
    <row r="13" spans="1:4" s="85" customFormat="1" ht="15.75" x14ac:dyDescent="0.25">
      <c r="A13" s="10">
        <f t="shared" si="0"/>
        <v>4</v>
      </c>
      <c r="B13" s="4" t="s">
        <v>63</v>
      </c>
      <c r="C13" s="46">
        <v>1</v>
      </c>
      <c r="D13" s="46"/>
    </row>
    <row r="14" spans="1:4" s="85" customFormat="1" ht="15.75" x14ac:dyDescent="0.25">
      <c r="A14" s="10">
        <f t="shared" si="0"/>
        <v>5</v>
      </c>
      <c r="B14" s="5" t="s">
        <v>93</v>
      </c>
      <c r="C14" s="46">
        <v>30.7</v>
      </c>
      <c r="D14" s="46"/>
    </row>
    <row r="15" spans="1:4" s="85" customFormat="1" ht="15.75" x14ac:dyDescent="0.25">
      <c r="A15" s="10">
        <f t="shared" si="0"/>
        <v>6</v>
      </c>
      <c r="B15" s="51" t="s">
        <v>96</v>
      </c>
      <c r="C15" s="106">
        <v>16.899999999999999</v>
      </c>
      <c r="D15" s="46"/>
    </row>
    <row r="16" spans="1:4" s="85" customFormat="1" ht="15.75" x14ac:dyDescent="0.25">
      <c r="A16" s="10">
        <f t="shared" si="0"/>
        <v>7</v>
      </c>
      <c r="B16" s="4" t="s">
        <v>43</v>
      </c>
      <c r="C16" s="46">
        <v>243.7</v>
      </c>
      <c r="D16" s="46"/>
    </row>
    <row r="17" spans="1:4" s="85" customFormat="1" ht="15.75" x14ac:dyDescent="0.25">
      <c r="A17" s="10">
        <f t="shared" si="0"/>
        <v>8</v>
      </c>
      <c r="B17" s="4" t="s">
        <v>57</v>
      </c>
      <c r="C17" s="46">
        <v>231.5</v>
      </c>
      <c r="D17" s="46"/>
    </row>
    <row r="18" spans="1:4" s="85" customFormat="1" ht="15.75" x14ac:dyDescent="0.25">
      <c r="A18" s="10">
        <f t="shared" si="0"/>
        <v>9</v>
      </c>
      <c r="B18" s="51" t="s">
        <v>96</v>
      </c>
      <c r="C18" s="106">
        <v>13</v>
      </c>
      <c r="D18" s="46"/>
    </row>
    <row r="19" spans="1:4" s="85" customFormat="1" ht="31.5" x14ac:dyDescent="0.25">
      <c r="A19" s="10">
        <f t="shared" si="0"/>
        <v>10</v>
      </c>
      <c r="B19" s="8" t="s">
        <v>82</v>
      </c>
      <c r="C19" s="45">
        <f>C21+C23+C25+C28+C31+C33+C35+C37+C39</f>
        <v>2449.1</v>
      </c>
      <c r="D19" s="45">
        <f>D21+D23+D25+D28+D33+D35+D39</f>
        <v>1.6</v>
      </c>
    </row>
    <row r="20" spans="1:4" s="85" customFormat="1" ht="15.75" x14ac:dyDescent="0.25">
      <c r="A20" s="10">
        <f t="shared" si="0"/>
        <v>11</v>
      </c>
      <c r="B20" s="84" t="s">
        <v>2</v>
      </c>
      <c r="C20" s="46"/>
      <c r="D20" s="46"/>
    </row>
    <row r="21" spans="1:4" s="85" customFormat="1" ht="31.5" x14ac:dyDescent="0.25">
      <c r="A21" s="10">
        <f t="shared" si="0"/>
        <v>12</v>
      </c>
      <c r="B21" s="8" t="s">
        <v>83</v>
      </c>
      <c r="C21" s="45">
        <f>C22</f>
        <v>143.80000000000001</v>
      </c>
      <c r="D21" s="45">
        <f>D22</f>
        <v>0</v>
      </c>
    </row>
    <row r="22" spans="1:4" s="85" customFormat="1" ht="15.75" x14ac:dyDescent="0.25">
      <c r="A22" s="10">
        <f t="shared" si="0"/>
        <v>13</v>
      </c>
      <c r="B22" s="4" t="s">
        <v>48</v>
      </c>
      <c r="C22" s="46">
        <v>143.80000000000001</v>
      </c>
      <c r="D22" s="46"/>
    </row>
    <row r="23" spans="1:4" s="85" customFormat="1" ht="47.25" x14ac:dyDescent="0.25">
      <c r="A23" s="10">
        <f t="shared" si="0"/>
        <v>14</v>
      </c>
      <c r="B23" s="6" t="s">
        <v>86</v>
      </c>
      <c r="C23" s="45">
        <f>C24</f>
        <v>72.3</v>
      </c>
      <c r="D23" s="45">
        <f>D24</f>
        <v>0</v>
      </c>
    </row>
    <row r="24" spans="1:4" s="85" customFormat="1" ht="15.75" x14ac:dyDescent="0.25">
      <c r="A24" s="10">
        <f t="shared" si="0"/>
        <v>15</v>
      </c>
      <c r="B24" s="5" t="s">
        <v>63</v>
      </c>
      <c r="C24" s="46">
        <v>72.3</v>
      </c>
      <c r="D24" s="46"/>
    </row>
    <row r="25" spans="1:4" s="85" customFormat="1" ht="47.25" x14ac:dyDescent="0.25">
      <c r="A25" s="10">
        <f t="shared" si="0"/>
        <v>16</v>
      </c>
      <c r="B25" s="8" t="s">
        <v>84</v>
      </c>
      <c r="C25" s="45">
        <f>C26</f>
        <v>1000.4</v>
      </c>
      <c r="D25" s="45">
        <f>D26</f>
        <v>0</v>
      </c>
    </row>
    <row r="26" spans="1:4" s="85" customFormat="1" ht="15.75" x14ac:dyDescent="0.25">
      <c r="A26" s="10">
        <f t="shared" si="0"/>
        <v>17</v>
      </c>
      <c r="B26" s="9" t="s">
        <v>48</v>
      </c>
      <c r="C26" s="46">
        <v>1000.4</v>
      </c>
      <c r="D26" s="46"/>
    </row>
    <row r="27" spans="1:4" s="85" customFormat="1" ht="15.75" x14ac:dyDescent="0.25">
      <c r="A27" s="10">
        <f t="shared" si="0"/>
        <v>18</v>
      </c>
      <c r="B27" s="51" t="s">
        <v>96</v>
      </c>
      <c r="C27" s="106">
        <v>272.8</v>
      </c>
      <c r="D27" s="46"/>
    </row>
    <row r="28" spans="1:4" s="85" customFormat="1" ht="63" x14ac:dyDescent="0.25">
      <c r="A28" s="10">
        <f t="shared" si="0"/>
        <v>19</v>
      </c>
      <c r="B28" s="8" t="s">
        <v>124</v>
      </c>
      <c r="C28" s="45">
        <f>C29</f>
        <v>265.2</v>
      </c>
      <c r="D28" s="45">
        <f>D29</f>
        <v>0</v>
      </c>
    </row>
    <row r="29" spans="1:4" s="85" customFormat="1" ht="15.75" x14ac:dyDescent="0.25">
      <c r="A29" s="10">
        <f t="shared" si="0"/>
        <v>20</v>
      </c>
      <c r="B29" s="9" t="s">
        <v>67</v>
      </c>
      <c r="C29" s="46">
        <v>265.2</v>
      </c>
      <c r="D29" s="46"/>
    </row>
    <row r="30" spans="1:4" s="85" customFormat="1" ht="15.75" x14ac:dyDescent="0.25">
      <c r="A30" s="10">
        <f t="shared" si="0"/>
        <v>21</v>
      </c>
      <c r="B30" s="51" t="s">
        <v>96</v>
      </c>
      <c r="C30" s="106">
        <v>90.1</v>
      </c>
      <c r="D30" s="46"/>
    </row>
    <row r="31" spans="1:4" s="85" customFormat="1" ht="31.5" x14ac:dyDescent="0.25">
      <c r="A31" s="10">
        <f t="shared" si="0"/>
        <v>22</v>
      </c>
      <c r="B31" s="6" t="s">
        <v>196</v>
      </c>
      <c r="C31" s="45">
        <f>C32</f>
        <v>24</v>
      </c>
      <c r="D31" s="46"/>
    </row>
    <row r="32" spans="1:4" s="85" customFormat="1" ht="15.75" x14ac:dyDescent="0.25">
      <c r="A32" s="10">
        <f t="shared" si="0"/>
        <v>23</v>
      </c>
      <c r="B32" s="5" t="s">
        <v>93</v>
      </c>
      <c r="C32" s="46">
        <v>24</v>
      </c>
      <c r="D32" s="46"/>
    </row>
    <row r="33" spans="1:6" s="85" customFormat="1" ht="31.5" x14ac:dyDescent="0.25">
      <c r="A33" s="10">
        <f t="shared" si="0"/>
        <v>24</v>
      </c>
      <c r="B33" s="8" t="s">
        <v>197</v>
      </c>
      <c r="C33" s="45">
        <f>C34</f>
        <v>336.7</v>
      </c>
      <c r="D33" s="45">
        <f>D34</f>
        <v>0</v>
      </c>
    </row>
    <row r="34" spans="1:6" s="85" customFormat="1" ht="15.75" x14ac:dyDescent="0.25">
      <c r="A34" s="10">
        <f t="shared" si="0"/>
        <v>25</v>
      </c>
      <c r="B34" s="5" t="s">
        <v>85</v>
      </c>
      <c r="C34" s="46">
        <v>336.7</v>
      </c>
      <c r="D34" s="46"/>
    </row>
    <row r="35" spans="1:6" s="85" customFormat="1" ht="31.5" x14ac:dyDescent="0.25">
      <c r="A35" s="10">
        <f t="shared" si="0"/>
        <v>26</v>
      </c>
      <c r="B35" s="6" t="s">
        <v>198</v>
      </c>
      <c r="C35" s="45">
        <f>C36</f>
        <v>400</v>
      </c>
      <c r="D35" s="45">
        <f>D36</f>
        <v>0</v>
      </c>
    </row>
    <row r="36" spans="1:6" s="85" customFormat="1" ht="15.75" x14ac:dyDescent="0.25">
      <c r="A36" s="10">
        <f t="shared" si="0"/>
        <v>27</v>
      </c>
      <c r="B36" s="5" t="s">
        <v>57</v>
      </c>
      <c r="C36" s="46">
        <v>400</v>
      </c>
      <c r="D36" s="46"/>
    </row>
    <row r="37" spans="1:6" s="85" customFormat="1" ht="31.5" x14ac:dyDescent="0.25">
      <c r="A37" s="10">
        <f t="shared" si="0"/>
        <v>28</v>
      </c>
      <c r="B37" s="6" t="s">
        <v>199</v>
      </c>
      <c r="C37" s="45">
        <f>C38</f>
        <v>1.9</v>
      </c>
      <c r="D37" s="46"/>
    </row>
    <row r="38" spans="1:6" s="85" customFormat="1" ht="15.75" x14ac:dyDescent="0.25">
      <c r="A38" s="10">
        <f t="shared" si="0"/>
        <v>29</v>
      </c>
      <c r="B38" s="4" t="s">
        <v>48</v>
      </c>
      <c r="C38" s="46">
        <v>1.9</v>
      </c>
      <c r="D38" s="46"/>
    </row>
    <row r="39" spans="1:6" s="85" customFormat="1" ht="47.25" x14ac:dyDescent="0.25">
      <c r="A39" s="10">
        <f t="shared" si="0"/>
        <v>30</v>
      </c>
      <c r="B39" s="3" t="s">
        <v>200</v>
      </c>
      <c r="C39" s="45">
        <f>+C40+C41</f>
        <v>204.8</v>
      </c>
      <c r="D39" s="45">
        <f>+D40+D41</f>
        <v>1.6</v>
      </c>
      <c r="F39" s="86"/>
    </row>
    <row r="40" spans="1:6" s="85" customFormat="1" ht="15.75" x14ac:dyDescent="0.25">
      <c r="A40" s="10">
        <f t="shared" si="0"/>
        <v>31</v>
      </c>
      <c r="B40" s="5" t="s">
        <v>125</v>
      </c>
      <c r="C40" s="46">
        <v>112.9</v>
      </c>
      <c r="D40" s="46">
        <v>1.6</v>
      </c>
    </row>
    <row r="41" spans="1:6" s="85" customFormat="1" ht="15.75" x14ac:dyDescent="0.25">
      <c r="A41" s="10">
        <f t="shared" si="0"/>
        <v>32</v>
      </c>
      <c r="B41" s="5" t="s">
        <v>52</v>
      </c>
      <c r="C41" s="46">
        <v>91.9</v>
      </c>
      <c r="D41" s="46"/>
    </row>
    <row r="42" spans="1:6" s="85" customFormat="1" ht="31.5" x14ac:dyDescent="0.25">
      <c r="A42" s="10">
        <f t="shared" si="0"/>
        <v>33</v>
      </c>
      <c r="B42" s="6" t="s">
        <v>87</v>
      </c>
      <c r="C42" s="45">
        <f>C43+C44+C45+C46+C48+C49+C51+C53+C55+C57+C59</f>
        <v>24407.200000000001</v>
      </c>
      <c r="D42" s="45">
        <f>D43+D44+D45+D46+D48+D49+D51+D53+D55+D57+D59</f>
        <v>0.9</v>
      </c>
    </row>
    <row r="43" spans="1:6" s="85" customFormat="1" ht="15.75" x14ac:dyDescent="0.25">
      <c r="A43" s="10">
        <f t="shared" si="0"/>
        <v>34</v>
      </c>
      <c r="B43" s="5" t="s">
        <v>85</v>
      </c>
      <c r="C43" s="46">
        <v>80</v>
      </c>
      <c r="D43" s="46"/>
    </row>
    <row r="44" spans="1:6" s="85" customFormat="1" ht="15.75" x14ac:dyDescent="0.25">
      <c r="A44" s="10">
        <f t="shared" si="0"/>
        <v>35</v>
      </c>
      <c r="B44" s="9" t="s">
        <v>134</v>
      </c>
      <c r="C44" s="46">
        <v>572</v>
      </c>
      <c r="D44" s="46"/>
    </row>
    <row r="45" spans="1:6" s="85" customFormat="1" ht="15.75" x14ac:dyDescent="0.25">
      <c r="A45" s="10">
        <f t="shared" si="0"/>
        <v>36</v>
      </c>
      <c r="B45" s="5" t="s">
        <v>30</v>
      </c>
      <c r="C45" s="46">
        <v>51.3</v>
      </c>
      <c r="D45" s="46"/>
    </row>
    <row r="46" spans="1:6" s="85" customFormat="1" ht="15.75" x14ac:dyDescent="0.25">
      <c r="A46" s="10">
        <f t="shared" si="0"/>
        <v>37</v>
      </c>
      <c r="B46" s="5" t="s">
        <v>63</v>
      </c>
      <c r="C46" s="46">
        <v>204.2</v>
      </c>
      <c r="D46" s="46"/>
    </row>
    <row r="47" spans="1:6" s="85" customFormat="1" ht="15.75" x14ac:dyDescent="0.25">
      <c r="A47" s="10">
        <f t="shared" si="0"/>
        <v>38</v>
      </c>
      <c r="B47" s="50" t="s">
        <v>96</v>
      </c>
      <c r="C47" s="106">
        <v>4.2</v>
      </c>
      <c r="D47" s="46"/>
    </row>
    <row r="48" spans="1:6" s="85" customFormat="1" ht="15.75" x14ac:dyDescent="0.25">
      <c r="A48" s="10">
        <f t="shared" si="0"/>
        <v>39</v>
      </c>
      <c r="B48" s="9" t="s">
        <v>40</v>
      </c>
      <c r="C48" s="46">
        <v>495.3</v>
      </c>
      <c r="D48" s="46"/>
    </row>
    <row r="49" spans="1:4" s="85" customFormat="1" ht="15.75" x14ac:dyDescent="0.25">
      <c r="A49" s="10">
        <f t="shared" si="0"/>
        <v>40</v>
      </c>
      <c r="B49" s="84" t="s">
        <v>67</v>
      </c>
      <c r="C49" s="46">
        <v>11343.8</v>
      </c>
      <c r="D49" s="46"/>
    </row>
    <row r="50" spans="1:4" s="85" customFormat="1" ht="15.75" x14ac:dyDescent="0.25">
      <c r="A50" s="10">
        <f t="shared" si="0"/>
        <v>41</v>
      </c>
      <c r="B50" s="51" t="s">
        <v>96</v>
      </c>
      <c r="C50" s="106">
        <v>638</v>
      </c>
      <c r="D50" s="46"/>
    </row>
    <row r="51" spans="1:4" s="85" customFormat="1" ht="31.5" x14ac:dyDescent="0.25">
      <c r="A51" s="10">
        <f t="shared" si="0"/>
        <v>42</v>
      </c>
      <c r="B51" s="5" t="s">
        <v>49</v>
      </c>
      <c r="C51" s="46">
        <v>6877.3</v>
      </c>
      <c r="D51" s="46"/>
    </row>
    <row r="52" spans="1:4" s="85" customFormat="1" ht="15.75" x14ac:dyDescent="0.25">
      <c r="A52" s="10">
        <f t="shared" si="0"/>
        <v>43</v>
      </c>
      <c r="B52" s="51" t="s">
        <v>96</v>
      </c>
      <c r="C52" s="106">
        <v>389.6</v>
      </c>
      <c r="D52" s="46"/>
    </row>
    <row r="53" spans="1:4" s="85" customFormat="1" ht="15.75" x14ac:dyDescent="0.25">
      <c r="A53" s="10">
        <f t="shared" si="0"/>
        <v>44</v>
      </c>
      <c r="B53" s="5" t="s">
        <v>125</v>
      </c>
      <c r="C53" s="46">
        <v>214.7</v>
      </c>
      <c r="D53" s="46">
        <v>0.9</v>
      </c>
    </row>
    <row r="54" spans="1:4" s="85" customFormat="1" ht="15.75" x14ac:dyDescent="0.25">
      <c r="A54" s="10">
        <f t="shared" si="0"/>
        <v>45</v>
      </c>
      <c r="B54" s="51" t="s">
        <v>96</v>
      </c>
      <c r="C54" s="106">
        <v>90.7</v>
      </c>
      <c r="D54" s="46"/>
    </row>
    <row r="55" spans="1:4" s="85" customFormat="1" ht="15.75" x14ac:dyDescent="0.25">
      <c r="A55" s="10">
        <f t="shared" si="0"/>
        <v>46</v>
      </c>
      <c r="B55" s="5" t="s">
        <v>52</v>
      </c>
      <c r="C55" s="46">
        <v>3047.9</v>
      </c>
      <c r="D55" s="46"/>
    </row>
    <row r="56" spans="1:4" s="85" customFormat="1" ht="15.75" x14ac:dyDescent="0.25">
      <c r="A56" s="10">
        <f t="shared" si="0"/>
        <v>47</v>
      </c>
      <c r="B56" s="51" t="s">
        <v>96</v>
      </c>
      <c r="C56" s="106">
        <v>747.6</v>
      </c>
      <c r="D56" s="46"/>
    </row>
    <row r="57" spans="1:4" s="85" customFormat="1" ht="15.75" x14ac:dyDescent="0.25">
      <c r="A57" s="10">
        <f t="shared" si="0"/>
        <v>48</v>
      </c>
      <c r="B57" s="9" t="s">
        <v>55</v>
      </c>
      <c r="C57" s="46">
        <v>854.4</v>
      </c>
      <c r="D57" s="46"/>
    </row>
    <row r="58" spans="1:4" s="85" customFormat="1" ht="15.75" x14ac:dyDescent="0.25">
      <c r="A58" s="10">
        <f t="shared" si="0"/>
        <v>49</v>
      </c>
      <c r="B58" s="51" t="s">
        <v>96</v>
      </c>
      <c r="C58" s="106">
        <v>80.3</v>
      </c>
      <c r="D58" s="46"/>
    </row>
    <row r="59" spans="1:4" s="85" customFormat="1" ht="15.75" x14ac:dyDescent="0.25">
      <c r="A59" s="10">
        <f t="shared" si="0"/>
        <v>50</v>
      </c>
      <c r="B59" s="5" t="s">
        <v>57</v>
      </c>
      <c r="C59" s="46">
        <v>666.3</v>
      </c>
      <c r="D59" s="46"/>
    </row>
    <row r="60" spans="1:4" s="85" customFormat="1" ht="15.75" x14ac:dyDescent="0.25">
      <c r="A60" s="10">
        <f t="shared" si="0"/>
        <v>51</v>
      </c>
      <c r="B60" s="51" t="s">
        <v>96</v>
      </c>
      <c r="C60" s="106">
        <v>71.7</v>
      </c>
      <c r="D60" s="46"/>
    </row>
    <row r="61" spans="1:4" s="85" customFormat="1" ht="15.75" x14ac:dyDescent="0.25">
      <c r="A61" s="10">
        <f t="shared" si="0"/>
        <v>52</v>
      </c>
      <c r="B61" s="6" t="s">
        <v>79</v>
      </c>
      <c r="C61" s="45">
        <f>C11+C19+C42</f>
        <v>27363.200000000001</v>
      </c>
      <c r="D61" s="45">
        <f>+D11+D19+D42</f>
        <v>2.5</v>
      </c>
    </row>
    <row r="62" spans="1:4" ht="15.75" x14ac:dyDescent="0.25">
      <c r="A62" s="49"/>
      <c r="B62" s="49"/>
      <c r="C62" s="73"/>
      <c r="D62" s="73"/>
    </row>
    <row r="63" spans="1:4" ht="15.75" x14ac:dyDescent="0.25">
      <c r="A63" s="49"/>
      <c r="B63" s="69"/>
      <c r="C63" s="73"/>
      <c r="D63" s="73"/>
    </row>
    <row r="64" spans="1:4" ht="15.75" x14ac:dyDescent="0.25">
      <c r="A64" s="49"/>
      <c r="B64" s="49"/>
      <c r="C64" s="73"/>
      <c r="D64" s="73"/>
    </row>
  </sheetData>
  <mergeCells count="1">
    <mergeCell ref="A5:D5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showZeros="0" zoomScaleNormal="100" workbookViewId="0">
      <selection activeCell="G10" sqref="G10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85" customWidth="1"/>
    <col min="4" max="4" width="10.5703125" style="85" customWidth="1"/>
    <col min="5" max="5" width="9.140625" style="85" customWidth="1"/>
    <col min="6" max="6" width="11.42578125" style="85" customWidth="1"/>
    <col min="7" max="7" width="12" style="85" customWidth="1"/>
    <col min="8" max="16384" width="9.140625" style="85"/>
  </cols>
  <sheetData>
    <row r="1" spans="1:7" x14ac:dyDescent="0.25">
      <c r="C1" s="15" t="s">
        <v>70</v>
      </c>
      <c r="D1" s="16"/>
      <c r="E1" s="16"/>
      <c r="F1" s="16"/>
      <c r="G1" s="16"/>
    </row>
    <row r="2" spans="1:7" x14ac:dyDescent="0.25">
      <c r="C2" s="16" t="s">
        <v>202</v>
      </c>
      <c r="D2" s="16"/>
      <c r="E2" s="16"/>
      <c r="F2" s="16"/>
      <c r="G2" s="16"/>
    </row>
    <row r="3" spans="1:7" x14ac:dyDescent="0.25">
      <c r="C3" s="16" t="s">
        <v>155</v>
      </c>
      <c r="D3" s="16"/>
      <c r="E3" s="16"/>
      <c r="F3" s="16"/>
      <c r="G3" s="16"/>
    </row>
    <row r="4" spans="1:7" x14ac:dyDescent="0.25">
      <c r="B4" s="26"/>
      <c r="C4" s="1"/>
      <c r="D4" s="1"/>
      <c r="E4" s="1"/>
      <c r="F4" s="1"/>
      <c r="G4" s="1"/>
    </row>
    <row r="5" spans="1:7" ht="18" customHeight="1" x14ac:dyDescent="0.2">
      <c r="A5" s="110" t="s">
        <v>195</v>
      </c>
      <c r="B5" s="110"/>
      <c r="C5" s="110"/>
      <c r="D5" s="110"/>
      <c r="E5" s="110"/>
      <c r="F5" s="110"/>
      <c r="G5" s="110"/>
    </row>
    <row r="6" spans="1:7" ht="18" customHeight="1" x14ac:dyDescent="0.2">
      <c r="A6" s="110"/>
      <c r="B6" s="110"/>
      <c r="C6" s="110"/>
      <c r="D6" s="110"/>
      <c r="E6" s="110"/>
      <c r="F6" s="110"/>
      <c r="G6" s="110"/>
    </row>
    <row r="7" spans="1:7" ht="15" customHeight="1" x14ac:dyDescent="0.25">
      <c r="A7" s="27"/>
      <c r="B7" s="27"/>
      <c r="C7" s="28"/>
      <c r="D7" s="29"/>
      <c r="E7" s="29"/>
      <c r="F7" s="29"/>
      <c r="G7" s="29"/>
    </row>
    <row r="8" spans="1:7" ht="15.75" customHeight="1" x14ac:dyDescent="0.25">
      <c r="A8" s="30"/>
      <c r="B8" s="31"/>
      <c r="C8" s="32"/>
      <c r="D8" s="32"/>
      <c r="E8" s="32"/>
      <c r="F8" s="32"/>
      <c r="G8" s="33" t="s">
        <v>78</v>
      </c>
    </row>
    <row r="9" spans="1:7" ht="17.25" customHeight="1" x14ac:dyDescent="0.25">
      <c r="A9" s="111" t="s">
        <v>0</v>
      </c>
      <c r="B9" s="111" t="s">
        <v>131</v>
      </c>
      <c r="C9" s="112" t="s">
        <v>1</v>
      </c>
      <c r="D9" s="113" t="s">
        <v>2</v>
      </c>
      <c r="E9" s="113"/>
      <c r="F9" s="113"/>
      <c r="G9" s="113"/>
    </row>
    <row r="10" spans="1:7" ht="113.25" customHeight="1" x14ac:dyDescent="0.2">
      <c r="A10" s="111"/>
      <c r="B10" s="111"/>
      <c r="C10" s="112"/>
      <c r="D10" s="34" t="s">
        <v>111</v>
      </c>
      <c r="E10" s="35" t="s">
        <v>112</v>
      </c>
      <c r="F10" s="35" t="s">
        <v>141</v>
      </c>
      <c r="G10" s="35" t="s">
        <v>172</v>
      </c>
    </row>
    <row r="11" spans="1:7" ht="15" customHeight="1" x14ac:dyDescent="0.25">
      <c r="A11" s="2">
        <v>1</v>
      </c>
      <c r="B11" s="36" t="s">
        <v>113</v>
      </c>
      <c r="C11" s="37" t="s">
        <v>114</v>
      </c>
      <c r="D11" s="37" t="s">
        <v>115</v>
      </c>
      <c r="E11" s="80">
        <v>5</v>
      </c>
      <c r="F11" s="80">
        <v>6</v>
      </c>
      <c r="G11" s="37" t="s">
        <v>142</v>
      </c>
    </row>
    <row r="12" spans="1:7" ht="21" customHeight="1" x14ac:dyDescent="0.25">
      <c r="A12" s="38">
        <v>1</v>
      </c>
      <c r="B12" s="3" t="s">
        <v>3</v>
      </c>
      <c r="C12" s="39">
        <f>+D12+E12+F12+G12</f>
        <v>11396.6</v>
      </c>
      <c r="D12" s="14">
        <f>SUM(D13:D19)</f>
        <v>7260.7</v>
      </c>
      <c r="E12" s="14">
        <f>SUM(E13:E19)</f>
        <v>1305.5999999999999</v>
      </c>
      <c r="F12" s="14">
        <f>SUM(F13:F19)</f>
        <v>700</v>
      </c>
      <c r="G12" s="14">
        <f>SUM(G13:G19)</f>
        <v>2130.3000000000002</v>
      </c>
    </row>
    <row r="13" spans="1:7" ht="33" customHeight="1" x14ac:dyDescent="0.25">
      <c r="A13" s="38">
        <v>2</v>
      </c>
      <c r="B13" s="4" t="s">
        <v>30</v>
      </c>
      <c r="C13" s="40">
        <f>SUM(D13:G13)</f>
        <v>150</v>
      </c>
      <c r="D13" s="40"/>
      <c r="E13" s="40"/>
      <c r="F13" s="40"/>
      <c r="G13" s="40">
        <v>150</v>
      </c>
    </row>
    <row r="14" spans="1:7" ht="15" customHeight="1" x14ac:dyDescent="0.25">
      <c r="A14" s="38">
        <v>3</v>
      </c>
      <c r="B14" s="9" t="s">
        <v>63</v>
      </c>
      <c r="C14" s="40">
        <f>SUM(D14:G14)</f>
        <v>35.4</v>
      </c>
      <c r="D14" s="40">
        <v>16.5</v>
      </c>
      <c r="E14" s="40">
        <v>18.899999999999999</v>
      </c>
      <c r="F14" s="40"/>
      <c r="G14" s="40"/>
    </row>
    <row r="15" spans="1:7" ht="47.25" x14ac:dyDescent="0.25">
      <c r="A15" s="38" t="s">
        <v>159</v>
      </c>
      <c r="B15" s="5" t="s">
        <v>88</v>
      </c>
      <c r="C15" s="40">
        <f t="shared" ref="C15:C22" si="0">SUM(D15:G15)</f>
        <v>735.7</v>
      </c>
      <c r="D15" s="40"/>
      <c r="E15" s="40">
        <v>28</v>
      </c>
      <c r="F15" s="40">
        <v>700</v>
      </c>
      <c r="G15" s="40">
        <v>7.7</v>
      </c>
    </row>
    <row r="16" spans="1:7" ht="19.5" customHeight="1" x14ac:dyDescent="0.25">
      <c r="A16" s="38" t="s">
        <v>160</v>
      </c>
      <c r="B16" s="4" t="s">
        <v>125</v>
      </c>
      <c r="C16" s="40">
        <f t="shared" si="0"/>
        <v>413.7</v>
      </c>
      <c r="D16" s="40"/>
      <c r="E16" s="40">
        <v>341.7</v>
      </c>
      <c r="F16" s="40"/>
      <c r="G16" s="40">
        <v>72</v>
      </c>
    </row>
    <row r="17" spans="1:7" ht="32.25" customHeight="1" x14ac:dyDescent="0.25">
      <c r="A17" s="38" t="s">
        <v>161</v>
      </c>
      <c r="B17" s="5" t="s">
        <v>52</v>
      </c>
      <c r="C17" s="40">
        <f t="shared" si="0"/>
        <v>7111.5</v>
      </c>
      <c r="D17" s="40">
        <v>6495.8</v>
      </c>
      <c r="E17" s="40">
        <v>536.1</v>
      </c>
      <c r="F17" s="40"/>
      <c r="G17" s="40">
        <v>79.599999999999994</v>
      </c>
    </row>
    <row r="18" spans="1:7" s="93" customFormat="1" ht="33" customHeight="1" x14ac:dyDescent="0.25">
      <c r="A18" s="38" t="s">
        <v>162</v>
      </c>
      <c r="B18" s="41" t="s">
        <v>55</v>
      </c>
      <c r="C18" s="40">
        <f t="shared" si="0"/>
        <v>361.1</v>
      </c>
      <c r="D18" s="40">
        <v>163.30000000000001</v>
      </c>
      <c r="E18" s="40">
        <v>191.8</v>
      </c>
      <c r="F18" s="40"/>
      <c r="G18" s="40">
        <v>6</v>
      </c>
    </row>
    <row r="19" spans="1:7" ht="33.75" customHeight="1" x14ac:dyDescent="0.25">
      <c r="A19" s="38" t="s">
        <v>163</v>
      </c>
      <c r="B19" s="5" t="s">
        <v>57</v>
      </c>
      <c r="C19" s="40">
        <f t="shared" si="0"/>
        <v>2589.1999999999998</v>
      </c>
      <c r="D19" s="40">
        <v>585.1</v>
      </c>
      <c r="E19" s="40">
        <v>189.1</v>
      </c>
      <c r="F19" s="40"/>
      <c r="G19" s="40">
        <v>1815</v>
      </c>
    </row>
    <row r="20" spans="1:7" ht="15" customHeight="1" x14ac:dyDescent="0.25">
      <c r="A20" s="38" t="s">
        <v>164</v>
      </c>
      <c r="B20" s="84" t="s">
        <v>2</v>
      </c>
      <c r="C20" s="40">
        <f t="shared" si="0"/>
        <v>0</v>
      </c>
      <c r="D20" s="40"/>
      <c r="E20" s="40"/>
      <c r="F20" s="40"/>
      <c r="G20" s="40"/>
    </row>
    <row r="21" spans="1:7" ht="31.5" x14ac:dyDescent="0.25">
      <c r="A21" s="38" t="s">
        <v>165</v>
      </c>
      <c r="B21" s="50" t="s">
        <v>132</v>
      </c>
      <c r="C21" s="40">
        <f t="shared" si="0"/>
        <v>1815</v>
      </c>
      <c r="D21" s="76"/>
      <c r="E21" s="76"/>
      <c r="F21" s="76"/>
      <c r="G21" s="40">
        <v>1815</v>
      </c>
    </row>
    <row r="22" spans="1:7" ht="15" customHeight="1" x14ac:dyDescent="0.25">
      <c r="A22" s="38" t="s">
        <v>166</v>
      </c>
      <c r="B22" s="77" t="s">
        <v>133</v>
      </c>
      <c r="C22" s="40">
        <f t="shared" si="0"/>
        <v>774.2</v>
      </c>
      <c r="D22" s="40">
        <v>585.1</v>
      </c>
      <c r="E22" s="40">
        <v>189.1</v>
      </c>
      <c r="F22" s="40"/>
      <c r="G22" s="40"/>
    </row>
    <row r="23" spans="1:7" x14ac:dyDescent="0.25">
      <c r="A23" s="38" t="s">
        <v>167</v>
      </c>
      <c r="B23" s="3" t="s">
        <v>1</v>
      </c>
      <c r="C23" s="42">
        <f>SUM(C13:C19)</f>
        <v>11396.6</v>
      </c>
      <c r="D23" s="42">
        <f>SUM(D13:D19)</f>
        <v>7260.7</v>
      </c>
      <c r="E23" s="104">
        <f>SUM(E13:E19)</f>
        <v>1305.5999999999999</v>
      </c>
      <c r="F23" s="42">
        <f>SUM(F13:F19)</f>
        <v>700</v>
      </c>
      <c r="G23" s="104">
        <f>SUM(G13:G19)</f>
        <v>2130.3000000000002</v>
      </c>
    </row>
    <row r="24" spans="1:7" x14ac:dyDescent="0.25">
      <c r="A24" s="23"/>
      <c r="B24" s="94"/>
      <c r="C24" s="43"/>
      <c r="D24" s="95"/>
      <c r="E24" s="95"/>
      <c r="F24" s="95"/>
      <c r="G24" s="95"/>
    </row>
    <row r="25" spans="1:7" s="98" customFormat="1" x14ac:dyDescent="0.25">
      <c r="A25" s="23"/>
      <c r="B25" s="96"/>
      <c r="C25" s="44"/>
      <c r="D25" s="97"/>
      <c r="E25" s="97"/>
      <c r="F25" s="97"/>
      <c r="G25" s="97"/>
    </row>
    <row r="26" spans="1:7" x14ac:dyDescent="0.25">
      <c r="A26" s="23"/>
      <c r="B26" s="99"/>
      <c r="C26" s="43"/>
      <c r="D26" s="95"/>
      <c r="E26" s="95"/>
      <c r="F26" s="95"/>
      <c r="G26" s="95"/>
    </row>
    <row r="27" spans="1:7" x14ac:dyDescent="0.25">
      <c r="A27" s="23"/>
      <c r="B27" s="99"/>
      <c r="C27" s="43"/>
      <c r="D27" s="95"/>
      <c r="E27" s="95"/>
      <c r="F27" s="95"/>
      <c r="G27" s="95"/>
    </row>
    <row r="28" spans="1:7" x14ac:dyDescent="0.25">
      <c r="A28" s="29"/>
      <c r="B28" s="25"/>
      <c r="C28" s="100"/>
      <c r="D28" s="100"/>
      <c r="E28" s="100"/>
      <c r="F28" s="100"/>
      <c r="G28" s="100"/>
    </row>
    <row r="29" spans="1:7" x14ac:dyDescent="0.25">
      <c r="B29" s="7"/>
    </row>
    <row r="30" spans="1:7" x14ac:dyDescent="0.25">
      <c r="B30" s="7"/>
    </row>
    <row r="31" spans="1:7" x14ac:dyDescent="0.25">
      <c r="B31" s="7"/>
    </row>
    <row r="32" spans="1:7" x14ac:dyDescent="0.25">
      <c r="B32" s="7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 </vt:lpstr>
      <vt:lpstr>'1 pr. asignavimai'!Print_Titles</vt:lpstr>
      <vt:lpstr>'1 pr. pajamos '!Print_Titles</vt:lpstr>
      <vt:lpstr>'3 pr.'!Print_Titles</vt:lpstr>
      <vt:lpstr>'4 pr.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Birute</cp:lastModifiedBy>
  <cp:lastPrinted>2022-12-31T13:25:00Z</cp:lastPrinted>
  <dcterms:created xsi:type="dcterms:W3CDTF">2013-11-22T06:09:34Z</dcterms:created>
  <dcterms:modified xsi:type="dcterms:W3CDTF">2023-01-03T12:49:59Z</dcterms:modified>
</cp:coreProperties>
</file>