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luosnis\Kmsa\Savivaldybės administracija\BENDROSIOS VALDYMO FUNKCIJOS\Strateginio planavimo skyrius\SVP PLANAI\2023-2025 SVP\SPRENDIMO PROJEKTAS\"/>
    </mc:Choice>
  </mc:AlternateContent>
  <bookViews>
    <workbookView xWindow="-120" yWindow="-120" windowWidth="28920" windowHeight="12560" firstSheet="1" activeTab="1"/>
  </bookViews>
  <sheets>
    <sheet name="Aiškinamoji lentelė" sheetId="19" state="hidden" r:id="rId1"/>
    <sheet name="1 programa" sheetId="20" r:id="rId2"/>
  </sheets>
  <definedNames>
    <definedName name="_xlnm.Print_Area" localSheetId="1">'1 programa'!$A$1:$M$138</definedName>
    <definedName name="_xlnm.Print_Area" localSheetId="0">'Aiškinamoji lentelė'!$A$1:$Q$141</definedName>
    <definedName name="_xlnm.Print_Titles" localSheetId="1">'1 programa'!$9:$11</definedName>
    <definedName name="_xlnm.Print_Titles" localSheetId="0">'Aiškinamoji lentelė'!$8:$10</definedName>
  </definedNames>
  <calcPr calcId="162913" fullPrecision="0"/>
</workbook>
</file>

<file path=xl/calcChain.xml><?xml version="1.0" encoding="utf-8"?>
<calcChain xmlns="http://schemas.openxmlformats.org/spreadsheetml/2006/main">
  <c r="I134" i="20" l="1"/>
  <c r="I133" i="20"/>
  <c r="I132" i="20"/>
  <c r="I131" i="20"/>
  <c r="H134" i="20"/>
  <c r="H133" i="20"/>
  <c r="H132" i="20"/>
  <c r="H131" i="20"/>
  <c r="G131" i="20"/>
  <c r="G134" i="20"/>
  <c r="G133" i="20"/>
  <c r="G132" i="20"/>
  <c r="H121" i="20"/>
  <c r="I121" i="20"/>
  <c r="G121" i="20"/>
  <c r="R99" i="20"/>
  <c r="Q99" i="20"/>
  <c r="P99" i="20"/>
  <c r="Q100" i="20"/>
  <c r="R100" i="20"/>
  <c r="P100" i="20"/>
  <c r="H98" i="20"/>
  <c r="I98" i="20"/>
  <c r="G98" i="20"/>
  <c r="Q90" i="20"/>
  <c r="R90" i="20"/>
  <c r="P90" i="20"/>
  <c r="H87" i="20"/>
  <c r="I87" i="20"/>
  <c r="G87" i="20"/>
  <c r="G88" i="20" s="1"/>
  <c r="Q81" i="20"/>
  <c r="R81" i="20"/>
  <c r="R82" i="20" s="1"/>
  <c r="P81" i="20"/>
  <c r="P82" i="20" s="1"/>
  <c r="H78" i="20"/>
  <c r="I78" i="20"/>
  <c r="G78" i="20"/>
  <c r="Q58" i="20"/>
  <c r="R58" i="20"/>
  <c r="Q59" i="20"/>
  <c r="R59" i="20"/>
  <c r="P59" i="20"/>
  <c r="Q60" i="20"/>
  <c r="R60" i="20"/>
  <c r="P60" i="20"/>
  <c r="P58" i="20"/>
  <c r="G57" i="20"/>
  <c r="H57" i="20"/>
  <c r="I57" i="20"/>
  <c r="Q21" i="20"/>
  <c r="R21" i="20"/>
  <c r="P21" i="20"/>
  <c r="Q18" i="20"/>
  <c r="R18" i="20"/>
  <c r="P18" i="20"/>
  <c r="R17" i="20"/>
  <c r="Q16" i="20"/>
  <c r="R16" i="20"/>
  <c r="P16" i="20"/>
  <c r="I88" i="20"/>
  <c r="H88" i="20"/>
  <c r="H36" i="20"/>
  <c r="G36" i="20"/>
  <c r="R91" i="20" l="1"/>
  <c r="Q101" i="20"/>
  <c r="Q102" i="20" s="1"/>
  <c r="Q82" i="20"/>
  <c r="P91" i="20"/>
  <c r="P101" i="20"/>
  <c r="P102" i="20" s="1"/>
  <c r="P61" i="20"/>
  <c r="P62" i="20" s="1"/>
  <c r="Q91" i="20"/>
  <c r="R101" i="20"/>
  <c r="R102" i="20" s="1"/>
  <c r="R61" i="20"/>
  <c r="R62" i="20" s="1"/>
  <c r="Q61" i="20"/>
  <c r="Q62" i="20" s="1"/>
  <c r="Q17" i="20"/>
  <c r="Q19" i="20" s="1"/>
  <c r="Q20" i="20" s="1"/>
  <c r="R19" i="20"/>
  <c r="R20" i="20" s="1"/>
  <c r="P17" i="20"/>
  <c r="P19" i="20" s="1"/>
  <c r="P20" i="20" s="1"/>
  <c r="H130" i="20"/>
  <c r="H129" i="20" s="1"/>
  <c r="H135" i="20" s="1"/>
  <c r="G130" i="20"/>
  <c r="G129" i="20" s="1"/>
  <c r="G135" i="20" s="1"/>
  <c r="I122" i="20"/>
  <c r="G122" i="20"/>
  <c r="G79" i="20"/>
  <c r="I79" i="20"/>
  <c r="H122" i="20"/>
  <c r="I130" i="20"/>
  <c r="I129" i="20" s="1"/>
  <c r="I135" i="20" s="1"/>
  <c r="H79" i="20"/>
  <c r="J35" i="19"/>
  <c r="J60" i="19" s="1"/>
  <c r="L60" i="19"/>
  <c r="G123" i="20" l="1"/>
  <c r="G124" i="20" s="1"/>
  <c r="I123" i="20"/>
  <c r="I124" i="20" s="1"/>
  <c r="H123" i="20"/>
  <c r="H124" i="20" s="1"/>
  <c r="K35" i="19"/>
  <c r="K60" i="19" s="1"/>
  <c r="K80" i="19" l="1"/>
  <c r="L123" i="19" l="1"/>
  <c r="K123" i="19"/>
  <c r="J123" i="19"/>
  <c r="L100" i="19"/>
  <c r="K100" i="19"/>
  <c r="J100" i="19"/>
  <c r="I100" i="19"/>
  <c r="I89" i="19"/>
  <c r="I90" i="19" s="1"/>
  <c r="I103" i="19" l="1"/>
  <c r="I123" i="19" s="1"/>
  <c r="L89" i="19"/>
  <c r="K89" i="19"/>
  <c r="J89" i="19"/>
  <c r="L80" i="19"/>
  <c r="J80" i="19"/>
  <c r="I38" i="19"/>
  <c r="I21" i="19"/>
  <c r="L137" i="19" l="1"/>
  <c r="K137" i="19"/>
  <c r="J136" i="19"/>
  <c r="L135" i="19"/>
  <c r="K135" i="19"/>
  <c r="J135" i="19"/>
  <c r="L134" i="19"/>
  <c r="K134" i="19"/>
  <c r="J134" i="19"/>
  <c r="I29" i="19"/>
  <c r="I25" i="19"/>
  <c r="I23" i="19"/>
  <c r="L81" i="19" l="1"/>
  <c r="K81" i="19"/>
  <c r="J81" i="19"/>
  <c r="J137" i="19" l="1"/>
  <c r="L136" i="19"/>
  <c r="K136" i="19"/>
  <c r="K133" i="19"/>
  <c r="L133" i="19" l="1"/>
  <c r="J133" i="19"/>
  <c r="I67" i="19" l="1"/>
  <c r="I80" i="19" s="1"/>
  <c r="K124" i="19"/>
  <c r="L124" i="19"/>
  <c r="J124" i="19"/>
  <c r="J90" i="19"/>
  <c r="L90" i="19"/>
  <c r="L125" i="19" l="1"/>
  <c r="L126" i="19" s="1"/>
  <c r="J125" i="19"/>
  <c r="J126" i="19" s="1"/>
  <c r="K132" i="19" l="1"/>
  <c r="K138" i="19" s="1"/>
  <c r="L132" i="19" l="1"/>
  <c r="L138" i="19" s="1"/>
  <c r="I136" i="19" l="1"/>
  <c r="I135" i="19"/>
  <c r="I134" i="19"/>
  <c r="I124" i="19"/>
  <c r="I36" i="19"/>
  <c r="I60" i="19" s="1"/>
  <c r="I81" i="19" l="1"/>
  <c r="I133" i="19"/>
  <c r="I137" i="19"/>
  <c r="I132" i="19" l="1"/>
  <c r="I138" i="19" s="1"/>
  <c r="J132" i="19" l="1"/>
  <c r="J138" i="19" s="1"/>
  <c r="I125" i="19" l="1"/>
  <c r="I126" i="19" s="1"/>
  <c r="K90" i="19"/>
  <c r="K125" i="19" s="1"/>
  <c r="K126" i="19" s="1"/>
</calcChain>
</file>

<file path=xl/comments1.xml><?xml version="1.0" encoding="utf-8"?>
<comments xmlns="http://schemas.openxmlformats.org/spreadsheetml/2006/main">
  <authors>
    <author>Indrė Butenienė</author>
    <author>Inga Mikalauskienė</author>
    <author>Snieguole Kacerauskaite</author>
    <author>Audra Cepiene</author>
    <author>Aušra Rulienė</author>
    <author>Rima Ališauskė</author>
  </authors>
  <commentList>
    <comment ref="F16" authorId="0" shapeId="0">
      <text>
        <r>
          <rPr>
            <b/>
            <sz val="9"/>
            <color indexed="81"/>
            <rFont val="Tahoma"/>
            <family val="2"/>
            <charset val="186"/>
          </rPr>
          <t>KEPS 3.1.13.</t>
        </r>
        <r>
          <rPr>
            <sz val="9"/>
            <color indexed="81"/>
            <rFont val="Tahoma"/>
            <family val="2"/>
            <charset val="186"/>
          </rPr>
          <t xml:space="preserve"> Vystyti viešųjų erdvių gerinimo programas ir lokalius urbanistinės struktūros atgaivinimo projektus</t>
        </r>
      </text>
    </comment>
    <comment ref="F17" authorId="1" shapeId="0">
      <text>
        <r>
          <rPr>
            <sz val="9"/>
            <color indexed="81"/>
            <rFont val="Tahoma"/>
            <family val="2"/>
            <charset val="186"/>
          </rPr>
          <t xml:space="preserve">P-3.2.3.2.
</t>
        </r>
      </text>
    </comment>
    <comment ref="E19" authorId="2" shapeId="0">
      <text>
        <r>
          <rPr>
            <sz val="9"/>
            <color indexed="81"/>
            <rFont val="Tahoma"/>
            <family val="2"/>
            <charset val="186"/>
          </rPr>
          <t>Pagal Teritorijų planavimo įstatymą Savivaldybės lygmens teritorijų planavimo dokumentų rengimą organizuoja savivaldybės administracijos direktorius, o fiziniai ir juridiniai asmenys gali finansuoti vietovės lygmens SP rengimą</t>
        </r>
      </text>
    </comment>
    <comment ref="F19" authorId="1" shapeId="0">
      <text>
        <r>
          <rPr>
            <sz val="9"/>
            <color indexed="81"/>
            <rFont val="Tahoma"/>
            <family val="2"/>
            <charset val="186"/>
          </rPr>
          <t xml:space="preserve">P-3.3.3.1.
</t>
        </r>
      </text>
    </comment>
    <comment ref="F21" authorId="1" shapeId="0">
      <text>
        <r>
          <rPr>
            <sz val="9"/>
            <color indexed="81"/>
            <rFont val="Tahoma"/>
            <family val="2"/>
            <charset val="186"/>
          </rPr>
          <t xml:space="preserve">P-3.3.3.2.;
3.3.3.4.
</t>
        </r>
      </text>
    </comment>
    <comment ref="M25" authorId="2" shapeId="0">
      <text>
        <r>
          <rPr>
            <sz val="9"/>
            <color indexed="81"/>
            <rFont val="Tahoma"/>
            <family val="2"/>
            <charset val="186"/>
          </rPr>
          <t xml:space="preserve">BP leidinys
</t>
        </r>
      </text>
    </comment>
    <comment ref="M27" authorId="1" shapeId="0">
      <text>
        <r>
          <rPr>
            <sz val="9"/>
            <color indexed="81"/>
            <rFont val="Tahoma"/>
            <family val="2"/>
            <charset val="186"/>
          </rPr>
          <t xml:space="preserve">Vėtrungės „Miestų-partnerių sodui" Luiseparke (Manheime) įsigijimas ir išsiuntimas
</t>
        </r>
      </text>
    </comment>
    <comment ref="F31" authorId="3" shapeId="0">
      <text>
        <r>
          <rPr>
            <sz val="9"/>
            <color indexed="81"/>
            <rFont val="Tahoma"/>
            <family val="2"/>
            <charset val="186"/>
          </rPr>
          <t>P-1.2.1.1., 1.2.1.2.</t>
        </r>
      </text>
    </comment>
    <comment ref="F32" authorId="0" shapeId="0">
      <text>
        <r>
          <rPr>
            <sz val="9"/>
            <color indexed="81"/>
            <rFont val="Tahoma"/>
            <family val="2"/>
            <charset val="186"/>
          </rPr>
          <t xml:space="preserve">KEPS 3.1.8. Paversti Smiltynę kurortine teritorija: sukurti infrastruktūrą, reikalingą kurortinės teritorijos statusui įgyti, traukos objektų, didinti Smiltynės pasiekiamumą 
 </t>
        </r>
      </text>
    </comment>
    <comment ref="F34" authorId="1" shapeId="0">
      <text>
        <r>
          <rPr>
            <sz val="9"/>
            <color indexed="81"/>
            <rFont val="Tahoma"/>
            <family val="2"/>
            <charset val="186"/>
          </rPr>
          <t xml:space="preserve">P-3.2.1.1.
</t>
        </r>
      </text>
    </comment>
    <comment ref="M34" authorId="1" shapeId="0">
      <text>
        <r>
          <rPr>
            <sz val="9"/>
            <color indexed="81"/>
            <rFont val="Tahoma"/>
            <family val="2"/>
            <charset val="186"/>
          </rPr>
          <t xml:space="preserve">Projektą rengia patys investuotojai. Savivaldybė mokės už rangos darbus. 
</t>
        </r>
      </text>
    </comment>
    <comment ref="O35" authorId="1" shapeId="0">
      <text>
        <r>
          <rPr>
            <sz val="9"/>
            <color indexed="81"/>
            <rFont val="Tahoma"/>
            <family val="2"/>
            <charset val="186"/>
          </rPr>
          <t>a) teritorijos tarp Liepų, K. Donelaičio, S. Daukanto gatvių ir Skulptūrų parko detaliojo plano koregavimas žemės sklypui K. Donelaičio g. 6B,
b) poilsio parko prie Herkaus Manto g. detaliojo plano koregavimas sklypui Nr. 8,
c) Medelyno gyvenamojo rajono detaliojo plano ir Teritorijos prie Savanorių g. detaliojo plano korektūros parengimas,
d) gyvenamųjų teritorijų tarp Taikos pr., Tilžės g., Rumpiškės g. detaliojo plano korektūros rengimas žemės sklypui Paryžiaus Komunos g. 5.</t>
        </r>
      </text>
    </comment>
    <comment ref="P35" authorId="1" shapeId="0">
      <text>
        <r>
          <rPr>
            <sz val="9"/>
            <color indexed="81"/>
            <rFont val="Tahoma"/>
            <family val="2"/>
            <charset val="186"/>
          </rPr>
          <t>a) žemės sklypų Bangų g. 7, Gluosnių g. 8 ir juos supančios aplinkos detaliojo plano koregavimas;
b) teritorijos tarp Senosios Smiltelės, Marių, Skirvytės g., KVJUD teritorijos ribos, Upelio ir Minijos g. detaliojo plano koregavimas žemės sklypui Smiltelės g. 6;
c) Neįgaliųjų paplūdimio mašinų stovėjimo aikštelės detaliojo plano korektūra.</t>
        </r>
      </text>
    </comment>
    <comment ref="Q35" authorId="1" shapeId="0">
      <text>
        <r>
          <rPr>
            <sz val="9"/>
            <color indexed="81"/>
            <rFont val="Tahoma"/>
            <family val="2"/>
            <charset val="186"/>
          </rPr>
          <t>Teritorijos tarp Baltijos pr., Šilutės pl., Debreceno g. ir Taikos pr. detaliojo plano korektūros rengimas</t>
        </r>
        <r>
          <rPr>
            <b/>
            <sz val="9"/>
            <color indexed="81"/>
            <rFont val="Tahoma"/>
            <family val="2"/>
            <charset val="186"/>
          </rPr>
          <t xml:space="preserve"> </t>
        </r>
        <r>
          <rPr>
            <sz val="9"/>
            <color indexed="81"/>
            <rFont val="Tahoma"/>
            <family val="2"/>
            <charset val="186"/>
          </rPr>
          <t xml:space="preserve">
</t>
        </r>
      </text>
    </comment>
    <comment ref="M38" authorId="4" shapeId="0">
      <text>
        <r>
          <rPr>
            <sz val="9"/>
            <color indexed="81"/>
            <rFont val="Tahoma"/>
            <family val="2"/>
            <charset val="186"/>
          </rPr>
          <t>2022-07-04 KMSA direktoriaus įsakymu Nr. AD1-900 nuspręsta organizuoti architektūrinį (projekto) konkursą. Šis konkursas neplaninis, vykdomas siekiant kuo greičiau sutvarkyti Antrojo pasaulinio karo Sovietų Sąjungos karių palaidojimo vietą demontavus sovietinius simbolius.</t>
        </r>
      </text>
    </comment>
    <comment ref="M39" authorId="1" shapeId="0">
      <text>
        <r>
          <rPr>
            <sz val="9"/>
            <color indexed="81"/>
            <rFont val="Tahoma"/>
            <family val="2"/>
            <charset val="186"/>
          </rPr>
          <t xml:space="preserve">Projekto pradžia 2023 m. 
</t>
        </r>
      </text>
    </comment>
    <comment ref="E41" authorId="2" shapeId="0">
      <text>
        <r>
          <rPr>
            <sz val="9"/>
            <color indexed="81"/>
            <rFont val="Tahoma"/>
            <family val="2"/>
            <charset val="186"/>
          </rPr>
          <t xml:space="preserve">Tikslas – pakeisti miškų paskirtį ir nustatyti atskirųjų želdynų teritorijos naudojimo būdą. Pakeitus miškų naudmenas kitomis, būtų daug lengviau tvarkyti ir prižiūrėti mieste esančius žaliuosius plotus, pritaikyti juos rekreacijai ir poilsiui, ypač esančius Danės pakrantėse, prie Joniškės gatvės, Bachmano dvaro senojo parko bei kitus, šiuo metu esančius valstybinių miškų kadastre, žemės plotus. </t>
        </r>
      </text>
    </comment>
    <comment ref="E43" authorId="1" shapeId="0">
      <text>
        <r>
          <rPr>
            <sz val="9"/>
            <color indexed="81"/>
            <rFont val="Tahoma"/>
            <charset val="1"/>
          </rPr>
          <t xml:space="preserve">2022-11-09 įvyko Savivaldybės vadovų lygio pasitarimas dėl GS. 
2022-11-29 įvyko GS pristatymas Tarybos kolegijoje.
Klaipėdos rajono savivaldybei 2022-11-15 išsiųstas Savivaldybės raštas Nr. (4.78E)-R2-2800 
</t>
        </r>
      </text>
    </comment>
    <comment ref="F43" authorId="3" shapeId="0">
      <text>
        <r>
          <rPr>
            <b/>
            <sz val="9"/>
            <color indexed="81"/>
            <rFont val="Tahoma"/>
            <family val="2"/>
            <charset val="186"/>
          </rPr>
          <t>KSP2.1.3.19</t>
        </r>
        <r>
          <rPr>
            <sz val="9"/>
            <color indexed="81"/>
            <rFont val="Tahoma"/>
            <family val="2"/>
            <charset val="186"/>
          </rPr>
          <t xml:space="preserve">
Plėsti kapinių infrastruktūrą siekiant užtikrinti miesto poreikius atitinkantį laidojimo vietų skaičių</t>
        </r>
      </text>
    </comment>
    <comment ref="F44" authorId="1" shapeId="0">
      <text>
        <r>
          <rPr>
            <sz val="9"/>
            <color indexed="81"/>
            <rFont val="Tahoma"/>
            <family val="2"/>
            <charset val="186"/>
          </rPr>
          <t>P-3.2.2.6</t>
        </r>
      </text>
    </comment>
    <comment ref="M44" authorId="1" shapeId="0">
      <text>
        <r>
          <rPr>
            <sz val="9"/>
            <color indexed="81"/>
            <rFont val="Tahoma"/>
            <family val="2"/>
            <charset val="186"/>
          </rPr>
          <t xml:space="preserve">Naujų kapinių teritorijai pagal galimybių studijos papildymo rezultatus
</t>
        </r>
      </text>
    </comment>
    <comment ref="F47" authorId="3" shapeId="0">
      <text>
        <r>
          <rPr>
            <sz val="9"/>
            <color indexed="81"/>
            <rFont val="Tahoma"/>
            <family val="2"/>
            <charset val="186"/>
          </rPr>
          <t>P-1.2.1.1., 1.2.1.2.</t>
        </r>
      </text>
    </comment>
    <comment ref="F48" authorId="0" shapeId="0">
      <text>
        <r>
          <rPr>
            <sz val="9"/>
            <color indexed="81"/>
            <rFont val="Tahoma"/>
            <family val="2"/>
            <charset val="186"/>
          </rPr>
          <t xml:space="preserve">KEPS 3.1.9. Paversti Girulius kurortine teritorija: plėtoti turistinę infrastruktūrą ir įkurti rekreacinių centrų (pvz., pastatyti SPA centrų, išnaudojančių geoterminius vandenis) </t>
        </r>
      </text>
    </comment>
    <comment ref="F51" authorId="3" shapeId="0">
      <text>
        <r>
          <rPr>
            <sz val="9"/>
            <color indexed="81"/>
            <rFont val="Tahoma"/>
            <family val="2"/>
            <charset val="186"/>
          </rPr>
          <t>P-1.1.1.6-2 
2020-2027 SPP</t>
        </r>
      </text>
    </comment>
    <comment ref="F53" authorId="3" shapeId="0">
      <text>
        <r>
          <rPr>
            <sz val="10"/>
            <rFont val="Arial"/>
            <family val="2"/>
            <charset val="186"/>
          </rPr>
          <t>Pagal Bendrojo plano, patvirtinto 2021. 09.30 sprendimu T2-191, sprendinius.
2021-2030 m. KSP nėra įtraukta</t>
        </r>
      </text>
    </comment>
    <comment ref="F62" authorId="3" shapeId="0">
      <text>
        <r>
          <rPr>
            <sz val="9"/>
            <color indexed="81"/>
            <rFont val="Tahoma"/>
            <family val="2"/>
            <charset val="186"/>
          </rPr>
          <t>P-3.2.2.1.</t>
        </r>
      </text>
    </comment>
    <comment ref="O66" authorId="1" shapeId="0">
      <text>
        <r>
          <rPr>
            <b/>
            <sz val="9"/>
            <color indexed="81"/>
            <rFont val="Tahoma"/>
            <family val="2"/>
            <charset val="186"/>
          </rPr>
          <t>Sąnaudų ir naudos analizės atlikimas:</t>
        </r>
        <r>
          <rPr>
            <sz val="9"/>
            <color indexed="81"/>
            <rFont val="Tahoma"/>
            <family val="2"/>
            <charset val="186"/>
          </rPr>
          <t xml:space="preserve">
1. Žemės Pajūrio g. - Vėjo g. žiedinės sankryžos įrengimui.
2. Žemės, reikalingos Arimų g. rekonstrukcijai  nuo Liepų g. iki Girdavos g.
3. Žemės, reikalingos Arimų g. tęsiniui tarp Liepų g. iki Klemiškės g.
</t>
        </r>
        <r>
          <rPr>
            <b/>
            <sz val="9"/>
            <color indexed="81"/>
            <rFont val="Tahoma"/>
            <family val="2"/>
            <charset val="186"/>
          </rPr>
          <t>Turto vertės nustatymas:</t>
        </r>
        <r>
          <rPr>
            <sz val="9"/>
            <color indexed="81"/>
            <rFont val="Tahoma"/>
            <family val="2"/>
            <charset val="186"/>
          </rPr>
          <t xml:space="preserve">
4. Žemės Pajūrio g. - Vėjo g. žiedinės sankryžos įrengimui.
</t>
        </r>
        <r>
          <rPr>
            <b/>
            <sz val="9"/>
            <color indexed="81"/>
            <rFont val="Tahoma"/>
            <family val="2"/>
            <charset val="186"/>
          </rPr>
          <t xml:space="preserve">Žemės paėmimo visuomenės poreikiams (ŽPVP) projektų rengimas: </t>
        </r>
        <r>
          <rPr>
            <sz val="9"/>
            <color indexed="81"/>
            <rFont val="Tahoma"/>
            <family val="2"/>
            <charset val="186"/>
          </rPr>
          <t xml:space="preserve">
5. Nemuno g. 113-133.
6. Jungties su Žaliuoju slėniu sklypas.</t>
        </r>
      </text>
    </comment>
    <comment ref="F84" authorId="3" shapeId="0">
      <text>
        <r>
          <rPr>
            <sz val="9"/>
            <color indexed="81"/>
            <rFont val="Tahoma"/>
            <family val="2"/>
            <charset val="186"/>
          </rPr>
          <t>P-2.6.1.5; 3.3.5.4</t>
        </r>
      </text>
    </comment>
    <comment ref="F103" authorId="3" shapeId="0">
      <text>
        <r>
          <rPr>
            <sz val="9"/>
            <color indexed="81"/>
            <rFont val="Tahoma"/>
            <family val="2"/>
            <charset val="186"/>
          </rPr>
          <t>P-3.2.3.5.</t>
        </r>
      </text>
    </comment>
    <comment ref="F106" authorId="0" shapeId="0">
      <text>
        <r>
          <rPr>
            <b/>
            <sz val="9"/>
            <color indexed="81"/>
            <rFont val="Tahoma"/>
            <family val="2"/>
            <charset val="186"/>
          </rPr>
          <t>KEPS 3.1.13.</t>
        </r>
        <r>
          <rPr>
            <sz val="9"/>
            <color indexed="81"/>
            <rFont val="Tahoma"/>
            <family val="2"/>
            <charset val="186"/>
          </rPr>
          <t xml:space="preserve"> Vystyti viešųjų erdvių gerinimo programas ir lokalius urbanistinės struktūros atgaivinimo projektus</t>
        </r>
      </text>
    </comment>
    <comment ref="E107" authorId="2" shapeId="0">
      <text>
        <r>
          <rPr>
            <sz val="9"/>
            <color indexed="81"/>
            <rFont val="Tahoma"/>
            <charset val="1"/>
          </rPr>
          <t xml:space="preserve">• KMT 2013-01-31 sprendimu Nr. T2-2 pritarė KMSA ir Klaipėdos miesto evangelikų liuteronų parapijos bendradarbiavimo sutarčiai. 
• LRS 2020-01-14 nutarimu Nr. XIII-2791 „Dėl Šv. Jono bažnyčios su bokštu atkūrimo Klaipėdoje projekto“ pripažino projektą svarbiu valstybei projektu ir pasiūlė LRV įvertinti ir prisidėti prie sklandesnio jo įgyvendinimo. 
• KMS užsakymu yra parengta galimybių studija su investiciniu projektu, parengti projektiniai pasiūlymai su įveiklinimo koncepcija, parengta archeologinių tyrimų programa, atlikti istoriniai bei bažnyčios priestato žvalgomieji archeologiniai tyrimai.  Pagal preliminarius skaičiavimus visos bažnyčios atkūrimo vertė – 16 mln. Eur. 
• 2021-07-02 pasirašyta Klaipėdos miesto evangelikų liuteronų parapijos ir UAB „Senamiesčio projektai“ Šv. Jono bažnyčios projektavimo sutartis. Sutartis numato galimybę projektą skaidyti į etapus ir pradėti projekto įgyvendinimą nuo Šv. Jono bažnyčios bokšto suprojektavimo, o vėliau ir statybos. Preliminari bokšto projekto įgyvendinimo vertė – apie 3 mln. Eur.
• 2021 m. Klaipėdos mero vardu buvo kreiptasi į LRV dėl Šv. Jono bažnyčios atstatymo finansavimo VB lėšomis, tačiau iš ministerijų gautas neigiamas atsakymas. 
• KMT 2022-07-21 sprendimu Nr. T2-175 „Dėl pritarimo bendradarbiavimo sutarčiai“ pritarta bendradarbiavimo sutarties, sudaromos tarp KMSA ir Klaipėdos evangelikų liuteronų parapijos, projektui, bendradarbiavimo sutartis Nr. J9-2644 sudaryta 2022-08-04 (toliau – Sutartis).
• Sutarties 3.1 papunktis nustato įpareigojimą - Įsteigti viešąją įstaigą &lt;..&gt;, kurios veiklos tikslas būtų Šv. Jono bažnyčios bokšto atkūrimas.
• </t>
        </r>
        <r>
          <rPr>
            <b/>
            <sz val="9"/>
            <color indexed="81"/>
            <rFont val="Tahoma"/>
            <family val="2"/>
            <charset val="186"/>
          </rPr>
          <t>2022-10-17 sudarytas viešosios įstaigos „Klaipėdos Šv. Jono bažnyčios bokšto atkūrimo“ steigimo aktas</t>
        </r>
        <r>
          <rPr>
            <sz val="9"/>
            <color indexed="81"/>
            <rFont val="Tahoma"/>
            <charset val="1"/>
          </rPr>
          <t xml:space="preserve">, ši įstaiga registruota juridinių asmenų registre.
• Sutarties 4 punktas nustato Savivaldybės įsipareigojimus:
1. Atlikti visus reikalingus teisinius veiksmus, skirtus Savivaldybės tapimui Įstaigos dalininke.
2. </t>
        </r>
        <r>
          <rPr>
            <b/>
            <sz val="9"/>
            <color indexed="81"/>
            <rFont val="Tahoma"/>
            <family val="2"/>
            <charset val="186"/>
          </rPr>
          <t>Perduoti Įstaigai turtinį įnašą pinigais, kuris bus skirtas Šv. Jono bažnyčios bokšto projektavimui.</t>
        </r>
        <r>
          <rPr>
            <sz val="9"/>
            <color indexed="81"/>
            <rFont val="Tahoma"/>
            <charset val="1"/>
          </rPr>
          <t xml:space="preserve">
</t>
        </r>
      </text>
    </comment>
    <comment ref="F107" authorId="3" shapeId="0">
      <text>
        <r>
          <rPr>
            <b/>
            <sz val="9"/>
            <color indexed="81"/>
            <rFont val="Tahoma"/>
            <family val="2"/>
            <charset val="186"/>
          </rPr>
          <t>4.1.7.</t>
        </r>
        <r>
          <rPr>
            <sz val="9"/>
            <color indexed="81"/>
            <rFont val="Tahoma"/>
            <family val="2"/>
            <charset val="186"/>
          </rPr>
          <t xml:space="preserve"> Parengta Šv. Jono bažnyčios atstatymo techninė dokumentacija
</t>
        </r>
      </text>
    </comment>
    <comment ref="O107" authorId="1" shapeId="0">
      <text>
        <r>
          <rPr>
            <sz val="9"/>
            <color indexed="81"/>
            <rFont val="Tahoma"/>
            <family val="2"/>
            <charset val="186"/>
          </rPr>
          <t xml:space="preserve">2022-08-04 </t>
        </r>
        <r>
          <rPr>
            <sz val="9"/>
            <color indexed="81"/>
            <rFont val="Tahoma"/>
            <family val="2"/>
            <charset val="186"/>
          </rPr>
          <t xml:space="preserve">pasirašyta Klaipėdos miesto savivaldybės tarybos patvirtinta bendradarbiavimo sutartis Nr. J9-2644 tarp evangelikų liuteronų ir Klaipėdos miesto administracijos. 
</t>
        </r>
        <r>
          <rPr>
            <b/>
            <sz val="9"/>
            <color indexed="81"/>
            <rFont val="Tahoma"/>
            <family val="2"/>
            <charset val="186"/>
          </rPr>
          <t xml:space="preserve">Ji numato tokius veiksmus: </t>
        </r>
        <r>
          <rPr>
            <sz val="9"/>
            <color indexed="81"/>
            <rFont val="Tahoma"/>
            <family val="2"/>
            <charset val="186"/>
          </rPr>
          <t xml:space="preserve">parapija sukuria VšĮ bažnyčios bokšto atstatymui, dovanoja dalį Klaipėdos miesto savivaldybei, Klaipėdos savivaldybė didina VŠĮ įstatinį kapitalą projektavimui numatytomis lėšomis. Parapija išsiųs raštą su įsteigtos VŠĮ dokumentais, E. Simokaitis parengs tarybos sprendimą iš dviejų punktų - priimti VŠĮ dovanojamą dalį ir padidinti įstatinį kapitalą. </t>
        </r>
      </text>
    </comment>
    <comment ref="F109" authorId="1" shapeId="0">
      <text>
        <r>
          <rPr>
            <sz val="9"/>
            <color indexed="81"/>
            <rFont val="Tahoma"/>
            <family val="2"/>
            <charset val="186"/>
          </rPr>
          <t xml:space="preserve">P-3.2.3.2.
</t>
        </r>
      </text>
    </comment>
    <comment ref="F110" authorId="0" shapeId="0">
      <text>
        <r>
          <rPr>
            <b/>
            <sz val="9"/>
            <color indexed="81"/>
            <rFont val="Tahoma"/>
            <family val="2"/>
            <charset val="186"/>
          </rPr>
          <t>KEPS 3.1.13.</t>
        </r>
        <r>
          <rPr>
            <sz val="9"/>
            <color indexed="81"/>
            <rFont val="Tahoma"/>
            <family val="2"/>
            <charset val="186"/>
          </rPr>
          <t xml:space="preserve"> Vystyti viešųjų erdvių gerinimo programas ir lokalius urbanistinės struktūros atgaivinimo projektus</t>
        </r>
      </text>
    </comment>
    <comment ref="F112" authorId="0" shapeId="0">
      <text>
        <r>
          <rPr>
            <sz val="9"/>
            <color indexed="81"/>
            <rFont val="Tahoma"/>
            <family val="2"/>
            <charset val="186"/>
          </rPr>
          <t>P-3.2.3.4.
2020-2026</t>
        </r>
      </text>
    </comment>
    <comment ref="F114" authorId="0" shapeId="0">
      <text>
        <r>
          <rPr>
            <b/>
            <sz val="9"/>
            <color indexed="81"/>
            <rFont val="Tahoma"/>
            <family val="2"/>
            <charset val="186"/>
          </rPr>
          <t xml:space="preserve">KEPS 3.1.13. </t>
        </r>
        <r>
          <rPr>
            <sz val="9"/>
            <color indexed="81"/>
            <rFont val="Tahoma"/>
            <family val="2"/>
            <charset val="186"/>
          </rPr>
          <t>Vystyti viešųjų erdvių gerinimo programas ir lokalius urbanistinės struktūros atgaivinimo projektus</t>
        </r>
      </text>
    </comment>
    <comment ref="F115" authorId="0" shapeId="0">
      <text>
        <r>
          <rPr>
            <sz val="9"/>
            <color indexed="81"/>
            <rFont val="Tahoma"/>
            <family val="2"/>
            <charset val="186"/>
          </rPr>
          <t>P-3.2.3.6.
2020-2030</t>
        </r>
      </text>
    </comment>
    <comment ref="F117" authorId="0" shapeId="0">
      <text>
        <r>
          <rPr>
            <sz val="9"/>
            <color indexed="81"/>
            <rFont val="Tahoma"/>
            <family val="2"/>
            <charset val="186"/>
          </rPr>
          <t xml:space="preserve">P-1.2.1.1.
P-1.2.1.2.
</t>
        </r>
      </text>
    </comment>
    <comment ref="F119" authorId="0" shapeId="0">
      <text>
        <r>
          <rPr>
            <sz val="9"/>
            <color indexed="81"/>
            <rFont val="Tahoma"/>
            <family val="2"/>
            <charset val="186"/>
          </rPr>
          <t>P-3.2.3.6.
2024-2030</t>
        </r>
      </text>
    </comment>
    <comment ref="M119" authorId="1" shapeId="0">
      <text>
        <r>
          <rPr>
            <sz val="9"/>
            <color indexed="81"/>
            <rFont val="Tahoma"/>
            <family val="2"/>
            <charset val="186"/>
          </rPr>
          <t>Vitės kapinių projektavimo darbus numatoma pradėti 2024 m. ir užbaigti 2025 m. Kaina įvertinta preliminariai, remiantis Klaipėdos m. istorinių kapinių (Skuptūrų parko) sutvarkymo projekto pavyzdžiu. Skulptūro parko 10,5 ha ploto projekto parengimas kainavo 67000 eurų. Kadangi Vitės istorinių kapinių plotas yra apie 2,5 ha, bet teritorija yra pakankamai sudėtinga ir gana komplikuota, numatoma galutinė 35000 eurų suma projekto parengimui.</t>
        </r>
      </text>
    </comment>
    <comment ref="F121" authorId="5" shapeId="0">
      <text>
        <r>
          <rPr>
            <sz val="9"/>
            <color indexed="81"/>
            <rFont val="Tahoma"/>
            <family val="2"/>
            <charset val="186"/>
          </rPr>
          <t>3.2.3.1.
2025-2026</t>
        </r>
      </text>
    </comment>
  </commentList>
</comments>
</file>

<file path=xl/comments2.xml><?xml version="1.0" encoding="utf-8"?>
<comments xmlns="http://schemas.openxmlformats.org/spreadsheetml/2006/main">
  <authors>
    <author>Indrė Butenienė</author>
    <author>Inga Mikalauskienė</author>
    <author>Snieguole Kacerauskaite</author>
    <author>Audra Cepiene</author>
    <author>Aušra Rulienė</author>
    <author>Rima Ališauskė</author>
  </authors>
  <commentList>
    <comment ref="E19" authorId="0" shapeId="0">
      <text>
        <r>
          <rPr>
            <b/>
            <sz val="9"/>
            <color indexed="81"/>
            <rFont val="Tahoma"/>
            <family val="2"/>
            <charset val="186"/>
          </rPr>
          <t>KEPS 3.1.13.</t>
        </r>
        <r>
          <rPr>
            <sz val="9"/>
            <color indexed="81"/>
            <rFont val="Tahoma"/>
            <family val="2"/>
            <charset val="186"/>
          </rPr>
          <t xml:space="preserve"> Vystyti viešųjų erdvių gerinimo programas ir lokalius urbanistinės struktūros atgaivinimo projektus</t>
        </r>
      </text>
    </comment>
    <comment ref="E20" authorId="1" shapeId="0">
      <text>
        <r>
          <rPr>
            <sz val="9"/>
            <color indexed="81"/>
            <rFont val="Tahoma"/>
            <family val="2"/>
            <charset val="186"/>
          </rPr>
          <t xml:space="preserve">P-3.2.3.2.
</t>
        </r>
      </text>
    </comment>
    <comment ref="D22" authorId="2" shapeId="0">
      <text>
        <r>
          <rPr>
            <sz val="9"/>
            <color indexed="81"/>
            <rFont val="Tahoma"/>
            <family val="2"/>
            <charset val="186"/>
          </rPr>
          <t>Pagal Teritorijų planavimo įstatymą Savivaldybės lygmens teritorijų planavimo dokumentų rengimą organizuoja savivaldybės administracijos direktorius, o fiziniai ir juridiniai asmenys gali finansuoti vietovės lygmens SP rengimą</t>
        </r>
      </text>
    </comment>
    <comment ref="E22" authorId="1" shapeId="0">
      <text>
        <r>
          <rPr>
            <sz val="9"/>
            <color indexed="81"/>
            <rFont val="Tahoma"/>
            <family val="2"/>
            <charset val="186"/>
          </rPr>
          <t xml:space="preserve">P-3.3.3.1.
</t>
        </r>
      </text>
    </comment>
    <comment ref="E24" authorId="1" shapeId="0">
      <text>
        <r>
          <rPr>
            <sz val="9"/>
            <color indexed="81"/>
            <rFont val="Tahoma"/>
            <family val="2"/>
            <charset val="186"/>
          </rPr>
          <t xml:space="preserve">P-3.3.3.2.;
3.3.3.4.
</t>
        </r>
      </text>
    </comment>
    <comment ref="J28" authorId="1" shapeId="0">
      <text>
        <r>
          <rPr>
            <sz val="9"/>
            <color indexed="81"/>
            <rFont val="Tahoma"/>
            <family val="2"/>
            <charset val="186"/>
          </rPr>
          <t xml:space="preserve">Vėtrungės „Miestų-partnerių sodui" Luiseparke (Manheime) įsigijimas ir išsiuntimas
</t>
        </r>
      </text>
    </comment>
    <comment ref="E32" authorId="3" shapeId="0">
      <text>
        <r>
          <rPr>
            <sz val="9"/>
            <color indexed="81"/>
            <rFont val="Tahoma"/>
            <family val="2"/>
            <charset val="186"/>
          </rPr>
          <t>P-1.2.1.1., 1.2.1.2.</t>
        </r>
      </text>
    </comment>
    <comment ref="E33" authorId="0" shapeId="0">
      <text>
        <r>
          <rPr>
            <sz val="9"/>
            <color indexed="81"/>
            <rFont val="Tahoma"/>
            <family val="2"/>
            <charset val="186"/>
          </rPr>
          <t xml:space="preserve">KEPS 3.1.8. Paversti Smiltynę kurortine teritorija: sukurti infrastruktūrą, reikalingą kurortinės teritorijos statusui įgyti, traukos objektų, didinti Smiltynės pasiekiamumą 
 </t>
        </r>
      </text>
    </comment>
    <comment ref="J34" authorId="1" shapeId="0">
      <text>
        <r>
          <rPr>
            <sz val="9"/>
            <color indexed="81"/>
            <rFont val="Tahoma"/>
            <family val="2"/>
            <charset val="186"/>
          </rPr>
          <t xml:space="preserve">Projektą rengia patys investuotojai. Savivaldybė mokės už rangos darbus. 
</t>
        </r>
      </text>
    </comment>
    <comment ref="E35" authorId="1" shapeId="0">
      <text>
        <r>
          <rPr>
            <sz val="9"/>
            <color indexed="81"/>
            <rFont val="Tahoma"/>
            <family val="2"/>
            <charset val="186"/>
          </rPr>
          <t xml:space="preserve">P-3.2.1.1.
</t>
        </r>
      </text>
    </comment>
    <comment ref="K36" authorId="1" shapeId="0">
      <text>
        <r>
          <rPr>
            <sz val="9"/>
            <color indexed="81"/>
            <rFont val="Tahoma"/>
            <family val="2"/>
            <charset val="186"/>
          </rPr>
          <t>a) teritorijos tarp Liepų, K. Donelaičio, S. Daukanto gatvių ir Skulptūrų parko detaliojo plano koregavimas žemės sklypui K. Donelaičio g. 6B,
b) poilsio parko prie Herkaus Manto g. detaliojo plano koregavimas sklypui Nr. 8,
c) Medelyno gyvenamojo rajono detaliojo plano ir Teritorijos prie Savanorių g. detaliojo plano korektūros parengimas,
d) gyvenamųjų teritorijų tarp Taikos pr., Tilžės g., Rumpiškės g. detaliojo plano korektūros rengimas žemės sklypui Paryžiaus Komunos g. 5.</t>
        </r>
      </text>
    </comment>
    <comment ref="L36" authorId="1" shapeId="0">
      <text>
        <r>
          <rPr>
            <sz val="9"/>
            <color indexed="81"/>
            <rFont val="Tahoma"/>
            <family val="2"/>
            <charset val="186"/>
          </rPr>
          <t>a) žemės sklypų Bangų g. 7, Gluosnių g. 8 ir juos supančios aplinkos detaliojo plano koregavimas;
b) teritorijos tarp Senosios Smiltelės, Marių, Skirvytės g., KVJUD teritorijos ribos, Upelio ir Minijos g. detaliojo plano koregavimas žemės sklypui Smiltelės g. 6;
c) Neįgaliųjų paplūdimio mašinų stovėjimo aikštelės detaliojo plano korektūra.</t>
        </r>
      </text>
    </comment>
    <comment ref="M36" authorId="1" shapeId="0">
      <text>
        <r>
          <rPr>
            <sz val="9"/>
            <color indexed="81"/>
            <rFont val="Tahoma"/>
            <family val="2"/>
            <charset val="186"/>
          </rPr>
          <t>Teritorijos tarp Baltijos pr., Šilutės pl., Debreceno g. ir Taikos pr. detaliojo plano korektūros rengimas</t>
        </r>
        <r>
          <rPr>
            <b/>
            <sz val="9"/>
            <color indexed="81"/>
            <rFont val="Tahoma"/>
            <family val="2"/>
            <charset val="186"/>
          </rPr>
          <t xml:space="preserve"> </t>
        </r>
        <r>
          <rPr>
            <sz val="9"/>
            <color indexed="81"/>
            <rFont val="Tahoma"/>
            <family val="2"/>
            <charset val="186"/>
          </rPr>
          <t xml:space="preserve">
</t>
        </r>
      </text>
    </comment>
    <comment ref="J38" authorId="4" shapeId="0">
      <text>
        <r>
          <rPr>
            <sz val="9"/>
            <color indexed="81"/>
            <rFont val="Tahoma"/>
            <family val="2"/>
            <charset val="186"/>
          </rPr>
          <t>2022-07-04 KMSA direktoriaus įsakymu Nr. AD1-900 nuspręsta organizuoti architektūrinį (projekto) konkursą. Šis konkursas neplaninis, vykdomas siekiant kuo greičiau sutvarkyti Antrojo pasaulinio karo Sovietų Sąjungos karių palaidojimo vietą demontavus sovietinius simbolius.</t>
        </r>
      </text>
    </comment>
    <comment ref="J39" authorId="1" shapeId="0">
      <text>
        <r>
          <rPr>
            <sz val="9"/>
            <color indexed="81"/>
            <rFont val="Tahoma"/>
            <family val="2"/>
            <charset val="186"/>
          </rPr>
          <t xml:space="preserve">Projekto pradžia 2023 m. 
</t>
        </r>
      </text>
    </comment>
    <comment ref="D41" authorId="2" shapeId="0">
      <text>
        <r>
          <rPr>
            <sz val="9"/>
            <color indexed="81"/>
            <rFont val="Tahoma"/>
            <family val="2"/>
            <charset val="186"/>
          </rPr>
          <t xml:space="preserve">Tikslas – pakeisti miškų paskirtį ir nustatyti atskirųjų želdynų teritorijos naudojimo būdą. Pakeitus miškų naudmenas kitomis, būtų daug lengviau tvarkyti ir prižiūrėti mieste esančius žaliuosius plotus, pritaikyti juos rekreacijai ir poilsiui, ypač esančius Danės pakrantėse, prie Joniškės gatvės, Bachmano dvaro senojo parko bei kitus, šiuo metu esančius valstybinių miškų kadastre, žemės plotus. </t>
        </r>
      </text>
    </comment>
    <comment ref="D43" authorId="1" shapeId="0">
      <text>
        <r>
          <rPr>
            <sz val="9"/>
            <color indexed="81"/>
            <rFont val="Tahoma"/>
            <charset val="1"/>
          </rPr>
          <t xml:space="preserve">2022-11-09 įvyko Savivaldybės vadovų lygio pasitarimas dėl GS. 
2022-11-29 įvyko GS pristatymas Tarybos kolegijoje.
Klaipėdos rajono savivaldybei 2022-11-15 išsiųstas Savivaldybės raštas Nr. (4.78E)-R2-2800 
</t>
        </r>
      </text>
    </comment>
    <comment ref="E43" authorId="3" shapeId="0">
      <text>
        <r>
          <rPr>
            <b/>
            <sz val="9"/>
            <color indexed="81"/>
            <rFont val="Tahoma"/>
            <family val="2"/>
            <charset val="186"/>
          </rPr>
          <t>KSP2.1.3.19</t>
        </r>
        <r>
          <rPr>
            <sz val="9"/>
            <color indexed="81"/>
            <rFont val="Tahoma"/>
            <family val="2"/>
            <charset val="186"/>
          </rPr>
          <t xml:space="preserve">
Plėsti kapinių infrastruktūrą siekiant užtikrinti miesto poreikius atitinkantį laidojimo vietų skaičių</t>
        </r>
      </text>
    </comment>
    <comment ref="J43" authorId="1" shapeId="0">
      <text>
        <r>
          <rPr>
            <sz val="9"/>
            <color indexed="81"/>
            <rFont val="Tahoma"/>
            <family val="2"/>
            <charset val="186"/>
          </rPr>
          <t xml:space="preserve">Naujų kapinių teritorijai pagal galimybių studijos papildymo rezultatus
</t>
        </r>
      </text>
    </comment>
    <comment ref="E44" authorId="1" shapeId="0">
      <text>
        <r>
          <rPr>
            <sz val="9"/>
            <color indexed="81"/>
            <rFont val="Tahoma"/>
            <family val="2"/>
            <charset val="186"/>
          </rPr>
          <t>P-3.2.2.6</t>
        </r>
      </text>
    </comment>
    <comment ref="E47" authorId="3" shapeId="0">
      <text>
        <r>
          <rPr>
            <sz val="9"/>
            <color indexed="81"/>
            <rFont val="Tahoma"/>
            <family val="2"/>
            <charset val="186"/>
          </rPr>
          <t>P-1.2.1.1., 1.2.1.2.</t>
        </r>
      </text>
    </comment>
    <comment ref="E48" authorId="0" shapeId="0">
      <text>
        <r>
          <rPr>
            <sz val="9"/>
            <color indexed="81"/>
            <rFont val="Tahoma"/>
            <family val="2"/>
            <charset val="186"/>
          </rPr>
          <t xml:space="preserve">KEPS 3.1.9. Paversti Girulius kurortine teritorija: plėtoti turistinę infrastruktūrą ir įkurti rekreacinių centrų (pvz., pastatyti SPA centrų, išnaudojančių geoterminius vandenis) </t>
        </r>
      </text>
    </comment>
    <comment ref="E51" authorId="3" shapeId="0">
      <text>
        <r>
          <rPr>
            <sz val="9"/>
            <color indexed="81"/>
            <rFont val="Tahoma"/>
            <family val="2"/>
            <charset val="186"/>
          </rPr>
          <t>P-1.1.1.6-2 
2020-2027 SPP</t>
        </r>
      </text>
    </comment>
    <comment ref="E53" authorId="3" shapeId="0">
      <text>
        <r>
          <rPr>
            <sz val="10"/>
            <rFont val="Arial"/>
            <family val="2"/>
            <charset val="186"/>
          </rPr>
          <t>Pagal Bendrojo plano, patvirtinto 2021. 09.30 sprendimu T2-191, sprendinius.
2021-2030 m. KSP nėra įtraukta</t>
        </r>
      </text>
    </comment>
    <comment ref="E61" authorId="3" shapeId="0">
      <text>
        <r>
          <rPr>
            <sz val="9"/>
            <color indexed="81"/>
            <rFont val="Tahoma"/>
            <family val="2"/>
            <charset val="186"/>
          </rPr>
          <t>P-3.2.2.1.</t>
        </r>
      </text>
    </comment>
    <comment ref="K65" authorId="1" shapeId="0">
      <text>
        <r>
          <rPr>
            <b/>
            <sz val="9"/>
            <color indexed="81"/>
            <rFont val="Tahoma"/>
            <family val="2"/>
            <charset val="186"/>
          </rPr>
          <t>Sąnaudų ir naudos analizės atlikimas:</t>
        </r>
        <r>
          <rPr>
            <sz val="9"/>
            <color indexed="81"/>
            <rFont val="Tahoma"/>
            <family val="2"/>
            <charset val="186"/>
          </rPr>
          <t xml:space="preserve">
1. Žemės Pajūrio g. - Vėjo g. žiedinės sankryžos įrengimui.
2. Žemės, reikalingos Arimų g. rekonstrukcijai  nuo Liepų g. iki Girdavos g.
3. Žemės, reikalingos Arimų g. tęsiniui tarp Liepų g. iki Klemiškės g.
</t>
        </r>
        <r>
          <rPr>
            <b/>
            <sz val="9"/>
            <color indexed="81"/>
            <rFont val="Tahoma"/>
            <family val="2"/>
            <charset val="186"/>
          </rPr>
          <t>Turto vertės nustatymas:</t>
        </r>
        <r>
          <rPr>
            <sz val="9"/>
            <color indexed="81"/>
            <rFont val="Tahoma"/>
            <family val="2"/>
            <charset val="186"/>
          </rPr>
          <t xml:space="preserve">
4. Žemės Pajūrio g. - Vėjo g. žiedinės sankryžos įrengimui.
</t>
        </r>
        <r>
          <rPr>
            <b/>
            <sz val="9"/>
            <color indexed="81"/>
            <rFont val="Tahoma"/>
            <family val="2"/>
            <charset val="186"/>
          </rPr>
          <t xml:space="preserve">Žemės paėmimo visuomenės poreikiams (ŽPVP) projektų rengimas: </t>
        </r>
        <r>
          <rPr>
            <sz val="9"/>
            <color indexed="81"/>
            <rFont val="Tahoma"/>
            <family val="2"/>
            <charset val="186"/>
          </rPr>
          <t xml:space="preserve">
5. Nemuno g. 113-133.
6. Jungties su Žaliuoju slėniu sklypas.</t>
        </r>
      </text>
    </comment>
    <comment ref="E82" authorId="3" shapeId="0">
      <text>
        <r>
          <rPr>
            <sz val="9"/>
            <color indexed="81"/>
            <rFont val="Tahoma"/>
            <family val="2"/>
            <charset val="186"/>
          </rPr>
          <t>P-2.6.1.5; 3.3.5.4</t>
        </r>
      </text>
    </comment>
    <comment ref="E101" authorId="3" shapeId="0">
      <text>
        <r>
          <rPr>
            <sz val="9"/>
            <color indexed="81"/>
            <rFont val="Tahoma"/>
            <family val="2"/>
            <charset val="186"/>
          </rPr>
          <t>P-3.2.3.5.</t>
        </r>
      </text>
    </comment>
    <comment ref="E104" authorId="0" shapeId="0">
      <text>
        <r>
          <rPr>
            <b/>
            <sz val="9"/>
            <color indexed="81"/>
            <rFont val="Tahoma"/>
            <family val="2"/>
            <charset val="186"/>
          </rPr>
          <t>KEPS 3.1.13.</t>
        </r>
        <r>
          <rPr>
            <sz val="9"/>
            <color indexed="81"/>
            <rFont val="Tahoma"/>
            <family val="2"/>
            <charset val="186"/>
          </rPr>
          <t xml:space="preserve"> Vystyti viešųjų erdvių gerinimo programas ir lokalius urbanistinės struktūros atgaivinimo projektus</t>
        </r>
      </text>
    </comment>
    <comment ref="D105" authorId="2" shapeId="0">
      <text>
        <r>
          <rPr>
            <sz val="9"/>
            <color indexed="81"/>
            <rFont val="Tahoma"/>
            <charset val="1"/>
          </rPr>
          <t xml:space="preserve">• KMT 2013-01-31 sprendimu Nr. T2-2 pritarė KMSA ir Klaipėdos miesto evangelikų liuteronų parapijos bendradarbiavimo sutarčiai. 
• LRS 2020-01-14 nutarimu Nr. XIII-2791 „Dėl Šv. Jono bažnyčios su bokštu atkūrimo Klaipėdoje projekto“ pripažino projektą svarbiu valstybei projektu ir pasiūlė LRV įvertinti ir prisidėti prie sklandesnio jo įgyvendinimo. 
• KMS užsakymu yra parengta galimybių studija su investiciniu projektu, parengti projektiniai pasiūlymai su įveiklinimo koncepcija, parengta archeologinių tyrimų programa, atlikti istoriniai bei bažnyčios priestato žvalgomieji archeologiniai tyrimai.  Pagal preliminarius skaičiavimus visos bažnyčios atkūrimo vertė – 16 mln. Eur. 
• 2021-07-02 pasirašyta Klaipėdos miesto evangelikų liuteronų parapijos ir UAB „Senamiesčio projektai“ Šv. Jono bažnyčios projektavimo sutartis. Sutartis numato galimybę projektą skaidyti į etapus ir pradėti projekto įgyvendinimą nuo Šv. Jono bažnyčios bokšto suprojektavimo, o vėliau ir statybos. Preliminari bokšto projekto įgyvendinimo vertė – apie 3 mln. Eur.
• 2021 m. Klaipėdos mero vardu buvo kreiptasi į LRV dėl Šv. Jono bažnyčios atstatymo finansavimo VB lėšomis, tačiau iš ministerijų gautas neigiamas atsakymas. 
• KMT 2022-07-21 sprendimu Nr. T2-175 „Dėl pritarimo bendradarbiavimo sutarčiai“ pritarta bendradarbiavimo sutarties, sudaromos tarp KMSA ir Klaipėdos evangelikų liuteronų parapijos, projektui, bendradarbiavimo sutartis Nr. J9-2644 sudaryta 2022-08-04 (toliau – Sutartis).
• Sutarties 3.1 papunktis nustato įpareigojimą - Įsteigti viešąją įstaigą &lt;..&gt;, kurios veiklos tikslas būtų Šv. Jono bažnyčios bokšto atkūrimas.
• </t>
        </r>
        <r>
          <rPr>
            <b/>
            <sz val="9"/>
            <color indexed="81"/>
            <rFont val="Tahoma"/>
            <family val="2"/>
            <charset val="186"/>
          </rPr>
          <t>2022-10-17 sudarytas viešosios įstaigos „Klaipėdos Šv. Jono bažnyčios bokšto atkūrimo“ steigimo aktas</t>
        </r>
        <r>
          <rPr>
            <sz val="9"/>
            <color indexed="81"/>
            <rFont val="Tahoma"/>
            <charset val="1"/>
          </rPr>
          <t xml:space="preserve">, ši įstaiga registruota juridinių asmenų registre.
• Sutarties 4 punktas nustato Savivaldybės įsipareigojimus:
1. Atlikti visus reikalingus teisinius veiksmus, skirtus Savivaldybės tapimui Įstaigos dalininke.
2. </t>
        </r>
        <r>
          <rPr>
            <b/>
            <sz val="9"/>
            <color indexed="81"/>
            <rFont val="Tahoma"/>
            <family val="2"/>
            <charset val="186"/>
          </rPr>
          <t>Perduoti Įstaigai turtinį įnašą pinigais, kuris bus skirtas Šv. Jono bažnyčios bokšto projektavimui.</t>
        </r>
        <r>
          <rPr>
            <sz val="9"/>
            <color indexed="81"/>
            <rFont val="Tahoma"/>
            <charset val="1"/>
          </rPr>
          <t xml:space="preserve">
</t>
        </r>
      </text>
    </comment>
    <comment ref="E105" authorId="3" shapeId="0">
      <text>
        <r>
          <rPr>
            <b/>
            <sz val="9"/>
            <color indexed="81"/>
            <rFont val="Tahoma"/>
            <family val="2"/>
            <charset val="186"/>
          </rPr>
          <t>4.1.7.</t>
        </r>
        <r>
          <rPr>
            <sz val="9"/>
            <color indexed="81"/>
            <rFont val="Tahoma"/>
            <family val="2"/>
            <charset val="186"/>
          </rPr>
          <t xml:space="preserve"> Parengta Šv. Jono bažnyčios atstatymo techninė dokumentacija
</t>
        </r>
      </text>
    </comment>
    <comment ref="K105" authorId="1" shapeId="0">
      <text>
        <r>
          <rPr>
            <sz val="9"/>
            <color indexed="81"/>
            <rFont val="Tahoma"/>
            <family val="2"/>
            <charset val="186"/>
          </rPr>
          <t xml:space="preserve">2022-08-04 </t>
        </r>
        <r>
          <rPr>
            <sz val="9"/>
            <color indexed="81"/>
            <rFont val="Tahoma"/>
            <family val="2"/>
            <charset val="186"/>
          </rPr>
          <t xml:space="preserve">pasirašyta Klaipėdos miesto savivaldybės tarybos patvirtinta bendradarbiavimo sutartis Nr. J9-2644 tarp evangelikų liuteronų ir Klaipėdos miesto administracijos. 
</t>
        </r>
        <r>
          <rPr>
            <b/>
            <sz val="9"/>
            <color indexed="81"/>
            <rFont val="Tahoma"/>
            <family val="2"/>
            <charset val="186"/>
          </rPr>
          <t xml:space="preserve">Ji numato tokius veiksmus: </t>
        </r>
        <r>
          <rPr>
            <sz val="9"/>
            <color indexed="81"/>
            <rFont val="Tahoma"/>
            <family val="2"/>
            <charset val="186"/>
          </rPr>
          <t xml:space="preserve">parapija sukuria VšĮ bažnyčios bokšto atstatymui, dovanoja dalį Klaipėdos miesto savivaldybei, Klaipėdos savivaldybė didina VŠĮ įstatinį kapitalą projektavimui numatytomis lėšomis. Parapija išsiųs raštą su įsteigtos VŠĮ dokumentais, E. Simokaitis parengs tarybos sprendimą iš dviejų punktų - priimti VŠĮ dovanojamą dalį ir padidinti įstatinį kapitalą. </t>
        </r>
      </text>
    </comment>
    <comment ref="E107" authorId="1" shapeId="0">
      <text>
        <r>
          <rPr>
            <sz val="9"/>
            <color indexed="81"/>
            <rFont val="Tahoma"/>
            <family val="2"/>
            <charset val="186"/>
          </rPr>
          <t xml:space="preserve">P-3.2.3.2.
</t>
        </r>
      </text>
    </comment>
    <comment ref="E108" authorId="0" shapeId="0">
      <text>
        <r>
          <rPr>
            <b/>
            <sz val="9"/>
            <color indexed="81"/>
            <rFont val="Tahoma"/>
            <family val="2"/>
            <charset val="186"/>
          </rPr>
          <t>KEPS 3.1.13.</t>
        </r>
        <r>
          <rPr>
            <sz val="9"/>
            <color indexed="81"/>
            <rFont val="Tahoma"/>
            <family val="2"/>
            <charset val="186"/>
          </rPr>
          <t xml:space="preserve"> Vystyti viešųjų erdvių gerinimo programas ir lokalius urbanistinės struktūros atgaivinimo projektus</t>
        </r>
      </text>
    </comment>
    <comment ref="E110" authorId="0" shapeId="0">
      <text>
        <r>
          <rPr>
            <sz val="9"/>
            <color indexed="81"/>
            <rFont val="Tahoma"/>
            <family val="2"/>
            <charset val="186"/>
          </rPr>
          <t>P-3.2.3.4.
2020-2026</t>
        </r>
      </text>
    </comment>
    <comment ref="E112" authorId="0" shapeId="0">
      <text>
        <r>
          <rPr>
            <b/>
            <sz val="9"/>
            <color indexed="81"/>
            <rFont val="Tahoma"/>
            <family val="2"/>
            <charset val="186"/>
          </rPr>
          <t xml:space="preserve">KEPS 3.1.13. </t>
        </r>
        <r>
          <rPr>
            <sz val="9"/>
            <color indexed="81"/>
            <rFont val="Tahoma"/>
            <family val="2"/>
            <charset val="186"/>
          </rPr>
          <t>Vystyti viešųjų erdvių gerinimo programas ir lokalius urbanistinės struktūros atgaivinimo projektus</t>
        </r>
      </text>
    </comment>
    <comment ref="E113" authorId="0" shapeId="0">
      <text>
        <r>
          <rPr>
            <sz val="9"/>
            <color indexed="81"/>
            <rFont val="Tahoma"/>
            <family val="2"/>
            <charset val="186"/>
          </rPr>
          <t>P-3.2.3.6.
2020-2030</t>
        </r>
      </text>
    </comment>
    <comment ref="E115" authorId="0" shapeId="0">
      <text>
        <r>
          <rPr>
            <sz val="9"/>
            <color indexed="81"/>
            <rFont val="Tahoma"/>
            <family val="2"/>
            <charset val="186"/>
          </rPr>
          <t xml:space="preserve">P-1.2.1.1.
P-1.2.1.2.
</t>
        </r>
      </text>
    </comment>
    <comment ref="E117" authorId="0" shapeId="0">
      <text>
        <r>
          <rPr>
            <sz val="9"/>
            <color indexed="81"/>
            <rFont val="Tahoma"/>
            <family val="2"/>
            <charset val="186"/>
          </rPr>
          <t>P-3.2.3.6.
2024-2030</t>
        </r>
      </text>
    </comment>
    <comment ref="J117" authorId="1" shapeId="0">
      <text>
        <r>
          <rPr>
            <sz val="9"/>
            <color indexed="81"/>
            <rFont val="Tahoma"/>
            <family val="2"/>
            <charset val="186"/>
          </rPr>
          <t>Vitės kapinių projektavimo darbus numatoma pradėti 2024 m. ir užbaigti 2025 m. Kaina įvertinta preliminariai, remiantis Klaipėdos m. istorinių kapinių (Skuptūrų parko) sutvarkymo projekto pavyzdžiu. Skulptūro parko 10,5 ha ploto projekto parengimas kainavo 67000 eurų. Kadangi Vitės istorinių kapinių plotas yra apie 2,5 ha, bet teritorija yra pakankamai sudėtinga ir gana komplikuota, numatoma galutinė 35000 eurų suma projekto parengimui.</t>
        </r>
      </text>
    </comment>
    <comment ref="E119" authorId="5" shapeId="0">
      <text>
        <r>
          <rPr>
            <sz val="9"/>
            <color indexed="81"/>
            <rFont val="Tahoma"/>
            <family val="2"/>
            <charset val="186"/>
          </rPr>
          <t>3.2.3.1.
2025-2026</t>
        </r>
      </text>
    </comment>
  </commentList>
</comments>
</file>

<file path=xl/sharedStrings.xml><?xml version="1.0" encoding="utf-8"?>
<sst xmlns="http://schemas.openxmlformats.org/spreadsheetml/2006/main" count="692" uniqueCount="205">
  <si>
    <t>Uždavinio kodas</t>
  </si>
  <si>
    <t>Priemonės kodas</t>
  </si>
  <si>
    <t>Finansavimo šaltinis</t>
  </si>
  <si>
    <t>01</t>
  </si>
  <si>
    <t>Iš viso:</t>
  </si>
  <si>
    <t>02</t>
  </si>
  <si>
    <t>Iš viso uždaviniui:</t>
  </si>
  <si>
    <t>Iš viso tikslui:</t>
  </si>
  <si>
    <t>Finansavimo šaltiniai</t>
  </si>
  <si>
    <t>Pavadinimas</t>
  </si>
  <si>
    <t>Finansavimo šaltinių suvestinė</t>
  </si>
  <si>
    <t>SAVIVALDYBĖS  LĖŠOS, IŠ VISO:</t>
  </si>
  <si>
    <t>IŠ VISO:</t>
  </si>
  <si>
    <t xml:space="preserve"> TIKSLŲ, UŽDAVINIŲ, PRIEMONIŲ, PRIEMONIŲ IŠLAIDŲ IR PRODUKTO KRITERIJŲ SUVESTINĖ</t>
  </si>
  <si>
    <t>Veiklos plano tikslo kodas</t>
  </si>
  <si>
    <t>SB</t>
  </si>
  <si>
    <t>Papriemonės kodas</t>
  </si>
  <si>
    <t>03</t>
  </si>
  <si>
    <t>04</t>
  </si>
  <si>
    <t>05</t>
  </si>
  <si>
    <t>06</t>
  </si>
  <si>
    <t>MIESTO URBANISTINIO PLANAVIMO PROGRAMOS (NR. 01)</t>
  </si>
  <si>
    <t>01 Miesto urbanistinio planavimo programa</t>
  </si>
  <si>
    <t>Užtikrinti kompleksišką ir darnų miesto planavimą</t>
  </si>
  <si>
    <t>Rengti miesto teritorijų planavimo bei susijusius dokumentus</t>
  </si>
  <si>
    <t>Parengta planų, vnt.</t>
  </si>
  <si>
    <t>Užtikrinti geoinformacinių sistemų (GIS) administravimą ir vykdomų geodezinių darbų kontrolę</t>
  </si>
  <si>
    <t>Savivaldybės administracijos GIS programinės įrangos ir informacinių sistemų, veikiančių GIS pagrindu, atnaujinimas, papildymas</t>
  </si>
  <si>
    <t>Atnaujinta duomenų bazių, vnt.</t>
  </si>
  <si>
    <t>Kultūrinės vertės nustatymo objektų dokumentacijos parengimas</t>
  </si>
  <si>
    <t>Išleistas leidinys, egz.</t>
  </si>
  <si>
    <t>Parengta objektų kultūrinės vertės nustatymo dokumentacija, vnt.</t>
  </si>
  <si>
    <t>Strateginis tikslas 01. Didinti miesto konkurencingumą, kryptingai vystant infrastruktūrą ir sudarant palankias sąlygas verslui</t>
  </si>
  <si>
    <t>07</t>
  </si>
  <si>
    <t>Suorganizuota paroda, vnt.</t>
  </si>
  <si>
    <t>Geoinformacinių sistemų (GIS) administravimas ir kontrolė:</t>
  </si>
  <si>
    <t>Kultūros paveldo objektų apskaitos, tvarkybos ir sklaidos dokumentacijos parengimas:</t>
  </si>
  <si>
    <t>SB(ŽPL)</t>
  </si>
  <si>
    <t>09</t>
  </si>
  <si>
    <t>Detaliųjų ir kitų planų rengimas:</t>
  </si>
  <si>
    <t>Žemės sklypų planų rengimas:</t>
  </si>
  <si>
    <t>Kultūros paveldo sklaida:</t>
  </si>
  <si>
    <t>Suorganizuotas renginys, vnt.</t>
  </si>
  <si>
    <t>10</t>
  </si>
  <si>
    <t>Archeologinių tyrimų vykdymas Klaipėdos miesto teritorijoje</t>
  </si>
  <si>
    <t>tūkst. Eur</t>
  </si>
  <si>
    <t>Topografinėms-inžinerinėms nuotraukoms vykdyti reikalingų išeitinių duomenų išdavimas, atliktų geodezinių darbų kontrolės vykdymas, Klaipėdos miesto žemės kadastro skaitmeninių duomenų įsigijimas</t>
  </si>
  <si>
    <t>Atnaujinta GIS licencijuotų darbo vietų, vnt.</t>
  </si>
  <si>
    <t>Atlikta archeologinių tyrimų, vnt.</t>
  </si>
  <si>
    <t>Atnaujintų topografinių-inžinerinių nuotraukų kokybės tikrinimo programų, vnt.</t>
  </si>
  <si>
    <t>Atskirų žemės sklypų planų ir susijusių dokumentų parengimas</t>
  </si>
  <si>
    <t>Kultūros paveldo objektų tvarkybos darbų vykdymas</t>
  </si>
  <si>
    <t>Kultūros paveldo objektų tvarkyba:</t>
  </si>
  <si>
    <t>Kompensacijų išmokėjimas už visuomenės poreikiams paimtą turtą ir turto įsigijimas infrastruktūros plėtrai:</t>
  </si>
  <si>
    <t>Žemės visuomenės poreikiams paėmimas ir turto įsigijimas inžinerinės infrastruktūros plėtrai:</t>
  </si>
  <si>
    <t>Savivaldybės biudžetas, iš jo:</t>
  </si>
  <si>
    <t xml:space="preserve">Sutvarkyta kultūros paveldo objektų, vnt. </t>
  </si>
  <si>
    <t xml:space="preserve">Leidinio apie Klaipėdos miesto architektūrą ir urbanistiką išleidimas ir architektūrinės parodos organizavimas </t>
  </si>
  <si>
    <t>SB(L)</t>
  </si>
  <si>
    <t>Vykdyti paveldo objektų išsaugojimo priemones</t>
  </si>
  <si>
    <t>Atlikta ekspertizių, vnt.</t>
  </si>
  <si>
    <t>Surengta posėdžių, vnt.</t>
  </si>
  <si>
    <t>Parengtas techninis projektas, vnt.</t>
  </si>
  <si>
    <t xml:space="preserve">Detaliųjų ar specialiųjų planų koregavimas ar keitimas </t>
  </si>
  <si>
    <t xml:space="preserve">Iš viso programai: </t>
  </si>
  <si>
    <t>Pakoreguota teritorijų planavimo dokumentų, vnt.</t>
  </si>
  <si>
    <r>
      <t xml:space="preserve">Savivaldybės biudžeto lėšos </t>
    </r>
    <r>
      <rPr>
        <b/>
        <sz val="10"/>
        <rFont val="Times New Roman"/>
        <family val="1"/>
        <charset val="186"/>
      </rPr>
      <t>SB</t>
    </r>
  </si>
  <si>
    <r>
      <t xml:space="preserve">Žemės pardavimų likučio lėšos </t>
    </r>
    <r>
      <rPr>
        <b/>
        <sz val="10"/>
        <rFont val="Times New Roman"/>
        <family val="1"/>
        <charset val="186"/>
      </rPr>
      <t>SB(ŽPL)</t>
    </r>
  </si>
  <si>
    <t>08</t>
  </si>
  <si>
    <t>Rengiamų planavimo dokumentų ekspertinis vertinimas</t>
  </si>
  <si>
    <t>P1</t>
  </si>
  <si>
    <t>P6</t>
  </si>
  <si>
    <t>P</t>
  </si>
  <si>
    <t>Klaipėdos miesto savivaldybės nekilnojamojo kultūros paveldo vertinimo tarybos darbo organizavimas (ekspertų paslaugų įsigijimas)</t>
  </si>
  <si>
    <t xml:space="preserve">Urbanistikos ir architektūros skyrius </t>
  </si>
  <si>
    <t>Žemėtvarkos skyrius</t>
  </si>
  <si>
    <t>Geodezijos ir GIS skyrius</t>
  </si>
  <si>
    <t>Paveldosaugos skyrius</t>
  </si>
  <si>
    <t xml:space="preserve"> Paveldosaugos skyrius</t>
  </si>
  <si>
    <t>Išmokėta kompensacijų projektams ir įsigyta turto, vnt.</t>
  </si>
  <si>
    <t xml:space="preserve">Dokumentų parengimas </t>
  </si>
  <si>
    <t>Parengta žemės paėmimo visuomenės poreikiams dokumentų, vnt.</t>
  </si>
  <si>
    <t>Produkto kriterijaus</t>
  </si>
  <si>
    <t>Detaliojo plano korektūros parengimas dėl dengto futbolo maniežo statybos teritorijoje prie Baltijos pr.</t>
  </si>
  <si>
    <t>11</t>
  </si>
  <si>
    <t>Žemės sklypo Turgaus g. 24 detaliojo plano keitimas (Šv. Jono bažnyčios detalusis planas)</t>
  </si>
  <si>
    <t xml:space="preserve">Rytinės dalies B teritorijos (tarp Pajūrio g., kelio A13, Liepų g. ir Danės g.) susisiekimo infrastruktūros vystymo specialiojo plano parengimas </t>
  </si>
  <si>
    <t>Šilumos ūkio specialiojo plano parengimas</t>
  </si>
  <si>
    <t>2024-ųjų metų lėšų projektas</t>
  </si>
  <si>
    <t>Vykdytojas (skyrius/asmuo)</t>
  </si>
  <si>
    <t>2023-ieji metai</t>
  </si>
  <si>
    <t>2024-ieji metai</t>
  </si>
  <si>
    <t>Pakeistas detalusis planas, vnt.</t>
  </si>
  <si>
    <t>Parengtas specialusis planas, vnt.</t>
  </si>
  <si>
    <t>Parengtas ir išleistas leidinys, egz.</t>
  </si>
  <si>
    <t>Pagaminta ir pakabinta Bendrojo plano stendų, vnt.</t>
  </si>
  <si>
    <t>Suorganizuota kitų renginių, vnt.</t>
  </si>
  <si>
    <t>12</t>
  </si>
  <si>
    <t>13</t>
  </si>
  <si>
    <t>14</t>
  </si>
  <si>
    <t>Parengta schema, vnt.</t>
  </si>
  <si>
    <t>Priemonės požymis*</t>
  </si>
  <si>
    <t xml:space="preserve">P  </t>
  </si>
  <si>
    <t>Informacinio leidinio apie paveldo objektus leidyba</t>
  </si>
  <si>
    <r>
      <t xml:space="preserve">Apyvartos lėšų likutis </t>
    </r>
    <r>
      <rPr>
        <b/>
        <sz val="10"/>
        <rFont val="Times New Roman"/>
        <family val="1"/>
        <charset val="186"/>
      </rPr>
      <t>SB(L)</t>
    </r>
  </si>
  <si>
    <t>T</t>
  </si>
  <si>
    <t>N</t>
  </si>
  <si>
    <t>Suorganizuota konferencija, vnt.</t>
  </si>
  <si>
    <t>Europos kultūros paveldo dienų renginio organizavimas</t>
  </si>
  <si>
    <t>Smiltynės ir Girulių vietovių istorinio paveldo aktualizavimo ir atgaivinimo studija</t>
  </si>
  <si>
    <t>Parengtas galimybių studijos papildymas, vnt.</t>
  </si>
  <si>
    <t xml:space="preserve">Planavimo dokumentų viešinimas ir sklaida            </t>
  </si>
  <si>
    <t>Klaipėdos miesto vandens tiekimo ir nuotekų bei paviršinių nuotekų tvarkymo infrastruktūros plėtros specialiojo plano parengimas</t>
  </si>
  <si>
    <t>Koreguotas detalusis planas, vnt.</t>
  </si>
  <si>
    <t>SB(ŽP)</t>
  </si>
  <si>
    <r>
      <t xml:space="preserve">Žemės pardavimų lėšos </t>
    </r>
    <r>
      <rPr>
        <b/>
        <sz val="10"/>
        <rFont val="Times New Roman"/>
        <family val="1"/>
        <charset val="186"/>
      </rPr>
      <t>SB(ŽP)</t>
    </r>
  </si>
  <si>
    <t>Įvykdytas architektūrinis konkursas, vnt.</t>
  </si>
  <si>
    <t>Konferencijos „Archaeologia Urbana“ organizavimas</t>
  </si>
  <si>
    <t>Planas</t>
  </si>
  <si>
    <t>Lėšų poreikis biudžetiniams 2023-iesiems metams</t>
  </si>
  <si>
    <t>2025-ųjų metų lėšų projektas</t>
  </si>
  <si>
    <t>2022-ieji metai**</t>
  </si>
  <si>
    <t>Asignavimai 2022-iesiems metams</t>
  </si>
  <si>
    <t>2025-ieji metai</t>
  </si>
  <si>
    <t xml:space="preserve"> Asignavimai 2022-iesiems metams**</t>
  </si>
  <si>
    <t xml:space="preserve">2022–2025 M. KLAIPĖDOS MIESTO SAVIVALDYBĖS  </t>
  </si>
  <si>
    <t>Antrojo pasaulinio karo Sovietų Sąjungos karių palaidojimo vietos, esančios S. Daukanto gatvėje, pertvarkymas</t>
  </si>
  <si>
    <t xml:space="preserve">Miško žemės keitimas kitomis naudmenomis inžinerinės infrastruktūros plėtrai:  </t>
  </si>
  <si>
    <t xml:space="preserve">Paversta kitomis naudmenomis miško žemės, ha </t>
  </si>
  <si>
    <t xml:space="preserve">Smiltynės kurortinės vietovės bendrojo plano parengimas    </t>
  </si>
  <si>
    <t>Parengtas vietovės lygmens bendrasis planas, vnt.</t>
  </si>
  <si>
    <t>Melnragės-Girulių kurortinės vietovės bendrojo plano parengimas</t>
  </si>
  <si>
    <t>Parengtas bendrasis planas, vnt.</t>
  </si>
  <si>
    <t>Mokslo ir verslo klasterio šiaurinėje miesto dalyje (Tauralaukio vakarinėje dalyje) bendrojo plano parengimas</t>
  </si>
  <si>
    <t>Pietinio pocentrio Stariškių rajone bendrojo plano parengimas</t>
  </si>
  <si>
    <t>15</t>
  </si>
  <si>
    <t>16</t>
  </si>
  <si>
    <t>Mieste esančių valstybinių miškų, neperduotų Valstybinių miškų urėdijai, specialiojo plano parengimas</t>
  </si>
  <si>
    <t>„Memelio miesto“ teritorijos išvystymo veiksmų plano parengimas ir įgyvendinimas</t>
  </si>
  <si>
    <t>Projektų skyrius</t>
  </si>
  <si>
    <t>WebGIS programų sukūrimas ir teminių žemėlapių viešinimas</t>
  </si>
  <si>
    <t>Parengtų WebGIS žemėlapių viešinimas, administravimas, proc.</t>
  </si>
  <si>
    <t>Klaipėdos miesto realistinio modelio, ortofotografinio žemėlapio ir aplikacijos viešinimui sukūrimas</t>
  </si>
  <si>
    <t>P6 
T</t>
  </si>
  <si>
    <t>1. LEZ teritorijoje esantys 3 sklypai</t>
  </si>
  <si>
    <t>2. Danės g. 6</t>
  </si>
  <si>
    <t>3. Žemės sklypas Vėjo g. jungčiai su Klaipėdos rajono teritorija įrengti</t>
  </si>
  <si>
    <t>4. Nemuno g. 113-133 turtas įsigyjamas Nemuno g. rekonstrukcijai</t>
  </si>
  <si>
    <t>5. Žemės sklypas Pajūrio g. ir Vėjo g. žiedinei sankryžai įrengti</t>
  </si>
  <si>
    <t>6. Didžioji Vandens g. 28B</t>
  </si>
  <si>
    <r>
      <t>Įvykdytas architektūrinis</t>
    </r>
    <r>
      <rPr>
        <sz val="10"/>
        <color rgb="FFFF0000"/>
        <rFont val="Times New Roman"/>
        <family val="1"/>
        <charset val="186"/>
      </rPr>
      <t xml:space="preserve"> </t>
    </r>
    <r>
      <rPr>
        <sz val="10"/>
        <rFont val="Times New Roman"/>
        <family val="1"/>
        <charset val="186"/>
      </rPr>
      <t>konkursas</t>
    </r>
    <r>
      <rPr>
        <sz val="10"/>
        <rFont val="Times New Roman"/>
        <family val="1"/>
        <charset val="186"/>
      </rPr>
      <t>, vnt.</t>
    </r>
  </si>
  <si>
    <r>
      <t>Įvykdytas architektūrinis konkursas</t>
    </r>
    <r>
      <rPr>
        <sz val="10"/>
        <rFont val="Times New Roman"/>
        <family val="1"/>
        <charset val="186"/>
      </rPr>
      <t>, vnt.</t>
    </r>
  </si>
  <si>
    <t xml:space="preserve">7. Žemė, reikalinga Arimų g. rekonstrukcijai nuo Liepų g. iki Girdavos g. </t>
  </si>
  <si>
    <t>8. Žemė, reikalinga Arimų g. tęsiniui tarp Liepų g. ir Klemiškės g.</t>
  </si>
  <si>
    <t>Miesto tvarkymo skyrius</t>
  </si>
  <si>
    <t>Atlikta rangos darbų. Užbaigtumas, proc.</t>
  </si>
  <si>
    <t>Atlikta rangos darbų (Žardės piliakalnis). Užbaigtumas, proc.</t>
  </si>
  <si>
    <t>Atlikta rangos darbų (Purmalių piliakalnis). Užbaigtumas, proc.</t>
  </si>
  <si>
    <t>Antrojo pasaulinio karo pakrantės priešlėktuvinės gynybos baterijų sutvarkymas</t>
  </si>
  <si>
    <t>Klaipėdos Smeltės istorinių kapinių sutvarkymo projekto parengimas ir sutvarkymas</t>
  </si>
  <si>
    <t>Žardės ir Purmalių piliakalnių sutvarkymo projektų įgyvendinimas</t>
  </si>
  <si>
    <t>Klaipėdos Vitės istorinių kapinių sutvarkymo projekto parengimas</t>
  </si>
  <si>
    <t>** Pagal Klaipėdos miesto savivaldybės tarybos sprendimus: 2022-02-17 Nr. T2-36; 2022-06-22 Nr. T2-150; 2022-10-20 Nr. T2-224.</t>
  </si>
  <si>
    <t>Schemos ir vertinimo dėl vietų, kuriose gali būti statomi ar įrengiami atsinaujinančių išteklių energijos bendrijų energijos gamybos įrenginiai, parengimas</t>
  </si>
  <si>
    <t>Žemės prie Danės upės, reikalingos Klaipėdos miesto rytinės B dalies susisiekimo ir infrastruktūros vystymo etapų įgyvendinimui</t>
  </si>
  <si>
    <t>Statybos ir infrastruktūros plėtros skyrius</t>
  </si>
  <si>
    <t>Sukurtas Klaipėdos miesto realistinis modelis, vnt.</t>
  </si>
  <si>
    <t>Parengta studija, vnt.</t>
  </si>
  <si>
    <t>Kapinių plėtros įgyvendinimas</t>
  </si>
  <si>
    <t>Perduotas dalininko įnašas, proc.</t>
  </si>
  <si>
    <t>Dalininko įnašo perdavimas VšĮ „Klaipėdos Šv. Jono bažnyčios bokšto atkūrimas“ bažnyčios bokšto atkūrimo techniniam projektui parengti</t>
  </si>
  <si>
    <t>ŽP</t>
  </si>
  <si>
    <t>ŽPL</t>
  </si>
  <si>
    <t>SBŽP</t>
  </si>
  <si>
    <t>SBL</t>
  </si>
  <si>
    <t>SBŽPL</t>
  </si>
  <si>
    <t>1. Danės g. 6</t>
  </si>
  <si>
    <t>2. Žemės sklypas Vėjo g. jungčiai su Klaipėdos rajono teritorija įrengti</t>
  </si>
  <si>
    <t>4. Žemės sklypas Pajūrio g. ir Vėjo g. žiedinei sankryžai įrengti</t>
  </si>
  <si>
    <t>5. Didžioji Vandens g. 28B</t>
  </si>
  <si>
    <t xml:space="preserve">6. Žemė, reikalinga Arimų g. rekonstrukcijai nuo Liepų g. iki Girdavos g. </t>
  </si>
  <si>
    <t>7. Žemė, reikalinga Arimų g. tęsiniui tarp Liepų g. ir Klemiškės g.</t>
  </si>
  <si>
    <t>SB(ŽPL)'</t>
  </si>
  <si>
    <t>SB(ŽP)'</t>
  </si>
  <si>
    <t>SB'</t>
  </si>
  <si>
    <t>SB(L)'</t>
  </si>
  <si>
    <t xml:space="preserve">2023–2025 M. KLAIPĖDOS MIESTO SAVIVALDYBĖS  </t>
  </si>
  <si>
    <t xml:space="preserve">Klaipėdos miesto savivaldybės miesto urbanistinio planavimo programos (Nr. 01) aprašymo    </t>
  </si>
  <si>
    <t>priedas</t>
  </si>
  <si>
    <t>Parengta galimybių studija, vnt.</t>
  </si>
  <si>
    <t>Įsigyta vėtrungė, vnt.</t>
  </si>
  <si>
    <t xml:space="preserve">Parengtas detalusis planas, vnt. </t>
  </si>
  <si>
    <t xml:space="preserve">Vyr. patarėjas    K. Macijauskas, </t>
  </si>
  <si>
    <t>Urbanistikos ir architektūros skyrius,</t>
  </si>
  <si>
    <t xml:space="preserve">vyr. patarėjas    K. Macijauskas </t>
  </si>
  <si>
    <t>Turto valdymo skyrius,</t>
  </si>
  <si>
    <t xml:space="preserve"> vyr. patarėjas  R. Zulcas</t>
  </si>
  <si>
    <t>Aiškinamojo rašto 3 priedas</t>
  </si>
  <si>
    <t>Lėšų poreikis biudžetiniams          2023-iesiems metams</t>
  </si>
  <si>
    <t>Melnragės ir Girulių kurortinės vietovės bendrojo plano parengimas</t>
  </si>
  <si>
    <t>3. Nemuno g. 113-133 turtas, įsigyjamas Nemuno g. rekonstrukcijai</t>
  </si>
  <si>
    <t>Klaipėdos miesto realistinio modelio, ortofotografinio žemėlapio ir programos viešinimui sukūrimas</t>
  </si>
  <si>
    <t>Lėšų poreikis biudžetiniams             2023-iesiems metams</t>
  </si>
  <si>
    <t>P
N</t>
  </si>
  <si>
    <t>* N – nauja priemonė, T – tęstinė priemonė, I – investicijų projektas.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</si>
</sst>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7" x14ac:knownFonts="1">
    <font>
      <sz val="10"/>
      <name val="Arial"/>
      <charset val="186"/>
    </font>
    <font>
      <sz val="10"/>
      <name val="Times New Roman"/>
      <family val="1"/>
      <charset val="186"/>
    </font>
    <font>
      <b/>
      <sz val="10"/>
      <name val="Times New Roman"/>
      <family val="1"/>
      <charset val="186"/>
    </font>
    <font>
      <sz val="10"/>
      <name val="Arial"/>
      <family val="2"/>
      <charset val="186"/>
    </font>
    <font>
      <sz val="9"/>
      <color indexed="81"/>
      <name val="Tahoma"/>
      <family val="2"/>
      <charset val="186"/>
    </font>
    <font>
      <b/>
      <sz val="9"/>
      <color indexed="81"/>
      <name val="Tahoma"/>
      <family val="2"/>
      <charset val="186"/>
    </font>
    <font>
      <sz val="11"/>
      <name val="Times New Roman"/>
      <family val="1"/>
      <charset val="186"/>
    </font>
    <font>
      <b/>
      <sz val="10"/>
      <name val="Times New Roman"/>
      <family val="1"/>
      <charset val="204"/>
    </font>
    <font>
      <b/>
      <sz val="9"/>
      <name val="Times New Roman"/>
      <family val="1"/>
      <charset val="186"/>
    </font>
    <font>
      <sz val="9"/>
      <name val="Times New Roman"/>
      <family val="1"/>
      <charset val="186"/>
    </font>
    <font>
      <sz val="7"/>
      <name val="Times New Roman"/>
      <family val="1"/>
      <charset val="186"/>
    </font>
    <font>
      <sz val="11"/>
      <name val="Arial"/>
      <family val="2"/>
      <charset val="186"/>
    </font>
    <font>
      <sz val="12"/>
      <name val="Times New Roman"/>
      <family val="1"/>
      <charset val="186"/>
    </font>
    <font>
      <b/>
      <sz val="12"/>
      <name val="Times New Roman"/>
      <family val="1"/>
      <charset val="186"/>
    </font>
    <font>
      <sz val="12"/>
      <name val="Times New Roman"/>
      <family val="1"/>
    </font>
    <font>
      <sz val="10"/>
      <name val="Times New Roman"/>
      <family val="1"/>
    </font>
    <font>
      <b/>
      <sz val="9"/>
      <name val="Times New Roman"/>
      <family val="1"/>
    </font>
    <font>
      <sz val="9"/>
      <name val="Times New Roman"/>
      <family val="1"/>
    </font>
    <font>
      <sz val="8"/>
      <name val="Times New Roman"/>
      <family val="1"/>
    </font>
    <font>
      <sz val="10"/>
      <color rgb="FFFF0000"/>
      <name val="Times New Roman"/>
      <family val="1"/>
      <charset val="186"/>
    </font>
    <font>
      <sz val="10"/>
      <color rgb="FF000000"/>
      <name val="Times New Roman"/>
      <family val="1"/>
      <charset val="186"/>
    </font>
    <font>
      <strike/>
      <sz val="10"/>
      <name val="Times New Roman"/>
      <family val="1"/>
      <charset val="186"/>
    </font>
    <font>
      <sz val="10"/>
      <color rgb="FF00B050"/>
      <name val="Times New Roman"/>
      <family val="1"/>
      <charset val="186"/>
    </font>
    <font>
      <sz val="9"/>
      <color indexed="81"/>
      <name val="Tahoma"/>
      <charset val="1"/>
    </font>
    <font>
      <sz val="10"/>
      <color theme="0"/>
      <name val="Times New Roman"/>
      <family val="1"/>
      <charset val="186"/>
    </font>
    <font>
      <b/>
      <sz val="10"/>
      <color theme="0"/>
      <name val="Times New Roman"/>
      <family val="1"/>
      <charset val="186"/>
    </font>
    <font>
      <sz val="11"/>
      <name val="Calibri"/>
      <family val="2"/>
      <charset val="186"/>
      <scheme val="minor"/>
    </font>
  </fonts>
  <fills count="11">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43"/>
        <bgColor indexed="64"/>
      </patternFill>
    </fill>
    <fill>
      <patternFill patternType="solid">
        <fgColor rgb="FFFFCCFF"/>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CCFFCC"/>
        <bgColor indexed="64"/>
      </patternFill>
    </fill>
  </fills>
  <borders count="12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medium">
        <color indexed="64"/>
      </top>
      <bottom/>
      <diagonal/>
    </border>
    <border>
      <left/>
      <right style="thin">
        <color indexed="64"/>
      </right>
      <top style="thin">
        <color indexed="64"/>
      </top>
      <bottom/>
      <diagonal/>
    </border>
    <border>
      <left style="thin">
        <color indexed="64"/>
      </left>
      <right style="medium">
        <color indexed="64"/>
      </right>
      <top style="hair">
        <color indexed="64"/>
      </top>
      <bottom style="hair">
        <color indexed="64"/>
      </bottom>
      <diagonal/>
    </border>
    <border>
      <left/>
      <right/>
      <top style="thin">
        <color indexed="64"/>
      </top>
      <bottom style="medium">
        <color indexed="64"/>
      </bottom>
      <diagonal/>
    </border>
    <border>
      <left/>
      <right style="thin">
        <color indexed="64"/>
      </right>
      <top style="hair">
        <color indexed="64"/>
      </top>
      <bottom/>
      <diagonal/>
    </border>
    <border>
      <left/>
      <right style="thin">
        <color indexed="64"/>
      </right>
      <top/>
      <bottom style="hair">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style="medium">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hair">
        <color indexed="64"/>
      </top>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diagonal/>
    </border>
    <border>
      <left style="medium">
        <color indexed="64"/>
      </left>
      <right style="thin">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thin">
        <color indexed="64"/>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s>
  <cellStyleXfs count="2">
    <xf numFmtId="0" fontId="0" fillId="0" borderId="0"/>
    <xf numFmtId="0" fontId="3" fillId="0" borderId="0"/>
  </cellStyleXfs>
  <cellXfs count="1254">
    <xf numFmtId="0" fontId="0" fillId="0" borderId="0" xfId="0"/>
    <xf numFmtId="3" fontId="1" fillId="6" borderId="6" xfId="0" applyNumberFormat="1" applyFont="1" applyFill="1" applyBorder="1" applyAlignment="1">
      <alignment vertical="top" wrapText="1"/>
    </xf>
    <xf numFmtId="0" fontId="1" fillId="3" borderId="0" xfId="0" applyFont="1" applyFill="1" applyAlignment="1">
      <alignment vertical="top"/>
    </xf>
    <xf numFmtId="0" fontId="1" fillId="0" borderId="0" xfId="0" applyFont="1" applyAlignment="1">
      <alignment vertical="top"/>
    </xf>
    <xf numFmtId="0" fontId="1" fillId="0" borderId="0" xfId="0" applyFont="1" applyAlignment="1">
      <alignment vertical="center"/>
    </xf>
    <xf numFmtId="0" fontId="1" fillId="0" borderId="0" xfId="0" applyNumberFormat="1" applyFont="1" applyAlignment="1">
      <alignment vertical="top"/>
    </xf>
    <xf numFmtId="0" fontId="1" fillId="0" borderId="0" xfId="0" applyFont="1" applyAlignment="1">
      <alignment horizontal="center" vertical="top"/>
    </xf>
    <xf numFmtId="0" fontId="1" fillId="6" borderId="3" xfId="0" applyFont="1" applyFill="1" applyBorder="1" applyAlignment="1">
      <alignment horizontal="center" vertical="top"/>
    </xf>
    <xf numFmtId="165" fontId="1" fillId="0" borderId="24" xfId="0" applyNumberFormat="1" applyFont="1" applyFill="1" applyBorder="1" applyAlignment="1">
      <alignment vertical="top" wrapText="1"/>
    </xf>
    <xf numFmtId="49" fontId="2" fillId="9" borderId="29" xfId="0" applyNumberFormat="1" applyFont="1" applyFill="1" applyBorder="1" applyAlignment="1">
      <alignment horizontal="center" vertical="top"/>
    </xf>
    <xf numFmtId="49" fontId="2" fillId="4" borderId="29" xfId="0" applyNumberFormat="1" applyFont="1" applyFill="1" applyBorder="1" applyAlignment="1">
      <alignment horizontal="center" vertical="top"/>
    </xf>
    <xf numFmtId="49" fontId="2" fillId="0" borderId="0" xfId="0" applyNumberFormat="1" applyFont="1" applyFill="1" applyBorder="1" applyAlignment="1">
      <alignment horizontal="center" vertical="top" wrapText="1"/>
    </xf>
    <xf numFmtId="0" fontId="1" fillId="0" borderId="0" xfId="0" applyFont="1" applyFill="1" applyBorder="1" applyAlignment="1">
      <alignment horizontal="center" vertical="top"/>
    </xf>
    <xf numFmtId="164" fontId="1" fillId="0" borderId="0" xfId="0" applyNumberFormat="1" applyFont="1" applyAlignment="1">
      <alignment vertical="top"/>
    </xf>
    <xf numFmtId="3" fontId="1" fillId="0" borderId="0" xfId="0" applyNumberFormat="1" applyFont="1" applyBorder="1" applyAlignment="1">
      <alignment vertical="top"/>
    </xf>
    <xf numFmtId="0" fontId="1" fillId="0" borderId="0" xfId="0" applyFont="1" applyFill="1" applyBorder="1" applyAlignment="1">
      <alignment vertical="top"/>
    </xf>
    <xf numFmtId="0" fontId="3" fillId="0" borderId="0" xfId="0" applyFont="1"/>
    <xf numFmtId="3" fontId="2" fillId="8" borderId="11" xfId="0" applyNumberFormat="1" applyFont="1" applyFill="1" applyBorder="1" applyAlignment="1">
      <alignment horizontal="center" vertical="top"/>
    </xf>
    <xf numFmtId="49" fontId="2" fillId="8" borderId="31" xfId="0" applyNumberFormat="1" applyFont="1" applyFill="1" applyBorder="1" applyAlignment="1">
      <alignment horizontal="center" vertical="top"/>
    </xf>
    <xf numFmtId="49" fontId="2" fillId="9" borderId="7" xfId="0" applyNumberFormat="1" applyFont="1" applyFill="1" applyBorder="1" applyAlignment="1">
      <alignment horizontal="center" vertical="top"/>
    </xf>
    <xf numFmtId="3" fontId="2" fillId="8" borderId="42" xfId="0" applyNumberFormat="1" applyFont="1" applyFill="1" applyBorder="1" applyAlignment="1">
      <alignment horizontal="center" vertical="top"/>
    </xf>
    <xf numFmtId="165" fontId="2" fillId="8" borderId="34" xfId="0" applyNumberFormat="1" applyFont="1" applyFill="1" applyBorder="1" applyAlignment="1">
      <alignment horizontal="center" vertical="top"/>
    </xf>
    <xf numFmtId="3" fontId="2" fillId="6" borderId="9" xfId="0" applyNumberFormat="1" applyFont="1" applyFill="1" applyBorder="1" applyAlignment="1">
      <alignment horizontal="center" vertical="top"/>
    </xf>
    <xf numFmtId="3" fontId="1" fillId="0" borderId="4" xfId="0" applyNumberFormat="1" applyFont="1" applyFill="1" applyBorder="1" applyAlignment="1">
      <alignment horizontal="center" vertical="top"/>
    </xf>
    <xf numFmtId="0" fontId="1" fillId="0" borderId="18" xfId="0" applyFont="1" applyFill="1" applyBorder="1" applyAlignment="1">
      <alignment horizontal="center" vertical="top"/>
    </xf>
    <xf numFmtId="49" fontId="2" fillId="6" borderId="1" xfId="0" applyNumberFormat="1" applyFont="1" applyFill="1" applyBorder="1" applyAlignment="1">
      <alignment horizontal="center" vertical="top" wrapText="1"/>
    </xf>
    <xf numFmtId="49" fontId="2" fillId="8" borderId="31" xfId="0" applyNumberFormat="1" applyFont="1" applyFill="1" applyBorder="1" applyAlignment="1">
      <alignment horizontal="center" vertical="top" wrapText="1"/>
    </xf>
    <xf numFmtId="165" fontId="2" fillId="6" borderId="20" xfId="0" applyNumberFormat="1" applyFont="1" applyFill="1" applyBorder="1" applyAlignment="1">
      <alignment horizontal="center" vertical="top" wrapText="1"/>
    </xf>
    <xf numFmtId="49" fontId="2" fillId="8" borderId="42" xfId="0" applyNumberFormat="1" applyFont="1" applyFill="1" applyBorder="1" applyAlignment="1">
      <alignment horizontal="center" vertical="top" wrapText="1"/>
    </xf>
    <xf numFmtId="0" fontId="1" fillId="6" borderId="18" xfId="0" applyFont="1" applyFill="1" applyBorder="1" applyAlignment="1">
      <alignment horizontal="center" vertical="top"/>
    </xf>
    <xf numFmtId="165" fontId="2" fillId="4" borderId="4" xfId="0" applyNumberFormat="1" applyFont="1" applyFill="1" applyBorder="1" applyAlignment="1">
      <alignment horizontal="center" vertical="top"/>
    </xf>
    <xf numFmtId="165" fontId="1" fillId="0" borderId="18" xfId="0" applyNumberFormat="1" applyFont="1" applyBorder="1" applyAlignment="1">
      <alignment horizontal="center" vertical="top"/>
    </xf>
    <xf numFmtId="165" fontId="1" fillId="0" borderId="0" xfId="0" applyNumberFormat="1" applyFont="1" applyAlignment="1">
      <alignment vertical="top"/>
    </xf>
    <xf numFmtId="3" fontId="1" fillId="6" borderId="3" xfId="0" applyNumberFormat="1" applyFont="1" applyFill="1" applyBorder="1" applyAlignment="1">
      <alignment horizontal="center" vertical="top"/>
    </xf>
    <xf numFmtId="3" fontId="1" fillId="6" borderId="53" xfId="0" applyNumberFormat="1" applyFont="1" applyFill="1" applyBorder="1" applyAlignment="1">
      <alignment horizontal="center" vertical="top"/>
    </xf>
    <xf numFmtId="165" fontId="2" fillId="6" borderId="11" xfId="0" applyNumberFormat="1" applyFont="1" applyFill="1" applyBorder="1" applyAlignment="1">
      <alignment horizontal="center" vertical="top" wrapText="1"/>
    </xf>
    <xf numFmtId="3" fontId="1" fillId="6" borderId="3" xfId="0" applyNumberFormat="1" applyFont="1" applyFill="1" applyBorder="1" applyAlignment="1">
      <alignment horizontal="center" vertical="top" wrapText="1"/>
    </xf>
    <xf numFmtId="3" fontId="1" fillId="6" borderId="36" xfId="0" applyNumberFormat="1" applyFont="1" applyFill="1" applyBorder="1" applyAlignment="1">
      <alignment horizontal="center" vertical="top" wrapText="1"/>
    </xf>
    <xf numFmtId="3" fontId="1" fillId="6" borderId="37" xfId="0" applyNumberFormat="1" applyFont="1" applyFill="1" applyBorder="1" applyAlignment="1">
      <alignment horizontal="center" vertical="top" wrapText="1"/>
    </xf>
    <xf numFmtId="3" fontId="2" fillId="6" borderId="35" xfId="0" applyNumberFormat="1" applyFont="1" applyFill="1" applyBorder="1" applyAlignment="1">
      <alignment horizontal="left" vertical="top" wrapText="1"/>
    </xf>
    <xf numFmtId="165" fontId="1" fillId="6" borderId="28" xfId="0" applyNumberFormat="1" applyFont="1" applyFill="1" applyBorder="1" applyAlignment="1">
      <alignment vertical="top" wrapText="1"/>
    </xf>
    <xf numFmtId="49" fontId="2" fillId="9" borderId="10" xfId="0" applyNumberFormat="1" applyFont="1" applyFill="1" applyBorder="1" applyAlignment="1">
      <alignment horizontal="center" vertical="top"/>
    </xf>
    <xf numFmtId="165" fontId="1" fillId="6" borderId="54" xfId="0" applyNumberFormat="1" applyFont="1" applyFill="1" applyBorder="1" applyAlignment="1">
      <alignment horizontal="center" vertical="top"/>
    </xf>
    <xf numFmtId="165" fontId="1" fillId="6" borderId="75" xfId="0" applyNumberFormat="1" applyFont="1" applyFill="1" applyBorder="1" applyAlignment="1">
      <alignment horizontal="center" vertical="top"/>
    </xf>
    <xf numFmtId="165" fontId="1" fillId="6" borderId="61" xfId="0" applyNumberFormat="1" applyFont="1" applyFill="1" applyBorder="1" applyAlignment="1">
      <alignment horizontal="center" vertical="top"/>
    </xf>
    <xf numFmtId="165" fontId="1" fillId="6" borderId="57" xfId="0" applyNumberFormat="1" applyFont="1" applyFill="1" applyBorder="1" applyAlignment="1">
      <alignment horizontal="center" vertical="top"/>
    </xf>
    <xf numFmtId="0" fontId="1" fillId="6" borderId="37" xfId="0" applyFont="1" applyFill="1" applyBorder="1" applyAlignment="1">
      <alignment horizontal="center" vertical="top" wrapText="1"/>
    </xf>
    <xf numFmtId="0" fontId="1" fillId="6" borderId="18" xfId="0" applyFont="1" applyFill="1" applyBorder="1" applyAlignment="1">
      <alignment horizontal="center" vertical="top" wrapText="1"/>
    </xf>
    <xf numFmtId="0" fontId="1" fillId="0" borderId="17" xfId="0" applyFont="1" applyFill="1" applyBorder="1" applyAlignment="1">
      <alignment horizontal="center" vertical="top"/>
    </xf>
    <xf numFmtId="0" fontId="1" fillId="6" borderId="45" xfId="0" applyFont="1" applyFill="1" applyBorder="1" applyAlignment="1">
      <alignment horizontal="center" vertical="top" wrapText="1"/>
    </xf>
    <xf numFmtId="0" fontId="11" fillId="0" borderId="0" xfId="0" applyFont="1" applyAlignment="1">
      <alignment vertical="top" wrapText="1"/>
    </xf>
    <xf numFmtId="0" fontId="1" fillId="6" borderId="82" xfId="0" applyFont="1" applyFill="1" applyBorder="1" applyAlignment="1">
      <alignment horizontal="center" vertical="top"/>
    </xf>
    <xf numFmtId="0" fontId="1" fillId="6" borderId="17" xfId="0" applyFont="1" applyFill="1" applyBorder="1" applyAlignment="1">
      <alignment horizontal="center" vertical="top" wrapText="1"/>
    </xf>
    <xf numFmtId="0" fontId="1" fillId="0" borderId="22" xfId="0" applyFont="1" applyBorder="1" applyAlignment="1">
      <alignment vertical="top"/>
    </xf>
    <xf numFmtId="0" fontId="1" fillId="0" borderId="22" xfId="0" applyFont="1" applyBorder="1" applyAlignment="1">
      <alignment vertical="center"/>
    </xf>
    <xf numFmtId="0" fontId="1" fillId="0" borderId="22" xfId="0" applyNumberFormat="1" applyFont="1" applyBorder="1" applyAlignment="1">
      <alignment vertical="top"/>
    </xf>
    <xf numFmtId="0" fontId="1" fillId="0" borderId="22" xfId="0" applyFont="1" applyBorder="1" applyAlignment="1">
      <alignment horizontal="center" vertical="top"/>
    </xf>
    <xf numFmtId="3" fontId="1" fillId="6" borderId="77" xfId="0" applyNumberFormat="1" applyFont="1" applyFill="1" applyBorder="1" applyAlignment="1">
      <alignment horizontal="left" vertical="top" wrapText="1"/>
    </xf>
    <xf numFmtId="49" fontId="2" fillId="6" borderId="77" xfId="0" applyNumberFormat="1" applyFont="1" applyFill="1" applyBorder="1" applyAlignment="1">
      <alignment horizontal="center" vertical="top" wrapText="1"/>
    </xf>
    <xf numFmtId="49" fontId="1" fillId="6" borderId="2" xfId="0" applyNumberFormat="1" applyFont="1" applyFill="1" applyBorder="1" applyAlignment="1">
      <alignment horizontal="center" vertical="top" wrapText="1"/>
    </xf>
    <xf numFmtId="3" fontId="2" fillId="8" borderId="19" xfId="0" applyNumberFormat="1" applyFont="1" applyFill="1" applyBorder="1" applyAlignment="1">
      <alignment horizontal="center" vertical="top"/>
    </xf>
    <xf numFmtId="165" fontId="1" fillId="6" borderId="78" xfId="0" applyNumberFormat="1" applyFont="1" applyFill="1" applyBorder="1" applyAlignment="1">
      <alignment horizontal="center" vertical="top"/>
    </xf>
    <xf numFmtId="3" fontId="2" fillId="6" borderId="77" xfId="0" applyNumberFormat="1" applyFont="1" applyFill="1" applyBorder="1" applyAlignment="1">
      <alignment horizontal="right" vertical="top"/>
    </xf>
    <xf numFmtId="165" fontId="2" fillId="6" borderId="58" xfId="0" applyNumberFormat="1" applyFont="1" applyFill="1" applyBorder="1" applyAlignment="1">
      <alignment horizontal="center" vertical="top" wrapText="1"/>
    </xf>
    <xf numFmtId="165" fontId="2" fillId="8" borderId="68" xfId="0" applyNumberFormat="1" applyFont="1" applyFill="1" applyBorder="1" applyAlignment="1">
      <alignment horizontal="center" vertical="center"/>
    </xf>
    <xf numFmtId="0" fontId="2" fillId="8" borderId="71" xfId="0" applyFont="1" applyFill="1" applyBorder="1" applyAlignment="1">
      <alignment horizontal="center" vertical="center"/>
    </xf>
    <xf numFmtId="0" fontId="1" fillId="6" borderId="31" xfId="0" applyFont="1" applyFill="1" applyBorder="1" applyAlignment="1">
      <alignment vertical="top" wrapText="1"/>
    </xf>
    <xf numFmtId="165" fontId="1" fillId="6" borderId="69" xfId="0" applyNumberFormat="1" applyFont="1" applyFill="1" applyBorder="1" applyAlignment="1">
      <alignment horizontal="center" vertical="top"/>
    </xf>
    <xf numFmtId="165" fontId="2" fillId="8" borderId="80" xfId="0" applyNumberFormat="1" applyFont="1" applyFill="1" applyBorder="1" applyAlignment="1">
      <alignment horizontal="center" vertical="center"/>
    </xf>
    <xf numFmtId="0" fontId="1" fillId="6" borderId="81" xfId="0" applyFont="1" applyFill="1" applyBorder="1" applyAlignment="1">
      <alignment vertical="top" wrapText="1"/>
    </xf>
    <xf numFmtId="3" fontId="1" fillId="0" borderId="8" xfId="0" applyNumberFormat="1" applyFont="1" applyFill="1" applyBorder="1" applyAlignment="1">
      <alignment vertical="top" wrapText="1"/>
    </xf>
    <xf numFmtId="0" fontId="2" fillId="6" borderId="8" xfId="0" applyFont="1" applyFill="1" applyBorder="1" applyAlignment="1">
      <alignment vertical="top" wrapText="1"/>
    </xf>
    <xf numFmtId="165" fontId="1" fillId="8" borderId="18" xfId="0" applyNumberFormat="1" applyFont="1" applyFill="1" applyBorder="1" applyAlignment="1">
      <alignment horizontal="center" vertical="top"/>
    </xf>
    <xf numFmtId="49" fontId="2" fillId="2" borderId="72" xfId="0" applyNumberFormat="1" applyFont="1" applyFill="1" applyBorder="1" applyAlignment="1">
      <alignment horizontal="center" vertical="top"/>
    </xf>
    <xf numFmtId="49" fontId="2" fillId="2" borderId="39" xfId="0" applyNumberFormat="1" applyFont="1" applyFill="1" applyBorder="1" applyAlignment="1">
      <alignment horizontal="center" vertical="top"/>
    </xf>
    <xf numFmtId="49" fontId="2" fillId="2" borderId="0" xfId="0" applyNumberFormat="1" applyFont="1" applyFill="1" applyBorder="1" applyAlignment="1">
      <alignment horizontal="center" vertical="top"/>
    </xf>
    <xf numFmtId="49" fontId="2" fillId="10" borderId="22" xfId="0" applyNumberFormat="1" applyFont="1" applyFill="1" applyBorder="1" applyAlignment="1">
      <alignment horizontal="center" vertical="top"/>
    </xf>
    <xf numFmtId="0" fontId="1" fillId="6" borderId="16" xfId="0" applyFont="1" applyFill="1" applyBorder="1" applyAlignment="1">
      <alignment horizontal="center" vertical="top"/>
    </xf>
    <xf numFmtId="0" fontId="1" fillId="6" borderId="63" xfId="0" applyFont="1" applyFill="1" applyBorder="1" applyAlignment="1">
      <alignment vertical="center" wrapText="1"/>
    </xf>
    <xf numFmtId="165" fontId="1" fillId="6" borderId="63" xfId="0" applyNumberFormat="1" applyFont="1" applyFill="1" applyBorder="1" applyAlignment="1">
      <alignment vertical="center" wrapText="1"/>
    </xf>
    <xf numFmtId="0" fontId="1" fillId="6" borderId="85" xfId="0" applyFont="1" applyFill="1" applyBorder="1" applyAlignment="1">
      <alignment horizontal="left" vertical="top" wrapText="1"/>
    </xf>
    <xf numFmtId="0" fontId="1" fillId="6" borderId="53" xfId="0" applyFont="1" applyFill="1" applyBorder="1" applyAlignment="1">
      <alignment horizontal="center" vertical="top"/>
    </xf>
    <xf numFmtId="0" fontId="1" fillId="6" borderId="84" xfId="0" applyFont="1" applyFill="1" applyBorder="1" applyAlignment="1">
      <alignment horizontal="left" vertical="top" wrapText="1"/>
    </xf>
    <xf numFmtId="3" fontId="1" fillId="6" borderId="55" xfId="0" applyNumberFormat="1" applyFont="1" applyFill="1" applyBorder="1" applyAlignment="1">
      <alignment horizontal="center" vertical="top" wrapText="1"/>
    </xf>
    <xf numFmtId="0" fontId="1" fillId="6" borderId="18" xfId="0" applyFont="1" applyFill="1" applyBorder="1" applyAlignment="1">
      <alignment vertical="top"/>
    </xf>
    <xf numFmtId="165" fontId="1" fillId="6" borderId="70" xfId="0" applyNumberFormat="1" applyFont="1" applyFill="1" applyBorder="1" applyAlignment="1">
      <alignment horizontal="center" vertical="top"/>
    </xf>
    <xf numFmtId="165" fontId="2" fillId="4" borderId="87" xfId="0" applyNumberFormat="1" applyFont="1" applyFill="1" applyBorder="1" applyAlignment="1">
      <alignment horizontal="center" vertical="top"/>
    </xf>
    <xf numFmtId="3" fontId="1" fillId="6" borderId="56" xfId="0" applyNumberFormat="1" applyFont="1" applyFill="1" applyBorder="1" applyAlignment="1">
      <alignment horizontal="center" vertical="top"/>
    </xf>
    <xf numFmtId="0" fontId="1" fillId="0" borderId="88" xfId="0" applyFont="1" applyBorder="1" applyAlignment="1">
      <alignment vertical="top"/>
    </xf>
    <xf numFmtId="0" fontId="2" fillId="6" borderId="49" xfId="0" applyFont="1" applyFill="1" applyBorder="1" applyAlignment="1">
      <alignment vertical="top" wrapText="1"/>
    </xf>
    <xf numFmtId="165" fontId="1" fillId="6" borderId="16" xfId="0" applyNumberFormat="1" applyFont="1" applyFill="1" applyBorder="1" applyAlignment="1">
      <alignment horizontal="center" vertical="top"/>
    </xf>
    <xf numFmtId="165" fontId="2" fillId="8" borderId="71" xfId="0" applyNumberFormat="1" applyFont="1" applyFill="1" applyBorder="1" applyAlignment="1">
      <alignment horizontal="center" vertical="center"/>
    </xf>
    <xf numFmtId="165" fontId="1" fillId="6" borderId="24" xfId="0" applyNumberFormat="1" applyFont="1" applyFill="1" applyBorder="1" applyAlignment="1">
      <alignment vertical="top" wrapText="1"/>
    </xf>
    <xf numFmtId="49" fontId="2" fillId="0" borderId="24" xfId="0" applyNumberFormat="1" applyFont="1" applyBorder="1" applyAlignment="1">
      <alignment horizontal="center" vertical="top" wrapText="1"/>
    </xf>
    <xf numFmtId="0" fontId="2" fillId="3" borderId="24" xfId="0" applyFont="1" applyFill="1" applyBorder="1" applyAlignment="1">
      <alignment horizontal="left" vertical="top" wrapText="1"/>
    </xf>
    <xf numFmtId="0" fontId="9" fillId="0" borderId="52" xfId="0" applyFont="1" applyFill="1" applyBorder="1" applyAlignment="1">
      <alignment horizontal="center" vertical="center" textRotation="90" wrapText="1"/>
    </xf>
    <xf numFmtId="0" fontId="1" fillId="0" borderId="47" xfId="0" applyNumberFormat="1" applyFont="1" applyBorder="1" applyAlignment="1">
      <alignment vertical="top"/>
    </xf>
    <xf numFmtId="0" fontId="1" fillId="0" borderId="47" xfId="0" applyFont="1" applyBorder="1" applyAlignment="1">
      <alignment horizontal="center" vertical="top"/>
    </xf>
    <xf numFmtId="165" fontId="1" fillId="0" borderId="47" xfId="0" applyNumberFormat="1" applyFont="1" applyBorder="1" applyAlignment="1">
      <alignment vertical="top"/>
    </xf>
    <xf numFmtId="165" fontId="2" fillId="2" borderId="48" xfId="0" applyNumberFormat="1" applyFont="1" applyFill="1" applyBorder="1" applyAlignment="1">
      <alignment horizontal="center" vertical="center"/>
    </xf>
    <xf numFmtId="165" fontId="1" fillId="6" borderId="17" xfId="0" applyNumberFormat="1" applyFont="1" applyFill="1" applyBorder="1" applyAlignment="1">
      <alignment horizontal="center" vertical="top"/>
    </xf>
    <xf numFmtId="3" fontId="1" fillId="6" borderId="18" xfId="0" applyNumberFormat="1" applyFont="1" applyFill="1" applyBorder="1" applyAlignment="1">
      <alignment horizontal="center" vertical="top" wrapText="1"/>
    </xf>
    <xf numFmtId="165" fontId="1" fillId="6" borderId="0" xfId="0" applyNumberFormat="1" applyFont="1" applyFill="1" applyBorder="1" applyAlignment="1">
      <alignment horizontal="center" vertical="top"/>
    </xf>
    <xf numFmtId="165" fontId="2" fillId="8" borderId="81" xfId="0" applyNumberFormat="1" applyFont="1" applyFill="1" applyBorder="1" applyAlignment="1">
      <alignment horizontal="center" vertical="center"/>
    </xf>
    <xf numFmtId="165" fontId="1" fillId="6" borderId="15" xfId="0" applyNumberFormat="1" applyFont="1" applyFill="1" applyBorder="1" applyAlignment="1">
      <alignment horizontal="center" vertical="top"/>
    </xf>
    <xf numFmtId="165" fontId="1" fillId="6" borderId="44" xfId="0" applyNumberFormat="1" applyFont="1" applyFill="1" applyBorder="1" applyAlignment="1">
      <alignment horizontal="center" vertical="top"/>
    </xf>
    <xf numFmtId="165" fontId="1" fillId="6" borderId="18" xfId="0" applyNumberFormat="1" applyFont="1" applyFill="1" applyBorder="1" applyAlignment="1">
      <alignment horizontal="center" vertical="top"/>
    </xf>
    <xf numFmtId="165" fontId="2" fillId="8" borderId="77" xfId="0" applyNumberFormat="1" applyFont="1" applyFill="1" applyBorder="1" applyAlignment="1">
      <alignment horizontal="center" vertical="center"/>
    </xf>
    <xf numFmtId="165" fontId="2" fillId="8" borderId="93" xfId="0" applyNumberFormat="1" applyFont="1" applyFill="1" applyBorder="1" applyAlignment="1">
      <alignment horizontal="center" vertical="center"/>
    </xf>
    <xf numFmtId="165" fontId="2" fillId="2" borderId="29" xfId="0" applyNumberFormat="1" applyFont="1" applyFill="1" applyBorder="1" applyAlignment="1">
      <alignment horizontal="center" vertical="center"/>
    </xf>
    <xf numFmtId="165" fontId="2" fillId="2" borderId="95" xfId="0" applyNumberFormat="1" applyFont="1" applyFill="1" applyBorder="1" applyAlignment="1">
      <alignment horizontal="center" vertical="center"/>
    </xf>
    <xf numFmtId="165" fontId="2" fillId="2" borderId="87" xfId="0" applyNumberFormat="1" applyFont="1" applyFill="1" applyBorder="1" applyAlignment="1">
      <alignment horizontal="center" vertical="center"/>
    </xf>
    <xf numFmtId="165" fontId="1" fillId="6" borderId="96" xfId="0" applyNumberFormat="1" applyFont="1" applyFill="1" applyBorder="1" applyAlignment="1">
      <alignment horizontal="center" vertical="top"/>
    </xf>
    <xf numFmtId="165" fontId="2" fillId="4" borderId="48" xfId="0" applyNumberFormat="1" applyFont="1" applyFill="1" applyBorder="1" applyAlignment="1">
      <alignment horizontal="center" vertical="top"/>
    </xf>
    <xf numFmtId="165" fontId="2" fillId="2" borderId="87" xfId="0" applyNumberFormat="1" applyFont="1" applyFill="1" applyBorder="1" applyAlignment="1">
      <alignment horizontal="center" vertical="top"/>
    </xf>
    <xf numFmtId="165" fontId="2" fillId="9" borderId="87" xfId="0" applyNumberFormat="1" applyFont="1" applyFill="1" applyBorder="1" applyAlignment="1">
      <alignment horizontal="center" vertical="top"/>
    </xf>
    <xf numFmtId="165" fontId="2" fillId="2" borderId="48" xfId="0" applyNumberFormat="1" applyFont="1" applyFill="1" applyBorder="1" applyAlignment="1">
      <alignment horizontal="center" vertical="top"/>
    </xf>
    <xf numFmtId="165" fontId="2" fillId="9" borderId="48" xfId="0" applyNumberFormat="1" applyFont="1" applyFill="1" applyBorder="1" applyAlignment="1">
      <alignment horizontal="center" vertical="top"/>
    </xf>
    <xf numFmtId="165" fontId="2" fillId="2" borderId="29" xfId="0" applyNumberFormat="1" applyFont="1" applyFill="1" applyBorder="1" applyAlignment="1">
      <alignment horizontal="center" vertical="top"/>
    </xf>
    <xf numFmtId="165" fontId="2" fillId="9" borderId="29" xfId="0" applyNumberFormat="1" applyFont="1" applyFill="1" applyBorder="1" applyAlignment="1">
      <alignment horizontal="center" vertical="top"/>
    </xf>
    <xf numFmtId="165" fontId="2" fillId="4" borderId="29" xfId="0" applyNumberFormat="1" applyFont="1" applyFill="1" applyBorder="1" applyAlignment="1">
      <alignment horizontal="center" vertical="top"/>
    </xf>
    <xf numFmtId="165" fontId="2" fillId="2" borderId="95" xfId="0" applyNumberFormat="1" applyFont="1" applyFill="1" applyBorder="1" applyAlignment="1">
      <alignment horizontal="center" vertical="top"/>
    </xf>
    <xf numFmtId="165" fontId="2" fillId="9" borderId="95" xfId="0" applyNumberFormat="1" applyFont="1" applyFill="1" applyBorder="1" applyAlignment="1">
      <alignment horizontal="center" vertical="top"/>
    </xf>
    <xf numFmtId="165" fontId="2" fillId="4" borderId="95" xfId="0" applyNumberFormat="1" applyFont="1" applyFill="1" applyBorder="1" applyAlignment="1">
      <alignment horizontal="center" vertical="top"/>
    </xf>
    <xf numFmtId="3" fontId="1" fillId="6" borderId="56" xfId="0" applyNumberFormat="1" applyFont="1" applyFill="1" applyBorder="1" applyAlignment="1">
      <alignment horizontal="center" vertical="top" wrapText="1"/>
    </xf>
    <xf numFmtId="165" fontId="1" fillId="6" borderId="37" xfId="0" applyNumberFormat="1" applyFont="1" applyFill="1" applyBorder="1" applyAlignment="1">
      <alignment vertical="top" wrapText="1"/>
    </xf>
    <xf numFmtId="3" fontId="1" fillId="6" borderId="98" xfId="0" applyNumberFormat="1" applyFont="1" applyFill="1" applyBorder="1" applyAlignment="1">
      <alignment horizontal="center" vertical="top" wrapText="1"/>
    </xf>
    <xf numFmtId="165" fontId="1" fillId="6" borderId="86" xfId="0" applyNumberFormat="1" applyFont="1" applyFill="1" applyBorder="1" applyAlignment="1">
      <alignment vertical="top" wrapText="1"/>
    </xf>
    <xf numFmtId="165" fontId="1" fillId="6" borderId="18" xfId="0" applyNumberFormat="1" applyFont="1" applyFill="1" applyBorder="1" applyAlignment="1">
      <alignment vertical="top" wrapText="1"/>
    </xf>
    <xf numFmtId="165" fontId="1" fillId="6" borderId="82" xfId="0" applyNumberFormat="1" applyFont="1" applyFill="1" applyBorder="1" applyAlignment="1">
      <alignment horizontal="left" vertical="top" wrapText="1"/>
    </xf>
    <xf numFmtId="0" fontId="2" fillId="6" borderId="4" xfId="0" applyFont="1" applyFill="1" applyBorder="1" applyAlignment="1">
      <alignment vertical="top" wrapText="1"/>
    </xf>
    <xf numFmtId="3" fontId="1" fillId="6" borderId="27" xfId="0" applyNumberFormat="1" applyFont="1" applyFill="1" applyBorder="1" applyAlignment="1">
      <alignment horizontal="center" vertical="top" wrapText="1"/>
    </xf>
    <xf numFmtId="3" fontId="1" fillId="6" borderId="14" xfId="0" applyNumberFormat="1" applyFont="1" applyFill="1" applyBorder="1" applyAlignment="1">
      <alignment horizontal="center" vertical="top" wrapText="1"/>
    </xf>
    <xf numFmtId="0" fontId="1" fillId="6" borderId="93" xfId="0" applyFont="1" applyFill="1" applyBorder="1" applyAlignment="1">
      <alignment vertical="top" wrapText="1"/>
    </xf>
    <xf numFmtId="3" fontId="1" fillId="6" borderId="25" xfId="0" applyNumberFormat="1" applyFont="1" applyFill="1" applyBorder="1" applyAlignment="1">
      <alignment horizontal="center" vertical="top" wrapText="1"/>
    </xf>
    <xf numFmtId="3" fontId="1" fillId="6" borderId="6" xfId="0" applyNumberFormat="1" applyFont="1" applyFill="1" applyBorder="1" applyAlignment="1">
      <alignment horizontal="center" vertical="top" wrapText="1"/>
    </xf>
    <xf numFmtId="3" fontId="1" fillId="6" borderId="24" xfId="0" applyNumberFormat="1" applyFont="1" applyFill="1" applyBorder="1" applyAlignment="1">
      <alignment horizontal="center" vertical="top" wrapText="1"/>
    </xf>
    <xf numFmtId="3" fontId="1" fillId="6" borderId="11" xfId="0" applyNumberFormat="1" applyFont="1" applyFill="1" applyBorder="1" applyAlignment="1">
      <alignment horizontal="center" vertical="top" wrapText="1"/>
    </xf>
    <xf numFmtId="0" fontId="1" fillId="6" borderId="77" xfId="0" applyFont="1" applyFill="1" applyBorder="1" applyAlignment="1">
      <alignment vertical="top" wrapText="1"/>
    </xf>
    <xf numFmtId="3" fontId="1" fillId="6" borderId="56" xfId="0" applyNumberFormat="1" applyFont="1" applyFill="1" applyBorder="1" applyAlignment="1">
      <alignment horizontal="left" vertical="top" wrapText="1"/>
    </xf>
    <xf numFmtId="3" fontId="1" fillId="3" borderId="100" xfId="0" applyNumberFormat="1" applyFont="1" applyFill="1" applyBorder="1" applyAlignment="1">
      <alignment horizontal="left" vertical="top" wrapText="1"/>
    </xf>
    <xf numFmtId="3" fontId="1" fillId="6" borderId="101" xfId="0" applyNumberFormat="1" applyFont="1" applyFill="1" applyBorder="1" applyAlignment="1">
      <alignment horizontal="center" vertical="top" wrapText="1"/>
    </xf>
    <xf numFmtId="3" fontId="1" fillId="3" borderId="102" xfId="0" applyNumberFormat="1" applyFont="1" applyFill="1" applyBorder="1" applyAlignment="1">
      <alignment horizontal="left" vertical="top" wrapText="1"/>
    </xf>
    <xf numFmtId="3" fontId="1" fillId="6" borderId="62" xfId="0" applyNumberFormat="1" applyFont="1" applyFill="1" applyBorder="1" applyAlignment="1">
      <alignment horizontal="center" vertical="top" wrapText="1"/>
    </xf>
    <xf numFmtId="3" fontId="1" fillId="0" borderId="9" xfId="0" applyNumberFormat="1" applyFont="1" applyFill="1" applyBorder="1" applyAlignment="1">
      <alignment vertical="top" wrapText="1"/>
    </xf>
    <xf numFmtId="3" fontId="1" fillId="3" borderId="54" xfId="0" applyNumberFormat="1" applyFont="1" applyFill="1" applyBorder="1" applyAlignment="1">
      <alignment horizontal="left" vertical="top" wrapText="1"/>
    </xf>
    <xf numFmtId="3" fontId="1" fillId="6" borderId="61" xfId="0" applyNumberFormat="1" applyFont="1" applyFill="1" applyBorder="1" applyAlignment="1">
      <alignment horizontal="center" vertical="top" wrapText="1"/>
    </xf>
    <xf numFmtId="0" fontId="1" fillId="6" borderId="71" xfId="0" applyFont="1" applyFill="1" applyBorder="1" applyAlignment="1">
      <alignment vertical="top" wrapText="1"/>
    </xf>
    <xf numFmtId="3" fontId="1" fillId="0" borderId="4" xfId="0" applyNumberFormat="1" applyFont="1" applyFill="1" applyBorder="1" applyAlignment="1">
      <alignment vertical="top" wrapText="1"/>
    </xf>
    <xf numFmtId="3" fontId="1" fillId="6" borderId="3" xfId="0" applyNumberFormat="1" applyFont="1" applyFill="1" applyBorder="1" applyAlignment="1">
      <alignment vertical="top" wrapText="1"/>
    </xf>
    <xf numFmtId="3" fontId="1" fillId="6" borderId="18" xfId="0" applyNumberFormat="1" applyFont="1" applyFill="1" applyBorder="1" applyAlignment="1">
      <alignment vertical="top" wrapText="1"/>
    </xf>
    <xf numFmtId="3" fontId="1" fillId="6" borderId="16" xfId="0" applyNumberFormat="1" applyFont="1" applyFill="1" applyBorder="1" applyAlignment="1">
      <alignment horizontal="left" vertical="top" wrapText="1"/>
    </xf>
    <xf numFmtId="3" fontId="1" fillId="6" borderId="96" xfId="0" applyNumberFormat="1" applyFont="1" applyFill="1" applyBorder="1" applyAlignment="1">
      <alignment vertical="top" wrapText="1"/>
    </xf>
    <xf numFmtId="3" fontId="1" fillId="6" borderId="36" xfId="0" applyNumberFormat="1" applyFont="1" applyFill="1" applyBorder="1" applyAlignment="1">
      <alignment vertical="top" wrapText="1"/>
    </xf>
    <xf numFmtId="0" fontId="1" fillId="6" borderId="34" xfId="0" applyFont="1" applyFill="1" applyBorder="1" applyAlignment="1">
      <alignment vertical="top" wrapText="1"/>
    </xf>
    <xf numFmtId="3" fontId="1" fillId="6" borderId="45" xfId="0" applyNumberFormat="1" applyFont="1" applyFill="1" applyBorder="1" applyAlignment="1">
      <alignment horizontal="center" vertical="top"/>
    </xf>
    <xf numFmtId="0" fontId="1" fillId="6" borderId="82" xfId="0" applyFont="1" applyFill="1" applyBorder="1" applyAlignment="1">
      <alignment horizontal="left" vertical="top" wrapText="1"/>
    </xf>
    <xf numFmtId="0" fontId="1" fillId="6" borderId="98" xfId="0" applyFont="1" applyFill="1" applyBorder="1" applyAlignment="1">
      <alignment horizontal="left" vertical="top" wrapText="1"/>
    </xf>
    <xf numFmtId="165" fontId="1" fillId="6" borderId="76" xfId="0" applyNumberFormat="1" applyFont="1" applyFill="1" applyBorder="1" applyAlignment="1">
      <alignment horizontal="left" vertical="top" wrapText="1"/>
    </xf>
    <xf numFmtId="165" fontId="1" fillId="6" borderId="37" xfId="0" applyNumberFormat="1" applyFont="1" applyFill="1" applyBorder="1" applyAlignment="1">
      <alignment horizontal="left" vertical="top" wrapText="1"/>
    </xf>
    <xf numFmtId="165" fontId="1" fillId="6" borderId="92" xfId="0" applyNumberFormat="1" applyFont="1" applyFill="1" applyBorder="1" applyAlignment="1">
      <alignment horizontal="left" vertical="top" wrapText="1"/>
    </xf>
    <xf numFmtId="3" fontId="1" fillId="6" borderId="11" xfId="0" applyNumberFormat="1" applyFont="1" applyFill="1" applyBorder="1" applyAlignment="1">
      <alignment vertical="top" wrapText="1"/>
    </xf>
    <xf numFmtId="3" fontId="1" fillId="6" borderId="10" xfId="0" applyNumberFormat="1" applyFont="1" applyFill="1" applyBorder="1" applyAlignment="1">
      <alignment horizontal="center" vertical="top"/>
    </xf>
    <xf numFmtId="3" fontId="1" fillId="6" borderId="14" xfId="0" applyNumberFormat="1" applyFont="1" applyFill="1" applyBorder="1" applyAlignment="1">
      <alignment horizontal="center" vertical="top"/>
    </xf>
    <xf numFmtId="3" fontId="1" fillId="6" borderId="1" xfId="0" applyNumberFormat="1" applyFont="1" applyFill="1" applyBorder="1" applyAlignment="1">
      <alignment horizontal="center" vertical="top"/>
    </xf>
    <xf numFmtId="0" fontId="1" fillId="0" borderId="8" xfId="0" applyFont="1" applyFill="1" applyBorder="1" applyAlignment="1">
      <alignment horizontal="left" vertical="top" wrapText="1"/>
    </xf>
    <xf numFmtId="0" fontId="1" fillId="6" borderId="10" xfId="0" applyFont="1" applyFill="1" applyBorder="1" applyAlignment="1">
      <alignment horizontal="center" vertical="top" wrapText="1"/>
    </xf>
    <xf numFmtId="0" fontId="1" fillId="0" borderId="9" xfId="0" applyFont="1" applyFill="1" applyBorder="1" applyAlignment="1">
      <alignment horizontal="left" vertical="top" wrapText="1"/>
    </xf>
    <xf numFmtId="0" fontId="1" fillId="6" borderId="1" xfId="0" applyFont="1" applyFill="1" applyBorder="1" applyAlignment="1">
      <alignment horizontal="center" vertical="top" wrapText="1"/>
    </xf>
    <xf numFmtId="0" fontId="1" fillId="6" borderId="11" xfId="0" applyFont="1" applyFill="1" applyBorder="1" applyAlignment="1">
      <alignment horizontal="center" vertical="top" wrapText="1"/>
    </xf>
    <xf numFmtId="165" fontId="1" fillId="6" borderId="20" xfId="0" applyNumberFormat="1" applyFont="1" applyFill="1" applyBorder="1" applyAlignment="1">
      <alignment horizontal="left" vertical="top" wrapText="1"/>
    </xf>
    <xf numFmtId="3" fontId="1" fillId="6" borderId="0" xfId="0" applyNumberFormat="1" applyFont="1" applyFill="1" applyBorder="1" applyAlignment="1">
      <alignment horizontal="center" vertical="top" wrapText="1"/>
    </xf>
    <xf numFmtId="3" fontId="1" fillId="6" borderId="60" xfId="0" applyNumberFormat="1" applyFont="1" applyFill="1" applyBorder="1" applyAlignment="1">
      <alignment horizontal="center" vertical="top" wrapText="1"/>
    </xf>
    <xf numFmtId="3" fontId="1" fillId="6" borderId="11" xfId="0" applyNumberFormat="1" applyFont="1" applyFill="1" applyBorder="1" applyAlignment="1">
      <alignment horizontal="center" vertical="top"/>
    </xf>
    <xf numFmtId="1" fontId="1" fillId="6" borderId="24" xfId="0" applyNumberFormat="1" applyFont="1" applyFill="1" applyBorder="1" applyAlignment="1">
      <alignment horizontal="center" vertical="top" wrapText="1"/>
    </xf>
    <xf numFmtId="165" fontId="1" fillId="6" borderId="36" xfId="0" applyNumberFormat="1" applyFont="1" applyFill="1" applyBorder="1" applyAlignment="1">
      <alignment horizontal="center" vertical="top" wrapText="1"/>
    </xf>
    <xf numFmtId="1" fontId="1" fillId="6" borderId="98" xfId="0" applyNumberFormat="1" applyFont="1" applyFill="1" applyBorder="1" applyAlignment="1">
      <alignment horizontal="center" vertical="top" wrapText="1"/>
    </xf>
    <xf numFmtId="3" fontId="1" fillId="6" borderId="16" xfId="0" applyNumberFormat="1" applyFont="1" applyFill="1" applyBorder="1" applyAlignment="1">
      <alignment vertical="top" wrapText="1"/>
    </xf>
    <xf numFmtId="1" fontId="1" fillId="6" borderId="85" xfId="0" applyNumberFormat="1" applyFont="1" applyFill="1" applyBorder="1" applyAlignment="1">
      <alignment horizontal="center" vertical="top" wrapText="1"/>
    </xf>
    <xf numFmtId="165" fontId="1" fillId="6" borderId="25" xfId="0" applyNumberFormat="1" applyFont="1" applyFill="1" applyBorder="1" applyAlignment="1">
      <alignment horizontal="center" vertical="top"/>
    </xf>
    <xf numFmtId="165" fontId="1" fillId="6" borderId="55" xfId="0" applyNumberFormat="1" applyFont="1" applyFill="1" applyBorder="1" applyAlignment="1">
      <alignment horizontal="left" vertical="top" wrapText="1"/>
    </xf>
    <xf numFmtId="0" fontId="1" fillId="6" borderId="16" xfId="0" applyFont="1" applyFill="1" applyBorder="1" applyAlignment="1">
      <alignment horizontal="center" vertical="top" wrapText="1"/>
    </xf>
    <xf numFmtId="0" fontId="2" fillId="6" borderId="1" xfId="0" applyFont="1" applyFill="1" applyBorder="1" applyAlignment="1">
      <alignment horizontal="center" vertical="top" wrapText="1"/>
    </xf>
    <xf numFmtId="165" fontId="1" fillId="6" borderId="103" xfId="0" applyNumberFormat="1" applyFont="1" applyFill="1" applyBorder="1" applyAlignment="1">
      <alignment horizontal="left" vertical="center" wrapText="1"/>
    </xf>
    <xf numFmtId="0" fontId="1" fillId="6" borderId="6" xfId="0" applyFont="1" applyFill="1" applyBorder="1" applyAlignment="1">
      <alignment horizontal="left" vertical="top" wrapText="1"/>
    </xf>
    <xf numFmtId="3" fontId="1" fillId="6" borderId="96" xfId="0" applyNumberFormat="1" applyFont="1" applyFill="1" applyBorder="1" applyAlignment="1">
      <alignment horizontal="center" vertical="top" wrapText="1"/>
    </xf>
    <xf numFmtId="3" fontId="1" fillId="6" borderId="86" xfId="0" applyNumberFormat="1" applyFont="1" applyFill="1" applyBorder="1" applyAlignment="1">
      <alignment horizontal="center" vertical="top"/>
    </xf>
    <xf numFmtId="165" fontId="1" fillId="6" borderId="64" xfId="0" applyNumberFormat="1" applyFont="1" applyFill="1" applyBorder="1" applyAlignment="1">
      <alignment horizontal="center" vertical="top"/>
    </xf>
    <xf numFmtId="165" fontId="1" fillId="6" borderId="67" xfId="0" applyNumberFormat="1" applyFont="1" applyFill="1" applyBorder="1" applyAlignment="1">
      <alignment horizontal="center" vertical="top"/>
    </xf>
    <xf numFmtId="3" fontId="1" fillId="6" borderId="36" xfId="0" applyNumberFormat="1" applyFont="1" applyFill="1" applyBorder="1" applyAlignment="1">
      <alignment horizontal="center" vertical="top"/>
    </xf>
    <xf numFmtId="0" fontId="1" fillId="6" borderId="55" xfId="0" applyFont="1" applyFill="1" applyBorder="1" applyAlignment="1">
      <alignment horizontal="center" vertical="top" wrapText="1"/>
    </xf>
    <xf numFmtId="0" fontId="8" fillId="0" borderId="30" xfId="0" applyFont="1" applyBorder="1" applyAlignment="1">
      <alignment horizontal="center" vertical="center" textRotation="90" wrapText="1"/>
    </xf>
    <xf numFmtId="165" fontId="2" fillId="4" borderId="49" xfId="0" applyNumberFormat="1" applyFont="1" applyFill="1" applyBorder="1" applyAlignment="1">
      <alignment horizontal="center" vertical="top"/>
    </xf>
    <xf numFmtId="165" fontId="1" fillId="0" borderId="37" xfId="0" applyNumberFormat="1" applyFont="1" applyBorder="1" applyAlignment="1">
      <alignment horizontal="center" vertical="top"/>
    </xf>
    <xf numFmtId="165" fontId="1" fillId="8" borderId="37" xfId="0" applyNumberFormat="1" applyFont="1" applyFill="1" applyBorder="1" applyAlignment="1">
      <alignment horizontal="center" vertical="top"/>
    </xf>
    <xf numFmtId="165" fontId="2" fillId="8" borderId="26" xfId="0" applyNumberFormat="1" applyFont="1" applyFill="1" applyBorder="1" applyAlignment="1">
      <alignment horizontal="center" vertical="top"/>
    </xf>
    <xf numFmtId="0" fontId="8" fillId="0" borderId="29" xfId="0" applyFont="1" applyBorder="1" applyAlignment="1">
      <alignment horizontal="center" vertical="center" textRotation="90" wrapText="1"/>
    </xf>
    <xf numFmtId="165" fontId="2" fillId="4" borderId="8" xfId="0" applyNumberFormat="1" applyFont="1" applyFill="1" applyBorder="1" applyAlignment="1">
      <alignment horizontal="center" vertical="top"/>
    </xf>
    <xf numFmtId="165" fontId="1" fillId="0" borderId="25" xfId="0" applyNumberFormat="1" applyFont="1" applyBorder="1" applyAlignment="1">
      <alignment horizontal="center" vertical="top"/>
    </xf>
    <xf numFmtId="165" fontId="1" fillId="8" borderId="25" xfId="0" applyNumberFormat="1" applyFont="1" applyFill="1" applyBorder="1" applyAlignment="1">
      <alignment horizontal="center" vertical="top"/>
    </xf>
    <xf numFmtId="0" fontId="8" fillId="0" borderId="48" xfId="0" applyFont="1" applyBorder="1" applyAlignment="1">
      <alignment horizontal="center" vertical="center" textRotation="90" wrapText="1"/>
    </xf>
    <xf numFmtId="0" fontId="8" fillId="0" borderId="95" xfId="0" applyFont="1" applyBorder="1" applyAlignment="1">
      <alignment horizontal="center" vertical="center" textRotation="90" wrapText="1"/>
    </xf>
    <xf numFmtId="165" fontId="2" fillId="4" borderId="9" xfId="0" applyNumberFormat="1" applyFont="1" applyFill="1" applyBorder="1" applyAlignment="1">
      <alignment horizontal="center" vertical="top"/>
    </xf>
    <xf numFmtId="165" fontId="1" fillId="0" borderId="24" xfId="0" applyNumberFormat="1" applyFont="1" applyBorder="1" applyAlignment="1">
      <alignment horizontal="center" vertical="top"/>
    </xf>
    <xf numFmtId="165" fontId="1" fillId="8" borderId="24" xfId="0" applyNumberFormat="1" applyFont="1" applyFill="1" applyBorder="1" applyAlignment="1">
      <alignment horizontal="center" vertical="top"/>
    </xf>
    <xf numFmtId="0" fontId="2" fillId="6" borderId="11" xfId="0" applyFont="1" applyFill="1" applyBorder="1" applyAlignment="1">
      <alignment horizontal="center" vertical="top" wrapText="1"/>
    </xf>
    <xf numFmtId="165" fontId="1" fillId="6" borderId="6" xfId="0" applyNumberFormat="1" applyFont="1" applyFill="1" applyBorder="1" applyAlignment="1">
      <alignment horizontal="center" vertical="top"/>
    </xf>
    <xf numFmtId="0" fontId="1" fillId="6" borderId="24" xfId="0" applyFont="1" applyFill="1" applyBorder="1" applyAlignment="1">
      <alignment vertical="center" textRotation="90" wrapText="1"/>
    </xf>
    <xf numFmtId="3" fontId="1" fillId="6" borderId="64" xfId="0" applyNumberFormat="1" applyFont="1" applyFill="1" applyBorder="1" applyAlignment="1">
      <alignment horizontal="center" vertical="top" wrapText="1"/>
    </xf>
    <xf numFmtId="165" fontId="9" fillId="6" borderId="77" xfId="0" applyNumberFormat="1" applyFont="1" applyFill="1" applyBorder="1" applyAlignment="1">
      <alignment horizontal="center" vertical="center" textRotation="90" wrapText="1"/>
    </xf>
    <xf numFmtId="3" fontId="1" fillId="6" borderId="85" xfId="0" applyNumberFormat="1" applyFont="1" applyFill="1" applyBorder="1" applyAlignment="1">
      <alignment horizontal="center" vertical="top" wrapText="1"/>
    </xf>
    <xf numFmtId="165" fontId="1" fillId="6" borderId="85" xfId="0" applyNumberFormat="1" applyFont="1" applyFill="1" applyBorder="1" applyAlignment="1">
      <alignment horizontal="center" vertical="top"/>
    </xf>
    <xf numFmtId="165" fontId="1" fillId="6" borderId="37" xfId="0" applyNumberFormat="1" applyFont="1" applyFill="1" applyBorder="1" applyAlignment="1">
      <alignment horizontal="center" vertical="top"/>
    </xf>
    <xf numFmtId="164" fontId="1" fillId="6" borderId="25" xfId="0" applyNumberFormat="1" applyFont="1" applyFill="1" applyBorder="1" applyAlignment="1">
      <alignment horizontal="center" vertical="top"/>
    </xf>
    <xf numFmtId="165" fontId="1" fillId="6" borderId="51" xfId="0" applyNumberFormat="1" applyFont="1" applyFill="1" applyBorder="1" applyAlignment="1">
      <alignment horizontal="left" vertical="top" wrapText="1"/>
    </xf>
    <xf numFmtId="3" fontId="1" fillId="6" borderId="51" xfId="0" applyNumberFormat="1" applyFont="1" applyFill="1" applyBorder="1" applyAlignment="1">
      <alignment horizontal="center" vertical="top" wrapText="1"/>
    </xf>
    <xf numFmtId="0" fontId="1" fillId="0" borderId="74" xfId="0" applyFont="1" applyBorder="1" applyAlignment="1">
      <alignment vertical="top"/>
    </xf>
    <xf numFmtId="165" fontId="1" fillId="6" borderId="82" xfId="0" applyNumberFormat="1" applyFont="1" applyFill="1" applyBorder="1" applyAlignment="1">
      <alignment horizontal="center" vertical="top"/>
    </xf>
    <xf numFmtId="0" fontId="1" fillId="0" borderId="85" xfId="0" applyFont="1" applyBorder="1" applyAlignment="1">
      <alignment vertical="top"/>
    </xf>
    <xf numFmtId="0" fontId="1" fillId="6" borderId="96" xfId="0" applyFont="1" applyFill="1" applyBorder="1" applyAlignment="1">
      <alignment horizontal="center" vertical="top"/>
    </xf>
    <xf numFmtId="0" fontId="2" fillId="0" borderId="31" xfId="0" applyFont="1" applyFill="1" applyBorder="1" applyAlignment="1">
      <alignment vertical="top" textRotation="255" wrapText="1"/>
    </xf>
    <xf numFmtId="0" fontId="2" fillId="0" borderId="1" xfId="0" applyFont="1" applyFill="1" applyBorder="1" applyAlignment="1">
      <alignment vertical="top" textRotation="255" wrapText="1"/>
    </xf>
    <xf numFmtId="0" fontId="1" fillId="0" borderId="0" xfId="0" applyFont="1" applyBorder="1" applyAlignment="1">
      <alignment vertical="top" wrapText="1"/>
    </xf>
    <xf numFmtId="165" fontId="2" fillId="8" borderId="10" xfId="0" applyNumberFormat="1" applyFont="1" applyFill="1" applyBorder="1" applyAlignment="1">
      <alignment horizontal="center" vertical="top"/>
    </xf>
    <xf numFmtId="165" fontId="2" fillId="8" borderId="1" xfId="0" applyNumberFormat="1" applyFont="1" applyFill="1" applyBorder="1" applyAlignment="1">
      <alignment horizontal="center" vertical="top"/>
    </xf>
    <xf numFmtId="3" fontId="1" fillId="6" borderId="16" xfId="0" applyNumberFormat="1" applyFont="1" applyFill="1" applyBorder="1" applyAlignment="1">
      <alignment horizontal="center" vertical="top" wrapText="1"/>
    </xf>
    <xf numFmtId="0" fontId="1" fillId="6" borderId="3" xfId="0" applyFont="1" applyFill="1" applyBorder="1" applyAlignment="1">
      <alignment horizontal="center" vertical="top" wrapText="1"/>
    </xf>
    <xf numFmtId="0" fontId="2" fillId="6" borderId="11" xfId="0" applyFont="1" applyFill="1" applyBorder="1" applyAlignment="1">
      <alignment horizontal="center" vertical="center" wrapText="1"/>
    </xf>
    <xf numFmtId="49" fontId="2" fillId="6" borderId="1" xfId="0" applyNumberFormat="1" applyFont="1" applyFill="1" applyBorder="1" applyAlignment="1">
      <alignment horizontal="center" vertical="top"/>
    </xf>
    <xf numFmtId="0" fontId="2" fillId="6" borderId="57" xfId="0" applyFont="1" applyFill="1" applyBorder="1" applyAlignment="1">
      <alignment vertical="top" textRotation="255" wrapText="1"/>
    </xf>
    <xf numFmtId="0" fontId="1" fillId="6" borderId="104" xfId="0" applyFont="1" applyFill="1" applyBorder="1" applyAlignment="1">
      <alignment horizontal="left" vertical="top" wrapText="1"/>
    </xf>
    <xf numFmtId="0" fontId="2" fillId="6" borderId="75" xfId="0" applyFont="1" applyFill="1" applyBorder="1" applyAlignment="1">
      <alignment vertical="top" textRotation="255" wrapText="1"/>
    </xf>
    <xf numFmtId="165" fontId="2" fillId="6" borderId="14" xfId="0" applyNumberFormat="1" applyFont="1" applyFill="1" applyBorder="1" applyAlignment="1">
      <alignment horizontal="center" vertical="center" wrapText="1"/>
    </xf>
    <xf numFmtId="165" fontId="2" fillId="6" borderId="24" xfId="0" applyNumberFormat="1" applyFont="1" applyFill="1" applyBorder="1" applyAlignment="1">
      <alignment horizontal="center" vertical="center" wrapText="1"/>
    </xf>
    <xf numFmtId="3" fontId="1" fillId="6" borderId="99" xfId="0" applyNumberFormat="1" applyFont="1" applyFill="1" applyBorder="1" applyAlignment="1">
      <alignment horizontal="center" vertical="top" wrapText="1"/>
    </xf>
    <xf numFmtId="0" fontId="1" fillId="0" borderId="0" xfId="0" applyFont="1" applyBorder="1" applyAlignment="1">
      <alignment vertical="center"/>
    </xf>
    <xf numFmtId="0" fontId="1" fillId="0" borderId="0" xfId="0" applyNumberFormat="1" applyFont="1" applyBorder="1" applyAlignment="1">
      <alignment vertical="top"/>
    </xf>
    <xf numFmtId="0" fontId="1" fillId="0" borderId="0" xfId="0" applyFont="1" applyBorder="1" applyAlignment="1">
      <alignment horizontal="center" vertical="top"/>
    </xf>
    <xf numFmtId="49" fontId="2" fillId="6" borderId="19" xfId="0" applyNumberFormat="1" applyFont="1" applyFill="1" applyBorder="1" applyAlignment="1">
      <alignment horizontal="center" vertical="top" wrapText="1"/>
    </xf>
    <xf numFmtId="0" fontId="1" fillId="6" borderId="7" xfId="0" applyFont="1" applyFill="1" applyBorder="1" applyAlignment="1">
      <alignment vertical="top" wrapText="1"/>
    </xf>
    <xf numFmtId="165" fontId="1" fillId="6" borderId="102" xfId="0" applyNumberFormat="1" applyFont="1" applyFill="1" applyBorder="1" applyAlignment="1">
      <alignment horizontal="center" vertical="top"/>
    </xf>
    <xf numFmtId="0" fontId="1" fillId="0" borderId="82" xfId="0" applyFont="1" applyBorder="1" applyAlignment="1">
      <alignment vertical="top"/>
    </xf>
    <xf numFmtId="0" fontId="8" fillId="8" borderId="71" xfId="0" applyFont="1" applyFill="1" applyBorder="1" applyAlignment="1">
      <alignment horizontal="center" vertical="center"/>
    </xf>
    <xf numFmtId="1" fontId="1" fillId="6" borderId="37" xfId="0" applyNumberFormat="1" applyFont="1" applyFill="1" applyBorder="1" applyAlignment="1">
      <alignment horizontal="center" vertical="top" wrapText="1"/>
    </xf>
    <xf numFmtId="165" fontId="2" fillId="8" borderId="17" xfId="0" applyNumberFormat="1" applyFont="1" applyFill="1" applyBorder="1" applyAlignment="1">
      <alignment horizontal="center" vertical="top"/>
    </xf>
    <xf numFmtId="0" fontId="1" fillId="6" borderId="51" xfId="0" applyFont="1" applyFill="1" applyBorder="1" applyAlignment="1">
      <alignment horizontal="left" vertical="top" wrapText="1"/>
    </xf>
    <xf numFmtId="0" fontId="1" fillId="0" borderId="49" xfId="0" applyFont="1" applyFill="1" applyBorder="1" applyAlignment="1">
      <alignment horizontal="left" vertical="top" wrapText="1"/>
    </xf>
    <xf numFmtId="0" fontId="1" fillId="0" borderId="82" xfId="0" applyFont="1" applyFill="1" applyBorder="1" applyAlignment="1">
      <alignment horizontal="center" vertical="top"/>
    </xf>
    <xf numFmtId="165" fontId="1" fillId="6" borderId="27" xfId="0" applyNumberFormat="1" applyFont="1" applyFill="1" applyBorder="1" applyAlignment="1">
      <alignment horizontal="left" vertical="top" wrapText="1"/>
    </xf>
    <xf numFmtId="165" fontId="1" fillId="6" borderId="25" xfId="0" applyNumberFormat="1" applyFont="1" applyFill="1" applyBorder="1" applyAlignment="1">
      <alignment horizontal="left" vertical="top" wrapText="1"/>
    </xf>
    <xf numFmtId="165" fontId="1" fillId="6" borderId="16" xfId="0" applyNumberFormat="1" applyFont="1" applyFill="1" applyBorder="1" applyAlignment="1">
      <alignment vertical="top" wrapText="1"/>
    </xf>
    <xf numFmtId="165" fontId="1" fillId="6" borderId="3" xfId="0" applyNumberFormat="1" applyFont="1" applyFill="1" applyBorder="1" applyAlignment="1">
      <alignment vertical="top" wrapText="1"/>
    </xf>
    <xf numFmtId="0" fontId="2" fillId="6" borderId="14" xfId="0" applyFont="1" applyFill="1" applyBorder="1" applyAlignment="1">
      <alignment horizontal="center" vertical="center" wrapText="1"/>
    </xf>
    <xf numFmtId="0" fontId="2" fillId="6" borderId="24" xfId="0" applyFont="1" applyFill="1" applyBorder="1" applyAlignment="1">
      <alignment horizontal="center" vertical="center" wrapText="1"/>
    </xf>
    <xf numFmtId="165" fontId="1" fillId="6" borderId="3" xfId="0" applyNumberFormat="1" applyFont="1" applyFill="1" applyBorder="1" applyAlignment="1">
      <alignment horizontal="left" vertical="top" wrapText="1"/>
    </xf>
    <xf numFmtId="0" fontId="1" fillId="6" borderId="11" xfId="0" applyFont="1" applyFill="1" applyBorder="1" applyAlignment="1">
      <alignment horizontal="center" vertical="center" textRotation="90" wrapText="1"/>
    </xf>
    <xf numFmtId="165" fontId="2" fillId="2" borderId="30" xfId="0" applyNumberFormat="1" applyFont="1" applyFill="1" applyBorder="1" applyAlignment="1">
      <alignment horizontal="center" vertical="center"/>
    </xf>
    <xf numFmtId="165" fontId="1" fillId="6" borderId="52" xfId="0" applyNumberFormat="1" applyFont="1" applyFill="1" applyBorder="1" applyAlignment="1">
      <alignment horizontal="center" vertical="top"/>
    </xf>
    <xf numFmtId="165" fontId="1" fillId="6" borderId="1" xfId="0" applyNumberFormat="1" applyFont="1" applyFill="1" applyBorder="1" applyAlignment="1">
      <alignment horizontal="center" vertical="top"/>
    </xf>
    <xf numFmtId="165" fontId="1" fillId="6" borderId="56" xfId="0" applyNumberFormat="1" applyFont="1" applyFill="1" applyBorder="1" applyAlignment="1">
      <alignment horizontal="center" vertical="top"/>
    </xf>
    <xf numFmtId="0" fontId="1" fillId="0" borderId="59" xfId="0" applyFont="1" applyBorder="1" applyAlignment="1">
      <alignment vertical="top"/>
    </xf>
    <xf numFmtId="165" fontId="1" fillId="6" borderId="45" xfId="0" applyNumberFormat="1" applyFont="1" applyFill="1" applyBorder="1" applyAlignment="1">
      <alignment horizontal="center" vertical="top"/>
    </xf>
    <xf numFmtId="165" fontId="1" fillId="6" borderId="44" xfId="0" applyNumberFormat="1" applyFont="1" applyFill="1" applyBorder="1" applyAlignment="1">
      <alignment vertical="top" wrapText="1"/>
    </xf>
    <xf numFmtId="0" fontId="1" fillId="6" borderId="75" xfId="0" applyFont="1" applyFill="1" applyBorder="1" applyAlignment="1">
      <alignment horizontal="center" vertical="top" wrapText="1"/>
    </xf>
    <xf numFmtId="3" fontId="1" fillId="6" borderId="0" xfId="0" applyNumberFormat="1" applyFont="1" applyFill="1" applyBorder="1" applyAlignment="1">
      <alignment horizontal="center" vertical="top"/>
    </xf>
    <xf numFmtId="3" fontId="1" fillId="6" borderId="57" xfId="0" applyNumberFormat="1" applyFont="1" applyFill="1" applyBorder="1" applyAlignment="1">
      <alignment horizontal="center" vertical="top" wrapText="1"/>
    </xf>
    <xf numFmtId="0" fontId="6" fillId="0" borderId="0" xfId="0" applyFont="1" applyAlignment="1">
      <alignment vertical="top" wrapText="1"/>
    </xf>
    <xf numFmtId="3" fontId="1" fillId="0" borderId="4" xfId="0" applyNumberFormat="1" applyFont="1" applyBorder="1" applyAlignment="1">
      <alignment horizontal="right" vertical="top"/>
    </xf>
    <xf numFmtId="164" fontId="1" fillId="6" borderId="24" xfId="0" applyNumberFormat="1" applyFont="1" applyFill="1" applyBorder="1" applyAlignment="1">
      <alignment horizontal="center" vertical="top"/>
    </xf>
    <xf numFmtId="165" fontId="2" fillId="6" borderId="89" xfId="0" applyNumberFormat="1" applyFont="1" applyFill="1" applyBorder="1" applyAlignment="1">
      <alignment horizontal="center" vertical="center"/>
    </xf>
    <xf numFmtId="165" fontId="1" fillId="6" borderId="62" xfId="0" applyNumberFormat="1" applyFont="1" applyFill="1" applyBorder="1" applyAlignment="1">
      <alignment horizontal="center" vertical="top"/>
    </xf>
    <xf numFmtId="0" fontId="1" fillId="6" borderId="4" xfId="0" applyFont="1" applyFill="1" applyBorder="1" applyAlignment="1">
      <alignment horizontal="center" vertical="top" wrapText="1"/>
    </xf>
    <xf numFmtId="165" fontId="2" fillId="6" borderId="44" xfId="0" applyNumberFormat="1" applyFont="1" applyFill="1" applyBorder="1" applyAlignment="1">
      <alignment horizontal="center" vertical="center"/>
    </xf>
    <xf numFmtId="165" fontId="2" fillId="6" borderId="25" xfId="0" applyNumberFormat="1" applyFont="1" applyFill="1" applyBorder="1" applyAlignment="1">
      <alignment horizontal="center" vertical="center"/>
    </xf>
    <xf numFmtId="165" fontId="2" fillId="6" borderId="24" xfId="0" applyNumberFormat="1" applyFont="1" applyFill="1" applyBorder="1" applyAlignment="1">
      <alignment horizontal="center" vertical="center"/>
    </xf>
    <xf numFmtId="165" fontId="1" fillId="6" borderId="63" xfId="0" applyNumberFormat="1" applyFont="1" applyFill="1" applyBorder="1" applyAlignment="1">
      <alignment horizontal="center" vertical="top"/>
    </xf>
    <xf numFmtId="165" fontId="1" fillId="6" borderId="99" xfId="0" applyNumberFormat="1" applyFont="1" applyFill="1" applyBorder="1" applyAlignment="1">
      <alignment horizontal="center" vertical="top"/>
    </xf>
    <xf numFmtId="165" fontId="2" fillId="6" borderId="20" xfId="0" applyNumberFormat="1" applyFont="1" applyFill="1" applyBorder="1" applyAlignment="1">
      <alignment horizontal="center" vertical="center"/>
    </xf>
    <xf numFmtId="165" fontId="2" fillId="6" borderId="76" xfId="0" applyNumberFormat="1" applyFont="1" applyFill="1" applyBorder="1" applyAlignment="1">
      <alignment horizontal="center" vertical="center"/>
    </xf>
    <xf numFmtId="3" fontId="2" fillId="8" borderId="31" xfId="0" applyNumberFormat="1" applyFont="1" applyFill="1" applyBorder="1" applyAlignment="1">
      <alignment horizontal="center" vertical="center"/>
    </xf>
    <xf numFmtId="49" fontId="2" fillId="6" borderId="33" xfId="0" applyNumberFormat="1" applyFont="1" applyFill="1" applyBorder="1" applyAlignment="1">
      <alignment horizontal="center" vertical="center" wrapText="1"/>
    </xf>
    <xf numFmtId="3" fontId="1" fillId="6" borderId="14" xfId="0" applyNumberFormat="1" applyFont="1" applyFill="1" applyBorder="1" applyAlignment="1">
      <alignment horizontal="left" vertical="center" wrapText="1"/>
    </xf>
    <xf numFmtId="0" fontId="8" fillId="8" borderId="0" xfId="0" applyFont="1" applyFill="1" applyBorder="1" applyAlignment="1">
      <alignment horizontal="center" vertical="center"/>
    </xf>
    <xf numFmtId="165" fontId="2" fillId="8" borderId="16" xfId="0" applyNumberFormat="1" applyFont="1" applyFill="1" applyBorder="1" applyAlignment="1">
      <alignment horizontal="center" vertical="center"/>
    </xf>
    <xf numFmtId="165" fontId="2" fillId="8" borderId="27" xfId="0" applyNumberFormat="1" applyFont="1" applyFill="1" applyBorder="1" applyAlignment="1">
      <alignment horizontal="center" vertical="center"/>
    </xf>
    <xf numFmtId="165" fontId="2" fillId="8" borderId="14" xfId="0" applyNumberFormat="1" applyFont="1" applyFill="1" applyBorder="1" applyAlignment="1">
      <alignment horizontal="center" vertical="center"/>
    </xf>
    <xf numFmtId="165" fontId="2" fillId="2" borderId="38" xfId="0" applyNumberFormat="1" applyFont="1" applyFill="1" applyBorder="1" applyAlignment="1">
      <alignment horizontal="center" vertical="center"/>
    </xf>
    <xf numFmtId="0" fontId="1" fillId="0" borderId="27" xfId="0" applyFont="1" applyBorder="1" applyAlignment="1">
      <alignment horizontal="center" vertical="center" textRotation="90"/>
    </xf>
    <xf numFmtId="0" fontId="1" fillId="0" borderId="14" xfId="0" applyFont="1" applyBorder="1" applyAlignment="1">
      <alignment horizontal="center" vertical="center" textRotation="90"/>
    </xf>
    <xf numFmtId="0" fontId="1" fillId="0" borderId="56" xfId="0" applyFont="1" applyBorder="1" applyAlignment="1">
      <alignment horizontal="center" vertical="center" textRotation="90"/>
    </xf>
    <xf numFmtId="49" fontId="2" fillId="3" borderId="24" xfId="0" applyNumberFormat="1" applyFont="1" applyFill="1" applyBorder="1" applyAlignment="1">
      <alignment vertical="top"/>
    </xf>
    <xf numFmtId="0" fontId="2" fillId="6" borderId="28" xfId="0" applyFont="1" applyFill="1" applyBorder="1" applyAlignment="1">
      <alignment vertical="top" wrapText="1"/>
    </xf>
    <xf numFmtId="49" fontId="2" fillId="9" borderId="25" xfId="0" applyNumberFormat="1" applyFont="1" applyFill="1" applyBorder="1" applyAlignment="1">
      <alignment horizontal="center" vertical="top" wrapText="1"/>
    </xf>
    <xf numFmtId="49" fontId="2" fillId="2" borderId="19" xfId="0" applyNumberFormat="1" applyFont="1" applyFill="1" applyBorder="1" applyAlignment="1">
      <alignment horizontal="center" vertical="top"/>
    </xf>
    <xf numFmtId="165" fontId="1" fillId="6" borderId="96" xfId="0" applyNumberFormat="1" applyFont="1" applyFill="1" applyBorder="1" applyAlignment="1">
      <alignment horizontal="left" vertical="top" wrapText="1"/>
    </xf>
    <xf numFmtId="165" fontId="1" fillId="6" borderId="88" xfId="0" applyNumberFormat="1" applyFont="1" applyFill="1" applyBorder="1" applyAlignment="1">
      <alignment horizontal="left" vertical="top" wrapText="1"/>
    </xf>
    <xf numFmtId="165" fontId="1" fillId="6" borderId="98" xfId="0" applyNumberFormat="1" applyFont="1" applyFill="1" applyBorder="1" applyAlignment="1">
      <alignment horizontal="center" vertical="top"/>
    </xf>
    <xf numFmtId="165" fontId="1" fillId="6" borderId="100" xfId="0" applyNumberFormat="1" applyFont="1" applyFill="1" applyBorder="1" applyAlignment="1">
      <alignment horizontal="center" vertical="top"/>
    </xf>
    <xf numFmtId="3" fontId="1" fillId="6" borderId="16" xfId="0" applyNumberFormat="1" applyFont="1" applyFill="1" applyBorder="1" applyAlignment="1">
      <alignment horizontal="center" vertical="top"/>
    </xf>
    <xf numFmtId="165" fontId="1" fillId="6" borderId="103" xfId="0" applyNumberFormat="1" applyFont="1" applyFill="1" applyBorder="1" applyAlignment="1">
      <alignment vertical="top" wrapText="1"/>
    </xf>
    <xf numFmtId="165" fontId="1" fillId="6" borderId="104" xfId="0" applyNumberFormat="1" applyFont="1" applyFill="1" applyBorder="1" applyAlignment="1">
      <alignment vertical="top" wrapText="1"/>
    </xf>
    <xf numFmtId="165" fontId="1" fillId="6" borderId="103" xfId="0" applyNumberFormat="1" applyFont="1" applyFill="1" applyBorder="1" applyAlignment="1">
      <alignment horizontal="left" vertical="top" wrapText="1"/>
    </xf>
    <xf numFmtId="0" fontId="1" fillId="6" borderId="58" xfId="0" applyFont="1" applyFill="1" applyBorder="1" applyAlignment="1">
      <alignment vertical="top" wrapText="1"/>
    </xf>
    <xf numFmtId="3" fontId="1" fillId="6" borderId="47" xfId="0" applyNumberFormat="1" applyFont="1" applyFill="1" applyBorder="1" applyAlignment="1">
      <alignment horizontal="center" vertical="top" wrapText="1"/>
    </xf>
    <xf numFmtId="49" fontId="1" fillId="6" borderId="68" xfId="0" applyNumberFormat="1" applyFont="1" applyFill="1" applyBorder="1" applyAlignment="1">
      <alignment horizontal="center" vertical="top" wrapText="1"/>
    </xf>
    <xf numFmtId="0" fontId="1" fillId="6" borderId="50" xfId="0" applyFont="1" applyFill="1" applyBorder="1" applyAlignment="1">
      <alignment vertical="top" wrapText="1"/>
    </xf>
    <xf numFmtId="3" fontId="1" fillId="3" borderId="53" xfId="0" applyNumberFormat="1" applyFont="1" applyFill="1" applyBorder="1" applyAlignment="1">
      <alignment horizontal="left" vertical="top" wrapText="1"/>
    </xf>
    <xf numFmtId="3" fontId="1" fillId="6" borderId="88" xfId="0" applyNumberFormat="1" applyFont="1" applyFill="1" applyBorder="1" applyAlignment="1">
      <alignment horizontal="center" vertical="top" wrapText="1"/>
    </xf>
    <xf numFmtId="165" fontId="1" fillId="6" borderId="8" xfId="0" applyNumberFormat="1" applyFont="1" applyFill="1" applyBorder="1" applyAlignment="1">
      <alignment horizontal="center" vertical="top"/>
    </xf>
    <xf numFmtId="165" fontId="1" fillId="6" borderId="9" xfId="0" applyNumberFormat="1" applyFont="1" applyFill="1" applyBorder="1" applyAlignment="1">
      <alignment horizontal="center" vertical="top"/>
    </xf>
    <xf numFmtId="165" fontId="1" fillId="6" borderId="49" xfId="0" applyNumberFormat="1" applyFont="1" applyFill="1" applyBorder="1" applyAlignment="1">
      <alignment horizontal="center" vertical="top"/>
    </xf>
    <xf numFmtId="165" fontId="1" fillId="6" borderId="36" xfId="0" applyNumberFormat="1" applyFont="1" applyFill="1" applyBorder="1" applyAlignment="1">
      <alignment horizontal="center" vertical="top"/>
    </xf>
    <xf numFmtId="3" fontId="1" fillId="6" borderId="64" xfId="0" applyNumberFormat="1" applyFont="1" applyFill="1" applyBorder="1" applyAlignment="1">
      <alignment vertical="top" wrapText="1"/>
    </xf>
    <xf numFmtId="3" fontId="1" fillId="6" borderId="63" xfId="0" applyNumberFormat="1" applyFont="1" applyFill="1" applyBorder="1" applyAlignment="1">
      <alignment vertical="top" wrapText="1"/>
    </xf>
    <xf numFmtId="0" fontId="1" fillId="6" borderId="16" xfId="0" applyFont="1" applyFill="1" applyBorder="1" applyAlignment="1">
      <alignment vertical="top" wrapText="1"/>
    </xf>
    <xf numFmtId="165" fontId="1" fillId="6" borderId="37" xfId="0" applyNumberFormat="1" applyFont="1" applyFill="1" applyBorder="1" applyAlignment="1">
      <alignment horizontal="right" vertical="top"/>
    </xf>
    <xf numFmtId="0" fontId="1" fillId="0" borderId="37" xfId="0" applyFont="1" applyBorder="1" applyAlignment="1">
      <alignment horizontal="center" vertical="top"/>
    </xf>
    <xf numFmtId="164" fontId="1" fillId="6" borderId="37" xfId="0" applyNumberFormat="1" applyFont="1" applyFill="1" applyBorder="1" applyAlignment="1">
      <alignment horizontal="center" vertical="top"/>
    </xf>
    <xf numFmtId="49" fontId="1" fillId="6" borderId="52" xfId="0" applyNumberFormat="1" applyFont="1" applyFill="1" applyBorder="1" applyAlignment="1">
      <alignment horizontal="center" vertical="center"/>
    </xf>
    <xf numFmtId="0" fontId="2" fillId="0" borderId="24" xfId="0" applyFont="1" applyFill="1" applyBorder="1" applyAlignment="1">
      <alignment vertical="top" textRotation="255" wrapText="1"/>
    </xf>
    <xf numFmtId="0" fontId="1" fillId="6" borderId="111" xfId="0" applyFont="1" applyFill="1" applyBorder="1" applyAlignment="1">
      <alignment horizontal="left" vertical="top" wrapText="1"/>
    </xf>
    <xf numFmtId="49" fontId="1" fillId="6" borderId="42" xfId="0" applyNumberFormat="1" applyFont="1" applyFill="1" applyBorder="1" applyAlignment="1">
      <alignment horizontal="center" vertical="top" wrapText="1"/>
    </xf>
    <xf numFmtId="0" fontId="1" fillId="0" borderId="4" xfId="0" applyFont="1" applyFill="1" applyBorder="1" applyAlignment="1">
      <alignment horizontal="center" vertical="top"/>
    </xf>
    <xf numFmtId="0" fontId="8" fillId="8" borderId="34" xfId="0" applyFont="1" applyFill="1" applyBorder="1" applyAlignment="1">
      <alignment horizontal="center" vertical="center"/>
    </xf>
    <xf numFmtId="0" fontId="1" fillId="6" borderId="14" xfId="0" applyFont="1" applyFill="1" applyBorder="1" applyAlignment="1">
      <alignment horizontal="center" vertical="top" textRotation="90" wrapText="1"/>
    </xf>
    <xf numFmtId="0" fontId="2" fillId="0" borderId="57" xfId="0" applyFont="1" applyFill="1" applyBorder="1" applyAlignment="1">
      <alignment vertical="top" textRotation="255" wrapText="1"/>
    </xf>
    <xf numFmtId="0" fontId="1" fillId="6" borderId="86" xfId="0" applyFont="1" applyFill="1" applyBorder="1" applyAlignment="1">
      <alignment horizontal="center" vertical="top"/>
    </xf>
    <xf numFmtId="0" fontId="1" fillId="6" borderId="110" xfId="0" applyFont="1" applyFill="1" applyBorder="1" applyAlignment="1">
      <alignment horizontal="left" vertical="top" wrapText="1"/>
    </xf>
    <xf numFmtId="49" fontId="2" fillId="2" borderId="0" xfId="0" applyNumberFormat="1" applyFont="1" applyFill="1" applyAlignment="1">
      <alignment horizontal="center" vertical="top"/>
    </xf>
    <xf numFmtId="0" fontId="1" fillId="6" borderId="43" xfId="0" applyFont="1" applyFill="1" applyBorder="1" applyAlignment="1">
      <alignment horizontal="left" vertical="top" wrapText="1"/>
    </xf>
    <xf numFmtId="0" fontId="1" fillId="6" borderId="88" xfId="0" applyFont="1" applyFill="1" applyBorder="1" applyAlignment="1">
      <alignment horizontal="left" vertical="top" wrapText="1"/>
    </xf>
    <xf numFmtId="3" fontId="1" fillId="6" borderId="0" xfId="0" applyNumberFormat="1" applyFont="1" applyFill="1" applyBorder="1" applyAlignment="1">
      <alignment horizontal="right" vertical="top"/>
    </xf>
    <xf numFmtId="165" fontId="10" fillId="0" borderId="11" xfId="0" applyNumberFormat="1" applyFont="1" applyFill="1" applyBorder="1" applyAlignment="1">
      <alignment horizontal="center" vertical="center" textRotation="90" wrapText="1"/>
    </xf>
    <xf numFmtId="0" fontId="2" fillId="0" borderId="11" xfId="0" applyFont="1" applyFill="1" applyBorder="1" applyAlignment="1">
      <alignment vertical="top" textRotation="255" wrapText="1"/>
    </xf>
    <xf numFmtId="165" fontId="2" fillId="6" borderId="11" xfId="0" applyNumberFormat="1" applyFont="1" applyFill="1" applyBorder="1" applyAlignment="1">
      <alignment horizontal="center" vertical="center" wrapText="1"/>
    </xf>
    <xf numFmtId="165" fontId="1" fillId="6" borderId="47" xfId="0" applyNumberFormat="1" applyFont="1" applyFill="1" applyBorder="1" applyAlignment="1">
      <alignment horizontal="center" vertical="top"/>
    </xf>
    <xf numFmtId="164" fontId="1" fillId="6" borderId="112" xfId="0" applyNumberFormat="1" applyFont="1" applyFill="1" applyBorder="1" applyAlignment="1">
      <alignment horizontal="center" vertical="top"/>
    </xf>
    <xf numFmtId="165" fontId="1" fillId="6" borderId="104" xfId="0" applyNumberFormat="1" applyFont="1" applyFill="1" applyBorder="1" applyAlignment="1">
      <alignment horizontal="center" vertical="top"/>
    </xf>
    <xf numFmtId="0" fontId="1" fillId="6" borderId="105" xfId="0" applyFont="1" applyFill="1" applyBorder="1" applyAlignment="1">
      <alignment horizontal="left" vertical="top" wrapText="1"/>
    </xf>
    <xf numFmtId="0" fontId="1" fillId="6" borderId="41" xfId="0" applyFont="1" applyFill="1" applyBorder="1" applyAlignment="1">
      <alignment horizontal="left" vertical="top" wrapText="1"/>
    </xf>
    <xf numFmtId="3" fontId="1" fillId="6" borderId="17" xfId="0" applyNumberFormat="1" applyFont="1" applyFill="1" applyBorder="1" applyAlignment="1">
      <alignment horizontal="center" vertical="top"/>
    </xf>
    <xf numFmtId="0" fontId="1" fillId="0" borderId="40" xfId="0" applyFont="1" applyFill="1" applyBorder="1" applyAlignment="1">
      <alignment horizontal="left" vertical="top" wrapText="1"/>
    </xf>
    <xf numFmtId="0" fontId="1" fillId="0" borderId="4" xfId="0" applyFont="1" applyFill="1" applyBorder="1" applyAlignment="1">
      <alignment horizontal="left" vertical="top" wrapText="1"/>
    </xf>
    <xf numFmtId="165" fontId="1" fillId="6" borderId="91" xfId="0" applyNumberFormat="1" applyFont="1" applyFill="1" applyBorder="1" applyAlignment="1">
      <alignment horizontal="left" vertical="top" wrapText="1"/>
    </xf>
    <xf numFmtId="165" fontId="1" fillId="6" borderId="43" xfId="0" applyNumberFormat="1" applyFont="1" applyFill="1" applyBorder="1" applyAlignment="1">
      <alignment horizontal="left" vertical="top" wrapText="1"/>
    </xf>
    <xf numFmtId="0" fontId="1" fillId="0" borderId="51" xfId="0" applyFont="1" applyBorder="1" applyAlignment="1">
      <alignment vertical="top"/>
    </xf>
    <xf numFmtId="165" fontId="1" fillId="6" borderId="82" xfId="0" applyNumberFormat="1" applyFont="1" applyFill="1" applyBorder="1" applyAlignment="1">
      <alignment vertical="top" wrapText="1"/>
    </xf>
    <xf numFmtId="165" fontId="2" fillId="6" borderId="5" xfId="0" applyNumberFormat="1" applyFont="1" applyFill="1" applyBorder="1" applyAlignment="1">
      <alignment horizontal="center" vertical="center"/>
    </xf>
    <xf numFmtId="3" fontId="1" fillId="6" borderId="6" xfId="0" applyNumberFormat="1" applyFont="1" applyFill="1" applyBorder="1" applyAlignment="1">
      <alignment horizontal="right" vertical="top"/>
    </xf>
    <xf numFmtId="0" fontId="1" fillId="6" borderId="25" xfId="0" applyFont="1" applyFill="1" applyBorder="1" applyAlignment="1">
      <alignment horizontal="left" vertical="top" wrapText="1"/>
    </xf>
    <xf numFmtId="165" fontId="2" fillId="6" borderId="52" xfId="0" applyNumberFormat="1" applyFont="1" applyFill="1" applyBorder="1" applyAlignment="1">
      <alignment horizontal="center" vertical="center"/>
    </xf>
    <xf numFmtId="3" fontId="1" fillId="6" borderId="52" xfId="0" applyNumberFormat="1" applyFont="1" applyFill="1" applyBorder="1" applyAlignment="1">
      <alignment horizontal="center" vertical="top"/>
    </xf>
    <xf numFmtId="3" fontId="1" fillId="6" borderId="11" xfId="0" applyNumberFormat="1" applyFont="1" applyFill="1" applyBorder="1" applyAlignment="1">
      <alignment horizontal="right" vertical="top"/>
    </xf>
    <xf numFmtId="49" fontId="1" fillId="6" borderId="65" xfId="0" applyNumberFormat="1" applyFont="1" applyFill="1" applyBorder="1" applyAlignment="1">
      <alignment horizontal="center" vertical="top" wrapText="1"/>
    </xf>
    <xf numFmtId="0" fontId="1" fillId="6" borderId="92" xfId="0" applyFont="1" applyFill="1" applyBorder="1" applyAlignment="1">
      <alignment horizontal="center" vertical="top"/>
    </xf>
    <xf numFmtId="165" fontId="1" fillId="6" borderId="6" xfId="0" applyNumberFormat="1" applyFont="1" applyFill="1" applyBorder="1" applyAlignment="1">
      <alignment horizontal="center" vertical="top" wrapText="1"/>
    </xf>
    <xf numFmtId="1" fontId="1" fillId="6" borderId="84" xfId="0" applyNumberFormat="1" applyFont="1" applyFill="1" applyBorder="1" applyAlignment="1">
      <alignment horizontal="center" vertical="top" wrapText="1"/>
    </xf>
    <xf numFmtId="1" fontId="1" fillId="6" borderId="25" xfId="0" applyNumberFormat="1" applyFont="1" applyFill="1" applyBorder="1" applyAlignment="1">
      <alignment horizontal="center" vertical="top" wrapText="1"/>
    </xf>
    <xf numFmtId="3" fontId="1" fillId="0" borderId="76" xfId="0" applyNumberFormat="1" applyFont="1" applyFill="1" applyBorder="1" applyAlignment="1">
      <alignment vertical="top" wrapText="1"/>
    </xf>
    <xf numFmtId="0" fontId="2" fillId="6" borderId="9" xfId="0" applyFont="1" applyFill="1" applyBorder="1" applyAlignment="1">
      <alignment vertical="top" wrapText="1"/>
    </xf>
    <xf numFmtId="165" fontId="1" fillId="6" borderId="11" xfId="0" applyNumberFormat="1" applyFont="1" applyFill="1" applyBorder="1" applyAlignment="1">
      <alignment horizontal="center" vertical="top" wrapText="1"/>
    </xf>
    <xf numFmtId="0" fontId="2" fillId="6" borderId="40" xfId="0" applyFont="1" applyFill="1" applyBorder="1" applyAlignment="1">
      <alignment vertical="top" wrapText="1"/>
    </xf>
    <xf numFmtId="3" fontId="1" fillId="6" borderId="43" xfId="0" applyNumberFormat="1" applyFont="1" applyFill="1" applyBorder="1" applyAlignment="1">
      <alignment horizontal="center" vertical="top" wrapText="1"/>
    </xf>
    <xf numFmtId="165" fontId="1" fillId="6" borderId="88" xfId="0" applyNumberFormat="1" applyFont="1" applyFill="1" applyBorder="1" applyAlignment="1">
      <alignment horizontal="center" vertical="top" wrapText="1"/>
    </xf>
    <xf numFmtId="1" fontId="1" fillId="6" borderId="105" xfId="0" applyNumberFormat="1" applyFont="1" applyFill="1" applyBorder="1" applyAlignment="1">
      <alignment horizontal="center" vertical="top" wrapText="1"/>
    </xf>
    <xf numFmtId="1" fontId="1" fillId="6" borderId="51" xfId="0" applyNumberFormat="1" applyFont="1" applyFill="1" applyBorder="1" applyAlignment="1">
      <alignment horizontal="center" vertical="top" wrapText="1"/>
    </xf>
    <xf numFmtId="3" fontId="1" fillId="6" borderId="110" xfId="0" applyNumberFormat="1" applyFont="1" applyFill="1" applyBorder="1" applyAlignment="1">
      <alignment horizontal="center" vertical="top" wrapText="1"/>
    </xf>
    <xf numFmtId="3" fontId="1" fillId="6" borderId="113" xfId="0" applyNumberFormat="1" applyFont="1" applyFill="1" applyBorder="1" applyAlignment="1">
      <alignment horizontal="center" vertical="top" wrapText="1"/>
    </xf>
    <xf numFmtId="3" fontId="1" fillId="6" borderId="66" xfId="0" applyNumberFormat="1" applyFont="1" applyFill="1" applyBorder="1" applyAlignment="1">
      <alignment horizontal="center" vertical="top"/>
    </xf>
    <xf numFmtId="165" fontId="2" fillId="8" borderId="15" xfId="0" applyNumberFormat="1" applyFont="1" applyFill="1" applyBorder="1" applyAlignment="1">
      <alignment horizontal="center" vertical="center"/>
    </xf>
    <xf numFmtId="165" fontId="2" fillId="2" borderId="109" xfId="0" applyNumberFormat="1" applyFont="1" applyFill="1" applyBorder="1" applyAlignment="1">
      <alignment horizontal="center" vertical="center"/>
    </xf>
    <xf numFmtId="49" fontId="2" fillId="8" borderId="31" xfId="0" applyNumberFormat="1" applyFont="1" applyFill="1" applyBorder="1" applyAlignment="1">
      <alignment horizontal="left" vertical="top"/>
    </xf>
    <xf numFmtId="49" fontId="2" fillId="0" borderId="11" xfId="0" applyNumberFormat="1" applyFont="1" applyBorder="1" applyAlignment="1">
      <alignment horizontal="center" vertical="top"/>
    </xf>
    <xf numFmtId="0" fontId="2" fillId="3" borderId="11" xfId="0" applyFont="1" applyFill="1" applyBorder="1" applyAlignment="1">
      <alignment horizontal="left" vertical="top" wrapText="1"/>
    </xf>
    <xf numFmtId="0" fontId="2" fillId="0" borderId="28" xfId="0" applyFont="1" applyBorder="1" applyAlignment="1">
      <alignment vertical="top"/>
    </xf>
    <xf numFmtId="49" fontId="9" fillId="6" borderId="23" xfId="0" applyNumberFormat="1" applyFont="1" applyFill="1" applyBorder="1" applyAlignment="1">
      <alignment horizontal="center" vertical="top" wrapText="1"/>
    </xf>
    <xf numFmtId="0" fontId="1" fillId="0" borderId="18" xfId="0" applyFont="1" applyFill="1" applyBorder="1" applyAlignment="1">
      <alignment horizontal="center" vertical="top" wrapText="1"/>
    </xf>
    <xf numFmtId="3" fontId="1" fillId="0" borderId="3" xfId="0" applyNumberFormat="1" applyFont="1" applyBorder="1" applyAlignment="1">
      <alignment horizontal="center" vertical="top"/>
    </xf>
    <xf numFmtId="0" fontId="2" fillId="3" borderId="88" xfId="0" applyFont="1" applyFill="1" applyBorder="1" applyAlignment="1">
      <alignment horizontal="left" vertical="top" wrapText="1"/>
    </xf>
    <xf numFmtId="0" fontId="2" fillId="3" borderId="18" xfId="0" applyFont="1" applyFill="1" applyBorder="1" applyAlignment="1">
      <alignment horizontal="left" vertical="top" wrapText="1"/>
    </xf>
    <xf numFmtId="0" fontId="2" fillId="3" borderId="59" xfId="0" applyFont="1" applyFill="1" applyBorder="1" applyAlignment="1">
      <alignment horizontal="left" vertical="top" wrapText="1"/>
    </xf>
    <xf numFmtId="0" fontId="2" fillId="3" borderId="37" xfId="0" applyFont="1" applyFill="1" applyBorder="1" applyAlignment="1">
      <alignment horizontal="left" vertical="top" wrapText="1"/>
    </xf>
    <xf numFmtId="49" fontId="2" fillId="9" borderId="8" xfId="0" applyNumberFormat="1" applyFont="1" applyFill="1" applyBorder="1" applyAlignment="1">
      <alignment horizontal="center" vertical="top"/>
    </xf>
    <xf numFmtId="49" fontId="2" fillId="2" borderId="89" xfId="0" applyNumberFormat="1" applyFont="1" applyFill="1" applyBorder="1" applyAlignment="1">
      <alignment horizontal="center" vertical="top"/>
    </xf>
    <xf numFmtId="0" fontId="2" fillId="6" borderId="9" xfId="0" applyFont="1" applyFill="1" applyBorder="1" applyAlignment="1">
      <alignment horizontal="center" vertical="center" wrapText="1"/>
    </xf>
    <xf numFmtId="3" fontId="1" fillId="6" borderId="9" xfId="0" applyNumberFormat="1" applyFont="1" applyFill="1" applyBorder="1" applyAlignment="1">
      <alignment horizontal="center" vertical="center" textRotation="90" wrapText="1"/>
    </xf>
    <xf numFmtId="3" fontId="1" fillId="6" borderId="23" xfId="0" applyNumberFormat="1" applyFont="1" applyFill="1" applyBorder="1" applyAlignment="1">
      <alignment horizontal="center" vertical="top"/>
    </xf>
    <xf numFmtId="0" fontId="1" fillId="6" borderId="94" xfId="0" applyFont="1" applyFill="1" applyBorder="1" applyAlignment="1">
      <alignment vertical="top" wrapText="1"/>
    </xf>
    <xf numFmtId="0" fontId="1" fillId="6" borderId="2" xfId="0" applyFont="1" applyFill="1" applyBorder="1" applyAlignment="1">
      <alignment vertical="top" wrapText="1"/>
    </xf>
    <xf numFmtId="0" fontId="1" fillId="0" borderId="84" xfId="0" applyFont="1" applyBorder="1" applyAlignment="1">
      <alignment horizontal="center" vertical="top"/>
    </xf>
    <xf numFmtId="0" fontId="1" fillId="0" borderId="83" xfId="0" applyFont="1" applyBorder="1" applyAlignment="1">
      <alignment vertical="top"/>
    </xf>
    <xf numFmtId="49" fontId="1" fillId="6" borderId="2" xfId="0" applyNumberFormat="1" applyFont="1" applyFill="1" applyBorder="1" applyAlignment="1">
      <alignment horizontal="center" vertical="center" wrapText="1"/>
    </xf>
    <xf numFmtId="165" fontId="2" fillId="8" borderId="45" xfId="0" applyNumberFormat="1" applyFont="1" applyFill="1" applyBorder="1" applyAlignment="1">
      <alignment horizontal="center" vertical="top"/>
    </xf>
    <xf numFmtId="165" fontId="2" fillId="8" borderId="72" xfId="0" applyNumberFormat="1" applyFont="1" applyFill="1" applyBorder="1" applyAlignment="1">
      <alignment horizontal="center" vertical="top"/>
    </xf>
    <xf numFmtId="165" fontId="2" fillId="8" borderId="81" xfId="0" applyNumberFormat="1" applyFont="1" applyFill="1" applyBorder="1" applyAlignment="1">
      <alignment horizontal="center" vertical="top"/>
    </xf>
    <xf numFmtId="0" fontId="1" fillId="6" borderId="3" xfId="0" applyFont="1" applyFill="1" applyBorder="1" applyAlignment="1">
      <alignment vertical="top"/>
    </xf>
    <xf numFmtId="0" fontId="1" fillId="6" borderId="6" xfId="0" applyFont="1" applyFill="1" applyBorder="1" applyAlignment="1">
      <alignment vertical="top"/>
    </xf>
    <xf numFmtId="0" fontId="1" fillId="6" borderId="11" xfId="0" applyFont="1" applyFill="1" applyBorder="1" applyAlignment="1">
      <alignment vertical="top"/>
    </xf>
    <xf numFmtId="0" fontId="1" fillId="6" borderId="36" xfId="0" applyFont="1" applyFill="1" applyBorder="1" applyAlignment="1">
      <alignment vertical="top"/>
    </xf>
    <xf numFmtId="0" fontId="1" fillId="0" borderId="0" xfId="0" applyFont="1" applyBorder="1" applyAlignment="1">
      <alignment vertical="top"/>
    </xf>
    <xf numFmtId="0" fontId="1" fillId="0" borderId="52" xfId="0" applyFont="1" applyBorder="1" applyAlignment="1">
      <alignment vertical="top"/>
    </xf>
    <xf numFmtId="3" fontId="1" fillId="6" borderId="14" xfId="0" applyNumberFormat="1" applyFont="1" applyFill="1" applyBorder="1" applyAlignment="1">
      <alignment horizontal="left" vertical="top" wrapText="1"/>
    </xf>
    <xf numFmtId="0" fontId="1" fillId="6" borderId="11" xfId="0" applyFont="1" applyFill="1" applyBorder="1" applyAlignment="1">
      <alignment horizontal="left" vertical="top" wrapText="1"/>
    </xf>
    <xf numFmtId="0" fontId="1" fillId="6" borderId="24" xfId="0" applyFont="1" applyFill="1" applyBorder="1" applyAlignment="1">
      <alignment horizontal="left" vertical="top" wrapText="1"/>
    </xf>
    <xf numFmtId="49" fontId="2" fillId="6" borderId="14" xfId="0" applyNumberFormat="1" applyFont="1" applyFill="1" applyBorder="1" applyAlignment="1">
      <alignment horizontal="center" vertical="top"/>
    </xf>
    <xf numFmtId="49" fontId="2" fillId="6" borderId="24" xfId="0" applyNumberFormat="1" applyFont="1" applyFill="1" applyBorder="1" applyAlignment="1">
      <alignment horizontal="center" vertical="top"/>
    </xf>
    <xf numFmtId="165" fontId="1" fillId="6" borderId="66" xfId="0" applyNumberFormat="1" applyFont="1" applyFill="1" applyBorder="1" applyAlignment="1">
      <alignment horizontal="center" vertical="top"/>
    </xf>
    <xf numFmtId="165" fontId="1" fillId="6" borderId="60" xfId="0" applyNumberFormat="1" applyFont="1" applyFill="1" applyBorder="1" applyAlignment="1">
      <alignment horizontal="center" vertical="top"/>
    </xf>
    <xf numFmtId="165" fontId="1" fillId="6" borderId="59" xfId="0" applyNumberFormat="1" applyFont="1" applyFill="1" applyBorder="1" applyAlignment="1">
      <alignment horizontal="center" vertical="top"/>
    </xf>
    <xf numFmtId="165" fontId="1" fillId="6" borderId="14" xfId="0" applyNumberFormat="1" applyFont="1" applyFill="1" applyBorder="1" applyAlignment="1">
      <alignment horizontal="center" vertical="top"/>
    </xf>
    <xf numFmtId="165" fontId="1" fillId="6" borderId="11" xfId="0" applyNumberFormat="1" applyFont="1" applyFill="1" applyBorder="1" applyAlignment="1">
      <alignment horizontal="center" vertical="top"/>
    </xf>
    <xf numFmtId="165" fontId="1" fillId="6" borderId="24" xfId="0" applyNumberFormat="1" applyFont="1" applyFill="1" applyBorder="1" applyAlignment="1">
      <alignment horizontal="center" vertical="top"/>
    </xf>
    <xf numFmtId="165" fontId="1" fillId="6" borderId="33" xfId="0" applyNumberFormat="1" applyFont="1" applyFill="1" applyBorder="1" applyAlignment="1">
      <alignment horizontal="center" vertical="top"/>
    </xf>
    <xf numFmtId="165" fontId="1" fillId="6" borderId="28" xfId="0" applyNumberFormat="1" applyFont="1" applyFill="1" applyBorder="1" applyAlignment="1">
      <alignment horizontal="center" vertical="top"/>
    </xf>
    <xf numFmtId="49" fontId="1" fillId="6" borderId="0" xfId="0" applyNumberFormat="1" applyFont="1" applyFill="1" applyBorder="1" applyAlignment="1">
      <alignment horizontal="center" vertical="top" wrapText="1"/>
    </xf>
    <xf numFmtId="49" fontId="2" fillId="6" borderId="14" xfId="0" applyNumberFormat="1" applyFont="1" applyFill="1" applyBorder="1" applyAlignment="1">
      <alignment horizontal="center" vertical="top" wrapText="1"/>
    </xf>
    <xf numFmtId="49" fontId="2" fillId="6" borderId="11" xfId="0" applyNumberFormat="1" applyFont="1" applyFill="1" applyBorder="1" applyAlignment="1">
      <alignment horizontal="center" vertical="top" wrapText="1"/>
    </xf>
    <xf numFmtId="49" fontId="2" fillId="9" borderId="6" xfId="0" applyNumberFormat="1" applyFont="1" applyFill="1" applyBorder="1" applyAlignment="1">
      <alignment horizontal="center" vertical="top"/>
    </xf>
    <xf numFmtId="49" fontId="2" fillId="2" borderId="60" xfId="0" applyNumberFormat="1" applyFont="1" applyFill="1" applyBorder="1" applyAlignment="1">
      <alignment horizontal="center" vertical="top"/>
    </xf>
    <xf numFmtId="49" fontId="2" fillId="8" borderId="11" xfId="0" applyNumberFormat="1" applyFont="1" applyFill="1" applyBorder="1" applyAlignment="1">
      <alignment horizontal="center" vertical="top"/>
    </xf>
    <xf numFmtId="49" fontId="1" fillId="6" borderId="13" xfId="0" applyNumberFormat="1" applyFont="1" applyFill="1" applyBorder="1" applyAlignment="1">
      <alignment horizontal="center" vertical="top" wrapText="1"/>
    </xf>
    <xf numFmtId="49" fontId="2" fillId="9" borderId="5" xfId="0" applyNumberFormat="1" applyFont="1" applyFill="1" applyBorder="1" applyAlignment="1">
      <alignment horizontal="center" vertical="top"/>
    </xf>
    <xf numFmtId="49" fontId="2" fillId="2" borderId="79" xfId="0" applyNumberFormat="1" applyFont="1" applyFill="1" applyBorder="1" applyAlignment="1">
      <alignment horizontal="center" vertical="top"/>
    </xf>
    <xf numFmtId="165" fontId="1" fillId="6" borderId="18" xfId="0" applyNumberFormat="1" applyFont="1" applyFill="1" applyBorder="1" applyAlignment="1">
      <alignment horizontal="left" vertical="top" wrapText="1"/>
    </xf>
    <xf numFmtId="0" fontId="2" fillId="6" borderId="14" xfId="0" applyFont="1" applyFill="1" applyBorder="1" applyAlignment="1">
      <alignment horizontal="center" vertical="top" wrapText="1"/>
    </xf>
    <xf numFmtId="0" fontId="2" fillId="6" borderId="24" xfId="0" applyFont="1" applyFill="1" applyBorder="1" applyAlignment="1">
      <alignment horizontal="center" vertical="top" wrapText="1"/>
    </xf>
    <xf numFmtId="49" fontId="2" fillId="6" borderId="11" xfId="0" applyNumberFormat="1" applyFont="1" applyFill="1" applyBorder="1" applyAlignment="1">
      <alignment horizontal="center" vertical="top"/>
    </xf>
    <xf numFmtId="49" fontId="2" fillId="8" borderId="11" xfId="0" applyNumberFormat="1" applyFont="1" applyFill="1" applyBorder="1" applyAlignment="1">
      <alignment horizontal="center" vertical="top" wrapText="1"/>
    </xf>
    <xf numFmtId="3" fontId="1" fillId="6" borderId="27" xfId="0" applyNumberFormat="1" applyFont="1" applyFill="1" applyBorder="1" applyAlignment="1">
      <alignment horizontal="left" vertical="top" wrapText="1"/>
    </xf>
    <xf numFmtId="49" fontId="2" fillId="9" borderId="6" xfId="0" applyNumberFormat="1" applyFont="1" applyFill="1" applyBorder="1" applyAlignment="1">
      <alignment horizontal="center" vertical="top"/>
    </xf>
    <xf numFmtId="49" fontId="1" fillId="6" borderId="0" xfId="0" applyNumberFormat="1" applyFont="1" applyFill="1" applyBorder="1" applyAlignment="1">
      <alignment horizontal="center" vertical="top" wrapText="1"/>
    </xf>
    <xf numFmtId="49" fontId="2" fillId="6" borderId="14" xfId="0" applyNumberFormat="1" applyFont="1" applyFill="1" applyBorder="1" applyAlignment="1">
      <alignment horizontal="center" vertical="top"/>
    </xf>
    <xf numFmtId="49" fontId="2" fillId="6" borderId="11" xfId="0" applyNumberFormat="1" applyFont="1" applyFill="1" applyBorder="1" applyAlignment="1">
      <alignment horizontal="center" vertical="top"/>
    </xf>
    <xf numFmtId="165" fontId="1" fillId="6" borderId="60" xfId="0" applyNumberFormat="1" applyFont="1" applyFill="1" applyBorder="1" applyAlignment="1">
      <alignment horizontal="center" vertical="top"/>
    </xf>
    <xf numFmtId="165" fontId="1" fillId="6" borderId="14" xfId="0" applyNumberFormat="1" applyFont="1" applyFill="1" applyBorder="1" applyAlignment="1">
      <alignment horizontal="center" vertical="top"/>
    </xf>
    <xf numFmtId="0" fontId="1" fillId="6" borderId="33" xfId="0" applyFont="1" applyFill="1" applyBorder="1" applyAlignment="1">
      <alignment horizontal="left" vertical="top" wrapText="1"/>
    </xf>
    <xf numFmtId="0" fontId="2" fillId="6" borderId="14" xfId="0" applyFont="1" applyFill="1" applyBorder="1" applyAlignment="1">
      <alignment horizontal="center" vertical="top" wrapText="1"/>
    </xf>
    <xf numFmtId="49" fontId="2" fillId="2" borderId="60" xfId="0" applyNumberFormat="1" applyFont="1" applyFill="1" applyBorder="1" applyAlignment="1">
      <alignment horizontal="center" vertical="top"/>
    </xf>
    <xf numFmtId="49" fontId="2" fillId="8" borderId="11" xfId="0" applyNumberFormat="1" applyFont="1" applyFill="1" applyBorder="1" applyAlignment="1">
      <alignment horizontal="center" vertical="top"/>
    </xf>
    <xf numFmtId="0" fontId="1" fillId="6" borderId="28" xfId="0" applyFont="1" applyFill="1" applyBorder="1" applyAlignment="1">
      <alignment vertical="top" wrapText="1"/>
    </xf>
    <xf numFmtId="165" fontId="1" fillId="6" borderId="66" xfId="0" applyNumberFormat="1" applyFont="1" applyFill="1" applyBorder="1" applyAlignment="1">
      <alignment horizontal="center" vertical="top"/>
    </xf>
    <xf numFmtId="164" fontId="1" fillId="6" borderId="14" xfId="0" applyNumberFormat="1" applyFont="1" applyFill="1" applyBorder="1" applyAlignment="1">
      <alignment horizontal="center" vertical="top"/>
    </xf>
    <xf numFmtId="0" fontId="1" fillId="0" borderId="24" xfId="0" applyFont="1" applyBorder="1" applyAlignment="1">
      <alignment vertical="top"/>
    </xf>
    <xf numFmtId="0" fontId="1" fillId="0" borderId="0" xfId="0" applyFont="1" applyBorder="1" applyAlignment="1">
      <alignment vertical="top"/>
    </xf>
    <xf numFmtId="165" fontId="1" fillId="6" borderId="3" xfId="0" applyNumberFormat="1" applyFont="1" applyFill="1" applyBorder="1" applyAlignment="1">
      <alignment horizontal="center" vertical="top"/>
    </xf>
    <xf numFmtId="0" fontId="1" fillId="6" borderId="82" xfId="0" applyFont="1" applyFill="1" applyBorder="1" applyAlignment="1">
      <alignment horizontal="center" vertical="top" wrapText="1"/>
    </xf>
    <xf numFmtId="164" fontId="1" fillId="6" borderId="43" xfId="0" applyNumberFormat="1" applyFont="1" applyFill="1" applyBorder="1" applyAlignment="1">
      <alignment horizontal="center" vertical="top"/>
    </xf>
    <xf numFmtId="164" fontId="1" fillId="6" borderId="84" xfId="0" applyNumberFormat="1" applyFont="1" applyFill="1" applyBorder="1" applyAlignment="1">
      <alignment horizontal="center" vertical="top"/>
    </xf>
    <xf numFmtId="164" fontId="1" fillId="6" borderId="31" xfId="0" applyNumberFormat="1" applyFont="1" applyFill="1" applyBorder="1" applyAlignment="1">
      <alignment horizontal="center" vertical="top"/>
    </xf>
    <xf numFmtId="165" fontId="1" fillId="6" borderId="83" xfId="0" applyNumberFormat="1" applyFont="1" applyFill="1" applyBorder="1" applyAlignment="1">
      <alignment horizontal="left" vertical="top" wrapText="1"/>
    </xf>
    <xf numFmtId="165" fontId="1" fillId="6" borderId="55" xfId="0" applyNumberFormat="1" applyFont="1" applyFill="1" applyBorder="1" applyAlignment="1">
      <alignment horizontal="center" vertical="top"/>
    </xf>
    <xf numFmtId="165" fontId="1" fillId="6" borderId="86" xfId="0" applyNumberFormat="1" applyFont="1" applyFill="1" applyBorder="1" applyAlignment="1">
      <alignment horizontal="center" vertical="top"/>
    </xf>
    <xf numFmtId="165" fontId="1" fillId="6" borderId="76" xfId="0" applyNumberFormat="1" applyFont="1" applyFill="1" applyBorder="1" applyAlignment="1">
      <alignment horizontal="center"/>
    </xf>
    <xf numFmtId="165" fontId="1" fillId="6" borderId="37" xfId="0" applyNumberFormat="1" applyFont="1" applyFill="1" applyBorder="1" applyAlignment="1">
      <alignment horizontal="center"/>
    </xf>
    <xf numFmtId="49" fontId="2" fillId="9" borderId="6" xfId="0" applyNumberFormat="1" applyFont="1" applyFill="1" applyBorder="1" applyAlignment="1">
      <alignment horizontal="center" vertical="top"/>
    </xf>
    <xf numFmtId="49" fontId="1" fillId="6" borderId="44" xfId="0" applyNumberFormat="1" applyFont="1" applyFill="1" applyBorder="1" applyAlignment="1">
      <alignment horizontal="center" vertical="top" wrapText="1"/>
    </xf>
    <xf numFmtId="49" fontId="1" fillId="6" borderId="52" xfId="0" applyNumberFormat="1" applyFont="1" applyFill="1" applyBorder="1" applyAlignment="1">
      <alignment horizontal="center" vertical="top" wrapText="1"/>
    </xf>
    <xf numFmtId="49" fontId="2" fillId="2" borderId="60" xfId="0" applyNumberFormat="1" applyFont="1" applyFill="1" applyBorder="1" applyAlignment="1">
      <alignment horizontal="center" vertical="top"/>
    </xf>
    <xf numFmtId="49" fontId="2" fillId="8" borderId="11" xfId="0" applyNumberFormat="1" applyFont="1" applyFill="1" applyBorder="1" applyAlignment="1">
      <alignment horizontal="center" vertical="top"/>
    </xf>
    <xf numFmtId="0" fontId="2" fillId="6" borderId="14" xfId="0" applyFont="1" applyFill="1" applyBorder="1" applyAlignment="1">
      <alignment horizontal="center" vertical="top" wrapText="1"/>
    </xf>
    <xf numFmtId="165" fontId="1" fillId="6" borderId="57" xfId="0" applyNumberFormat="1" applyFont="1" applyFill="1" applyBorder="1" applyAlignment="1">
      <alignment horizontal="center" vertical="top" wrapText="1"/>
    </xf>
    <xf numFmtId="164" fontId="1" fillId="6" borderId="44" xfId="0" applyNumberFormat="1" applyFont="1" applyFill="1" applyBorder="1" applyAlignment="1">
      <alignment horizontal="center" vertical="top"/>
    </xf>
    <xf numFmtId="0" fontId="2" fillId="6" borderId="33" xfId="0" applyFont="1" applyFill="1" applyBorder="1" applyAlignment="1">
      <alignment vertical="top" wrapText="1"/>
    </xf>
    <xf numFmtId="165" fontId="1" fillId="6" borderId="83" xfId="0" applyNumberFormat="1" applyFont="1" applyFill="1" applyBorder="1" applyAlignment="1">
      <alignment horizontal="center" vertical="top"/>
    </xf>
    <xf numFmtId="49" fontId="1" fillId="6" borderId="15" xfId="0" applyNumberFormat="1" applyFont="1" applyFill="1" applyBorder="1" applyAlignment="1">
      <alignment horizontal="center" vertical="top"/>
    </xf>
    <xf numFmtId="49" fontId="1" fillId="6" borderId="114" xfId="0" applyNumberFormat="1" applyFont="1" applyFill="1" applyBorder="1" applyAlignment="1">
      <alignment horizontal="center" vertical="top"/>
    </xf>
    <xf numFmtId="0" fontId="1" fillId="0" borderId="75" xfId="0" applyFont="1" applyBorder="1" applyAlignment="1">
      <alignment horizontal="justify" vertical="center"/>
    </xf>
    <xf numFmtId="0" fontId="1" fillId="6" borderId="66" xfId="0" applyFont="1" applyFill="1" applyBorder="1" applyAlignment="1">
      <alignment horizontal="left" vertical="top" wrapText="1"/>
    </xf>
    <xf numFmtId="0" fontId="1" fillId="6" borderId="72" xfId="0" applyFont="1" applyFill="1" applyBorder="1" applyAlignment="1">
      <alignment vertical="top" wrapText="1"/>
    </xf>
    <xf numFmtId="0" fontId="1" fillId="6" borderId="86" xfId="0" applyFont="1" applyFill="1" applyBorder="1" applyAlignment="1">
      <alignment horizontal="left" vertical="top" wrapText="1"/>
    </xf>
    <xf numFmtId="49" fontId="1" fillId="6" borderId="86" xfId="0" applyNumberFormat="1" applyFont="1" applyFill="1" applyBorder="1" applyAlignment="1">
      <alignment horizontal="center" vertical="top"/>
    </xf>
    <xf numFmtId="0" fontId="1" fillId="6" borderId="73" xfId="0" applyFont="1" applyFill="1" applyBorder="1" applyAlignment="1">
      <alignment horizontal="center" vertical="top" wrapText="1"/>
    </xf>
    <xf numFmtId="165" fontId="1" fillId="6" borderId="61" xfId="0" applyNumberFormat="1" applyFont="1" applyFill="1" applyBorder="1" applyAlignment="1">
      <alignment horizontal="center" vertical="top" wrapText="1"/>
    </xf>
    <xf numFmtId="3" fontId="1" fillId="6" borderId="57" xfId="0" applyNumberFormat="1" applyFont="1" applyFill="1" applyBorder="1" applyAlignment="1">
      <alignment horizontal="left" vertical="top" wrapText="1"/>
    </xf>
    <xf numFmtId="165" fontId="1" fillId="6" borderId="13" xfId="0" applyNumberFormat="1" applyFont="1" applyFill="1" applyBorder="1" applyAlignment="1">
      <alignment horizontal="center" vertical="top"/>
    </xf>
    <xf numFmtId="165" fontId="1" fillId="6" borderId="57" xfId="0" applyNumberFormat="1" applyFont="1" applyFill="1" applyBorder="1" applyAlignment="1">
      <alignment horizontal="left" vertical="top" wrapText="1"/>
    </xf>
    <xf numFmtId="3" fontId="1" fillId="6" borderId="67" xfId="0" applyNumberFormat="1" applyFont="1" applyFill="1" applyBorder="1" applyAlignment="1">
      <alignment horizontal="center" vertical="top" wrapText="1"/>
    </xf>
    <xf numFmtId="165" fontId="1" fillId="6" borderId="67" xfId="0" applyNumberFormat="1" applyFont="1" applyFill="1" applyBorder="1" applyAlignment="1">
      <alignment horizontal="center" vertical="top" wrapText="1"/>
    </xf>
    <xf numFmtId="3" fontId="1" fillId="6" borderId="73" xfId="0" applyNumberFormat="1" applyFont="1" applyFill="1" applyBorder="1" applyAlignment="1">
      <alignment horizontal="center" vertical="top" wrapText="1"/>
    </xf>
    <xf numFmtId="165" fontId="1" fillId="6" borderId="86" xfId="0" applyNumberFormat="1" applyFont="1" applyFill="1" applyBorder="1" applyAlignment="1">
      <alignment horizontal="left" vertical="top" wrapText="1"/>
    </xf>
    <xf numFmtId="0" fontId="2" fillId="6" borderId="11" xfId="0" applyFont="1" applyFill="1" applyBorder="1" applyAlignment="1">
      <alignment horizontal="center" vertical="center" textRotation="255" wrapText="1"/>
    </xf>
    <xf numFmtId="164" fontId="1" fillId="6" borderId="27" xfId="0" applyNumberFormat="1" applyFont="1" applyFill="1" applyBorder="1" applyAlignment="1">
      <alignment horizontal="center" vertical="top" wrapText="1"/>
    </xf>
    <xf numFmtId="164" fontId="1" fillId="6" borderId="66" xfId="0" applyNumberFormat="1" applyFont="1" applyFill="1" applyBorder="1" applyAlignment="1">
      <alignment horizontal="center" vertical="top" wrapText="1"/>
    </xf>
    <xf numFmtId="164" fontId="1" fillId="6" borderId="33" xfId="0" applyNumberFormat="1" applyFont="1" applyFill="1" applyBorder="1" applyAlignment="1">
      <alignment horizontal="center" vertical="top" wrapText="1"/>
    </xf>
    <xf numFmtId="164" fontId="1" fillId="6" borderId="6" xfId="0" applyNumberFormat="1" applyFont="1" applyFill="1" applyBorder="1" applyAlignment="1">
      <alignment horizontal="center" vertical="top" wrapText="1"/>
    </xf>
    <xf numFmtId="164" fontId="1" fillId="6" borderId="60" xfId="0" applyNumberFormat="1" applyFont="1" applyFill="1" applyBorder="1" applyAlignment="1">
      <alignment horizontal="center" vertical="top" wrapText="1"/>
    </xf>
    <xf numFmtId="164" fontId="1" fillId="6" borderId="31" xfId="0" applyNumberFormat="1" applyFont="1" applyFill="1" applyBorder="1" applyAlignment="1">
      <alignment horizontal="center" vertical="top" wrapText="1"/>
    </xf>
    <xf numFmtId="164" fontId="1" fillId="6" borderId="24" xfId="0" applyNumberFormat="1" applyFont="1" applyFill="1" applyBorder="1" applyAlignment="1">
      <alignment horizontal="center" vertical="top" wrapText="1"/>
    </xf>
    <xf numFmtId="164" fontId="1" fillId="6" borderId="23" xfId="0" applyNumberFormat="1" applyFont="1" applyFill="1" applyBorder="1" applyAlignment="1">
      <alignment horizontal="center" vertical="top" wrapText="1"/>
    </xf>
    <xf numFmtId="165" fontId="1" fillId="6" borderId="18" xfId="0" applyNumberFormat="1" applyFont="1" applyFill="1" applyBorder="1" applyAlignment="1">
      <alignment horizontal="justify" vertical="top"/>
    </xf>
    <xf numFmtId="0" fontId="1" fillId="0" borderId="86" xfId="0" applyFont="1" applyBorder="1" applyAlignment="1">
      <alignment vertical="top"/>
    </xf>
    <xf numFmtId="0" fontId="1" fillId="0" borderId="62" xfId="0" applyFont="1" applyBorder="1" applyAlignment="1">
      <alignment horizontal="center" vertical="top"/>
    </xf>
    <xf numFmtId="0" fontId="1" fillId="0" borderId="61" xfId="0" applyFont="1" applyBorder="1" applyAlignment="1">
      <alignment vertical="top"/>
    </xf>
    <xf numFmtId="49" fontId="2" fillId="6" borderId="14" xfId="0" applyNumberFormat="1" applyFont="1" applyFill="1" applyBorder="1" applyAlignment="1">
      <alignment vertical="top"/>
    </xf>
    <xf numFmtId="49" fontId="2" fillId="6" borderId="24" xfId="0" applyNumberFormat="1" applyFont="1" applyFill="1" applyBorder="1" applyAlignment="1">
      <alignment vertical="top"/>
    </xf>
    <xf numFmtId="164" fontId="1" fillId="6" borderId="25" xfId="0" applyNumberFormat="1" applyFont="1" applyFill="1" applyBorder="1" applyAlignment="1">
      <alignment horizontal="center" vertical="top" wrapText="1"/>
    </xf>
    <xf numFmtId="164" fontId="1" fillId="6" borderId="59" xfId="0" applyNumberFormat="1" applyFont="1" applyFill="1" applyBorder="1" applyAlignment="1">
      <alignment horizontal="center" vertical="top" wrapText="1"/>
    </xf>
    <xf numFmtId="164" fontId="1" fillId="6" borderId="28" xfId="0" applyNumberFormat="1" applyFont="1" applyFill="1" applyBorder="1" applyAlignment="1">
      <alignment horizontal="center" vertical="top" wrapText="1"/>
    </xf>
    <xf numFmtId="0" fontId="1" fillId="0" borderId="74" xfId="0" applyFont="1" applyBorder="1" applyAlignment="1">
      <alignment horizontal="center" vertical="top"/>
    </xf>
    <xf numFmtId="164" fontId="1" fillId="6" borderId="18" xfId="0" applyNumberFormat="1" applyFont="1" applyFill="1" applyBorder="1" applyAlignment="1">
      <alignment horizontal="center" vertical="top"/>
    </xf>
    <xf numFmtId="164" fontId="1" fillId="6" borderId="66" xfId="0" applyNumberFormat="1" applyFont="1" applyFill="1" applyBorder="1" applyAlignment="1">
      <alignment horizontal="center" vertical="top"/>
    </xf>
    <xf numFmtId="3" fontId="1" fillId="6" borderId="88" xfId="0" applyNumberFormat="1" applyFont="1" applyFill="1" applyBorder="1" applyAlignment="1">
      <alignment horizontal="justify" vertical="top"/>
    </xf>
    <xf numFmtId="0" fontId="1" fillId="6" borderId="88" xfId="0" applyFont="1" applyFill="1" applyBorder="1" applyAlignment="1">
      <alignment horizontal="center" vertical="top" wrapText="1"/>
    </xf>
    <xf numFmtId="164" fontId="1" fillId="6" borderId="59" xfId="0" applyNumberFormat="1" applyFont="1" applyFill="1" applyBorder="1" applyAlignment="1">
      <alignment horizontal="center" vertical="top"/>
    </xf>
    <xf numFmtId="165" fontId="1" fillId="0" borderId="78" xfId="0" applyNumberFormat="1" applyFont="1" applyBorder="1" applyAlignment="1">
      <alignment horizontal="center" vertical="top"/>
    </xf>
    <xf numFmtId="165" fontId="1" fillId="0" borderId="60" xfId="0" applyNumberFormat="1" applyFont="1" applyBorder="1" applyAlignment="1">
      <alignment horizontal="center" vertical="top"/>
    </xf>
    <xf numFmtId="165" fontId="1" fillId="0" borderId="12" xfId="0" applyNumberFormat="1" applyFont="1" applyBorder="1" applyAlignment="1">
      <alignment horizontal="center" vertical="top"/>
    </xf>
    <xf numFmtId="164" fontId="1" fillId="6" borderId="73" xfId="0" applyNumberFormat="1" applyFont="1" applyFill="1" applyBorder="1" applyAlignment="1">
      <alignment horizontal="center" vertical="top" wrapText="1"/>
    </xf>
    <xf numFmtId="164" fontId="1" fillId="6" borderId="14" xfId="0" applyNumberFormat="1" applyFont="1" applyFill="1" applyBorder="1" applyAlignment="1">
      <alignment horizontal="center" vertical="top" wrapText="1"/>
    </xf>
    <xf numFmtId="4" fontId="1" fillId="6" borderId="88" xfId="0" applyNumberFormat="1" applyFont="1" applyFill="1" applyBorder="1" applyAlignment="1">
      <alignment horizontal="center" vertical="top" wrapText="1"/>
    </xf>
    <xf numFmtId="165" fontId="1" fillId="6" borderId="14" xfId="0" applyNumberFormat="1" applyFont="1" applyFill="1" applyBorder="1" applyAlignment="1">
      <alignment horizontal="center" vertical="top" wrapText="1"/>
    </xf>
    <xf numFmtId="165" fontId="1" fillId="6" borderId="16" xfId="0" applyNumberFormat="1" applyFont="1" applyFill="1" applyBorder="1" applyAlignment="1">
      <alignment horizontal="left" vertical="top" wrapText="1"/>
    </xf>
    <xf numFmtId="0" fontId="1" fillId="0" borderId="0" xfId="0" applyFont="1" applyBorder="1" applyAlignment="1">
      <alignment vertical="top"/>
    </xf>
    <xf numFmtId="49" fontId="2" fillId="9" borderId="6" xfId="0" applyNumberFormat="1" applyFont="1" applyFill="1" applyBorder="1" applyAlignment="1">
      <alignment horizontal="center" vertical="top"/>
    </xf>
    <xf numFmtId="49" fontId="1" fillId="6" borderId="0" xfId="0" applyNumberFormat="1" applyFont="1" applyFill="1" applyBorder="1" applyAlignment="1">
      <alignment horizontal="center" vertical="top" wrapText="1"/>
    </xf>
    <xf numFmtId="49" fontId="2" fillId="2" borderId="60" xfId="0" applyNumberFormat="1" applyFont="1" applyFill="1" applyBorder="1" applyAlignment="1">
      <alignment horizontal="center" vertical="top"/>
    </xf>
    <xf numFmtId="49" fontId="2" fillId="8" borderId="11" xfId="0" applyNumberFormat="1" applyFont="1" applyFill="1" applyBorder="1" applyAlignment="1">
      <alignment horizontal="center" vertical="top"/>
    </xf>
    <xf numFmtId="49" fontId="1" fillId="6" borderId="13" xfId="0" applyNumberFormat="1" applyFont="1" applyFill="1" applyBorder="1" applyAlignment="1">
      <alignment horizontal="center" vertical="top" wrapText="1"/>
    </xf>
    <xf numFmtId="165" fontId="1" fillId="6" borderId="66" xfId="0" applyNumberFormat="1" applyFont="1" applyFill="1" applyBorder="1" applyAlignment="1">
      <alignment horizontal="center" vertical="top"/>
    </xf>
    <xf numFmtId="165" fontId="1" fillId="6" borderId="11" xfId="0" applyNumberFormat="1" applyFont="1" applyFill="1" applyBorder="1" applyAlignment="1">
      <alignment horizontal="center" vertical="top"/>
    </xf>
    <xf numFmtId="165" fontId="1" fillId="6" borderId="31" xfId="0" applyNumberFormat="1" applyFont="1" applyFill="1" applyBorder="1" applyAlignment="1">
      <alignment horizontal="center" vertical="top"/>
    </xf>
    <xf numFmtId="3" fontId="1" fillId="6" borderId="88" xfId="0" applyNumberFormat="1" applyFont="1" applyFill="1" applyBorder="1" applyAlignment="1">
      <alignment vertical="top" wrapText="1"/>
    </xf>
    <xf numFmtId="165" fontId="1" fillId="6" borderId="62" xfId="0" applyNumberFormat="1" applyFont="1" applyFill="1" applyBorder="1" applyAlignment="1">
      <alignment horizontal="center" vertical="top" wrapText="1"/>
    </xf>
    <xf numFmtId="3" fontId="1" fillId="6" borderId="61" xfId="0" applyNumberFormat="1" applyFont="1" applyFill="1" applyBorder="1" applyAlignment="1">
      <alignment vertical="top" wrapText="1"/>
    </xf>
    <xf numFmtId="49" fontId="1" fillId="6" borderId="82" xfId="0" applyNumberFormat="1" applyFont="1" applyFill="1" applyBorder="1" applyAlignment="1">
      <alignment horizontal="center" vertical="top"/>
    </xf>
    <xf numFmtId="0" fontId="1" fillId="6" borderId="84" xfId="0" applyFont="1" applyFill="1" applyBorder="1" applyAlignment="1">
      <alignment horizontal="center" vertical="top"/>
    </xf>
    <xf numFmtId="0" fontId="1" fillId="6" borderId="85" xfId="0" applyFont="1" applyFill="1" applyBorder="1" applyAlignment="1">
      <alignment horizontal="center" vertical="top"/>
    </xf>
    <xf numFmtId="49" fontId="16" fillId="0" borderId="1" xfId="0" applyNumberFormat="1" applyFont="1" applyBorder="1" applyAlignment="1">
      <alignment horizontal="center" vertical="top"/>
    </xf>
    <xf numFmtId="165" fontId="1" fillId="6" borderId="0" xfId="0" applyNumberFormat="1" applyFont="1" applyFill="1" applyBorder="1" applyAlignment="1">
      <alignment vertical="top" wrapText="1"/>
    </xf>
    <xf numFmtId="49" fontId="1" fillId="6" borderId="0" xfId="0" applyNumberFormat="1" applyFont="1" applyFill="1" applyBorder="1" applyAlignment="1">
      <alignment vertical="top" wrapText="1"/>
    </xf>
    <xf numFmtId="3" fontId="1" fillId="6" borderId="23" xfId="0" applyNumberFormat="1" applyFont="1" applyFill="1" applyBorder="1" applyAlignment="1">
      <alignment horizontal="center" vertical="top" wrapText="1"/>
    </xf>
    <xf numFmtId="165" fontId="1" fillId="6" borderId="14" xfId="0" applyNumberFormat="1" applyFont="1" applyFill="1" applyBorder="1" applyAlignment="1">
      <alignment vertical="top"/>
    </xf>
    <xf numFmtId="165" fontId="1" fillId="6" borderId="11" xfId="0" applyNumberFormat="1" applyFont="1" applyFill="1" applyBorder="1" applyAlignment="1">
      <alignment vertical="top"/>
    </xf>
    <xf numFmtId="1" fontId="1" fillId="6" borderId="6" xfId="0" applyNumberFormat="1" applyFont="1" applyFill="1" applyBorder="1" applyAlignment="1">
      <alignment horizontal="center" vertical="top" wrapText="1"/>
    </xf>
    <xf numFmtId="165" fontId="1" fillId="6" borderId="31" xfId="0" applyNumberFormat="1" applyFont="1" applyFill="1" applyBorder="1" applyAlignment="1">
      <alignment vertical="top"/>
    </xf>
    <xf numFmtId="165" fontId="1" fillId="6" borderId="24" xfId="0" applyNumberFormat="1" applyFont="1" applyFill="1" applyBorder="1" applyAlignment="1">
      <alignment vertical="top"/>
    </xf>
    <xf numFmtId="165" fontId="1" fillId="6" borderId="28" xfId="0" applyNumberFormat="1" applyFont="1" applyFill="1" applyBorder="1" applyAlignment="1">
      <alignment vertical="top"/>
    </xf>
    <xf numFmtId="0" fontId="2" fillId="6" borderId="14" xfId="0" applyFont="1" applyFill="1" applyBorder="1" applyAlignment="1">
      <alignment horizontal="center" vertical="top" wrapText="1"/>
    </xf>
    <xf numFmtId="0" fontId="1" fillId="0" borderId="0" xfId="0" applyFont="1" applyBorder="1" applyAlignment="1">
      <alignment vertical="top"/>
    </xf>
    <xf numFmtId="49" fontId="2" fillId="9" borderId="6" xfId="0" applyNumberFormat="1" applyFont="1" applyFill="1" applyBorder="1" applyAlignment="1">
      <alignment horizontal="center" vertical="top"/>
    </xf>
    <xf numFmtId="49" fontId="2" fillId="6" borderId="24" xfId="0" applyNumberFormat="1" applyFont="1" applyFill="1" applyBorder="1" applyAlignment="1">
      <alignment horizontal="center" vertical="top"/>
    </xf>
    <xf numFmtId="49" fontId="1" fillId="6" borderId="23" xfId="0" applyNumberFormat="1" applyFont="1" applyFill="1" applyBorder="1" applyAlignment="1">
      <alignment horizontal="center" vertical="top" wrapText="1"/>
    </xf>
    <xf numFmtId="49" fontId="2" fillId="8" borderId="11" xfId="0" applyNumberFormat="1" applyFont="1" applyFill="1" applyBorder="1" applyAlignment="1">
      <alignment horizontal="center" vertical="top"/>
    </xf>
    <xf numFmtId="49" fontId="2" fillId="6" borderId="11" xfId="0" applyNumberFormat="1" applyFont="1" applyFill="1" applyBorder="1" applyAlignment="1">
      <alignment horizontal="center" vertical="top"/>
    </xf>
    <xf numFmtId="49" fontId="2" fillId="2" borderId="60" xfId="0" applyNumberFormat="1" applyFont="1" applyFill="1" applyBorder="1" applyAlignment="1">
      <alignment horizontal="center" vertical="top"/>
    </xf>
    <xf numFmtId="0" fontId="1" fillId="0" borderId="14" xfId="0" applyFont="1" applyBorder="1" applyAlignment="1">
      <alignment vertical="top"/>
    </xf>
    <xf numFmtId="0" fontId="1" fillId="0" borderId="18" xfId="0" applyFont="1" applyBorder="1" applyAlignment="1">
      <alignment horizontal="center" vertical="top"/>
    </xf>
    <xf numFmtId="165" fontId="1" fillId="6" borderId="33" xfId="0" applyNumberFormat="1" applyFont="1" applyFill="1" applyBorder="1" applyAlignment="1">
      <alignment vertical="top"/>
    </xf>
    <xf numFmtId="165" fontId="1" fillId="6" borderId="114" xfId="0" applyNumberFormat="1" applyFont="1" applyFill="1" applyBorder="1" applyAlignment="1">
      <alignment vertical="top"/>
    </xf>
    <xf numFmtId="3" fontId="1" fillId="6" borderId="86" xfId="0" applyNumberFormat="1" applyFont="1" applyFill="1" applyBorder="1" applyAlignment="1">
      <alignment horizontal="center" vertical="top" wrapText="1"/>
    </xf>
    <xf numFmtId="165" fontId="1" fillId="6" borderId="73" xfId="0" applyNumberFormat="1" applyFont="1" applyFill="1" applyBorder="1" applyAlignment="1">
      <alignment horizontal="center" vertical="top"/>
    </xf>
    <xf numFmtId="0" fontId="1" fillId="0" borderId="36" xfId="0" applyFont="1" applyBorder="1" applyAlignment="1">
      <alignment horizontal="center" vertical="top"/>
    </xf>
    <xf numFmtId="0" fontId="1" fillId="6" borderId="82" xfId="0" applyFont="1" applyFill="1" applyBorder="1" applyAlignment="1">
      <alignment vertical="top"/>
    </xf>
    <xf numFmtId="165" fontId="1" fillId="6" borderId="75" xfId="0" applyNumberFormat="1" applyFont="1" applyFill="1" applyBorder="1" applyAlignment="1">
      <alignment vertical="top" wrapText="1"/>
    </xf>
    <xf numFmtId="3" fontId="1" fillId="6" borderId="83" xfId="0" applyNumberFormat="1" applyFont="1" applyFill="1" applyBorder="1" applyAlignment="1">
      <alignment horizontal="center" vertical="top" wrapText="1"/>
    </xf>
    <xf numFmtId="164" fontId="1" fillId="6" borderId="75" xfId="0" applyNumberFormat="1" applyFont="1" applyFill="1" applyBorder="1" applyAlignment="1">
      <alignment horizontal="center" vertical="top" wrapText="1"/>
    </xf>
    <xf numFmtId="165" fontId="1" fillId="6" borderId="106" xfId="0" applyNumberFormat="1" applyFont="1" applyFill="1" applyBorder="1" applyAlignment="1">
      <alignment horizontal="center" vertical="top"/>
    </xf>
    <xf numFmtId="3" fontId="1" fillId="6" borderId="54" xfId="0" applyNumberFormat="1" applyFont="1" applyFill="1" applyBorder="1" applyAlignment="1">
      <alignment horizontal="center" vertical="center" textRotation="90" wrapText="1"/>
    </xf>
    <xf numFmtId="3" fontId="2" fillId="6" borderId="33" xfId="0" applyNumberFormat="1" applyFont="1" applyFill="1" applyBorder="1" applyAlignment="1">
      <alignment horizontal="center" vertical="top" wrapText="1"/>
    </xf>
    <xf numFmtId="0" fontId="2" fillId="6" borderId="28" xfId="0" applyFont="1" applyFill="1" applyBorder="1" applyAlignment="1">
      <alignment horizontal="center" vertical="top" wrapText="1"/>
    </xf>
    <xf numFmtId="3" fontId="1" fillId="6" borderId="31" xfId="0" applyNumberFormat="1" applyFont="1" applyFill="1" applyBorder="1" applyAlignment="1">
      <alignment horizontal="center" vertical="center" textRotation="90" wrapText="1"/>
    </xf>
    <xf numFmtId="0" fontId="1" fillId="6" borderId="61" xfId="0" applyFont="1" applyFill="1" applyBorder="1" applyAlignment="1">
      <alignment horizontal="center" vertical="top" wrapText="1"/>
    </xf>
    <xf numFmtId="0" fontId="2" fillId="6" borderId="31" xfId="0" applyFont="1" applyFill="1" applyBorder="1" applyAlignment="1">
      <alignment horizontal="center" vertical="top" wrapText="1"/>
    </xf>
    <xf numFmtId="3" fontId="2" fillId="6" borderId="77" xfId="0" applyNumberFormat="1" applyFont="1" applyFill="1" applyBorder="1" applyAlignment="1">
      <alignment horizontal="right" vertical="center"/>
    </xf>
    <xf numFmtId="0" fontId="1" fillId="6" borderId="88" xfId="0" applyFont="1" applyFill="1" applyBorder="1" applyAlignment="1">
      <alignment vertical="top" wrapText="1"/>
    </xf>
    <xf numFmtId="0" fontId="1" fillId="6" borderId="11" xfId="0" applyFont="1" applyFill="1" applyBorder="1" applyAlignment="1">
      <alignment vertical="top" wrapText="1"/>
    </xf>
    <xf numFmtId="0" fontId="17" fillId="0" borderId="88" xfId="0" applyFont="1" applyFill="1" applyBorder="1" applyAlignment="1">
      <alignment horizontal="center" vertical="top" wrapText="1"/>
    </xf>
    <xf numFmtId="0" fontId="17" fillId="0" borderId="41" xfId="0" applyFont="1" applyFill="1" applyBorder="1" applyAlignment="1">
      <alignment horizontal="center" vertical="top" wrapText="1"/>
    </xf>
    <xf numFmtId="0" fontId="18" fillId="0" borderId="10" xfId="0" applyFont="1" applyFill="1" applyBorder="1" applyAlignment="1">
      <alignment horizontal="center" vertical="top" wrapText="1"/>
    </xf>
    <xf numFmtId="0" fontId="1" fillId="0" borderId="73" xfId="0" applyFont="1" applyBorder="1" applyAlignment="1">
      <alignment horizontal="center" vertical="top"/>
    </xf>
    <xf numFmtId="0" fontId="1" fillId="0" borderId="75" xfId="0" applyFont="1" applyBorder="1" applyAlignment="1">
      <alignment vertical="top"/>
    </xf>
    <xf numFmtId="0" fontId="2" fillId="6" borderId="60" xfId="0" applyFont="1" applyFill="1" applyBorder="1" applyAlignment="1">
      <alignment horizontal="center" vertical="top" wrapText="1"/>
    </xf>
    <xf numFmtId="0" fontId="2" fillId="6" borderId="0" xfId="0" applyFont="1" applyFill="1" applyBorder="1" applyAlignment="1">
      <alignment horizontal="center" vertical="center" wrapText="1"/>
    </xf>
    <xf numFmtId="0" fontId="2" fillId="6" borderId="75" xfId="0" applyFont="1" applyFill="1" applyBorder="1" applyAlignment="1">
      <alignment horizontal="center" vertical="top" wrapText="1"/>
    </xf>
    <xf numFmtId="0" fontId="15" fillId="0" borderId="17" xfId="0" applyFont="1" applyFill="1" applyBorder="1" applyAlignment="1">
      <alignment horizontal="left" vertical="top" wrapText="1"/>
    </xf>
    <xf numFmtId="0" fontId="15" fillId="0" borderId="18" xfId="0" applyFont="1" applyFill="1" applyBorder="1" applyAlignment="1">
      <alignment horizontal="left" vertical="top" wrapText="1"/>
    </xf>
    <xf numFmtId="0" fontId="2" fillId="6" borderId="14" xfId="0" applyFont="1" applyFill="1" applyBorder="1" applyAlignment="1">
      <alignment horizontal="center" vertical="top" wrapText="1"/>
    </xf>
    <xf numFmtId="165" fontId="1" fillId="6" borderId="62" xfId="0" applyNumberFormat="1" applyFont="1" applyFill="1" applyBorder="1" applyAlignment="1">
      <alignment horizontal="center" vertical="top"/>
    </xf>
    <xf numFmtId="165" fontId="1" fillId="6" borderId="66" xfId="0" applyNumberFormat="1" applyFont="1" applyFill="1" applyBorder="1" applyAlignment="1">
      <alignment horizontal="center" vertical="top"/>
    </xf>
    <xf numFmtId="0" fontId="1" fillId="6" borderId="14" xfId="0" applyFont="1" applyFill="1" applyBorder="1" applyAlignment="1">
      <alignment horizontal="left" vertical="top" wrapText="1"/>
    </xf>
    <xf numFmtId="0" fontId="1" fillId="6" borderId="24" xfId="0" applyFont="1" applyFill="1" applyBorder="1" applyAlignment="1">
      <alignment horizontal="left" vertical="top" wrapText="1"/>
    </xf>
    <xf numFmtId="0" fontId="2" fillId="6" borderId="44" xfId="0" applyFont="1" applyFill="1" applyBorder="1" applyAlignment="1">
      <alignment horizontal="center" vertical="top" wrapText="1"/>
    </xf>
    <xf numFmtId="0" fontId="15" fillId="6" borderId="1" xfId="0" applyFont="1" applyFill="1" applyBorder="1" applyAlignment="1">
      <alignment horizontal="center" vertical="top" wrapText="1"/>
    </xf>
    <xf numFmtId="0" fontId="15" fillId="6" borderId="15" xfId="0" applyFont="1" applyFill="1" applyBorder="1" applyAlignment="1">
      <alignment horizontal="center" vertical="top" wrapText="1"/>
    </xf>
    <xf numFmtId="0" fontId="15" fillId="6" borderId="12" xfId="0" applyFont="1" applyFill="1" applyBorder="1" applyAlignment="1">
      <alignment horizontal="center" vertical="top" wrapText="1"/>
    </xf>
    <xf numFmtId="0" fontId="1" fillId="6" borderId="25" xfId="0" applyFont="1" applyFill="1" applyBorder="1" applyAlignment="1">
      <alignment vertical="top"/>
    </xf>
    <xf numFmtId="0" fontId="1" fillId="6" borderId="24" xfId="0" applyFont="1" applyFill="1" applyBorder="1" applyAlignment="1">
      <alignment horizontal="center" vertical="top"/>
    </xf>
    <xf numFmtId="0" fontId="1" fillId="6" borderId="15" xfId="0" applyFont="1" applyFill="1" applyBorder="1" applyAlignment="1">
      <alignment horizontal="center" vertical="top"/>
    </xf>
    <xf numFmtId="0" fontId="1" fillId="6" borderId="11" xfId="0" applyFont="1" applyFill="1" applyBorder="1" applyAlignment="1">
      <alignment horizontal="center" vertical="top"/>
    </xf>
    <xf numFmtId="0" fontId="1" fillId="6" borderId="32" xfId="0" applyFont="1" applyFill="1" applyBorder="1" applyAlignment="1">
      <alignment horizontal="left" vertical="top" wrapText="1"/>
    </xf>
    <xf numFmtId="0" fontId="1" fillId="6" borderId="61" xfId="0" applyFont="1" applyFill="1" applyBorder="1" applyAlignment="1">
      <alignment horizontal="left" vertical="top" wrapText="1"/>
    </xf>
    <xf numFmtId="0" fontId="1" fillId="6" borderId="57" xfId="0" applyFont="1" applyFill="1" applyBorder="1" applyAlignment="1">
      <alignment horizontal="left" vertical="top" wrapText="1"/>
    </xf>
    <xf numFmtId="0" fontId="1" fillId="6" borderId="1" xfId="0" applyFont="1" applyFill="1" applyBorder="1" applyAlignment="1">
      <alignment horizontal="left" vertical="top" wrapText="1"/>
    </xf>
    <xf numFmtId="165" fontId="1" fillId="6" borderId="31" xfId="0" applyNumberFormat="1" applyFont="1" applyFill="1" applyBorder="1" applyAlignment="1">
      <alignment horizontal="left" vertical="top" wrapText="1"/>
    </xf>
    <xf numFmtId="165" fontId="1" fillId="6" borderId="13" xfId="0" applyNumberFormat="1" applyFont="1" applyFill="1" applyBorder="1" applyAlignment="1">
      <alignment horizontal="left" vertical="top" wrapText="1"/>
    </xf>
    <xf numFmtId="165" fontId="1" fillId="6" borderId="23" xfId="0" applyNumberFormat="1" applyFont="1" applyFill="1" applyBorder="1" applyAlignment="1">
      <alignment vertical="top" wrapText="1"/>
    </xf>
    <xf numFmtId="165" fontId="1" fillId="6" borderId="66" xfId="0" applyNumberFormat="1" applyFont="1" applyFill="1" applyBorder="1" applyAlignment="1">
      <alignment horizontal="center" vertical="top"/>
    </xf>
    <xf numFmtId="0" fontId="2" fillId="6" borderId="24" xfId="0" applyFont="1" applyFill="1" applyBorder="1" applyAlignment="1">
      <alignment horizontal="left" vertical="top" wrapText="1"/>
    </xf>
    <xf numFmtId="49" fontId="2" fillId="9" borderId="6" xfId="0" applyNumberFormat="1" applyFont="1" applyFill="1" applyBorder="1" applyAlignment="1">
      <alignment horizontal="center" vertical="top"/>
    </xf>
    <xf numFmtId="3" fontId="1" fillId="6" borderId="27" xfId="0" applyNumberFormat="1" applyFont="1" applyFill="1" applyBorder="1" applyAlignment="1">
      <alignment horizontal="center" vertical="top" wrapText="1"/>
    </xf>
    <xf numFmtId="49" fontId="2" fillId="2" borderId="60" xfId="0" applyNumberFormat="1" applyFont="1" applyFill="1" applyBorder="1" applyAlignment="1">
      <alignment horizontal="center" vertical="top"/>
    </xf>
    <xf numFmtId="0" fontId="2" fillId="6" borderId="11" xfId="0" applyFont="1" applyFill="1" applyBorder="1" applyAlignment="1">
      <alignment horizontal="center" vertical="top" wrapText="1"/>
    </xf>
    <xf numFmtId="49" fontId="2" fillId="6" borderId="11" xfId="0" applyNumberFormat="1" applyFont="1" applyFill="1" applyBorder="1" applyAlignment="1">
      <alignment horizontal="center" vertical="top"/>
    </xf>
    <xf numFmtId="0" fontId="1" fillId="0" borderId="3" xfId="0" applyFont="1" applyBorder="1" applyAlignment="1">
      <alignment vertical="top"/>
    </xf>
    <xf numFmtId="165" fontId="1" fillId="6" borderId="84" xfId="0" applyNumberFormat="1" applyFont="1" applyFill="1" applyBorder="1" applyAlignment="1">
      <alignment horizontal="center" vertical="top"/>
    </xf>
    <xf numFmtId="3" fontId="1" fillId="6" borderId="90" xfId="0" applyNumberFormat="1" applyFont="1" applyFill="1" applyBorder="1" applyAlignment="1">
      <alignment horizontal="center" vertical="top"/>
    </xf>
    <xf numFmtId="3" fontId="1" fillId="6" borderId="75" xfId="0" applyNumberFormat="1" applyFont="1" applyFill="1" applyBorder="1" applyAlignment="1">
      <alignment horizontal="center" vertical="top"/>
    </xf>
    <xf numFmtId="3" fontId="1" fillId="6" borderId="97" xfId="0" applyNumberFormat="1" applyFont="1" applyFill="1" applyBorder="1" applyAlignment="1">
      <alignment horizontal="center" vertical="top"/>
    </xf>
    <xf numFmtId="164" fontId="1" fillId="6" borderId="16" xfId="0" applyNumberFormat="1" applyFont="1" applyFill="1" applyBorder="1" applyAlignment="1">
      <alignment horizontal="center" vertical="top"/>
    </xf>
    <xf numFmtId="49" fontId="1" fillId="6" borderId="13" xfId="0" applyNumberFormat="1" applyFont="1" applyFill="1" applyBorder="1" applyAlignment="1">
      <alignment vertical="top" wrapText="1"/>
    </xf>
    <xf numFmtId="49" fontId="1" fillId="6" borderId="23" xfId="0" applyNumberFormat="1" applyFont="1" applyFill="1" applyBorder="1" applyAlignment="1">
      <alignment vertical="top" wrapText="1"/>
    </xf>
    <xf numFmtId="164" fontId="1" fillId="6" borderId="106" xfId="0" applyNumberFormat="1" applyFont="1" applyFill="1" applyBorder="1" applyAlignment="1">
      <alignment horizontal="center" vertical="top"/>
    </xf>
    <xf numFmtId="164" fontId="1" fillId="6" borderId="57" xfId="0" applyNumberFormat="1" applyFont="1" applyFill="1" applyBorder="1" applyAlignment="1">
      <alignment horizontal="center" vertical="top"/>
    </xf>
    <xf numFmtId="3" fontId="1" fillId="6" borderId="86" xfId="0" applyNumberFormat="1" applyFont="1" applyFill="1" applyBorder="1" applyAlignment="1">
      <alignment horizontal="left" vertical="top" wrapText="1"/>
    </xf>
    <xf numFmtId="165" fontId="1" fillId="6" borderId="27" xfId="0" applyNumberFormat="1" applyFont="1" applyFill="1" applyBorder="1" applyAlignment="1">
      <alignment horizontal="center" vertical="top"/>
    </xf>
    <xf numFmtId="165" fontId="2" fillId="6" borderId="14" xfId="0" applyNumberFormat="1" applyFont="1" applyFill="1" applyBorder="1" applyAlignment="1">
      <alignment horizontal="center" vertical="top"/>
    </xf>
    <xf numFmtId="165" fontId="2" fillId="6" borderId="83" xfId="0" applyNumberFormat="1" applyFont="1" applyFill="1" applyBorder="1" applyAlignment="1">
      <alignment horizontal="center" vertical="top"/>
    </xf>
    <xf numFmtId="165" fontId="1" fillId="6" borderId="83" xfId="0" applyNumberFormat="1" applyFont="1" applyFill="1" applyBorder="1" applyAlignment="1">
      <alignment vertical="top" wrapText="1"/>
    </xf>
    <xf numFmtId="165" fontId="1" fillId="6" borderId="83" xfId="0" applyNumberFormat="1" applyFont="1" applyFill="1" applyBorder="1" applyAlignment="1">
      <alignment horizontal="center" vertical="top" wrapText="1"/>
    </xf>
    <xf numFmtId="3" fontId="1" fillId="6" borderId="75" xfId="0" applyNumberFormat="1" applyFont="1" applyFill="1" applyBorder="1" applyAlignment="1">
      <alignment horizontal="center" vertical="top" wrapText="1"/>
    </xf>
    <xf numFmtId="165" fontId="1" fillId="6" borderId="6" xfId="0" applyNumberFormat="1" applyFont="1" applyFill="1" applyBorder="1" applyAlignment="1">
      <alignment horizontal="left" vertical="top" wrapText="1"/>
    </xf>
    <xf numFmtId="0" fontId="1" fillId="6" borderId="19" xfId="0" applyFont="1" applyFill="1" applyBorder="1" applyAlignment="1">
      <alignment horizontal="left" vertical="top" wrapText="1"/>
    </xf>
    <xf numFmtId="0" fontId="1" fillId="0" borderId="73" xfId="0" applyFont="1" applyBorder="1" applyAlignment="1">
      <alignment vertical="top"/>
    </xf>
    <xf numFmtId="0" fontId="1" fillId="0" borderId="83" xfId="0" applyFont="1" applyBorder="1" applyAlignment="1">
      <alignment horizontal="center" vertical="top"/>
    </xf>
    <xf numFmtId="3" fontId="1" fillId="6" borderId="88" xfId="0" applyNumberFormat="1" applyFont="1" applyFill="1" applyBorder="1" applyAlignment="1">
      <alignment horizontal="left" vertical="top" wrapText="1"/>
    </xf>
    <xf numFmtId="165" fontId="1" fillId="6" borderId="73" xfId="0" applyNumberFormat="1" applyFont="1" applyFill="1" applyBorder="1" applyAlignment="1">
      <alignment horizontal="left" vertical="top" wrapText="1"/>
    </xf>
    <xf numFmtId="3" fontId="1" fillId="6" borderId="83" xfId="0" applyNumberFormat="1" applyFont="1" applyFill="1" applyBorder="1" applyAlignment="1">
      <alignment horizontal="center" vertical="top"/>
    </xf>
    <xf numFmtId="165" fontId="1" fillId="6" borderId="23" xfId="0" applyNumberFormat="1" applyFont="1" applyFill="1" applyBorder="1" applyAlignment="1">
      <alignment horizontal="center" vertical="top" wrapText="1"/>
    </xf>
    <xf numFmtId="0" fontId="1" fillId="0" borderId="18" xfId="0" applyFont="1" applyBorder="1" applyAlignment="1">
      <alignment vertical="top"/>
    </xf>
    <xf numFmtId="0" fontId="1" fillId="6" borderId="61" xfId="0" applyFont="1" applyFill="1" applyBorder="1" applyAlignment="1">
      <alignment horizontal="center" vertical="top" wrapText="1"/>
    </xf>
    <xf numFmtId="0" fontId="1" fillId="6" borderId="24" xfId="0" applyFont="1" applyFill="1" applyBorder="1" applyAlignment="1">
      <alignment horizontal="center" vertical="top" wrapText="1"/>
    </xf>
    <xf numFmtId="0" fontId="1" fillId="6" borderId="25" xfId="0" applyFont="1" applyFill="1" applyBorder="1" applyAlignment="1">
      <alignment horizontal="center" vertical="top" wrapText="1"/>
    </xf>
    <xf numFmtId="0" fontId="19" fillId="0" borderId="0" xfId="0" applyFont="1" applyBorder="1" applyAlignment="1">
      <alignment horizontal="center" vertical="top"/>
    </xf>
    <xf numFmtId="0" fontId="1" fillId="6" borderId="57" xfId="0" applyFont="1" applyFill="1" applyBorder="1" applyAlignment="1">
      <alignment horizontal="center" vertical="top" wrapText="1"/>
    </xf>
    <xf numFmtId="0" fontId="1" fillId="6" borderId="96" xfId="0" applyFont="1" applyFill="1" applyBorder="1" applyAlignment="1">
      <alignment horizontal="center" vertical="top" wrapText="1"/>
    </xf>
    <xf numFmtId="0" fontId="1" fillId="6" borderId="62" xfId="0" applyFont="1" applyFill="1" applyBorder="1" applyAlignment="1">
      <alignment horizontal="center" vertical="top" wrapText="1"/>
    </xf>
    <xf numFmtId="0" fontId="1" fillId="6" borderId="114" xfId="0" applyFont="1" applyFill="1" applyBorder="1" applyAlignment="1">
      <alignment horizontal="center" vertical="top" wrapText="1"/>
    </xf>
    <xf numFmtId="0" fontId="1" fillId="6" borderId="64" xfId="0" applyFont="1" applyFill="1" applyBorder="1" applyAlignment="1">
      <alignment horizontal="center" vertical="top" wrapText="1"/>
    </xf>
    <xf numFmtId="0" fontId="1" fillId="6" borderId="67" xfId="0" applyFont="1" applyFill="1" applyBorder="1" applyAlignment="1">
      <alignment horizontal="center" vertical="top" wrapText="1"/>
    </xf>
    <xf numFmtId="0" fontId="1" fillId="0" borderId="0" xfId="0" applyFont="1"/>
    <xf numFmtId="0" fontId="20" fillId="0" borderId="0" xfId="0" applyFont="1"/>
    <xf numFmtId="165" fontId="1" fillId="6" borderId="66" xfId="0" applyNumberFormat="1" applyFont="1" applyFill="1" applyBorder="1" applyAlignment="1">
      <alignment horizontal="center" vertical="top"/>
    </xf>
    <xf numFmtId="0" fontId="1" fillId="0" borderId="24" xfId="0" applyFont="1" applyBorder="1" applyAlignment="1">
      <alignment vertical="top"/>
    </xf>
    <xf numFmtId="49" fontId="2" fillId="9" borderId="6" xfId="0" applyNumberFormat="1" applyFont="1" applyFill="1" applyBorder="1" applyAlignment="1">
      <alignment horizontal="center" vertical="top"/>
    </xf>
    <xf numFmtId="49" fontId="2" fillId="2" borderId="60" xfId="0" applyNumberFormat="1" applyFont="1" applyFill="1" applyBorder="1" applyAlignment="1">
      <alignment horizontal="center" vertical="top"/>
    </xf>
    <xf numFmtId="0" fontId="2" fillId="6" borderId="14" xfId="0" applyFont="1" applyFill="1" applyBorder="1" applyAlignment="1">
      <alignment horizontal="center" vertical="top" wrapText="1"/>
    </xf>
    <xf numFmtId="0" fontId="2" fillId="6" borderId="24" xfId="0" applyFont="1" applyFill="1" applyBorder="1" applyAlignment="1">
      <alignment horizontal="center" vertical="top" wrapText="1"/>
    </xf>
    <xf numFmtId="165" fontId="1" fillId="6" borderId="16" xfId="0" applyNumberFormat="1" applyFont="1" applyFill="1" applyBorder="1" applyAlignment="1">
      <alignment horizontal="left" vertical="top" wrapText="1"/>
    </xf>
    <xf numFmtId="165" fontId="1" fillId="6" borderId="18" xfId="0" applyNumberFormat="1" applyFont="1" applyFill="1" applyBorder="1" applyAlignment="1">
      <alignment horizontal="left" vertical="top" wrapText="1"/>
    </xf>
    <xf numFmtId="165" fontId="1" fillId="6" borderId="14" xfId="0" applyNumberFormat="1" applyFont="1" applyFill="1" applyBorder="1" applyAlignment="1">
      <alignment horizontal="center" vertical="top"/>
    </xf>
    <xf numFmtId="165" fontId="1" fillId="6" borderId="24" xfId="0" applyNumberFormat="1" applyFont="1" applyFill="1" applyBorder="1" applyAlignment="1">
      <alignment horizontal="center" vertical="top"/>
    </xf>
    <xf numFmtId="49" fontId="2" fillId="9" borderId="6" xfId="0" applyNumberFormat="1" applyFont="1" applyFill="1" applyBorder="1" applyAlignment="1">
      <alignment horizontal="center" vertical="top"/>
    </xf>
    <xf numFmtId="49" fontId="2" fillId="2" borderId="60" xfId="0" applyNumberFormat="1" applyFont="1" applyFill="1" applyBorder="1" applyAlignment="1">
      <alignment horizontal="center" vertical="top"/>
    </xf>
    <xf numFmtId="49" fontId="1" fillId="6" borderId="13" xfId="0" applyNumberFormat="1" applyFont="1" applyFill="1" applyBorder="1" applyAlignment="1">
      <alignment horizontal="center" vertical="top" wrapText="1"/>
    </xf>
    <xf numFmtId="49" fontId="1" fillId="6" borderId="0" xfId="0" applyNumberFormat="1" applyFont="1" applyFill="1" applyBorder="1" applyAlignment="1">
      <alignment horizontal="center" vertical="top" wrapText="1"/>
    </xf>
    <xf numFmtId="0" fontId="2" fillId="6" borderId="11" xfId="0" applyFont="1" applyFill="1" applyBorder="1" applyAlignment="1">
      <alignment horizontal="center" vertical="top" wrapText="1"/>
    </xf>
    <xf numFmtId="0" fontId="15" fillId="6" borderId="32" xfId="0" applyFont="1" applyFill="1" applyBorder="1" applyAlignment="1">
      <alignment horizontal="left" vertical="top" wrapText="1"/>
    </xf>
    <xf numFmtId="0" fontId="15" fillId="6" borderId="1" xfId="0" applyFont="1" applyFill="1" applyBorder="1" applyAlignment="1">
      <alignment horizontal="left" vertical="top" wrapText="1"/>
    </xf>
    <xf numFmtId="165" fontId="1" fillId="6" borderId="16" xfId="0" applyNumberFormat="1" applyFont="1" applyFill="1" applyBorder="1" applyAlignment="1">
      <alignment horizontal="left" vertical="top" wrapText="1"/>
    </xf>
    <xf numFmtId="164" fontId="1" fillId="6" borderId="64" xfId="0" applyNumberFormat="1" applyFont="1" applyFill="1" applyBorder="1" applyAlignment="1">
      <alignment horizontal="center" vertical="top"/>
    </xf>
    <xf numFmtId="164" fontId="1" fillId="6" borderId="15" xfId="0" applyNumberFormat="1" applyFont="1" applyFill="1" applyBorder="1" applyAlignment="1">
      <alignment horizontal="center" vertical="top" wrapText="1"/>
    </xf>
    <xf numFmtId="0" fontId="1" fillId="6" borderId="15" xfId="0" applyFont="1" applyFill="1" applyBorder="1" applyAlignment="1">
      <alignment vertical="top"/>
    </xf>
    <xf numFmtId="165" fontId="1" fillId="6" borderId="24" xfId="0" applyNumberFormat="1" applyFont="1" applyFill="1" applyBorder="1" applyAlignment="1">
      <alignment horizontal="left" vertical="top" wrapText="1"/>
    </xf>
    <xf numFmtId="0" fontId="1" fillId="0" borderId="6" xfId="0" applyFont="1" applyBorder="1" applyAlignment="1">
      <alignment vertical="top"/>
    </xf>
    <xf numFmtId="0" fontId="1" fillId="0" borderId="11" xfId="0" applyFont="1" applyBorder="1" applyAlignment="1">
      <alignment horizontal="center" vertical="top"/>
    </xf>
    <xf numFmtId="0" fontId="19" fillId="0" borderId="0" xfId="0" applyFont="1" applyBorder="1" applyAlignment="1">
      <alignment vertical="top"/>
    </xf>
    <xf numFmtId="165" fontId="1" fillId="6" borderId="5" xfId="0" applyNumberFormat="1" applyFont="1" applyFill="1" applyBorder="1" applyAlignment="1">
      <alignment horizontal="left" vertical="top" wrapText="1"/>
    </xf>
    <xf numFmtId="3" fontId="1" fillId="6" borderId="27" xfId="0" applyNumberFormat="1" applyFont="1" applyFill="1" applyBorder="1" applyAlignment="1">
      <alignment horizontal="center" vertical="top"/>
    </xf>
    <xf numFmtId="3" fontId="1" fillId="6" borderId="6" xfId="0" applyNumberFormat="1" applyFont="1" applyFill="1" applyBorder="1" applyAlignment="1">
      <alignment horizontal="center" vertical="top"/>
    </xf>
    <xf numFmtId="49" fontId="1" fillId="6" borderId="114" xfId="0" applyNumberFormat="1" applyFont="1" applyFill="1" applyBorder="1" applyAlignment="1">
      <alignment horizontal="center" vertical="top" wrapText="1"/>
    </xf>
    <xf numFmtId="0" fontId="1" fillId="6" borderId="0" xfId="0" applyFont="1" applyFill="1" applyAlignment="1">
      <alignment horizontal="center" vertical="top"/>
    </xf>
    <xf numFmtId="0" fontId="1" fillId="6" borderId="96" xfId="0" applyFont="1" applyFill="1" applyBorder="1" applyAlignment="1">
      <alignment vertical="top"/>
    </xf>
    <xf numFmtId="164" fontId="1" fillId="6" borderId="62" xfId="0" applyNumberFormat="1" applyFont="1" applyFill="1" applyBorder="1" applyAlignment="1">
      <alignment horizontal="center" vertical="top"/>
    </xf>
    <xf numFmtId="164" fontId="1" fillId="6" borderId="61" xfId="0" applyNumberFormat="1" applyFont="1" applyFill="1" applyBorder="1" applyAlignment="1">
      <alignment horizontal="center" vertical="top"/>
    </xf>
    <xf numFmtId="165" fontId="1" fillId="6" borderId="114" xfId="0" applyNumberFormat="1" applyFont="1" applyFill="1" applyBorder="1" applyAlignment="1">
      <alignment horizontal="center" vertical="top" wrapText="1"/>
    </xf>
    <xf numFmtId="3" fontId="1" fillId="6" borderId="25" xfId="0" applyNumberFormat="1" applyFont="1" applyFill="1" applyBorder="1" applyAlignment="1">
      <alignment vertical="top" wrapText="1"/>
    </xf>
    <xf numFmtId="0" fontId="1" fillId="6" borderId="23" xfId="0" applyFont="1" applyFill="1" applyBorder="1" applyAlignment="1">
      <alignment vertical="top"/>
    </xf>
    <xf numFmtId="165" fontId="1" fillId="6" borderId="24" xfId="0" applyNumberFormat="1" applyFont="1" applyFill="1" applyBorder="1" applyAlignment="1">
      <alignment horizontal="left" vertical="top" wrapText="1"/>
    </xf>
    <xf numFmtId="3" fontId="1" fillId="0" borderId="0" xfId="0" applyNumberFormat="1" applyFont="1" applyFill="1" applyBorder="1" applyAlignment="1">
      <alignment horizontal="left" vertical="top" wrapText="1"/>
    </xf>
    <xf numFmtId="49" fontId="2" fillId="6" borderId="11" xfId="0" applyNumberFormat="1" applyFont="1" applyFill="1" applyBorder="1" applyAlignment="1">
      <alignment horizontal="center" vertical="top"/>
    </xf>
    <xf numFmtId="3" fontId="1" fillId="6" borderId="13" xfId="0" applyNumberFormat="1" applyFont="1" applyFill="1" applyBorder="1" applyAlignment="1">
      <alignment vertical="top" wrapText="1"/>
    </xf>
    <xf numFmtId="3" fontId="1" fillId="6" borderId="23" xfId="0" applyNumberFormat="1" applyFont="1" applyFill="1" applyBorder="1" applyAlignment="1">
      <alignment vertical="top" wrapText="1"/>
    </xf>
    <xf numFmtId="165" fontId="1" fillId="6" borderId="11" xfId="0" applyNumberFormat="1" applyFont="1" applyFill="1" applyBorder="1" applyAlignment="1">
      <alignment horizontal="left" vertical="center" wrapText="1"/>
    </xf>
    <xf numFmtId="0" fontId="2" fillId="6" borderId="11" xfId="0" applyFont="1" applyFill="1" applyBorder="1" applyAlignment="1">
      <alignment vertical="top" wrapText="1"/>
    </xf>
    <xf numFmtId="0" fontId="2" fillId="6" borderId="24" xfId="0" applyFont="1" applyFill="1" applyBorder="1" applyAlignment="1">
      <alignment vertical="top" wrapText="1"/>
    </xf>
    <xf numFmtId="0" fontId="1" fillId="6" borderId="74" xfId="0" applyFont="1" applyFill="1" applyBorder="1" applyAlignment="1">
      <alignment horizontal="center" vertical="top"/>
    </xf>
    <xf numFmtId="49" fontId="2" fillId="9" borderId="6" xfId="0" applyNumberFormat="1" applyFont="1" applyFill="1" applyBorder="1" applyAlignment="1">
      <alignment horizontal="center" vertical="top"/>
    </xf>
    <xf numFmtId="49" fontId="2" fillId="2" borderId="60" xfId="0" applyNumberFormat="1" applyFont="1" applyFill="1" applyBorder="1" applyAlignment="1">
      <alignment horizontal="center" vertical="top"/>
    </xf>
    <xf numFmtId="3" fontId="1" fillId="6" borderId="31" xfId="0" applyNumberFormat="1" applyFont="1" applyFill="1" applyBorder="1" applyAlignment="1">
      <alignment vertical="top" wrapText="1"/>
    </xf>
    <xf numFmtId="165" fontId="1" fillId="6" borderId="59" xfId="0" applyNumberFormat="1" applyFont="1" applyFill="1" applyBorder="1" applyAlignment="1">
      <alignment horizontal="center" vertical="top"/>
    </xf>
    <xf numFmtId="165" fontId="1" fillId="6" borderId="60" xfId="0" applyNumberFormat="1" applyFont="1" applyFill="1" applyBorder="1" applyAlignment="1">
      <alignment horizontal="center" vertical="top"/>
    </xf>
    <xf numFmtId="164" fontId="1" fillId="6" borderId="84" xfId="0" applyNumberFormat="1" applyFont="1" applyFill="1" applyBorder="1" applyAlignment="1">
      <alignment horizontal="center" vertical="top" wrapText="1"/>
    </xf>
    <xf numFmtId="164" fontId="1" fillId="6" borderId="85" xfId="0" applyNumberFormat="1" applyFont="1" applyFill="1" applyBorder="1" applyAlignment="1">
      <alignment horizontal="center" vertical="top" wrapText="1"/>
    </xf>
    <xf numFmtId="164" fontId="1" fillId="6" borderId="83" xfId="0" applyNumberFormat="1" applyFont="1" applyFill="1" applyBorder="1" applyAlignment="1">
      <alignment horizontal="center" vertical="top" wrapText="1"/>
    </xf>
    <xf numFmtId="165" fontId="1" fillId="6" borderId="82" xfId="0" applyNumberFormat="1" applyFont="1" applyFill="1" applyBorder="1" applyAlignment="1">
      <alignment horizontal="justify" vertical="top"/>
    </xf>
    <xf numFmtId="0" fontId="1" fillId="6" borderId="83" xfId="0" applyFont="1" applyFill="1" applyBorder="1" applyAlignment="1">
      <alignment horizontal="center" vertical="top"/>
    </xf>
    <xf numFmtId="164" fontId="1" fillId="6" borderId="64" xfId="0" applyNumberFormat="1" applyFont="1" applyFill="1" applyBorder="1" applyAlignment="1">
      <alignment horizontal="center" vertical="top" wrapText="1"/>
    </xf>
    <xf numFmtId="164" fontId="1" fillId="6" borderId="67" xfId="0" applyNumberFormat="1" applyFont="1" applyFill="1" applyBorder="1" applyAlignment="1">
      <alignment horizontal="center" vertical="top" wrapText="1"/>
    </xf>
    <xf numFmtId="165" fontId="1" fillId="6" borderId="3" xfId="0" applyNumberFormat="1" applyFont="1" applyFill="1" applyBorder="1" applyAlignment="1">
      <alignment horizontal="justify" vertical="top"/>
    </xf>
    <xf numFmtId="0" fontId="1" fillId="6" borderId="55" xfId="0" applyFont="1" applyFill="1" applyBorder="1" applyAlignment="1">
      <alignment vertical="top"/>
    </xf>
    <xf numFmtId="0" fontId="1" fillId="6" borderId="64" xfId="0" applyFont="1" applyFill="1" applyBorder="1" applyAlignment="1">
      <alignment horizontal="center" vertical="top"/>
    </xf>
    <xf numFmtId="0" fontId="1" fillId="6" borderId="57" xfId="0" applyFont="1" applyFill="1" applyBorder="1" applyAlignment="1">
      <alignment horizontal="center" vertical="top"/>
    </xf>
    <xf numFmtId="0" fontId="1" fillId="6" borderId="36" xfId="0" applyFont="1" applyFill="1" applyBorder="1" applyAlignment="1">
      <alignment horizontal="center" vertical="top"/>
    </xf>
    <xf numFmtId="0" fontId="1" fillId="6" borderId="86" xfId="0" applyFont="1" applyFill="1" applyBorder="1" applyAlignment="1">
      <alignment horizontal="center" vertical="top" wrapText="1"/>
    </xf>
    <xf numFmtId="165" fontId="1" fillId="6" borderId="112" xfId="0" applyNumberFormat="1" applyFont="1" applyFill="1" applyBorder="1" applyAlignment="1">
      <alignment horizontal="center" vertical="top"/>
    </xf>
    <xf numFmtId="0" fontId="1" fillId="6" borderId="54" xfId="0" applyFont="1" applyFill="1" applyBorder="1" applyAlignment="1">
      <alignment horizontal="center" vertical="top"/>
    </xf>
    <xf numFmtId="165" fontId="1" fillId="6" borderId="64" xfId="0" applyNumberFormat="1" applyFont="1" applyFill="1" applyBorder="1" applyAlignment="1">
      <alignment horizontal="center" vertical="top" wrapText="1"/>
    </xf>
    <xf numFmtId="0" fontId="1" fillId="0" borderId="57" xfId="0" applyFont="1" applyBorder="1" applyAlignment="1">
      <alignment vertical="top"/>
    </xf>
    <xf numFmtId="3" fontId="1" fillId="6" borderId="67" xfId="0" applyNumberFormat="1" applyFont="1" applyFill="1" applyBorder="1" applyAlignment="1">
      <alignment vertical="top" wrapText="1"/>
    </xf>
    <xf numFmtId="165" fontId="1" fillId="6" borderId="60" xfId="0" applyNumberFormat="1" applyFont="1" applyFill="1" applyBorder="1" applyAlignment="1">
      <alignment horizontal="center" vertical="top" wrapText="1"/>
    </xf>
    <xf numFmtId="0" fontId="2" fillId="6" borderId="14" xfId="0" applyFont="1" applyFill="1" applyBorder="1" applyAlignment="1">
      <alignment horizontal="center" vertical="top" wrapText="1"/>
    </xf>
    <xf numFmtId="0" fontId="2" fillId="6" borderId="24" xfId="0" applyFont="1" applyFill="1" applyBorder="1" applyAlignment="1">
      <alignment horizontal="center" vertical="top" wrapText="1"/>
    </xf>
    <xf numFmtId="165" fontId="1" fillId="6" borderId="33" xfId="0" applyNumberFormat="1" applyFont="1" applyFill="1" applyBorder="1" applyAlignment="1">
      <alignment horizontal="center" vertical="top"/>
    </xf>
    <xf numFmtId="165" fontId="1" fillId="6" borderId="14" xfId="0" applyNumberFormat="1" applyFont="1" applyFill="1" applyBorder="1" applyAlignment="1">
      <alignment horizontal="center" vertical="top"/>
    </xf>
    <xf numFmtId="0" fontId="1" fillId="0" borderId="24" xfId="0" applyFont="1" applyBorder="1" applyAlignment="1">
      <alignment vertical="top"/>
    </xf>
    <xf numFmtId="0" fontId="1" fillId="6" borderId="23" xfId="0" applyFont="1" applyFill="1" applyBorder="1" applyAlignment="1">
      <alignment vertical="top"/>
    </xf>
    <xf numFmtId="49" fontId="2" fillId="9" borderId="6" xfId="0" applyNumberFormat="1" applyFont="1" applyFill="1" applyBorder="1" applyAlignment="1">
      <alignment horizontal="center" vertical="top"/>
    </xf>
    <xf numFmtId="49" fontId="2" fillId="2" borderId="60" xfId="0" applyNumberFormat="1" applyFont="1" applyFill="1" applyBorder="1" applyAlignment="1">
      <alignment horizontal="center" vertical="top"/>
    </xf>
    <xf numFmtId="49" fontId="2" fillId="8" borderId="11" xfId="0" applyNumberFormat="1" applyFont="1" applyFill="1" applyBorder="1" applyAlignment="1">
      <alignment horizontal="center" vertical="top"/>
    </xf>
    <xf numFmtId="49" fontId="1" fillId="6" borderId="13" xfId="0" applyNumberFormat="1" applyFont="1" applyFill="1" applyBorder="1" applyAlignment="1">
      <alignment horizontal="center" vertical="top" wrapText="1"/>
    </xf>
    <xf numFmtId="0" fontId="1" fillId="0" borderId="25" xfId="0" applyFont="1" applyBorder="1" applyAlignment="1">
      <alignment vertical="top"/>
    </xf>
    <xf numFmtId="49" fontId="2" fillId="6" borderId="11" xfId="0" applyNumberFormat="1" applyFont="1" applyFill="1" applyBorder="1" applyAlignment="1">
      <alignment horizontal="center" vertical="top"/>
    </xf>
    <xf numFmtId="0" fontId="1" fillId="0" borderId="24" xfId="0" applyFont="1" applyBorder="1" applyAlignment="1">
      <alignment horizontal="center" vertical="top"/>
    </xf>
    <xf numFmtId="0" fontId="1" fillId="6" borderId="33" xfId="0" applyFont="1" applyFill="1" applyBorder="1" applyAlignment="1">
      <alignment horizontal="left" vertical="top" wrapText="1"/>
    </xf>
    <xf numFmtId="49" fontId="2" fillId="8" borderId="11" xfId="0" applyNumberFormat="1" applyFont="1" applyFill="1" applyBorder="1" applyAlignment="1">
      <alignment horizontal="center" vertical="top"/>
    </xf>
    <xf numFmtId="49" fontId="2" fillId="9" borderId="6" xfId="0" applyNumberFormat="1" applyFont="1" applyFill="1" applyBorder="1" applyAlignment="1">
      <alignment horizontal="center" vertical="top"/>
    </xf>
    <xf numFmtId="49" fontId="2" fillId="2" borderId="60" xfId="0" applyNumberFormat="1" applyFont="1" applyFill="1" applyBorder="1" applyAlignment="1">
      <alignment horizontal="center" vertical="top"/>
    </xf>
    <xf numFmtId="0" fontId="2" fillId="6" borderId="24" xfId="0" applyFont="1" applyFill="1" applyBorder="1" applyAlignment="1">
      <alignment horizontal="center" vertical="top" wrapText="1"/>
    </xf>
    <xf numFmtId="0" fontId="0" fillId="6" borderId="3" xfId="0" applyFill="1" applyBorder="1" applyAlignment="1">
      <alignment horizontal="justify" vertical="top"/>
    </xf>
    <xf numFmtId="0" fontId="1" fillId="6" borderId="3" xfId="0" applyFont="1" applyFill="1" applyBorder="1" applyAlignment="1">
      <alignment horizontal="center" vertical="top"/>
    </xf>
    <xf numFmtId="0" fontId="1" fillId="6" borderId="6" xfId="0" applyFont="1" applyFill="1" applyBorder="1" applyAlignment="1">
      <alignment horizontal="center" vertical="top"/>
    </xf>
    <xf numFmtId="0" fontId="1" fillId="6" borderId="11" xfId="0" applyFont="1" applyFill="1" applyBorder="1" applyAlignment="1">
      <alignment horizontal="center" vertical="top"/>
    </xf>
    <xf numFmtId="0" fontId="1" fillId="6" borderId="13" xfId="0" applyFont="1" applyFill="1" applyBorder="1" applyAlignment="1">
      <alignment horizontal="center" vertical="top"/>
    </xf>
    <xf numFmtId="0" fontId="1" fillId="6" borderId="85" xfId="0" applyFont="1" applyFill="1" applyBorder="1" applyAlignment="1">
      <alignment vertical="top"/>
    </xf>
    <xf numFmtId="0" fontId="1" fillId="6" borderId="67" xfId="0" applyFont="1" applyFill="1" applyBorder="1" applyAlignment="1">
      <alignment vertical="top"/>
    </xf>
    <xf numFmtId="0" fontId="22" fillId="6" borderId="28" xfId="0" applyFont="1" applyFill="1" applyBorder="1" applyAlignment="1">
      <alignment horizontal="left" vertical="top" wrapText="1"/>
    </xf>
    <xf numFmtId="165" fontId="1" fillId="6" borderId="14" xfId="0" applyNumberFormat="1" applyFont="1" applyFill="1" applyBorder="1" applyAlignment="1">
      <alignment horizontal="center" vertical="top"/>
    </xf>
    <xf numFmtId="165" fontId="1" fillId="6" borderId="59" xfId="0" applyNumberFormat="1" applyFont="1" applyFill="1" applyBorder="1" applyAlignment="1">
      <alignment horizontal="center" vertical="top"/>
    </xf>
    <xf numFmtId="165" fontId="1" fillId="6" borderId="74" xfId="0" applyNumberFormat="1" applyFont="1" applyFill="1" applyBorder="1" applyAlignment="1">
      <alignment horizontal="center" vertical="top"/>
    </xf>
    <xf numFmtId="165" fontId="1" fillId="6" borderId="108" xfId="0" applyNumberFormat="1" applyFont="1" applyFill="1" applyBorder="1" applyAlignment="1">
      <alignment horizontal="center" vertical="top"/>
    </xf>
    <xf numFmtId="0" fontId="1" fillId="6" borderId="3" xfId="0" applyFont="1" applyFill="1" applyBorder="1" applyAlignment="1">
      <alignment horizontal="center" vertical="top"/>
    </xf>
    <xf numFmtId="165" fontId="1" fillId="6" borderId="62" xfId="0" applyNumberFormat="1" applyFont="1" applyFill="1" applyBorder="1" applyAlignment="1">
      <alignment horizontal="center" vertical="top"/>
    </xf>
    <xf numFmtId="49" fontId="2" fillId="6" borderId="14" xfId="0" applyNumberFormat="1" applyFont="1" applyFill="1" applyBorder="1" applyAlignment="1">
      <alignment horizontal="center" vertical="top" wrapText="1"/>
    </xf>
    <xf numFmtId="49" fontId="2" fillId="6" borderId="11" xfId="0" applyNumberFormat="1" applyFont="1" applyFill="1" applyBorder="1" applyAlignment="1">
      <alignment horizontal="center" vertical="top" wrapText="1"/>
    </xf>
    <xf numFmtId="0" fontId="1" fillId="6" borderId="0" xfId="0" applyNumberFormat="1" applyFont="1" applyFill="1" applyAlignment="1">
      <alignment horizontal="center" vertical="top" wrapText="1"/>
    </xf>
    <xf numFmtId="165" fontId="1" fillId="6" borderId="101" xfId="0" applyNumberFormat="1" applyFont="1" applyFill="1" applyBorder="1" applyAlignment="1">
      <alignment horizontal="center" vertical="top"/>
    </xf>
    <xf numFmtId="165" fontId="1" fillId="6" borderId="107" xfId="0" applyNumberFormat="1" applyFont="1" applyFill="1" applyBorder="1" applyAlignment="1">
      <alignment horizontal="center" vertical="top"/>
    </xf>
    <xf numFmtId="165" fontId="1" fillId="6" borderId="96" xfId="0" applyNumberFormat="1" applyFont="1" applyFill="1" applyBorder="1" applyAlignment="1">
      <alignment vertical="top" wrapText="1"/>
    </xf>
    <xf numFmtId="165" fontId="1" fillId="6" borderId="14" xfId="0" applyNumberFormat="1" applyFont="1" applyFill="1" applyBorder="1" applyAlignment="1">
      <alignment vertical="top" wrapText="1"/>
    </xf>
    <xf numFmtId="165" fontId="1" fillId="6" borderId="114" xfId="0" applyNumberFormat="1" applyFont="1" applyFill="1" applyBorder="1" applyAlignment="1">
      <alignment vertical="top" wrapText="1"/>
    </xf>
    <xf numFmtId="0" fontId="1" fillId="6" borderId="61" xfId="0" applyFont="1" applyFill="1" applyBorder="1" applyAlignment="1">
      <alignment vertical="top"/>
    </xf>
    <xf numFmtId="0" fontId="1" fillId="6" borderId="114" xfId="0" applyFont="1" applyFill="1" applyBorder="1" applyAlignment="1">
      <alignment vertical="top"/>
    </xf>
    <xf numFmtId="0" fontId="1" fillId="6" borderId="0" xfId="0" applyFont="1" applyFill="1" applyAlignment="1">
      <alignment vertical="top"/>
    </xf>
    <xf numFmtId="0" fontId="1" fillId="6" borderId="31" xfId="0" applyFont="1" applyFill="1" applyBorder="1" applyAlignment="1">
      <alignment vertical="top"/>
    </xf>
    <xf numFmtId="0" fontId="1" fillId="6" borderId="13" xfId="0" applyFont="1" applyFill="1" applyBorder="1" applyAlignment="1">
      <alignment vertical="top"/>
    </xf>
    <xf numFmtId="165" fontId="21" fillId="6" borderId="3" xfId="0" applyNumberFormat="1" applyFont="1" applyFill="1" applyBorder="1" applyAlignment="1">
      <alignment vertical="top" wrapText="1"/>
    </xf>
    <xf numFmtId="165" fontId="1" fillId="6" borderId="6" xfId="0" applyNumberFormat="1" applyFont="1" applyFill="1" applyBorder="1" applyAlignment="1">
      <alignment vertical="top" wrapText="1"/>
    </xf>
    <xf numFmtId="3" fontId="21" fillId="6" borderId="11" xfId="0" applyNumberFormat="1" applyFont="1" applyFill="1" applyBorder="1" applyAlignment="1">
      <alignment horizontal="center" vertical="top" wrapText="1"/>
    </xf>
    <xf numFmtId="165" fontId="1" fillId="6" borderId="13" xfId="0" applyNumberFormat="1" applyFont="1" applyFill="1" applyBorder="1" applyAlignment="1">
      <alignment vertical="top" wrapText="1"/>
    </xf>
    <xf numFmtId="0" fontId="1" fillId="6" borderId="0" xfId="0" applyNumberFormat="1" applyFont="1" applyFill="1" applyAlignment="1">
      <alignment vertical="top"/>
    </xf>
    <xf numFmtId="165" fontId="1" fillId="6" borderId="11" xfId="0" applyNumberFormat="1" applyFont="1" applyFill="1" applyBorder="1" applyAlignment="1">
      <alignment vertical="top" wrapText="1"/>
    </xf>
    <xf numFmtId="165" fontId="1" fillId="6" borderId="53" xfId="0" applyNumberFormat="1" applyFont="1" applyFill="1" applyBorder="1" applyAlignment="1">
      <alignment horizontal="center" vertical="top"/>
    </xf>
    <xf numFmtId="165" fontId="1" fillId="6" borderId="115" xfId="0" applyNumberFormat="1" applyFont="1" applyFill="1" applyBorder="1" applyAlignment="1">
      <alignment horizontal="center" vertical="top"/>
    </xf>
    <xf numFmtId="0" fontId="1" fillId="6" borderId="88" xfId="0" applyFont="1" applyFill="1" applyBorder="1" applyAlignment="1">
      <alignment vertical="top"/>
    </xf>
    <xf numFmtId="165" fontId="1" fillId="6" borderId="53" xfId="0" applyNumberFormat="1" applyFont="1" applyFill="1" applyBorder="1" applyAlignment="1">
      <alignment vertical="top" wrapText="1"/>
    </xf>
    <xf numFmtId="165" fontId="1" fillId="6" borderId="102" xfId="0" applyNumberFormat="1" applyFont="1" applyFill="1" applyBorder="1" applyAlignment="1">
      <alignment vertical="top" wrapText="1"/>
    </xf>
    <xf numFmtId="165" fontId="1" fillId="6" borderId="115" xfId="0" applyNumberFormat="1" applyFont="1" applyFill="1" applyBorder="1" applyAlignment="1">
      <alignment vertical="top" wrapText="1"/>
    </xf>
    <xf numFmtId="0" fontId="1" fillId="6" borderId="14" xfId="0" applyFont="1" applyFill="1" applyBorder="1" applyAlignment="1">
      <alignment horizontal="left" vertical="top" wrapText="1"/>
    </xf>
    <xf numFmtId="0" fontId="1" fillId="6" borderId="24" xfId="0" applyFont="1" applyFill="1" applyBorder="1" applyAlignment="1">
      <alignment horizontal="left" vertical="top" wrapText="1"/>
    </xf>
    <xf numFmtId="0" fontId="2" fillId="6" borderId="14" xfId="0" applyFont="1" applyFill="1" applyBorder="1" applyAlignment="1">
      <alignment horizontal="center" vertical="top" wrapText="1"/>
    </xf>
    <xf numFmtId="0" fontId="2" fillId="6" borderId="24" xfId="0" applyFont="1" applyFill="1" applyBorder="1" applyAlignment="1">
      <alignment horizontal="center" vertical="top" wrapText="1"/>
    </xf>
    <xf numFmtId="165" fontId="1" fillId="6" borderId="16" xfId="0" applyNumberFormat="1" applyFont="1" applyFill="1" applyBorder="1" applyAlignment="1">
      <alignment horizontal="left" vertical="top" wrapText="1"/>
    </xf>
    <xf numFmtId="165" fontId="1" fillId="6" borderId="18" xfId="0" applyNumberFormat="1" applyFont="1" applyFill="1" applyBorder="1" applyAlignment="1">
      <alignment horizontal="left" vertical="top" wrapText="1"/>
    </xf>
    <xf numFmtId="165" fontId="1" fillId="6" borderId="24" xfId="0" applyNumberFormat="1" applyFont="1" applyFill="1" applyBorder="1" applyAlignment="1">
      <alignment horizontal="center" vertical="top"/>
    </xf>
    <xf numFmtId="0" fontId="1" fillId="0" borderId="18" xfId="0" applyFont="1" applyBorder="1" applyAlignment="1">
      <alignment vertical="top"/>
    </xf>
    <xf numFmtId="0" fontId="1" fillId="0" borderId="14" xfId="0" applyFont="1" applyBorder="1" applyAlignment="1">
      <alignment vertical="top"/>
    </xf>
    <xf numFmtId="0" fontId="1" fillId="0" borderId="24" xfId="0" applyFont="1" applyBorder="1" applyAlignment="1">
      <alignment vertical="top"/>
    </xf>
    <xf numFmtId="0" fontId="1" fillId="6" borderId="15" xfId="0" applyFont="1" applyFill="1" applyBorder="1" applyAlignment="1">
      <alignment horizontal="center" vertical="top"/>
    </xf>
    <xf numFmtId="0" fontId="1" fillId="0" borderId="25" xfId="0" applyFont="1" applyBorder="1" applyAlignment="1">
      <alignment vertical="top"/>
    </xf>
    <xf numFmtId="0" fontId="1" fillId="0" borderId="24" xfId="0" applyFont="1" applyBorder="1" applyAlignment="1">
      <alignment horizontal="center" vertical="top"/>
    </xf>
    <xf numFmtId="0" fontId="1" fillId="6" borderId="3" xfId="0" applyFont="1" applyFill="1" applyBorder="1" applyAlignment="1">
      <alignment horizontal="center" vertical="top"/>
    </xf>
    <xf numFmtId="0" fontId="1" fillId="6" borderId="6" xfId="0" applyFont="1" applyFill="1" applyBorder="1" applyAlignment="1">
      <alignment horizontal="center" vertical="top"/>
    </xf>
    <xf numFmtId="0" fontId="1" fillId="6" borderId="11" xfId="0" applyFont="1" applyFill="1" applyBorder="1" applyAlignment="1">
      <alignment horizontal="center" vertical="top"/>
    </xf>
    <xf numFmtId="0" fontId="1" fillId="6" borderId="13" xfId="0" applyFont="1" applyFill="1" applyBorder="1" applyAlignment="1">
      <alignment horizontal="center" vertical="top"/>
    </xf>
    <xf numFmtId="3" fontId="1" fillId="6" borderId="15" xfId="0" applyNumberFormat="1" applyFont="1" applyFill="1" applyBorder="1" applyAlignment="1">
      <alignment horizontal="center" vertical="top" wrapText="1"/>
    </xf>
    <xf numFmtId="3" fontId="1" fillId="0" borderId="0" xfId="0" applyNumberFormat="1" applyFont="1" applyFill="1" applyBorder="1" applyAlignment="1">
      <alignment horizontal="left" vertical="top" wrapText="1"/>
    </xf>
    <xf numFmtId="49" fontId="2" fillId="9" borderId="5" xfId="0" applyNumberFormat="1" applyFont="1" applyFill="1" applyBorder="1" applyAlignment="1">
      <alignment horizontal="center" vertical="top"/>
    </xf>
    <xf numFmtId="49" fontId="2" fillId="9" borderId="6" xfId="0" applyNumberFormat="1" applyFont="1" applyFill="1" applyBorder="1" applyAlignment="1">
      <alignment horizontal="center" vertical="top"/>
    </xf>
    <xf numFmtId="49" fontId="2" fillId="8" borderId="11" xfId="0" applyNumberFormat="1" applyFont="1" applyFill="1" applyBorder="1" applyAlignment="1">
      <alignment horizontal="center" vertical="top" wrapText="1"/>
    </xf>
    <xf numFmtId="49" fontId="2" fillId="2" borderId="79" xfId="0" applyNumberFormat="1" applyFont="1" applyFill="1" applyBorder="1" applyAlignment="1">
      <alignment horizontal="center" vertical="top"/>
    </xf>
    <xf numFmtId="49" fontId="2" fillId="2" borderId="60" xfId="0" applyNumberFormat="1" applyFont="1" applyFill="1" applyBorder="1" applyAlignment="1">
      <alignment horizontal="center" vertical="top"/>
    </xf>
    <xf numFmtId="49" fontId="2" fillId="8" borderId="11" xfId="0" applyNumberFormat="1" applyFont="1" applyFill="1" applyBorder="1" applyAlignment="1">
      <alignment horizontal="center" vertical="top"/>
    </xf>
    <xf numFmtId="0" fontId="2" fillId="6" borderId="24" xfId="0" applyFont="1" applyFill="1" applyBorder="1" applyAlignment="1">
      <alignment horizontal="left" vertical="top" wrapText="1"/>
    </xf>
    <xf numFmtId="0" fontId="1" fillId="6" borderId="33" xfId="0" applyFont="1" applyFill="1" applyBorder="1" applyAlignment="1">
      <alignment horizontal="left" vertical="top" wrapText="1"/>
    </xf>
    <xf numFmtId="0" fontId="1" fillId="6" borderId="28" xfId="0" applyFont="1" applyFill="1" applyBorder="1" applyAlignment="1">
      <alignment horizontal="left" vertical="top" wrapText="1"/>
    </xf>
    <xf numFmtId="0" fontId="1" fillId="6" borderId="28" xfId="0" applyFont="1" applyFill="1" applyBorder="1" applyAlignment="1">
      <alignment vertical="top" wrapText="1"/>
    </xf>
    <xf numFmtId="0" fontId="1" fillId="0" borderId="6" xfId="0" applyFont="1" applyBorder="1" applyAlignment="1">
      <alignment vertical="top"/>
    </xf>
    <xf numFmtId="0" fontId="1" fillId="0" borderId="11" xfId="0" applyFont="1" applyBorder="1" applyAlignment="1">
      <alignment horizontal="center" vertical="top"/>
    </xf>
    <xf numFmtId="165" fontId="1" fillId="6" borderId="25" xfId="0" applyNumberFormat="1" applyFont="1" applyFill="1" applyBorder="1" applyAlignment="1">
      <alignment horizontal="center" vertical="top"/>
    </xf>
    <xf numFmtId="165" fontId="1" fillId="6" borderId="60" xfId="0" applyNumberFormat="1" applyFont="1" applyFill="1" applyBorder="1" applyAlignment="1">
      <alignment horizontal="center" vertical="top"/>
    </xf>
    <xf numFmtId="165" fontId="1" fillId="6" borderId="24" xfId="0" applyNumberFormat="1" applyFont="1" applyFill="1" applyBorder="1" applyAlignment="1">
      <alignment horizontal="left" vertical="top" wrapText="1"/>
    </xf>
    <xf numFmtId="0" fontId="2" fillId="6" borderId="31" xfId="0" applyFont="1" applyFill="1" applyBorder="1" applyAlignment="1">
      <alignment vertical="top" wrapText="1"/>
    </xf>
    <xf numFmtId="0" fontId="2" fillId="6" borderId="3" xfId="0" applyFont="1" applyFill="1" applyBorder="1" applyAlignment="1">
      <alignment vertical="top" wrapText="1"/>
    </xf>
    <xf numFmtId="0" fontId="2" fillId="6" borderId="6" xfId="0" applyFont="1" applyFill="1" applyBorder="1" applyAlignment="1">
      <alignment vertical="top" wrapText="1"/>
    </xf>
    <xf numFmtId="0" fontId="2" fillId="6" borderId="36" xfId="0" applyFont="1" applyFill="1" applyBorder="1" applyAlignment="1">
      <alignment vertical="top" wrapText="1"/>
    </xf>
    <xf numFmtId="3" fontId="1" fillId="6" borderId="10" xfId="0" applyNumberFormat="1" applyFont="1" applyFill="1" applyBorder="1" applyAlignment="1">
      <alignment horizontal="center" vertical="top" wrapText="1"/>
    </xf>
    <xf numFmtId="0" fontId="1" fillId="6" borderId="53" xfId="0" applyFont="1" applyFill="1" applyBorder="1" applyAlignment="1">
      <alignment horizontal="center" vertical="top" wrapText="1"/>
    </xf>
    <xf numFmtId="0" fontId="1" fillId="6" borderId="24" xfId="0" applyFont="1" applyFill="1" applyBorder="1" applyAlignment="1">
      <alignment vertical="top"/>
    </xf>
    <xf numFmtId="0" fontId="1" fillId="0" borderId="31" xfId="0" applyFont="1" applyBorder="1" applyAlignment="1">
      <alignment vertical="top"/>
    </xf>
    <xf numFmtId="3" fontId="1" fillId="6" borderId="1" xfId="0" applyNumberFormat="1" applyFont="1" applyFill="1" applyBorder="1" applyAlignment="1">
      <alignment vertical="top" wrapText="1"/>
    </xf>
    <xf numFmtId="165" fontId="1" fillId="6" borderId="114" xfId="0" applyNumberFormat="1" applyFont="1" applyFill="1" applyBorder="1" applyAlignment="1">
      <alignment horizontal="center" vertical="top"/>
    </xf>
    <xf numFmtId="0" fontId="2" fillId="3" borderId="8" xfId="0" applyFont="1" applyFill="1" applyBorder="1" applyAlignment="1">
      <alignment horizontal="left" vertical="top" wrapText="1"/>
    </xf>
    <xf numFmtId="3" fontId="1" fillId="6" borderId="84" xfId="0" applyNumberFormat="1" applyFont="1" applyFill="1" applyBorder="1" applyAlignment="1">
      <alignment horizontal="center" vertical="top"/>
    </xf>
    <xf numFmtId="3" fontId="1" fillId="6" borderId="73" xfId="0" applyNumberFormat="1" applyFont="1" applyFill="1" applyBorder="1" applyAlignment="1">
      <alignment horizontal="center" vertical="top"/>
    </xf>
    <xf numFmtId="0" fontId="2" fillId="6" borderId="20" xfId="0" applyFont="1" applyFill="1" applyBorder="1" applyAlignment="1">
      <alignment vertical="top" wrapText="1"/>
    </xf>
    <xf numFmtId="0" fontId="2" fillId="6" borderId="20" xfId="0" applyFont="1" applyFill="1" applyBorder="1" applyAlignment="1">
      <alignment horizontal="center" vertical="center" wrapText="1"/>
    </xf>
    <xf numFmtId="0" fontId="2" fillId="6" borderId="92" xfId="0" applyFont="1" applyFill="1" applyBorder="1" applyAlignment="1">
      <alignment vertical="top" wrapText="1"/>
    </xf>
    <xf numFmtId="0" fontId="2" fillId="6" borderId="5" xfId="0" applyFont="1" applyFill="1" applyBorder="1" applyAlignment="1">
      <alignment vertical="top" wrapText="1"/>
    </xf>
    <xf numFmtId="0" fontId="2" fillId="6" borderId="21" xfId="0" applyFont="1" applyFill="1" applyBorder="1" applyAlignment="1">
      <alignment vertical="top" wrapText="1"/>
    </xf>
    <xf numFmtId="0" fontId="1" fillId="6" borderId="116" xfId="0" applyFont="1" applyFill="1" applyBorder="1" applyAlignment="1">
      <alignment horizontal="center" vertical="top" wrapText="1"/>
    </xf>
    <xf numFmtId="165" fontId="1" fillId="6" borderId="117" xfId="0" applyNumberFormat="1" applyFont="1" applyFill="1" applyBorder="1" applyAlignment="1">
      <alignment horizontal="center" vertical="top"/>
    </xf>
    <xf numFmtId="0" fontId="1" fillId="0" borderId="1" xfId="0" applyFont="1" applyBorder="1" applyAlignment="1">
      <alignment horizontal="left" vertical="top" wrapText="1"/>
    </xf>
    <xf numFmtId="165" fontId="1" fillId="6" borderId="17" xfId="0" applyNumberFormat="1" applyFont="1" applyFill="1" applyBorder="1" applyAlignment="1">
      <alignment horizontal="left" vertical="top" wrapText="1"/>
    </xf>
    <xf numFmtId="3" fontId="1" fillId="6" borderId="1" xfId="0" applyNumberFormat="1" applyFont="1" applyFill="1" applyBorder="1" applyAlignment="1">
      <alignment horizontal="center" vertical="top" wrapText="1"/>
    </xf>
    <xf numFmtId="3" fontId="1" fillId="6" borderId="12" xfId="0" applyNumberFormat="1" applyFont="1" applyFill="1" applyBorder="1" applyAlignment="1">
      <alignment horizontal="center" vertical="top" wrapText="1"/>
    </xf>
    <xf numFmtId="165" fontId="2" fillId="8" borderId="94" xfId="0" applyNumberFormat="1" applyFont="1" applyFill="1" applyBorder="1" applyAlignment="1">
      <alignment horizontal="center" vertical="center"/>
    </xf>
    <xf numFmtId="165" fontId="2" fillId="8" borderId="2" xfId="0" applyNumberFormat="1" applyFont="1" applyFill="1" applyBorder="1" applyAlignment="1">
      <alignment horizontal="center" vertical="center"/>
    </xf>
    <xf numFmtId="165" fontId="2" fillId="8" borderId="58" xfId="0" applyNumberFormat="1" applyFont="1" applyFill="1" applyBorder="1" applyAlignment="1">
      <alignment horizontal="center" vertical="center"/>
    </xf>
    <xf numFmtId="0" fontId="24" fillId="6" borderId="16" xfId="0" applyFont="1" applyFill="1" applyBorder="1" applyAlignment="1">
      <alignment horizontal="center" vertical="top" wrapText="1"/>
    </xf>
    <xf numFmtId="165" fontId="24" fillId="6" borderId="66" xfId="0" applyNumberFormat="1" applyFont="1" applyFill="1" applyBorder="1" applyAlignment="1">
      <alignment horizontal="center" vertical="top"/>
    </xf>
    <xf numFmtId="165" fontId="24" fillId="6" borderId="14" xfId="0" applyNumberFormat="1" applyFont="1" applyFill="1" applyBorder="1" applyAlignment="1">
      <alignment vertical="top"/>
    </xf>
    <xf numFmtId="165" fontId="24" fillId="6" borderId="33" xfId="0" applyNumberFormat="1" applyFont="1" applyFill="1" applyBorder="1" applyAlignment="1">
      <alignment vertical="top"/>
    </xf>
    <xf numFmtId="3" fontId="24" fillId="6" borderId="96" xfId="0" applyNumberFormat="1" applyFont="1" applyFill="1" applyBorder="1" applyAlignment="1">
      <alignment horizontal="center" vertical="top" wrapText="1"/>
    </xf>
    <xf numFmtId="165" fontId="24" fillId="6" borderId="61" xfId="0" applyNumberFormat="1" applyFont="1" applyFill="1" applyBorder="1" applyAlignment="1">
      <alignment horizontal="center" vertical="top"/>
    </xf>
    <xf numFmtId="165" fontId="24" fillId="6" borderId="114" xfId="0" applyNumberFormat="1" applyFont="1" applyFill="1" applyBorder="1" applyAlignment="1">
      <alignment vertical="top"/>
    </xf>
    <xf numFmtId="0" fontId="24" fillId="0" borderId="18" xfId="0" applyFont="1" applyBorder="1" applyAlignment="1">
      <alignment horizontal="center" vertical="top"/>
    </xf>
    <xf numFmtId="0" fontId="24" fillId="0" borderId="0" xfId="0" applyFont="1" applyAlignment="1">
      <alignment vertical="top"/>
    </xf>
    <xf numFmtId="165" fontId="24" fillId="6" borderId="28" xfId="0" applyNumberFormat="1" applyFont="1" applyFill="1" applyBorder="1" applyAlignment="1">
      <alignment vertical="top"/>
    </xf>
    <xf numFmtId="165" fontId="24" fillId="6" borderId="14" xfId="0" applyNumberFormat="1" applyFont="1" applyFill="1" applyBorder="1" applyAlignment="1">
      <alignment horizontal="center" vertical="top"/>
    </xf>
    <xf numFmtId="165" fontId="24" fillId="6" borderId="33" xfId="0" applyNumberFormat="1" applyFont="1" applyFill="1" applyBorder="1" applyAlignment="1">
      <alignment horizontal="center" vertical="top"/>
    </xf>
    <xf numFmtId="0" fontId="24" fillId="6" borderId="18" xfId="0" applyFont="1" applyFill="1" applyBorder="1" applyAlignment="1">
      <alignment horizontal="center" vertical="top" wrapText="1"/>
    </xf>
    <xf numFmtId="165" fontId="24" fillId="6" borderId="60" xfId="0" applyNumberFormat="1" applyFont="1" applyFill="1" applyBorder="1" applyAlignment="1">
      <alignment horizontal="center" vertical="top"/>
    </xf>
    <xf numFmtId="165" fontId="24" fillId="6" borderId="0" xfId="0" applyNumberFormat="1" applyFont="1" applyFill="1" applyBorder="1" applyAlignment="1">
      <alignment horizontal="center" vertical="top"/>
    </xf>
    <xf numFmtId="0" fontId="24" fillId="6" borderId="3" xfId="0" applyFont="1" applyFill="1" applyBorder="1" applyAlignment="1">
      <alignment horizontal="center" vertical="top" wrapText="1"/>
    </xf>
    <xf numFmtId="165" fontId="24" fillId="6" borderId="44" xfId="0" applyNumberFormat="1" applyFont="1" applyFill="1" applyBorder="1" applyAlignment="1">
      <alignment horizontal="center" vertical="top"/>
    </xf>
    <xf numFmtId="3" fontId="24" fillId="6" borderId="3" xfId="0" applyNumberFormat="1" applyFont="1" applyFill="1" applyBorder="1" applyAlignment="1">
      <alignment horizontal="center" vertical="top" wrapText="1"/>
    </xf>
    <xf numFmtId="165" fontId="24" fillId="6" borderId="59" xfId="0" applyNumberFormat="1" applyFont="1" applyFill="1" applyBorder="1" applyAlignment="1">
      <alignment horizontal="center" vertical="top"/>
    </xf>
    <xf numFmtId="165" fontId="24" fillId="6" borderId="24" xfId="0" applyNumberFormat="1" applyFont="1" applyFill="1" applyBorder="1" applyAlignment="1">
      <alignment horizontal="center" vertical="top"/>
    </xf>
    <xf numFmtId="165" fontId="24" fillId="6" borderId="28" xfId="0" applyNumberFormat="1" applyFont="1" applyFill="1" applyBorder="1" applyAlignment="1">
      <alignment horizontal="center" vertical="top"/>
    </xf>
    <xf numFmtId="165" fontId="24" fillId="6" borderId="52" xfId="0" applyNumberFormat="1" applyFont="1" applyFill="1" applyBorder="1" applyAlignment="1">
      <alignment horizontal="center" vertical="top"/>
    </xf>
    <xf numFmtId="165" fontId="24" fillId="6" borderId="11" xfId="0" applyNumberFormat="1" applyFont="1" applyFill="1" applyBorder="1" applyAlignment="1">
      <alignment horizontal="center" vertical="top"/>
    </xf>
    <xf numFmtId="165" fontId="24" fillId="6" borderId="13" xfId="0" applyNumberFormat="1" applyFont="1" applyFill="1" applyBorder="1" applyAlignment="1">
      <alignment horizontal="center" vertical="top"/>
    </xf>
    <xf numFmtId="3" fontId="24" fillId="6" borderId="16" xfId="0" applyNumberFormat="1" applyFont="1" applyFill="1" applyBorder="1" applyAlignment="1">
      <alignment horizontal="center" vertical="top" wrapText="1"/>
    </xf>
    <xf numFmtId="165" fontId="24" fillId="6" borderId="15" xfId="0" applyNumberFormat="1" applyFont="1" applyFill="1" applyBorder="1" applyAlignment="1">
      <alignment horizontal="center" vertical="top"/>
    </xf>
    <xf numFmtId="3" fontId="24" fillId="6" borderId="18" xfId="0" applyNumberFormat="1" applyFont="1" applyFill="1" applyBorder="1" applyAlignment="1">
      <alignment horizontal="center" vertical="top" wrapText="1"/>
    </xf>
    <xf numFmtId="165" fontId="24" fillId="6" borderId="25" xfId="0" applyNumberFormat="1" applyFont="1" applyFill="1" applyBorder="1" applyAlignment="1">
      <alignment horizontal="center" vertical="top"/>
    </xf>
    <xf numFmtId="164" fontId="24" fillId="6" borderId="27" xfId="0" applyNumberFormat="1" applyFont="1" applyFill="1" applyBorder="1" applyAlignment="1">
      <alignment horizontal="center" vertical="top" wrapText="1"/>
    </xf>
    <xf numFmtId="164" fontId="24" fillId="6" borderId="66" xfId="0" applyNumberFormat="1" applyFont="1" applyFill="1" applyBorder="1" applyAlignment="1">
      <alignment horizontal="center" vertical="top" wrapText="1"/>
    </xf>
    <xf numFmtId="164" fontId="24" fillId="6" borderId="33" xfId="0" applyNumberFormat="1" applyFont="1" applyFill="1" applyBorder="1" applyAlignment="1">
      <alignment horizontal="center" vertical="top" wrapText="1"/>
    </xf>
    <xf numFmtId="165" fontId="24" fillId="6" borderId="18" xfId="0" applyNumberFormat="1" applyFont="1" applyFill="1" applyBorder="1" applyAlignment="1">
      <alignment horizontal="center" vertical="top"/>
    </xf>
    <xf numFmtId="164" fontId="24" fillId="6" borderId="6" xfId="0" applyNumberFormat="1" applyFont="1" applyFill="1" applyBorder="1" applyAlignment="1">
      <alignment horizontal="center" vertical="top" wrapText="1"/>
    </xf>
    <xf numFmtId="164" fontId="24" fillId="6" borderId="24" xfId="0" applyNumberFormat="1" applyFont="1" applyFill="1" applyBorder="1" applyAlignment="1">
      <alignment horizontal="center" vertical="top" wrapText="1"/>
    </xf>
    <xf numFmtId="164" fontId="24" fillId="6" borderId="23" xfId="0" applyNumberFormat="1" applyFont="1" applyFill="1" applyBorder="1" applyAlignment="1">
      <alignment horizontal="center" vertical="top" wrapText="1"/>
    </xf>
    <xf numFmtId="165" fontId="24" fillId="6" borderId="10" xfId="0" applyNumberFormat="1" applyFont="1" applyFill="1" applyBorder="1" applyAlignment="1">
      <alignment horizontal="center" vertical="top"/>
    </xf>
    <xf numFmtId="165" fontId="24" fillId="6" borderId="1" xfId="0" applyNumberFormat="1" applyFont="1" applyFill="1" applyBorder="1" applyAlignment="1">
      <alignment horizontal="center" vertical="top"/>
    </xf>
    <xf numFmtId="165" fontId="24" fillId="6" borderId="12" xfId="0" applyNumberFormat="1" applyFont="1" applyFill="1" applyBorder="1" applyAlignment="1">
      <alignment horizontal="center" vertical="top"/>
    </xf>
    <xf numFmtId="0" fontId="24" fillId="6" borderId="17" xfId="0" applyFont="1" applyFill="1" applyBorder="1" applyAlignment="1">
      <alignment horizontal="center" vertical="top" wrapText="1"/>
    </xf>
    <xf numFmtId="164" fontId="24" fillId="6" borderId="27" xfId="0" applyNumberFormat="1" applyFont="1" applyFill="1" applyBorder="1" applyAlignment="1">
      <alignment horizontal="center" vertical="top"/>
    </xf>
    <xf numFmtId="164" fontId="24" fillId="6" borderId="31" xfId="0" applyNumberFormat="1" applyFont="1" applyFill="1" applyBorder="1" applyAlignment="1">
      <alignment horizontal="center" vertical="top"/>
    </xf>
    <xf numFmtId="165" fontId="24" fillId="6" borderId="15" xfId="0" applyNumberFormat="1" applyFont="1" applyFill="1" applyBorder="1" applyAlignment="1">
      <alignment horizontal="left" vertical="top" wrapText="1"/>
    </xf>
    <xf numFmtId="0" fontId="24" fillId="6" borderId="53" xfId="0" applyFont="1" applyFill="1" applyBorder="1" applyAlignment="1">
      <alignment horizontal="center" vertical="top" wrapText="1"/>
    </xf>
    <xf numFmtId="164" fontId="24" fillId="6" borderId="102" xfId="0" applyNumberFormat="1" applyFont="1" applyFill="1" applyBorder="1" applyAlignment="1">
      <alignment horizontal="center" vertical="top"/>
    </xf>
    <xf numFmtId="164" fontId="24" fillId="6" borderId="54" xfId="0" applyNumberFormat="1" applyFont="1" applyFill="1" applyBorder="1" applyAlignment="1">
      <alignment horizontal="center" vertical="top"/>
    </xf>
    <xf numFmtId="165" fontId="24" fillId="6" borderId="115" xfId="0" applyNumberFormat="1" applyFont="1" applyFill="1" applyBorder="1" applyAlignment="1">
      <alignment horizontal="left" vertical="top" wrapText="1"/>
    </xf>
    <xf numFmtId="164" fontId="24" fillId="6" borderId="62" xfId="0" applyNumberFormat="1" applyFont="1" applyFill="1" applyBorder="1" applyAlignment="1">
      <alignment horizontal="center" vertical="top"/>
    </xf>
    <xf numFmtId="164" fontId="24" fillId="6" borderId="61" xfId="0" applyNumberFormat="1" applyFont="1" applyFill="1" applyBorder="1" applyAlignment="1">
      <alignment horizontal="center" vertical="top"/>
    </xf>
    <xf numFmtId="165" fontId="24" fillId="6" borderId="114" xfId="0" applyNumberFormat="1" applyFont="1" applyFill="1" applyBorder="1" applyAlignment="1">
      <alignment horizontal="center" vertical="top" wrapText="1"/>
    </xf>
    <xf numFmtId="164" fontId="24" fillId="6" borderId="66" xfId="0" applyNumberFormat="1" applyFont="1" applyFill="1" applyBorder="1" applyAlignment="1">
      <alignment horizontal="center" vertical="top"/>
    </xf>
    <xf numFmtId="164" fontId="24" fillId="6" borderId="14" xfId="0" applyNumberFormat="1" applyFont="1" applyFill="1" applyBorder="1" applyAlignment="1">
      <alignment horizontal="center" vertical="top"/>
    </xf>
    <xf numFmtId="164" fontId="24" fillId="6" borderId="15" xfId="0" applyNumberFormat="1" applyFont="1" applyFill="1" applyBorder="1" applyAlignment="1">
      <alignment horizontal="center" vertical="top" wrapText="1"/>
    </xf>
    <xf numFmtId="0" fontId="24" fillId="6" borderId="88" xfId="0" applyFont="1" applyFill="1" applyBorder="1" applyAlignment="1">
      <alignment horizontal="center" vertical="top" wrapText="1"/>
    </xf>
    <xf numFmtId="164" fontId="24" fillId="6" borderId="25" xfId="0" applyNumberFormat="1" applyFont="1" applyFill="1" applyBorder="1" applyAlignment="1">
      <alignment horizontal="center" vertical="top"/>
    </xf>
    <xf numFmtId="164" fontId="24" fillId="6" borderId="24" xfId="0" applyNumberFormat="1" applyFont="1" applyFill="1" applyBorder="1" applyAlignment="1">
      <alignment horizontal="center" vertical="top"/>
    </xf>
    <xf numFmtId="165" fontId="24" fillId="6" borderId="11" xfId="0" applyNumberFormat="1" applyFont="1" applyFill="1" applyBorder="1" applyAlignment="1">
      <alignment vertical="top"/>
    </xf>
    <xf numFmtId="165" fontId="24" fillId="6" borderId="31" xfId="0" applyNumberFormat="1" applyFont="1" applyFill="1" applyBorder="1" applyAlignment="1">
      <alignment vertical="top"/>
    </xf>
    <xf numFmtId="165" fontId="24" fillId="6" borderId="24" xfId="0" applyNumberFormat="1" applyFont="1" applyFill="1" applyBorder="1" applyAlignment="1">
      <alignment vertical="top"/>
    </xf>
    <xf numFmtId="165" fontId="24" fillId="6" borderId="3" xfId="0" applyNumberFormat="1" applyFont="1" applyFill="1" applyBorder="1" applyAlignment="1">
      <alignment horizontal="center" vertical="top"/>
    </xf>
    <xf numFmtId="164" fontId="24" fillId="6" borderId="60" xfId="0" applyNumberFormat="1" applyFont="1" applyFill="1" applyBorder="1" applyAlignment="1">
      <alignment horizontal="center" vertical="top" wrapText="1"/>
    </xf>
    <xf numFmtId="164" fontId="24" fillId="6" borderId="31" xfId="0" applyNumberFormat="1" applyFont="1" applyFill="1" applyBorder="1" applyAlignment="1">
      <alignment horizontal="center" vertical="top" wrapText="1"/>
    </xf>
    <xf numFmtId="164" fontId="24" fillId="6" borderId="25" xfId="0" applyNumberFormat="1" applyFont="1" applyFill="1" applyBorder="1" applyAlignment="1">
      <alignment horizontal="center" vertical="top" wrapText="1"/>
    </xf>
    <xf numFmtId="164" fontId="24" fillId="6" borderId="59" xfId="0" applyNumberFormat="1" applyFont="1" applyFill="1" applyBorder="1" applyAlignment="1">
      <alignment horizontal="center" vertical="top" wrapText="1"/>
    </xf>
    <xf numFmtId="164" fontId="24" fillId="6" borderId="28" xfId="0" applyNumberFormat="1" applyFont="1" applyFill="1" applyBorder="1" applyAlignment="1">
      <alignment horizontal="center" vertical="top" wrapText="1"/>
    </xf>
    <xf numFmtId="0" fontId="24" fillId="6" borderId="82" xfId="0" applyFont="1" applyFill="1" applyBorder="1" applyAlignment="1">
      <alignment horizontal="center" vertical="top" wrapText="1"/>
    </xf>
    <xf numFmtId="164" fontId="24" fillId="6" borderId="84" xfId="0" applyNumberFormat="1" applyFont="1" applyFill="1" applyBorder="1" applyAlignment="1">
      <alignment horizontal="center" vertical="top" wrapText="1"/>
    </xf>
    <xf numFmtId="164" fontId="24" fillId="6" borderId="85" xfId="0" applyNumberFormat="1" applyFont="1" applyFill="1" applyBorder="1" applyAlignment="1">
      <alignment horizontal="center" vertical="top" wrapText="1"/>
    </xf>
    <xf numFmtId="164" fontId="24" fillId="6" borderId="83" xfId="0" applyNumberFormat="1" applyFont="1" applyFill="1" applyBorder="1" applyAlignment="1">
      <alignment horizontal="center" vertical="top" wrapText="1"/>
    </xf>
    <xf numFmtId="164" fontId="24" fillId="6" borderId="64" xfId="0" applyNumberFormat="1" applyFont="1" applyFill="1" applyBorder="1" applyAlignment="1">
      <alignment horizontal="center" vertical="top" wrapText="1"/>
    </xf>
    <xf numFmtId="164" fontId="24" fillId="6" borderId="67" xfId="0" applyNumberFormat="1" applyFont="1" applyFill="1" applyBorder="1" applyAlignment="1">
      <alignment horizontal="center" vertical="top" wrapText="1"/>
    </xf>
    <xf numFmtId="165" fontId="24" fillId="6" borderId="86" xfId="0" applyNumberFormat="1" applyFont="1" applyFill="1" applyBorder="1" applyAlignment="1">
      <alignment horizontal="center" vertical="top"/>
    </xf>
    <xf numFmtId="164" fontId="24" fillId="6" borderId="75" xfId="0" applyNumberFormat="1" applyFont="1" applyFill="1" applyBorder="1" applyAlignment="1">
      <alignment horizontal="center" vertical="top" wrapText="1"/>
    </xf>
    <xf numFmtId="165" fontId="24" fillId="6" borderId="84" xfId="0" applyNumberFormat="1" applyFont="1" applyFill="1" applyBorder="1" applyAlignment="1">
      <alignment horizontal="center" vertical="top"/>
    </xf>
    <xf numFmtId="165" fontId="24" fillId="6" borderId="85" xfId="0" applyNumberFormat="1" applyFont="1" applyFill="1" applyBorder="1" applyAlignment="1">
      <alignment horizontal="center" vertical="top"/>
    </xf>
    <xf numFmtId="3" fontId="2" fillId="6" borderId="31" xfId="0" applyNumberFormat="1" applyFont="1" applyFill="1" applyBorder="1" applyAlignment="1">
      <alignment horizontal="left" vertical="top" wrapText="1"/>
    </xf>
    <xf numFmtId="3" fontId="1" fillId="6" borderId="11" xfId="0" applyNumberFormat="1" applyFont="1" applyFill="1" applyBorder="1" applyAlignment="1">
      <alignment horizontal="center" vertical="center" textRotation="90" wrapText="1"/>
    </xf>
    <xf numFmtId="3" fontId="1" fillId="6" borderId="20" xfId="0" applyNumberFormat="1" applyFont="1" applyFill="1" applyBorder="1" applyAlignment="1">
      <alignment horizontal="center" vertical="center" textRotation="90" wrapText="1"/>
    </xf>
    <xf numFmtId="3" fontId="1" fillId="6" borderId="92" xfId="0" applyNumberFormat="1" applyFont="1" applyFill="1" applyBorder="1" applyAlignment="1">
      <alignment vertical="top" wrapText="1"/>
    </xf>
    <xf numFmtId="3" fontId="1" fillId="6" borderId="5" xfId="0" applyNumberFormat="1" applyFont="1" applyFill="1" applyBorder="1" applyAlignment="1">
      <alignment vertical="top" wrapText="1"/>
    </xf>
    <xf numFmtId="3" fontId="1" fillId="6" borderId="20" xfId="0" applyNumberFormat="1" applyFont="1" applyFill="1" applyBorder="1" applyAlignment="1">
      <alignment vertical="top" wrapText="1"/>
    </xf>
    <xf numFmtId="3" fontId="1" fillId="6" borderId="76" xfId="0" applyNumberFormat="1" applyFont="1" applyFill="1" applyBorder="1" applyAlignment="1">
      <alignment vertical="top" wrapText="1"/>
    </xf>
    <xf numFmtId="165" fontId="1" fillId="6" borderId="5" xfId="0" applyNumberFormat="1" applyFont="1" applyFill="1" applyBorder="1" applyAlignment="1">
      <alignment horizontal="center" vertical="top"/>
    </xf>
    <xf numFmtId="165" fontId="1" fillId="6" borderId="20" xfId="0" applyNumberFormat="1" applyFont="1" applyFill="1" applyBorder="1" applyAlignment="1">
      <alignment horizontal="center" vertical="top"/>
    </xf>
    <xf numFmtId="165" fontId="1" fillId="6" borderId="65" xfId="0" applyNumberFormat="1" applyFont="1" applyFill="1" applyBorder="1" applyAlignment="1">
      <alignment horizontal="center" vertical="top"/>
    </xf>
    <xf numFmtId="3" fontId="1" fillId="6" borderId="116" xfId="0" applyNumberFormat="1" applyFont="1" applyFill="1" applyBorder="1" applyAlignment="1">
      <alignment horizontal="center" vertical="top"/>
    </xf>
    <xf numFmtId="0" fontId="24" fillId="6" borderId="84" xfId="0" applyFont="1" applyFill="1" applyBorder="1" applyAlignment="1">
      <alignment horizontal="center" vertical="top"/>
    </xf>
    <xf numFmtId="0" fontId="24" fillId="6" borderId="85" xfId="0" applyFont="1" applyFill="1" applyBorder="1" applyAlignment="1">
      <alignment horizontal="center" vertical="top"/>
    </xf>
    <xf numFmtId="164" fontId="24" fillId="6" borderId="44" xfId="0" applyNumberFormat="1" applyFont="1" applyFill="1" applyBorder="1" applyAlignment="1">
      <alignment horizontal="center" vertical="top"/>
    </xf>
    <xf numFmtId="3" fontId="24" fillId="6" borderId="86" xfId="0" applyNumberFormat="1" applyFont="1" applyFill="1" applyBorder="1" applyAlignment="1">
      <alignment horizontal="center" vertical="top"/>
    </xf>
    <xf numFmtId="164" fontId="24" fillId="6" borderId="112" xfId="0" applyNumberFormat="1" applyFont="1" applyFill="1" applyBorder="1" applyAlignment="1">
      <alignment horizontal="center" vertical="top"/>
    </xf>
    <xf numFmtId="3" fontId="24" fillId="6" borderId="16" xfId="0" applyNumberFormat="1" applyFont="1" applyFill="1" applyBorder="1" applyAlignment="1">
      <alignment horizontal="center" vertical="top"/>
    </xf>
    <xf numFmtId="3" fontId="24" fillId="6" borderId="53" xfId="0" applyNumberFormat="1" applyFont="1" applyFill="1" applyBorder="1" applyAlignment="1">
      <alignment horizontal="center" vertical="top"/>
    </xf>
    <xf numFmtId="3" fontId="24" fillId="6" borderId="96" xfId="0" applyNumberFormat="1" applyFont="1" applyFill="1" applyBorder="1" applyAlignment="1">
      <alignment horizontal="center" vertical="top"/>
    </xf>
    <xf numFmtId="165" fontId="24" fillId="6" borderId="62" xfId="0" applyNumberFormat="1" applyFont="1" applyFill="1" applyBorder="1" applyAlignment="1">
      <alignment horizontal="center" vertical="top"/>
    </xf>
    <xf numFmtId="165" fontId="24" fillId="6" borderId="114" xfId="0" applyNumberFormat="1" applyFont="1" applyFill="1" applyBorder="1" applyAlignment="1">
      <alignment horizontal="center" vertical="top"/>
    </xf>
    <xf numFmtId="165" fontId="24" fillId="6" borderId="102" xfId="0" applyNumberFormat="1" applyFont="1" applyFill="1" applyBorder="1" applyAlignment="1">
      <alignment horizontal="center" vertical="top"/>
    </xf>
    <xf numFmtId="165" fontId="24" fillId="6" borderId="54" xfId="0" applyNumberFormat="1" applyFont="1" applyFill="1" applyBorder="1" applyAlignment="1">
      <alignment horizontal="center" vertical="top"/>
    </xf>
    <xf numFmtId="165" fontId="24" fillId="6" borderId="104" xfId="0" applyNumberFormat="1" applyFont="1" applyFill="1" applyBorder="1" applyAlignment="1">
      <alignment horizontal="center" vertical="top"/>
    </xf>
    <xf numFmtId="3" fontId="24" fillId="6" borderId="55" xfId="0" applyNumberFormat="1" applyFont="1" applyFill="1" applyBorder="1" applyAlignment="1">
      <alignment horizontal="center" vertical="top" wrapText="1"/>
    </xf>
    <xf numFmtId="165" fontId="24" fillId="6" borderId="57" xfId="0" applyNumberFormat="1" applyFont="1" applyFill="1" applyBorder="1" applyAlignment="1">
      <alignment horizontal="center" vertical="top"/>
    </xf>
    <xf numFmtId="165" fontId="24" fillId="6" borderId="64" xfId="0" applyNumberFormat="1" applyFont="1" applyFill="1" applyBorder="1" applyAlignment="1">
      <alignment horizontal="center" vertical="top"/>
    </xf>
    <xf numFmtId="165" fontId="24" fillId="6" borderId="63" xfId="0" applyNumberFormat="1" applyFont="1" applyFill="1" applyBorder="1" applyAlignment="1">
      <alignment horizontal="center" vertical="top"/>
    </xf>
    <xf numFmtId="0" fontId="24" fillId="6" borderId="55" xfId="0" applyFont="1" applyFill="1" applyBorder="1" applyAlignment="1">
      <alignment horizontal="center" vertical="top" wrapText="1"/>
    </xf>
    <xf numFmtId="165" fontId="24" fillId="6" borderId="64" xfId="0" applyNumberFormat="1" applyFont="1" applyFill="1" applyBorder="1" applyAlignment="1">
      <alignment horizontal="center" vertical="top" wrapText="1"/>
    </xf>
    <xf numFmtId="0" fontId="24" fillId="0" borderId="57" xfId="0" applyFont="1" applyBorder="1" applyAlignment="1">
      <alignment vertical="top"/>
    </xf>
    <xf numFmtId="3" fontId="24" fillId="6" borderId="67" xfId="0" applyNumberFormat="1" applyFont="1" applyFill="1" applyBorder="1" applyAlignment="1">
      <alignment vertical="top" wrapText="1"/>
    </xf>
    <xf numFmtId="165" fontId="24" fillId="6" borderId="6" xfId="0" applyNumberFormat="1" applyFont="1" applyFill="1" applyBorder="1" applyAlignment="1">
      <alignment horizontal="center" vertical="top" wrapText="1"/>
    </xf>
    <xf numFmtId="165" fontId="24" fillId="6" borderId="60" xfId="0" applyNumberFormat="1" applyFont="1" applyFill="1" applyBorder="1" applyAlignment="1">
      <alignment horizontal="center" vertical="top" wrapText="1"/>
    </xf>
    <xf numFmtId="3" fontId="24" fillId="6" borderId="31" xfId="0" applyNumberFormat="1" applyFont="1" applyFill="1" applyBorder="1" applyAlignment="1">
      <alignment vertical="top" wrapText="1"/>
    </xf>
    <xf numFmtId="3" fontId="24" fillId="6" borderId="64" xfId="0" applyNumberFormat="1" applyFont="1" applyFill="1" applyBorder="1" applyAlignment="1">
      <alignment vertical="top" wrapText="1"/>
    </xf>
    <xf numFmtId="165" fontId="24" fillId="6" borderId="57" xfId="0" applyNumberFormat="1" applyFont="1" applyFill="1" applyBorder="1" applyAlignment="1">
      <alignment horizontal="center" vertical="top" wrapText="1"/>
    </xf>
    <xf numFmtId="3" fontId="24" fillId="6" borderId="63" xfId="0" applyNumberFormat="1" applyFont="1" applyFill="1" applyBorder="1" applyAlignment="1">
      <alignment vertical="top" wrapText="1"/>
    </xf>
    <xf numFmtId="165" fontId="24" fillId="6" borderId="61" xfId="0" applyNumberFormat="1" applyFont="1" applyFill="1" applyBorder="1" applyAlignment="1">
      <alignment horizontal="center" vertical="top" wrapText="1"/>
    </xf>
    <xf numFmtId="165" fontId="24" fillId="6" borderId="67" xfId="0" applyNumberFormat="1" applyFont="1" applyFill="1" applyBorder="1" applyAlignment="1">
      <alignment horizontal="center" vertical="top" wrapText="1"/>
    </xf>
    <xf numFmtId="165" fontId="24" fillId="6" borderId="62" xfId="0" applyNumberFormat="1" applyFont="1" applyFill="1" applyBorder="1" applyAlignment="1">
      <alignment horizontal="center" vertical="top" wrapText="1"/>
    </xf>
    <xf numFmtId="3" fontId="24" fillId="6" borderId="61" xfId="0" applyNumberFormat="1" applyFont="1" applyFill="1" applyBorder="1" applyAlignment="1">
      <alignment vertical="top" wrapText="1"/>
    </xf>
    <xf numFmtId="0" fontId="24" fillId="6" borderId="82" xfId="0" applyFont="1" applyFill="1" applyBorder="1" applyAlignment="1">
      <alignment horizontal="center" vertical="top"/>
    </xf>
    <xf numFmtId="165" fontId="24" fillId="6" borderId="83" xfId="0" applyNumberFormat="1" applyFont="1" applyFill="1" applyBorder="1" applyAlignment="1">
      <alignment horizontal="center" vertical="top"/>
    </xf>
    <xf numFmtId="165" fontId="24" fillId="6" borderId="73" xfId="0" applyNumberFormat="1" applyFont="1" applyFill="1" applyBorder="1" applyAlignment="1">
      <alignment horizontal="center" vertical="top"/>
    </xf>
    <xf numFmtId="165" fontId="24" fillId="6" borderId="67" xfId="0" applyNumberFormat="1" applyFont="1" applyFill="1" applyBorder="1" applyAlignment="1">
      <alignment horizontal="center" vertical="top"/>
    </xf>
    <xf numFmtId="165" fontId="2" fillId="8" borderId="43" xfId="0" applyNumberFormat="1" applyFont="1" applyFill="1" applyBorder="1" applyAlignment="1">
      <alignment horizontal="center" vertical="center"/>
    </xf>
    <xf numFmtId="165" fontId="2" fillId="8" borderId="66" xfId="0" applyNumberFormat="1" applyFont="1" applyFill="1" applyBorder="1" applyAlignment="1">
      <alignment horizontal="center" vertical="center"/>
    </xf>
    <xf numFmtId="165" fontId="1" fillId="6" borderId="89" xfId="0" applyNumberFormat="1" applyFont="1" applyFill="1" applyBorder="1" applyAlignment="1">
      <alignment horizontal="center" vertical="top"/>
    </xf>
    <xf numFmtId="165" fontId="1" fillId="6" borderId="76" xfId="0" applyNumberFormat="1" applyFont="1" applyFill="1" applyBorder="1" applyAlignment="1">
      <alignment horizontal="center" vertical="top"/>
    </xf>
    <xf numFmtId="0" fontId="24" fillId="0" borderId="16" xfId="0" applyFont="1" applyFill="1" applyBorder="1" applyAlignment="1">
      <alignment horizontal="center" vertical="top"/>
    </xf>
    <xf numFmtId="165" fontId="24" fillId="6" borderId="27" xfId="0" applyNumberFormat="1" applyFont="1" applyFill="1" applyBorder="1" applyAlignment="1">
      <alignment horizontal="center" vertical="top"/>
    </xf>
    <xf numFmtId="0" fontId="24" fillId="6" borderId="18" xfId="0" applyFont="1" applyFill="1" applyBorder="1" applyAlignment="1">
      <alignment horizontal="center" vertical="top"/>
    </xf>
    <xf numFmtId="165" fontId="24" fillId="6" borderId="23" xfId="0" applyNumberFormat="1" applyFont="1" applyFill="1" applyBorder="1" applyAlignment="1">
      <alignment horizontal="center" vertical="top"/>
    </xf>
    <xf numFmtId="0" fontId="24" fillId="0" borderId="18" xfId="0" applyFont="1" applyFill="1" applyBorder="1" applyAlignment="1">
      <alignment horizontal="center" vertical="top"/>
    </xf>
    <xf numFmtId="0" fontId="24" fillId="0" borderId="17" xfId="0" applyFont="1" applyFill="1" applyBorder="1" applyAlignment="1">
      <alignment horizontal="center" vertical="top"/>
    </xf>
    <xf numFmtId="165" fontId="24" fillId="6" borderId="78" xfId="0" applyNumberFormat="1" applyFont="1" applyFill="1" applyBorder="1" applyAlignment="1">
      <alignment horizontal="center" vertical="top"/>
    </xf>
    <xf numFmtId="165" fontId="24" fillId="0" borderId="78" xfId="0" applyNumberFormat="1" applyFont="1" applyBorder="1" applyAlignment="1">
      <alignment horizontal="center" vertical="top"/>
    </xf>
    <xf numFmtId="165" fontId="24" fillId="0" borderId="60" xfId="0" applyNumberFormat="1" applyFont="1" applyBorder="1" applyAlignment="1">
      <alignment horizontal="center" vertical="top"/>
    </xf>
    <xf numFmtId="165" fontId="24" fillId="0" borderId="12" xfId="0" applyNumberFormat="1" applyFont="1" applyBorder="1" applyAlignment="1">
      <alignment horizontal="center" vertical="top"/>
    </xf>
    <xf numFmtId="0" fontId="24" fillId="6" borderId="53" xfId="0" applyFont="1" applyFill="1" applyBorder="1" applyAlignment="1">
      <alignment horizontal="center" vertical="top"/>
    </xf>
    <xf numFmtId="165" fontId="24" fillId="6" borderId="69" xfId="0" applyNumberFormat="1" applyFont="1" applyFill="1" applyBorder="1" applyAlignment="1">
      <alignment horizontal="center" vertical="top"/>
    </xf>
    <xf numFmtId="0" fontId="24" fillId="6" borderId="96" xfId="0" applyFont="1" applyFill="1" applyBorder="1" applyAlignment="1">
      <alignment horizontal="center" vertical="top"/>
    </xf>
    <xf numFmtId="0" fontId="24" fillId="6" borderId="86" xfId="0" applyFont="1" applyFill="1" applyBorder="1" applyAlignment="1">
      <alignment horizontal="center" vertical="top"/>
    </xf>
    <xf numFmtId="164" fontId="24" fillId="6" borderId="73" xfId="0" applyNumberFormat="1" applyFont="1" applyFill="1" applyBorder="1" applyAlignment="1">
      <alignment horizontal="center" vertical="top" wrapText="1"/>
    </xf>
    <xf numFmtId="0" fontId="24" fillId="6" borderId="75" xfId="0" applyFont="1" applyFill="1" applyBorder="1" applyAlignment="1">
      <alignment horizontal="center" vertical="top" wrapText="1"/>
    </xf>
    <xf numFmtId="0" fontId="24" fillId="6" borderId="11" xfId="0" applyFont="1" applyFill="1" applyBorder="1" applyAlignment="1">
      <alignment horizontal="center" vertical="top" wrapText="1"/>
    </xf>
    <xf numFmtId="165" fontId="24" fillId="6" borderId="45" xfId="0" applyNumberFormat="1" applyFont="1" applyFill="1" applyBorder="1" applyAlignment="1">
      <alignment horizontal="center" vertical="top"/>
    </xf>
    <xf numFmtId="165" fontId="1" fillId="6" borderId="5" xfId="0" applyNumberFormat="1" applyFont="1" applyFill="1" applyBorder="1" applyAlignment="1">
      <alignment horizontal="center" vertical="center"/>
    </xf>
    <xf numFmtId="165" fontId="1" fillId="6" borderId="118" xfId="0" applyNumberFormat="1" applyFont="1" applyFill="1" applyBorder="1" applyAlignment="1">
      <alignment horizontal="center" vertical="center"/>
    </xf>
    <xf numFmtId="165" fontId="1" fillId="6" borderId="119" xfId="0" applyNumberFormat="1" applyFont="1" applyFill="1" applyBorder="1" applyAlignment="1">
      <alignment horizontal="center" vertical="center"/>
    </xf>
    <xf numFmtId="165" fontId="1" fillId="6" borderId="73" xfId="0" applyNumberFormat="1" applyFont="1" applyFill="1" applyBorder="1" applyAlignment="1">
      <alignment horizontal="center" vertical="center"/>
    </xf>
    <xf numFmtId="165" fontId="1" fillId="6" borderId="24" xfId="0" applyNumberFormat="1" applyFont="1" applyFill="1" applyBorder="1" applyAlignment="1">
      <alignment horizontal="center" vertical="center"/>
    </xf>
    <xf numFmtId="165" fontId="1" fillId="6" borderId="52" xfId="0" applyNumberFormat="1" applyFont="1" applyFill="1" applyBorder="1" applyAlignment="1">
      <alignment horizontal="center" vertical="center"/>
    </xf>
    <xf numFmtId="0" fontId="24" fillId="6" borderId="16" xfId="0" applyFont="1" applyFill="1" applyBorder="1" applyAlignment="1">
      <alignment horizontal="center" vertical="top"/>
    </xf>
    <xf numFmtId="165" fontId="24" fillId="6" borderId="6" xfId="0" applyNumberFormat="1" applyFont="1" applyFill="1" applyBorder="1" applyAlignment="1">
      <alignment horizontal="center" vertical="top"/>
    </xf>
    <xf numFmtId="0" fontId="24" fillId="6" borderId="3" xfId="0" applyFont="1" applyFill="1" applyBorder="1" applyAlignment="1">
      <alignment horizontal="center" vertical="top"/>
    </xf>
    <xf numFmtId="165" fontId="24" fillId="6" borderId="107" xfId="0" applyNumberFormat="1" applyFont="1" applyFill="1" applyBorder="1" applyAlignment="1">
      <alignment horizontal="center" vertical="top"/>
    </xf>
    <xf numFmtId="0" fontId="24" fillId="6" borderId="61" xfId="0" applyFont="1" applyFill="1" applyBorder="1" applyAlignment="1">
      <alignment vertical="top"/>
    </xf>
    <xf numFmtId="0" fontId="24" fillId="6" borderId="114" xfId="0" applyFont="1" applyFill="1" applyBorder="1" applyAlignment="1">
      <alignment vertical="top"/>
    </xf>
    <xf numFmtId="164" fontId="24" fillId="6" borderId="14" xfId="0" applyNumberFormat="1" applyFont="1" applyFill="1" applyBorder="1" applyAlignment="1">
      <alignment horizontal="center" vertical="top" wrapText="1"/>
    </xf>
    <xf numFmtId="3" fontId="24" fillId="6" borderId="15" xfId="0" applyNumberFormat="1" applyFont="1" applyFill="1" applyBorder="1" applyAlignment="1">
      <alignment horizontal="center" vertical="top"/>
    </xf>
    <xf numFmtId="0" fontId="24" fillId="6" borderId="6" xfId="0" applyFont="1" applyFill="1" applyBorder="1" applyAlignment="1">
      <alignment horizontal="left" vertical="top" wrapText="1"/>
    </xf>
    <xf numFmtId="3" fontId="24" fillId="6" borderId="11" xfId="0" applyNumberFormat="1" applyFont="1" applyFill="1" applyBorder="1" applyAlignment="1">
      <alignment horizontal="center" vertical="top" wrapText="1"/>
    </xf>
    <xf numFmtId="3" fontId="24" fillId="6" borderId="0" xfId="0" applyNumberFormat="1" applyFont="1" applyFill="1" applyBorder="1" applyAlignment="1">
      <alignment horizontal="center" vertical="top"/>
    </xf>
    <xf numFmtId="0" fontId="24" fillId="6" borderId="25" xfId="0" applyFont="1" applyFill="1" applyBorder="1" applyAlignment="1">
      <alignment horizontal="left" vertical="top" wrapText="1"/>
    </xf>
    <xf numFmtId="3" fontId="24" fillId="6" borderId="24" xfId="0" applyNumberFormat="1" applyFont="1" applyFill="1" applyBorder="1" applyAlignment="1">
      <alignment horizontal="center" vertical="top" wrapText="1"/>
    </xf>
    <xf numFmtId="165" fontId="25" fillId="6" borderId="14" xfId="0" applyNumberFormat="1" applyFont="1" applyFill="1" applyBorder="1" applyAlignment="1">
      <alignment horizontal="center" vertical="top"/>
    </xf>
    <xf numFmtId="165" fontId="25" fillId="6" borderId="83" xfId="0" applyNumberFormat="1" applyFont="1" applyFill="1" applyBorder="1" applyAlignment="1">
      <alignment horizontal="center" vertical="top"/>
    </xf>
    <xf numFmtId="165" fontId="24" fillId="6" borderId="75" xfId="0" applyNumberFormat="1" applyFont="1" applyFill="1" applyBorder="1" applyAlignment="1">
      <alignment horizontal="center" vertical="top"/>
    </xf>
    <xf numFmtId="4" fontId="24" fillId="6" borderId="88" xfId="0" applyNumberFormat="1" applyFont="1" applyFill="1" applyBorder="1" applyAlignment="1">
      <alignment horizontal="center" vertical="top" wrapText="1"/>
    </xf>
    <xf numFmtId="165" fontId="24" fillId="6" borderId="14" xfId="0" applyNumberFormat="1" applyFont="1" applyFill="1" applyBorder="1" applyAlignment="1">
      <alignment horizontal="center" vertical="top" wrapText="1"/>
    </xf>
    <xf numFmtId="165" fontId="24" fillId="6" borderId="51" xfId="0" applyNumberFormat="1" applyFont="1" applyFill="1" applyBorder="1" applyAlignment="1">
      <alignment horizontal="left" vertical="top" wrapText="1"/>
    </xf>
    <xf numFmtId="3" fontId="24" fillId="6" borderId="23" xfId="0" applyNumberFormat="1" applyFont="1" applyFill="1" applyBorder="1" applyAlignment="1">
      <alignment horizontal="center" vertical="top"/>
    </xf>
    <xf numFmtId="165" fontId="24" fillId="6" borderId="27" xfId="0" applyNumberFormat="1" applyFont="1" applyFill="1" applyBorder="1" applyAlignment="1">
      <alignment horizontal="left" vertical="top" wrapText="1"/>
    </xf>
    <xf numFmtId="165" fontId="24" fillId="6" borderId="25" xfId="0" applyNumberFormat="1" applyFont="1" applyFill="1" applyBorder="1" applyAlignment="1">
      <alignment horizontal="left" vertical="top" wrapText="1"/>
    </xf>
    <xf numFmtId="3" fontId="24" fillId="6" borderId="52" xfId="0" applyNumberFormat="1" applyFont="1" applyFill="1" applyBorder="1" applyAlignment="1">
      <alignment horizontal="center" vertical="top"/>
    </xf>
    <xf numFmtId="165" fontId="24" fillId="6" borderId="16" xfId="0" applyNumberFormat="1" applyFont="1" applyFill="1" applyBorder="1" applyAlignment="1">
      <alignment horizontal="center" vertical="top"/>
    </xf>
    <xf numFmtId="165" fontId="24" fillId="6" borderId="6" xfId="0" applyNumberFormat="1" applyFont="1" applyFill="1" applyBorder="1" applyAlignment="1">
      <alignment horizontal="left" vertical="top" wrapText="1"/>
    </xf>
    <xf numFmtId="3" fontId="24" fillId="6" borderId="83" xfId="0" applyNumberFormat="1" applyFont="1" applyFill="1" applyBorder="1" applyAlignment="1">
      <alignment horizontal="center" vertical="top"/>
    </xf>
    <xf numFmtId="165" fontId="24" fillId="6" borderId="73" xfId="0" applyNumberFormat="1" applyFont="1" applyFill="1" applyBorder="1" applyAlignment="1">
      <alignment horizontal="left" vertical="top" wrapText="1"/>
    </xf>
    <xf numFmtId="3" fontId="24" fillId="6" borderId="75" xfId="0" applyNumberFormat="1" applyFont="1" applyFill="1" applyBorder="1" applyAlignment="1">
      <alignment horizontal="center" vertical="top" wrapText="1"/>
    </xf>
    <xf numFmtId="0" fontId="3" fillId="6" borderId="3" xfId="0" applyFont="1" applyFill="1" applyBorder="1" applyAlignment="1">
      <alignment horizontal="justify" vertical="top"/>
    </xf>
    <xf numFmtId="0" fontId="24" fillId="0" borderId="0" xfId="0" applyFont="1" applyBorder="1" applyAlignment="1">
      <alignment vertical="top"/>
    </xf>
    <xf numFmtId="4" fontId="24" fillId="0" borderId="0" xfId="0" applyNumberFormat="1" applyFont="1" applyBorder="1" applyAlignment="1">
      <alignment vertical="top"/>
    </xf>
    <xf numFmtId="164" fontId="24" fillId="0" borderId="0" xfId="0" applyNumberFormat="1" applyFont="1" applyBorder="1" applyAlignment="1">
      <alignment vertical="top"/>
    </xf>
    <xf numFmtId="165" fontId="24" fillId="0" borderId="0" xfId="0" applyNumberFormat="1" applyFont="1" applyBorder="1" applyAlignment="1">
      <alignment vertical="top"/>
    </xf>
    <xf numFmtId="0" fontId="26" fillId="0" borderId="0" xfId="0" applyFont="1"/>
    <xf numFmtId="0" fontId="6" fillId="0" borderId="0" xfId="0" applyFont="1" applyAlignment="1">
      <alignment horizontal="left" wrapText="1"/>
    </xf>
    <xf numFmtId="0" fontId="6" fillId="0" borderId="0" xfId="0" applyFont="1" applyAlignment="1">
      <alignment vertical="center" wrapText="1"/>
    </xf>
    <xf numFmtId="0" fontId="6" fillId="0" borderId="0" xfId="0" applyFont="1" applyAlignment="1">
      <alignment wrapText="1"/>
    </xf>
    <xf numFmtId="0" fontId="1" fillId="0" borderId="47" xfId="0" applyFont="1" applyBorder="1" applyAlignment="1">
      <alignment vertical="top"/>
    </xf>
    <xf numFmtId="0" fontId="1" fillId="0" borderId="13" xfId="0" applyFont="1" applyBorder="1" applyAlignment="1">
      <alignment vertical="top"/>
    </xf>
    <xf numFmtId="0" fontId="1" fillId="6" borderId="23" xfId="0" applyNumberFormat="1" applyFont="1" applyFill="1" applyBorder="1" applyAlignment="1">
      <alignment vertical="top"/>
    </xf>
    <xf numFmtId="3" fontId="2" fillId="6" borderId="2" xfId="0" applyNumberFormat="1" applyFont="1" applyFill="1" applyBorder="1" applyAlignment="1">
      <alignment horizontal="right" vertical="center"/>
    </xf>
    <xf numFmtId="165" fontId="2" fillId="6" borderId="13" xfId="0" applyNumberFormat="1" applyFont="1" applyFill="1" applyBorder="1" applyAlignment="1">
      <alignment horizontal="center" vertical="center" wrapText="1"/>
    </xf>
    <xf numFmtId="0" fontId="12" fillId="0" borderId="0" xfId="0" applyFont="1" applyAlignment="1">
      <alignment horizontal="right" vertical="top"/>
    </xf>
    <xf numFmtId="3" fontId="14" fillId="0" borderId="0" xfId="0" applyNumberFormat="1" applyFont="1" applyAlignment="1">
      <alignment horizontal="center" vertical="top"/>
    </xf>
    <xf numFmtId="0" fontId="13" fillId="0" borderId="0" xfId="0" applyFont="1" applyAlignment="1">
      <alignment horizontal="center" vertical="top" wrapText="1"/>
    </xf>
    <xf numFmtId="0" fontId="12" fillId="0" borderId="0" xfId="0" applyFont="1" applyAlignment="1">
      <alignment horizontal="center" vertical="top"/>
    </xf>
    <xf numFmtId="0" fontId="1" fillId="0" borderId="91" xfId="0" applyFont="1" applyBorder="1" applyAlignment="1">
      <alignment horizontal="center" vertical="center" textRotation="90" wrapText="1"/>
    </xf>
    <xf numFmtId="0" fontId="1" fillId="0" borderId="88" xfId="0" applyFont="1" applyBorder="1" applyAlignment="1">
      <alignment horizontal="center" vertical="center" textRotation="90" wrapText="1"/>
    </xf>
    <xf numFmtId="0" fontId="1" fillId="0" borderId="35" xfId="0" applyFont="1" applyBorder="1" applyAlignment="1">
      <alignment horizontal="center" vertical="center" textRotation="90" wrapText="1"/>
    </xf>
    <xf numFmtId="0" fontId="1" fillId="0" borderId="31" xfId="0" applyFont="1" applyBorder="1" applyAlignment="1">
      <alignment horizontal="center" vertical="center" textRotation="90" wrapText="1"/>
    </xf>
    <xf numFmtId="0" fontId="1" fillId="0" borderId="21" xfId="0" applyFont="1" applyBorder="1" applyAlignment="1">
      <alignment horizontal="center" vertical="center" textRotation="90" wrapText="1"/>
    </xf>
    <xf numFmtId="0" fontId="1" fillId="0" borderId="13" xfId="0" applyFont="1" applyBorder="1" applyAlignment="1">
      <alignment horizontal="center" vertical="center" textRotation="90" wrapText="1"/>
    </xf>
    <xf numFmtId="0" fontId="1" fillId="0" borderId="92" xfId="0" applyFont="1" applyBorder="1" applyAlignment="1">
      <alignment horizontal="center" vertical="center" textRotation="90"/>
    </xf>
    <xf numFmtId="0" fontId="1" fillId="0" borderId="3" xfId="0" applyFont="1" applyBorder="1" applyAlignment="1">
      <alignment horizontal="center" vertical="center" textRotation="90"/>
    </xf>
    <xf numFmtId="3" fontId="1" fillId="0" borderId="5" xfId="0" applyNumberFormat="1" applyFont="1" applyBorder="1" applyAlignment="1">
      <alignment horizontal="center" vertical="center" textRotation="90" shrinkToFit="1"/>
    </xf>
    <xf numFmtId="3" fontId="1" fillId="0" borderId="6" xfId="0" applyNumberFormat="1" applyFont="1" applyBorder="1" applyAlignment="1">
      <alignment horizontal="center" vertical="center" textRotation="90" shrinkToFit="1"/>
    </xf>
    <xf numFmtId="3" fontId="1" fillId="0" borderId="20" xfId="0" applyNumberFormat="1" applyFont="1" applyBorder="1" applyAlignment="1">
      <alignment horizontal="center" vertical="center" textRotation="90" shrinkToFit="1"/>
    </xf>
    <xf numFmtId="3" fontId="1" fillId="0" borderId="11" xfId="0" applyNumberFormat="1" applyFont="1" applyBorder="1" applyAlignment="1">
      <alignment horizontal="center" vertical="center" textRotation="90" shrinkToFit="1"/>
    </xf>
    <xf numFmtId="0" fontId="1" fillId="0" borderId="88" xfId="0" applyFont="1" applyBorder="1" applyAlignment="1">
      <alignment horizontal="center" vertical="center" wrapText="1"/>
    </xf>
    <xf numFmtId="3" fontId="1" fillId="0" borderId="19" xfId="0" applyNumberFormat="1" applyFont="1" applyBorder="1" applyAlignment="1">
      <alignment horizontal="center" vertical="center" textRotation="90" shrinkToFit="1"/>
    </xf>
    <xf numFmtId="3" fontId="1" fillId="0" borderId="76" xfId="0" applyNumberFormat="1" applyFont="1" applyFill="1" applyBorder="1" applyAlignment="1">
      <alignment horizontal="center" vertical="center" wrapText="1" shrinkToFit="1"/>
    </xf>
    <xf numFmtId="3" fontId="1" fillId="0" borderId="36" xfId="0" applyNumberFormat="1" applyFont="1" applyFill="1" applyBorder="1" applyAlignment="1">
      <alignment horizontal="center" vertical="center" wrapText="1" shrinkToFit="1"/>
    </xf>
    <xf numFmtId="3" fontId="1" fillId="0" borderId="92" xfId="0" applyNumberFormat="1" applyFont="1" applyBorder="1" applyAlignment="1">
      <alignment horizontal="center" vertical="center" textRotation="90" wrapText="1" shrinkToFit="1"/>
    </xf>
    <xf numFmtId="3" fontId="1" fillId="0" borderId="3" xfId="0" applyNumberFormat="1" applyFont="1" applyBorder="1" applyAlignment="1">
      <alignment horizontal="center" vertical="center" textRotation="90" wrapText="1" shrinkToFit="1"/>
    </xf>
    <xf numFmtId="0" fontId="1" fillId="0" borderId="92"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 fillId="0" borderId="22" xfId="0" applyFont="1" applyBorder="1" applyAlignment="1">
      <alignment horizontal="right"/>
    </xf>
    <xf numFmtId="3" fontId="1" fillId="0" borderId="51" xfId="0" applyNumberFormat="1" applyFont="1" applyBorder="1" applyAlignment="1">
      <alignment horizontal="center" vertical="center"/>
    </xf>
    <xf numFmtId="3" fontId="1" fillId="0" borderId="52" xfId="0" applyNumberFormat="1" applyFont="1" applyBorder="1" applyAlignment="1">
      <alignment horizontal="center" vertical="center"/>
    </xf>
    <xf numFmtId="3" fontId="1" fillId="0" borderId="37" xfId="0" applyNumberFormat="1" applyFont="1" applyBorder="1" applyAlignment="1">
      <alignment horizontal="center" vertical="center"/>
    </xf>
    <xf numFmtId="0" fontId="2" fillId="0" borderId="30" xfId="0" applyFont="1" applyBorder="1" applyAlignment="1">
      <alignment horizontal="center" vertical="center"/>
    </xf>
    <xf numFmtId="0" fontId="2" fillId="0" borderId="39" xfId="0" applyFont="1" applyBorder="1" applyAlignment="1">
      <alignment horizontal="center" vertical="center"/>
    </xf>
    <xf numFmtId="0" fontId="2" fillId="0" borderId="48" xfId="0" applyFont="1" applyBorder="1" applyAlignment="1">
      <alignment horizontal="center" vertical="center"/>
    </xf>
    <xf numFmtId="3" fontId="1" fillId="0" borderId="35" xfId="0" applyNumberFormat="1" applyFont="1" applyBorder="1" applyAlignment="1">
      <alignment horizontal="center" vertical="center" shrinkToFit="1"/>
    </xf>
    <xf numFmtId="3" fontId="1" fillId="0" borderId="31" xfId="0" applyNumberFormat="1" applyFont="1" applyBorder="1" applyAlignment="1">
      <alignment horizontal="center" vertical="center" shrinkToFit="1"/>
    </xf>
    <xf numFmtId="0" fontId="2" fillId="8" borderId="50" xfId="0" applyFont="1" applyFill="1" applyBorder="1" applyAlignment="1">
      <alignment horizontal="right" vertical="top" wrapText="1"/>
    </xf>
    <xf numFmtId="0" fontId="2" fillId="8" borderId="22" xfId="0" applyFont="1" applyFill="1" applyBorder="1" applyAlignment="1">
      <alignment horizontal="right" vertical="top" wrapText="1"/>
    </xf>
    <xf numFmtId="0" fontId="2" fillId="8" borderId="26" xfId="0" applyFont="1" applyFill="1" applyBorder="1" applyAlignment="1">
      <alignment horizontal="right" vertical="top" wrapText="1"/>
    </xf>
    <xf numFmtId="49" fontId="1" fillId="6" borderId="44" xfId="0" applyNumberFormat="1" applyFont="1" applyFill="1" applyBorder="1" applyAlignment="1">
      <alignment horizontal="center" vertical="top" wrapText="1"/>
    </xf>
    <xf numFmtId="49" fontId="1" fillId="6" borderId="0" xfId="0" applyNumberFormat="1" applyFont="1" applyFill="1" applyBorder="1" applyAlignment="1">
      <alignment horizontal="center" vertical="top" wrapText="1"/>
    </xf>
    <xf numFmtId="0" fontId="1" fillId="8" borderId="41" xfId="0" applyFont="1" applyFill="1" applyBorder="1" applyAlignment="1">
      <alignment horizontal="left" vertical="top" wrapText="1"/>
    </xf>
    <xf numFmtId="0" fontId="1" fillId="8" borderId="46" xfId="0" applyFont="1" applyFill="1" applyBorder="1" applyAlignment="1">
      <alignment horizontal="left" vertical="top" wrapText="1"/>
    </xf>
    <xf numFmtId="0" fontId="1" fillId="8" borderId="45" xfId="0" applyFont="1" applyFill="1" applyBorder="1" applyAlignment="1">
      <alignment horizontal="left" vertical="top" wrapText="1"/>
    </xf>
    <xf numFmtId="0" fontId="2" fillId="8" borderId="51" xfId="0" applyFont="1" applyFill="1" applyBorder="1" applyAlignment="1">
      <alignment horizontal="right" vertical="top" wrapText="1"/>
    </xf>
    <xf numFmtId="0" fontId="2" fillId="8" borderId="52" xfId="0" applyFont="1" applyFill="1" applyBorder="1" applyAlignment="1">
      <alignment horizontal="right" vertical="top" wrapText="1"/>
    </xf>
    <xf numFmtId="0" fontId="2" fillId="8" borderId="37" xfId="0" applyFont="1" applyFill="1" applyBorder="1" applyAlignment="1">
      <alignment horizontal="right" vertical="top" wrapText="1"/>
    </xf>
    <xf numFmtId="0" fontId="1" fillId="0" borderId="51" xfId="0" applyFont="1" applyBorder="1" applyAlignment="1">
      <alignment horizontal="left" vertical="top" wrapText="1"/>
    </xf>
    <xf numFmtId="0" fontId="1" fillId="0" borderId="52" xfId="0" applyFont="1" applyBorder="1" applyAlignment="1">
      <alignment horizontal="left" vertical="top" wrapText="1"/>
    </xf>
    <xf numFmtId="0" fontId="1" fillId="0" borderId="37" xfId="0" applyFont="1" applyBorder="1" applyAlignment="1">
      <alignment horizontal="left" vertical="top" wrapText="1"/>
    </xf>
    <xf numFmtId="0" fontId="1" fillId="0" borderId="41" xfId="0" applyFont="1" applyBorder="1" applyAlignment="1">
      <alignment horizontal="left" vertical="top" wrapText="1"/>
    </xf>
    <xf numFmtId="0" fontId="1" fillId="0" borderId="46" xfId="0" applyFont="1" applyBorder="1" applyAlignment="1">
      <alignment horizontal="left" vertical="top" wrapText="1"/>
    </xf>
    <xf numFmtId="0" fontId="1" fillId="0" borderId="45" xfId="0" applyFont="1" applyBorder="1" applyAlignment="1">
      <alignment horizontal="left" vertical="top" wrapText="1"/>
    </xf>
    <xf numFmtId="49" fontId="2" fillId="0" borderId="22" xfId="0" applyNumberFormat="1" applyFont="1" applyFill="1" applyBorder="1" applyAlignment="1">
      <alignment horizontal="center" vertical="top" wrapText="1"/>
    </xf>
    <xf numFmtId="0" fontId="2" fillId="0" borderId="30"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8" xfId="0" applyFont="1" applyBorder="1" applyAlignment="1">
      <alignment horizontal="center" vertical="center" wrapText="1"/>
    </xf>
    <xf numFmtId="0" fontId="2" fillId="4" borderId="40" xfId="0" applyFont="1" applyFill="1" applyBorder="1" applyAlignment="1">
      <alignment horizontal="right" vertical="top" wrapText="1"/>
    </xf>
    <xf numFmtId="0" fontId="2" fillId="4" borderId="47" xfId="0" applyFont="1" applyFill="1" applyBorder="1" applyAlignment="1">
      <alignment horizontal="right" vertical="top" wrapText="1"/>
    </xf>
    <xf numFmtId="0" fontId="2" fillId="4" borderId="49" xfId="0" applyFont="1" applyFill="1" applyBorder="1" applyAlignment="1">
      <alignment horizontal="right" vertical="top" wrapText="1"/>
    </xf>
    <xf numFmtId="49" fontId="2" fillId="2" borderId="38" xfId="0" applyNumberFormat="1" applyFont="1" applyFill="1" applyBorder="1" applyAlignment="1">
      <alignment horizontal="right" vertical="top"/>
    </xf>
    <xf numFmtId="49" fontId="2" fillId="2" borderId="39" xfId="0" applyNumberFormat="1" applyFont="1" applyFill="1" applyBorder="1" applyAlignment="1">
      <alignment horizontal="right" vertical="top"/>
    </xf>
    <xf numFmtId="49" fontId="2" fillId="2" borderId="48" xfId="0" applyNumberFormat="1" applyFont="1" applyFill="1" applyBorder="1" applyAlignment="1">
      <alignment horizontal="right" vertical="top"/>
    </xf>
    <xf numFmtId="49" fontId="2" fillId="9" borderId="39" xfId="0" applyNumberFormat="1" applyFont="1" applyFill="1" applyBorder="1" applyAlignment="1">
      <alignment horizontal="right" vertical="top"/>
    </xf>
    <xf numFmtId="49" fontId="2" fillId="9" borderId="48" xfId="0" applyNumberFormat="1" applyFont="1" applyFill="1" applyBorder="1" applyAlignment="1">
      <alignment horizontal="right" vertical="top"/>
    </xf>
    <xf numFmtId="49" fontId="2" fillId="4" borderId="39" xfId="0" applyNumberFormat="1" applyFont="1" applyFill="1" applyBorder="1" applyAlignment="1">
      <alignment horizontal="right" vertical="top"/>
    </xf>
    <xf numFmtId="165" fontId="1" fillId="6" borderId="14" xfId="0" applyNumberFormat="1" applyFont="1" applyFill="1" applyBorder="1" applyAlignment="1">
      <alignment horizontal="left" vertical="top" wrapText="1"/>
    </xf>
    <xf numFmtId="165" fontId="1" fillId="6" borderId="11" xfId="0" applyNumberFormat="1" applyFont="1" applyFill="1" applyBorder="1" applyAlignment="1">
      <alignment horizontal="left" vertical="top" wrapText="1"/>
    </xf>
    <xf numFmtId="49" fontId="2" fillId="2" borderId="38" xfId="0" applyNumberFormat="1" applyFont="1" applyFill="1" applyBorder="1" applyAlignment="1">
      <alignment horizontal="right" vertical="center"/>
    </xf>
    <xf numFmtId="49" fontId="2" fillId="2" borderId="39" xfId="0" applyNumberFormat="1" applyFont="1" applyFill="1" applyBorder="1" applyAlignment="1">
      <alignment horizontal="right" vertical="center"/>
    </xf>
    <xf numFmtId="49" fontId="2" fillId="2" borderId="48" xfId="0" applyNumberFormat="1" applyFont="1" applyFill="1" applyBorder="1" applyAlignment="1">
      <alignment horizontal="right" vertical="center"/>
    </xf>
    <xf numFmtId="49" fontId="1" fillId="6" borderId="35" xfId="0" applyNumberFormat="1" applyFont="1" applyFill="1" applyBorder="1" applyAlignment="1">
      <alignment horizontal="center" vertical="top" wrapText="1"/>
    </xf>
    <xf numFmtId="49" fontId="1" fillId="6" borderId="31" xfId="0" applyNumberFormat="1" applyFont="1" applyFill="1" applyBorder="1" applyAlignment="1">
      <alignment horizontal="center" vertical="top" wrapText="1"/>
    </xf>
    <xf numFmtId="49" fontId="1" fillId="6" borderId="28" xfId="0" applyNumberFormat="1" applyFont="1" applyFill="1" applyBorder="1" applyAlignment="1">
      <alignment horizontal="center" vertical="top" wrapText="1"/>
    </xf>
    <xf numFmtId="49" fontId="2" fillId="6" borderId="14" xfId="0" applyNumberFormat="1" applyFont="1" applyFill="1" applyBorder="1" applyAlignment="1">
      <alignment horizontal="center" vertical="top" wrapText="1"/>
    </xf>
    <xf numFmtId="49" fontId="2" fillId="6" borderId="11" xfId="0" applyNumberFormat="1" applyFont="1" applyFill="1" applyBorder="1" applyAlignment="1">
      <alignment horizontal="center" vertical="top" wrapText="1"/>
    </xf>
    <xf numFmtId="49" fontId="2" fillId="6" borderId="24" xfId="0" applyNumberFormat="1" applyFont="1" applyFill="1" applyBorder="1" applyAlignment="1">
      <alignment horizontal="center" vertical="top" wrapText="1"/>
    </xf>
    <xf numFmtId="165" fontId="1" fillId="6" borderId="24" xfId="0" applyNumberFormat="1" applyFont="1" applyFill="1" applyBorder="1" applyAlignment="1">
      <alignment horizontal="left" vertical="top" wrapText="1"/>
    </xf>
    <xf numFmtId="49" fontId="2" fillId="6" borderId="14" xfId="0" applyNumberFormat="1" applyFont="1" applyFill="1" applyBorder="1" applyAlignment="1">
      <alignment horizontal="center" vertical="top"/>
    </xf>
    <xf numFmtId="49" fontId="2" fillId="6" borderId="11" xfId="0" applyNumberFormat="1" applyFont="1" applyFill="1" applyBorder="1" applyAlignment="1">
      <alignment horizontal="center" vertical="top"/>
    </xf>
    <xf numFmtId="49" fontId="2" fillId="6" borderId="24" xfId="0" applyNumberFormat="1" applyFont="1" applyFill="1" applyBorder="1" applyAlignment="1">
      <alignment horizontal="center" vertical="top"/>
    </xf>
    <xf numFmtId="0" fontId="1" fillId="6" borderId="14" xfId="0" applyFont="1" applyFill="1" applyBorder="1" applyAlignment="1">
      <alignment horizontal="left" vertical="top" wrapText="1"/>
    </xf>
    <xf numFmtId="0" fontId="1" fillId="6" borderId="11" xfId="0" applyFont="1" applyFill="1" applyBorder="1" applyAlignment="1">
      <alignment horizontal="left" vertical="top" wrapText="1"/>
    </xf>
    <xf numFmtId="0" fontId="1" fillId="6" borderId="24" xfId="0" applyFont="1" applyFill="1" applyBorder="1" applyAlignment="1">
      <alignment horizontal="left" vertical="top" wrapText="1"/>
    </xf>
    <xf numFmtId="49" fontId="2" fillId="9" borderId="6" xfId="0" applyNumberFormat="1" applyFont="1" applyFill="1" applyBorder="1" applyAlignment="1">
      <alignment horizontal="center" vertical="top"/>
    </xf>
    <xf numFmtId="49" fontId="2" fillId="2" borderId="60" xfId="0" applyNumberFormat="1" applyFont="1" applyFill="1" applyBorder="1" applyAlignment="1">
      <alignment horizontal="center" vertical="top"/>
    </xf>
    <xf numFmtId="49" fontId="2" fillId="8" borderId="11" xfId="0" applyNumberFormat="1" applyFont="1" applyFill="1" applyBorder="1" applyAlignment="1">
      <alignment horizontal="center" vertical="top"/>
    </xf>
    <xf numFmtId="165" fontId="1" fillId="6" borderId="16" xfId="0" applyNumberFormat="1" applyFont="1" applyFill="1" applyBorder="1" applyAlignment="1">
      <alignment horizontal="justify" vertical="top"/>
    </xf>
    <xf numFmtId="0" fontId="0" fillId="0" borderId="53" xfId="0" applyBorder="1" applyAlignment="1">
      <alignment horizontal="justify" vertical="top"/>
    </xf>
    <xf numFmtId="0" fontId="1" fillId="0" borderId="16" xfId="0" applyFont="1" applyBorder="1" applyAlignment="1">
      <alignment horizontal="center" vertical="top"/>
    </xf>
    <xf numFmtId="0" fontId="1" fillId="0" borderId="53" xfId="0" applyFont="1" applyBorder="1" applyAlignment="1">
      <alignment horizontal="center" vertical="top"/>
    </xf>
    <xf numFmtId="0" fontId="1" fillId="0" borderId="27" xfId="0" applyFont="1" applyBorder="1" applyAlignment="1">
      <alignment horizontal="center" vertical="top"/>
    </xf>
    <xf numFmtId="0" fontId="1" fillId="0" borderId="102" xfId="0" applyFont="1" applyBorder="1" applyAlignment="1">
      <alignment horizontal="center" vertical="top"/>
    </xf>
    <xf numFmtId="0" fontId="1" fillId="0" borderId="14" xfId="0" applyFont="1" applyBorder="1" applyAlignment="1">
      <alignment horizontal="center" vertical="top"/>
    </xf>
    <xf numFmtId="0" fontId="1" fillId="0" borderId="54" xfId="0" applyFont="1" applyBorder="1" applyAlignment="1">
      <alignment horizontal="center" vertical="top"/>
    </xf>
    <xf numFmtId="0" fontId="1" fillId="0" borderId="15" xfId="0" applyFont="1" applyBorder="1" applyAlignment="1">
      <alignment horizontal="center" vertical="top"/>
    </xf>
    <xf numFmtId="0" fontId="1" fillId="0" borderId="115" xfId="0" applyFont="1" applyBorder="1" applyAlignment="1">
      <alignment horizontal="center" vertical="top"/>
    </xf>
    <xf numFmtId="165" fontId="1" fillId="6" borderId="66" xfId="0" applyNumberFormat="1" applyFont="1" applyFill="1" applyBorder="1" applyAlignment="1">
      <alignment horizontal="center" vertical="top"/>
    </xf>
    <xf numFmtId="165" fontId="1" fillId="6" borderId="60" xfId="0" applyNumberFormat="1" applyFont="1" applyFill="1" applyBorder="1" applyAlignment="1">
      <alignment horizontal="center" vertical="top"/>
    </xf>
    <xf numFmtId="165" fontId="1" fillId="6" borderId="59" xfId="0" applyNumberFormat="1" applyFont="1" applyFill="1" applyBorder="1" applyAlignment="1">
      <alignment horizontal="center" vertical="top"/>
    </xf>
    <xf numFmtId="49" fontId="1" fillId="6" borderId="13" xfId="0" applyNumberFormat="1" applyFont="1" applyFill="1" applyBorder="1" applyAlignment="1">
      <alignment horizontal="center" vertical="top" wrapText="1"/>
    </xf>
    <xf numFmtId="49" fontId="1" fillId="6" borderId="23" xfId="0" applyNumberFormat="1" applyFont="1" applyFill="1" applyBorder="1" applyAlignment="1">
      <alignment horizontal="center" vertical="top" wrapText="1"/>
    </xf>
    <xf numFmtId="0" fontId="7" fillId="7" borderId="41" xfId="0" applyFont="1" applyFill="1" applyBorder="1" applyAlignment="1">
      <alignment horizontal="left" vertical="top" wrapText="1"/>
    </xf>
    <xf numFmtId="0" fontId="7" fillId="7" borderId="46" xfId="0" applyFont="1" applyFill="1" applyBorder="1" applyAlignment="1">
      <alignment horizontal="left" vertical="top" wrapText="1"/>
    </xf>
    <xf numFmtId="0" fontId="7" fillId="7" borderId="45" xfId="0" applyFont="1" applyFill="1" applyBorder="1" applyAlignment="1">
      <alignment horizontal="left" vertical="top" wrapText="1"/>
    </xf>
    <xf numFmtId="0" fontId="2" fillId="9" borderId="32" xfId="0" applyFont="1" applyFill="1" applyBorder="1" applyAlignment="1">
      <alignment horizontal="left" vertical="top"/>
    </xf>
    <xf numFmtId="0" fontId="2" fillId="9" borderId="46" xfId="0" applyFont="1" applyFill="1" applyBorder="1" applyAlignment="1">
      <alignment horizontal="left" vertical="top"/>
    </xf>
    <xf numFmtId="0" fontId="2" fillId="9" borderId="45" xfId="0" applyFont="1" applyFill="1" applyBorder="1" applyAlignment="1">
      <alignment horizontal="left" vertical="top"/>
    </xf>
    <xf numFmtId="0" fontId="2" fillId="2" borderId="42" xfId="0" applyFont="1" applyFill="1" applyBorder="1" applyAlignment="1">
      <alignment horizontal="left" vertical="top" wrapText="1"/>
    </xf>
    <xf numFmtId="0" fontId="2" fillId="2" borderId="22"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36" xfId="0" applyFont="1" applyFill="1" applyBorder="1" applyAlignment="1">
      <alignment horizontal="left" vertical="top" wrapText="1"/>
    </xf>
    <xf numFmtId="165" fontId="1" fillId="6" borderId="62" xfId="0" applyNumberFormat="1" applyFont="1" applyFill="1" applyBorder="1" applyAlignment="1">
      <alignment horizontal="center" vertical="top"/>
    </xf>
    <xf numFmtId="165" fontId="1" fillId="6" borderId="25" xfId="0" applyNumberFormat="1" applyFont="1" applyFill="1" applyBorder="1" applyAlignment="1">
      <alignment horizontal="center" vertical="top"/>
    </xf>
    <xf numFmtId="0" fontId="1" fillId="6" borderId="33" xfId="0" applyFont="1" applyFill="1" applyBorder="1" applyAlignment="1">
      <alignment horizontal="left" vertical="top" wrapText="1"/>
    </xf>
    <xf numFmtId="0" fontId="1" fillId="6" borderId="31" xfId="0" applyFont="1" applyFill="1" applyBorder="1" applyAlignment="1">
      <alignment horizontal="left" vertical="top" wrapText="1"/>
    </xf>
    <xf numFmtId="0" fontId="1" fillId="6" borderId="28" xfId="0" applyFont="1" applyFill="1" applyBorder="1" applyAlignment="1">
      <alignment horizontal="left" vertical="top" wrapText="1"/>
    </xf>
    <xf numFmtId="49" fontId="7" fillId="5" borderId="40" xfId="0" applyNumberFormat="1" applyFont="1" applyFill="1" applyBorder="1" applyAlignment="1">
      <alignment horizontal="left" vertical="top" wrapText="1"/>
    </xf>
    <xf numFmtId="49" fontId="7" fillId="5" borderId="47" xfId="0" applyNumberFormat="1" applyFont="1" applyFill="1" applyBorder="1" applyAlignment="1">
      <alignment horizontal="left" vertical="top" wrapText="1"/>
    </xf>
    <xf numFmtId="49" fontId="7" fillId="5" borderId="49" xfId="0" applyNumberFormat="1" applyFont="1" applyFill="1" applyBorder="1" applyAlignment="1">
      <alignment horizontal="left" vertical="top" wrapText="1"/>
    </xf>
    <xf numFmtId="0" fontId="2" fillId="6" borderId="14" xfId="0" applyFont="1" applyFill="1" applyBorder="1" applyAlignment="1">
      <alignment horizontal="left" vertical="top" wrapText="1"/>
    </xf>
    <xf numFmtId="0" fontId="2" fillId="6" borderId="24" xfId="0" applyFont="1" applyFill="1" applyBorder="1" applyAlignment="1">
      <alignment horizontal="left" vertical="top" wrapText="1"/>
    </xf>
    <xf numFmtId="49" fontId="1" fillId="6" borderId="15" xfId="0" applyNumberFormat="1" applyFont="1" applyFill="1" applyBorder="1" applyAlignment="1">
      <alignment horizontal="center" vertical="top" wrapText="1"/>
    </xf>
    <xf numFmtId="165" fontId="1" fillId="6" borderId="15" xfId="0" applyNumberFormat="1" applyFont="1" applyFill="1" applyBorder="1" applyAlignment="1">
      <alignment horizontal="center" vertical="top" wrapText="1"/>
    </xf>
    <xf numFmtId="165" fontId="1" fillId="6" borderId="13" xfId="0" applyNumberFormat="1" applyFont="1" applyFill="1" applyBorder="1" applyAlignment="1">
      <alignment horizontal="center" vertical="top" wrapText="1"/>
    </xf>
    <xf numFmtId="165" fontId="1" fillId="6" borderId="23" xfId="0" applyNumberFormat="1" applyFont="1" applyFill="1" applyBorder="1" applyAlignment="1">
      <alignment horizontal="center" vertical="top" wrapText="1"/>
    </xf>
    <xf numFmtId="0" fontId="1" fillId="0" borderId="14" xfId="0" applyFont="1" applyBorder="1" applyAlignment="1">
      <alignment horizontal="left" vertical="top" wrapText="1"/>
    </xf>
    <xf numFmtId="0" fontId="1" fillId="0" borderId="24" xfId="0" applyFont="1" applyBorder="1" applyAlignment="1">
      <alignment horizontal="left" vertical="top" wrapText="1"/>
    </xf>
    <xf numFmtId="0" fontId="1" fillId="6" borderId="33" xfId="0" applyFont="1" applyFill="1" applyBorder="1" applyAlignment="1">
      <alignment vertical="top" wrapText="1"/>
    </xf>
    <xf numFmtId="0" fontId="1" fillId="6" borderId="28" xfId="0" applyFont="1" applyFill="1" applyBorder="1" applyAlignment="1">
      <alignment vertical="top" wrapText="1"/>
    </xf>
    <xf numFmtId="49" fontId="2" fillId="2" borderId="38" xfId="0" applyNumberFormat="1" applyFont="1" applyFill="1" applyBorder="1" applyAlignment="1">
      <alignment horizontal="left" vertical="top"/>
    </xf>
    <xf numFmtId="49" fontId="2" fillId="2" borderId="39" xfId="0" applyNumberFormat="1" applyFont="1" applyFill="1" applyBorder="1" applyAlignment="1">
      <alignment horizontal="left" vertical="top"/>
    </xf>
    <xf numFmtId="49" fontId="2" fillId="2" borderId="48" xfId="0" applyNumberFormat="1" applyFont="1" applyFill="1" applyBorder="1" applyAlignment="1">
      <alignment horizontal="left" vertical="top"/>
    </xf>
    <xf numFmtId="0" fontId="2" fillId="2" borderId="38" xfId="0" applyFont="1" applyFill="1" applyBorder="1" applyAlignment="1">
      <alignment horizontal="left" vertical="top" wrapText="1"/>
    </xf>
    <xf numFmtId="0" fontId="2" fillId="2" borderId="39" xfId="0" applyFont="1" applyFill="1" applyBorder="1" applyAlignment="1">
      <alignment horizontal="left" vertical="top" wrapText="1"/>
    </xf>
    <xf numFmtId="0" fontId="2" fillId="2" borderId="48" xfId="0" applyFont="1" applyFill="1" applyBorder="1" applyAlignment="1">
      <alignment horizontal="left" vertical="top" wrapText="1"/>
    </xf>
    <xf numFmtId="0" fontId="1" fillId="2" borderId="30" xfId="0" applyFont="1" applyFill="1" applyBorder="1" applyAlignment="1">
      <alignment horizontal="center" vertical="top" wrapText="1"/>
    </xf>
    <xf numFmtId="0" fontId="1" fillId="2" borderId="39" xfId="0" applyFont="1" applyFill="1" applyBorder="1" applyAlignment="1">
      <alignment horizontal="center" vertical="top" wrapText="1"/>
    </xf>
    <xf numFmtId="0" fontId="1" fillId="2" borderId="48" xfId="0" applyFont="1" applyFill="1" applyBorder="1" applyAlignment="1">
      <alignment horizontal="center" vertical="top" wrapText="1"/>
    </xf>
    <xf numFmtId="0" fontId="1" fillId="0" borderId="27" xfId="0" applyFont="1" applyBorder="1" applyAlignment="1">
      <alignment vertical="top"/>
    </xf>
    <xf numFmtId="0" fontId="1" fillId="0" borderId="25" xfId="0" applyFont="1" applyBorder="1" applyAlignment="1">
      <alignment vertical="top"/>
    </xf>
    <xf numFmtId="0" fontId="1" fillId="0" borderId="6" xfId="0" applyFont="1" applyBorder="1" applyAlignment="1">
      <alignment vertical="top"/>
    </xf>
    <xf numFmtId="0" fontId="1" fillId="0" borderId="11" xfId="0" applyFont="1" applyBorder="1" applyAlignment="1">
      <alignment horizontal="center" vertical="top"/>
    </xf>
    <xf numFmtId="0" fontId="1" fillId="0" borderId="24" xfId="0" applyFont="1" applyBorder="1" applyAlignment="1">
      <alignment horizontal="center" vertical="top"/>
    </xf>
    <xf numFmtId="0" fontId="1" fillId="0" borderId="15" xfId="0" applyFont="1" applyBorder="1" applyAlignment="1">
      <alignment vertical="top"/>
    </xf>
    <xf numFmtId="0" fontId="1" fillId="0" borderId="13" xfId="0" applyFont="1" applyBorder="1" applyAlignment="1">
      <alignment vertical="top"/>
    </xf>
    <xf numFmtId="0" fontId="1" fillId="0" borderId="23" xfId="0" applyFont="1" applyBorder="1" applyAlignment="1">
      <alignment vertical="top"/>
    </xf>
    <xf numFmtId="0" fontId="1" fillId="0" borderId="16" xfId="0" applyFont="1" applyBorder="1" applyAlignment="1">
      <alignment vertical="top"/>
    </xf>
    <xf numFmtId="0" fontId="1" fillId="0" borderId="18" xfId="0" applyFont="1" applyBorder="1" applyAlignment="1">
      <alignment vertical="top"/>
    </xf>
    <xf numFmtId="3" fontId="1" fillId="6" borderId="33" xfId="0" applyNumberFormat="1" applyFont="1" applyFill="1" applyBorder="1" applyAlignment="1">
      <alignment horizontal="left" vertical="top" wrapText="1"/>
    </xf>
    <xf numFmtId="3" fontId="1" fillId="6" borderId="31" xfId="0" applyNumberFormat="1" applyFont="1" applyFill="1" applyBorder="1" applyAlignment="1">
      <alignment horizontal="left" vertical="top" wrapText="1"/>
    </xf>
    <xf numFmtId="3" fontId="1" fillId="6" borderId="28" xfId="0" applyNumberFormat="1" applyFont="1" applyFill="1" applyBorder="1" applyAlignment="1">
      <alignment horizontal="left" vertical="top" wrapText="1"/>
    </xf>
    <xf numFmtId="3" fontId="1" fillId="0" borderId="0" xfId="0" applyNumberFormat="1" applyFont="1" applyFill="1" applyBorder="1" applyAlignment="1">
      <alignment horizontal="left" vertical="top" wrapText="1"/>
    </xf>
    <xf numFmtId="49" fontId="2" fillId="9" borderId="5" xfId="0" applyNumberFormat="1" applyFont="1" applyFill="1" applyBorder="1" applyAlignment="1">
      <alignment horizontal="center" vertical="top"/>
    </xf>
    <xf numFmtId="165" fontId="2" fillId="6" borderId="20" xfId="0" applyNumberFormat="1" applyFont="1" applyFill="1" applyBorder="1" applyAlignment="1">
      <alignment horizontal="left" vertical="top" wrapText="1"/>
    </xf>
    <xf numFmtId="165" fontId="2" fillId="6" borderId="24" xfId="0" applyNumberFormat="1" applyFont="1" applyFill="1" applyBorder="1" applyAlignment="1">
      <alignment horizontal="left" vertical="top" wrapText="1"/>
    </xf>
    <xf numFmtId="49" fontId="2" fillId="2" borderId="20" xfId="0" applyNumberFormat="1" applyFont="1" applyFill="1" applyBorder="1" applyAlignment="1">
      <alignment horizontal="center" vertical="top"/>
    </xf>
    <xf numFmtId="49" fontId="2" fillId="2" borderId="11" xfId="0" applyNumberFormat="1" applyFont="1" applyFill="1" applyBorder="1" applyAlignment="1">
      <alignment horizontal="center" vertical="top"/>
    </xf>
    <xf numFmtId="49" fontId="2" fillId="8" borderId="20" xfId="0" applyNumberFormat="1" applyFont="1" applyFill="1" applyBorder="1" applyAlignment="1">
      <alignment horizontal="center" vertical="top" wrapText="1"/>
    </xf>
    <xf numFmtId="49" fontId="2" fillId="8" borderId="11" xfId="0" applyNumberFormat="1" applyFont="1" applyFill="1" applyBorder="1" applyAlignment="1">
      <alignment horizontal="center" vertical="top" wrapText="1"/>
    </xf>
    <xf numFmtId="0" fontId="1" fillId="9" borderId="30" xfId="0" applyFont="1" applyFill="1" applyBorder="1" applyAlignment="1">
      <alignment horizontal="center" vertical="top"/>
    </xf>
    <xf numFmtId="0" fontId="1" fillId="9" borderId="39" xfId="0" applyFont="1" applyFill="1" applyBorder="1" applyAlignment="1">
      <alignment horizontal="center" vertical="top"/>
    </xf>
    <xf numFmtId="0" fontId="1" fillId="9" borderId="48" xfId="0" applyFont="1" applyFill="1" applyBorder="1" applyAlignment="1">
      <alignment horizontal="center" vertical="top"/>
    </xf>
    <xf numFmtId="0" fontId="1" fillId="6" borderId="14" xfId="0" applyFont="1" applyFill="1" applyBorder="1" applyAlignment="1">
      <alignment horizontal="justify" vertical="top"/>
    </xf>
    <xf numFmtId="0" fontId="1" fillId="6" borderId="24" xfId="0" applyFont="1" applyFill="1" applyBorder="1" applyAlignment="1">
      <alignment horizontal="justify" vertical="top"/>
    </xf>
    <xf numFmtId="3" fontId="1" fillId="6" borderId="96" xfId="0" applyNumberFormat="1" applyFont="1" applyFill="1" applyBorder="1" applyAlignment="1">
      <alignment horizontal="left" vertical="top" wrapText="1"/>
    </xf>
    <xf numFmtId="3" fontId="1" fillId="6" borderId="53" xfId="0" applyNumberFormat="1" applyFont="1" applyFill="1" applyBorder="1" applyAlignment="1">
      <alignment horizontal="left" vertical="top" wrapText="1"/>
    </xf>
    <xf numFmtId="49" fontId="2" fillId="2" borderId="79" xfId="0" applyNumberFormat="1" applyFont="1" applyFill="1" applyBorder="1" applyAlignment="1">
      <alignment horizontal="center" vertical="top"/>
    </xf>
    <xf numFmtId="49" fontId="2" fillId="8" borderId="20" xfId="0" applyNumberFormat="1" applyFont="1" applyFill="1" applyBorder="1" applyAlignment="1">
      <alignment horizontal="center" vertical="top"/>
    </xf>
    <xf numFmtId="0" fontId="15" fillId="6" borderId="14" xfId="0" applyFont="1" applyFill="1" applyBorder="1" applyAlignment="1">
      <alignment horizontal="left" vertical="top" wrapText="1"/>
    </xf>
    <xf numFmtId="0" fontId="15" fillId="6" borderId="24" xfId="0" applyFont="1" applyFill="1" applyBorder="1" applyAlignment="1">
      <alignment horizontal="left" vertical="top" wrapText="1"/>
    </xf>
    <xf numFmtId="164" fontId="1" fillId="6" borderId="14" xfId="0" applyNumberFormat="1" applyFont="1" applyFill="1" applyBorder="1" applyAlignment="1">
      <alignment horizontal="center" vertical="top"/>
    </xf>
    <xf numFmtId="164" fontId="1" fillId="6" borderId="11" xfId="0" applyNumberFormat="1" applyFont="1" applyFill="1" applyBorder="1" applyAlignment="1">
      <alignment horizontal="center" vertical="top"/>
    </xf>
    <xf numFmtId="164" fontId="1" fillId="6" borderId="33" xfId="0" applyNumberFormat="1" applyFont="1" applyFill="1" applyBorder="1" applyAlignment="1">
      <alignment horizontal="center" vertical="top"/>
    </xf>
    <xf numFmtId="164" fontId="1" fillId="6" borderId="104" xfId="0" applyNumberFormat="1" applyFont="1" applyFill="1" applyBorder="1" applyAlignment="1">
      <alignment horizontal="center" vertical="top"/>
    </xf>
    <xf numFmtId="49" fontId="2" fillId="6" borderId="14" xfId="0" applyNumberFormat="1" applyFont="1" applyFill="1" applyBorder="1" applyAlignment="1">
      <alignment horizontal="left" vertical="top" wrapText="1"/>
    </xf>
    <xf numFmtId="49" fontId="2" fillId="6" borderId="24" xfId="0" applyNumberFormat="1" applyFont="1" applyFill="1" applyBorder="1" applyAlignment="1">
      <alignment horizontal="left" vertical="top" wrapText="1"/>
    </xf>
    <xf numFmtId="49" fontId="1" fillId="6" borderId="46" xfId="0" applyNumberFormat="1" applyFont="1" applyFill="1" applyBorder="1" applyAlignment="1">
      <alignment horizontal="center" vertical="top" wrapText="1"/>
    </xf>
    <xf numFmtId="3" fontId="1" fillId="6" borderId="31" xfId="0" applyNumberFormat="1" applyFont="1" applyFill="1" applyBorder="1" applyAlignment="1">
      <alignment vertical="top" wrapText="1"/>
    </xf>
    <xf numFmtId="0" fontId="3" fillId="6" borderId="28" xfId="0" applyFont="1" applyFill="1" applyBorder="1" applyAlignment="1">
      <alignment vertical="top" wrapText="1"/>
    </xf>
    <xf numFmtId="49" fontId="1" fillId="6" borderId="115" xfId="0" applyNumberFormat="1" applyFont="1" applyFill="1" applyBorder="1" applyAlignment="1">
      <alignment horizontal="center" vertical="top" wrapText="1"/>
    </xf>
    <xf numFmtId="3" fontId="1" fillId="6" borderId="15" xfId="0" applyNumberFormat="1" applyFont="1" applyFill="1" applyBorder="1" applyAlignment="1">
      <alignment horizontal="center" vertical="top" wrapText="1"/>
    </xf>
    <xf numFmtId="3" fontId="1" fillId="6" borderId="13" xfId="0" applyNumberFormat="1" applyFont="1" applyFill="1" applyBorder="1" applyAlignment="1">
      <alignment horizontal="center" vertical="top" wrapText="1"/>
    </xf>
    <xf numFmtId="165" fontId="1" fillId="6" borderId="61" xfId="0" applyNumberFormat="1" applyFont="1" applyFill="1" applyBorder="1" applyAlignment="1">
      <alignment horizontal="left" vertical="top" wrapText="1"/>
    </xf>
    <xf numFmtId="165" fontId="1" fillId="6" borderId="54" xfId="0" applyNumberFormat="1" applyFont="1" applyFill="1" applyBorder="1" applyAlignment="1">
      <alignment horizontal="left" vertical="top" wrapText="1"/>
    </xf>
    <xf numFmtId="3" fontId="1" fillId="6" borderId="33" xfId="0" applyNumberFormat="1" applyFont="1" applyFill="1" applyBorder="1" applyAlignment="1">
      <alignment vertical="top" wrapText="1"/>
    </xf>
    <xf numFmtId="3" fontId="1" fillId="6" borderId="104" xfId="0" applyNumberFormat="1" applyFont="1" applyFill="1" applyBorder="1" applyAlignment="1">
      <alignment vertical="top" wrapText="1"/>
    </xf>
    <xf numFmtId="0" fontId="1" fillId="3" borderId="14" xfId="0" applyFont="1" applyFill="1" applyBorder="1" applyAlignment="1">
      <alignment vertical="top" wrapText="1"/>
    </xf>
    <xf numFmtId="0" fontId="1" fillId="3" borderId="24" xfId="0" applyFont="1" applyFill="1" applyBorder="1" applyAlignment="1">
      <alignment vertical="top" wrapText="1"/>
    </xf>
    <xf numFmtId="165" fontId="1" fillId="6" borderId="14" xfId="0" applyNumberFormat="1" applyFont="1" applyFill="1" applyBorder="1" applyAlignment="1">
      <alignment horizontal="justify" vertical="top"/>
    </xf>
    <xf numFmtId="0" fontId="3" fillId="6" borderId="11" xfId="0" applyFont="1" applyFill="1" applyBorder="1" applyAlignment="1">
      <alignment horizontal="justify" vertical="top"/>
    </xf>
    <xf numFmtId="0" fontId="3" fillId="6" borderId="24" xfId="0" applyFont="1" applyFill="1" applyBorder="1" applyAlignment="1">
      <alignment horizontal="justify" vertical="top"/>
    </xf>
    <xf numFmtId="0" fontId="1" fillId="6" borderId="15" xfId="0" applyFont="1" applyFill="1" applyBorder="1" applyAlignment="1">
      <alignment horizontal="center" vertical="top" wrapText="1"/>
    </xf>
    <xf numFmtId="0" fontId="1" fillId="6" borderId="13" xfId="0" applyFont="1" applyFill="1" applyBorder="1" applyAlignment="1">
      <alignment horizontal="center" vertical="top" wrapText="1"/>
    </xf>
    <xf numFmtId="0" fontId="1" fillId="4" borderId="30" xfId="0" applyFont="1" applyFill="1" applyBorder="1" applyAlignment="1">
      <alignment horizontal="center" vertical="top"/>
    </xf>
    <xf numFmtId="0" fontId="1" fillId="4" borderId="39" xfId="0" applyFont="1" applyFill="1" applyBorder="1" applyAlignment="1">
      <alignment horizontal="center" vertical="top"/>
    </xf>
    <xf numFmtId="0" fontId="1" fillId="4" borderId="48" xfId="0" applyFont="1" applyFill="1" applyBorder="1" applyAlignment="1">
      <alignment horizontal="center" vertical="top"/>
    </xf>
    <xf numFmtId="0" fontId="2" fillId="6" borderId="14" xfId="0" applyFont="1" applyFill="1" applyBorder="1" applyAlignment="1">
      <alignment horizontal="center" vertical="top" wrapText="1"/>
    </xf>
    <xf numFmtId="0" fontId="2" fillId="6" borderId="24" xfId="0" applyFont="1" applyFill="1" applyBorder="1" applyAlignment="1">
      <alignment horizontal="center" vertical="top" wrapText="1"/>
    </xf>
    <xf numFmtId="165" fontId="1" fillId="6" borderId="16" xfId="0" applyNumberFormat="1" applyFont="1" applyFill="1" applyBorder="1" applyAlignment="1">
      <alignment horizontal="left" vertical="top" wrapText="1"/>
    </xf>
    <xf numFmtId="165" fontId="1" fillId="6" borderId="18" xfId="0" applyNumberFormat="1" applyFont="1" applyFill="1" applyBorder="1" applyAlignment="1">
      <alignment horizontal="left" vertical="top" wrapText="1"/>
    </xf>
    <xf numFmtId="165" fontId="1" fillId="6" borderId="33" xfId="0" applyNumberFormat="1" applyFont="1" applyFill="1" applyBorder="1" applyAlignment="1">
      <alignment horizontal="center" vertical="top"/>
    </xf>
    <xf numFmtId="165" fontId="1" fillId="6" borderId="28" xfId="0" applyNumberFormat="1" applyFont="1" applyFill="1" applyBorder="1" applyAlignment="1">
      <alignment horizontal="center" vertical="top"/>
    </xf>
    <xf numFmtId="165" fontId="1" fillId="6" borderId="14" xfId="0" applyNumberFormat="1" applyFont="1" applyFill="1" applyBorder="1" applyAlignment="1">
      <alignment horizontal="center" vertical="top"/>
    </xf>
    <xf numFmtId="165" fontId="1" fillId="6" borderId="24" xfId="0" applyNumberFormat="1" applyFont="1" applyFill="1" applyBorder="1" applyAlignment="1">
      <alignment horizontal="center" vertical="top"/>
    </xf>
    <xf numFmtId="0" fontId="1" fillId="0" borderId="14" xfId="0" applyFont="1" applyBorder="1" applyAlignment="1">
      <alignment vertical="top"/>
    </xf>
    <xf numFmtId="0" fontId="1" fillId="0" borderId="24" xfId="0" applyFont="1" applyBorder="1" applyAlignment="1">
      <alignment vertical="top"/>
    </xf>
    <xf numFmtId="0" fontId="1" fillId="0" borderId="23" xfId="0" applyFont="1" applyBorder="1" applyAlignment="1">
      <alignment horizontal="center" vertical="top"/>
    </xf>
    <xf numFmtId="0" fontId="1" fillId="0" borderId="3" xfId="0" applyFont="1" applyBorder="1" applyAlignment="1">
      <alignment vertical="top"/>
    </xf>
    <xf numFmtId="0" fontId="1" fillId="6" borderId="15" xfId="0" applyFont="1" applyFill="1" applyBorder="1" applyAlignment="1">
      <alignment horizontal="center" vertical="top"/>
    </xf>
    <xf numFmtId="0" fontId="1" fillId="6" borderId="23" xfId="0" applyFont="1" applyFill="1" applyBorder="1" applyAlignment="1">
      <alignment horizontal="center" vertical="top"/>
    </xf>
    <xf numFmtId="164" fontId="1" fillId="6" borderId="27" xfId="0" applyNumberFormat="1" applyFont="1" applyFill="1" applyBorder="1" applyAlignment="1">
      <alignment horizontal="center" vertical="top"/>
    </xf>
    <xf numFmtId="164" fontId="1" fillId="6" borderId="6" xfId="0" applyNumberFormat="1" applyFont="1" applyFill="1" applyBorder="1" applyAlignment="1">
      <alignment horizontal="center" vertical="top"/>
    </xf>
    <xf numFmtId="0" fontId="0" fillId="6" borderId="3" xfId="0" applyFill="1" applyBorder="1" applyAlignment="1">
      <alignment horizontal="justify" vertical="top"/>
    </xf>
    <xf numFmtId="0" fontId="1" fillId="6" borderId="16" xfId="0" applyFont="1" applyFill="1" applyBorder="1" applyAlignment="1">
      <alignment horizontal="center" vertical="top"/>
    </xf>
    <xf numFmtId="0" fontId="1" fillId="6" borderId="3" xfId="0" applyFont="1" applyFill="1" applyBorder="1" applyAlignment="1">
      <alignment horizontal="center" vertical="top"/>
    </xf>
    <xf numFmtId="0" fontId="1" fillId="6" borderId="27" xfId="0" applyFont="1" applyFill="1" applyBorder="1" applyAlignment="1">
      <alignment horizontal="center" vertical="top"/>
    </xf>
    <xf numFmtId="0" fontId="1" fillId="6" borderId="6" xfId="0" applyFont="1" applyFill="1" applyBorder="1" applyAlignment="1">
      <alignment horizontal="center" vertical="top"/>
    </xf>
    <xf numFmtId="0" fontId="1" fillId="6" borderId="14" xfId="0" applyFont="1" applyFill="1" applyBorder="1" applyAlignment="1">
      <alignment horizontal="center" vertical="top"/>
    </xf>
    <xf numFmtId="0" fontId="1" fillId="6" borderId="11" xfId="0" applyFont="1" applyFill="1" applyBorder="1" applyAlignment="1">
      <alignment horizontal="center" vertical="top"/>
    </xf>
    <xf numFmtId="0" fontId="1" fillId="6" borderId="13" xfId="0" applyFont="1" applyFill="1" applyBorder="1" applyAlignment="1">
      <alignment horizontal="center" vertical="top"/>
    </xf>
    <xf numFmtId="165" fontId="24" fillId="6" borderId="62" xfId="0" applyNumberFormat="1" applyFont="1" applyFill="1" applyBorder="1" applyAlignment="1">
      <alignment horizontal="center" vertical="top"/>
    </xf>
    <xf numFmtId="165" fontId="24" fillId="6" borderId="25" xfId="0" applyNumberFormat="1" applyFont="1" applyFill="1" applyBorder="1" applyAlignment="1">
      <alignment horizontal="center" vertical="top"/>
    </xf>
    <xf numFmtId="165" fontId="1" fillId="6" borderId="15" xfId="0" applyNumberFormat="1" applyFont="1" applyFill="1" applyBorder="1" applyAlignment="1">
      <alignment horizontal="center" vertical="top"/>
    </xf>
    <xf numFmtId="165" fontId="1" fillId="6" borderId="23" xfId="0" applyNumberFormat="1" applyFont="1" applyFill="1" applyBorder="1" applyAlignment="1">
      <alignment horizontal="center" vertical="top"/>
    </xf>
    <xf numFmtId="165" fontId="24" fillId="6" borderId="66" xfId="0" applyNumberFormat="1" applyFont="1" applyFill="1" applyBorder="1" applyAlignment="1">
      <alignment horizontal="center" vertical="top"/>
    </xf>
    <xf numFmtId="165" fontId="24" fillId="6" borderId="60" xfId="0" applyNumberFormat="1" applyFont="1" applyFill="1" applyBorder="1" applyAlignment="1">
      <alignment horizontal="center" vertical="top"/>
    </xf>
    <xf numFmtId="165" fontId="24" fillId="6" borderId="59" xfId="0" applyNumberFormat="1" applyFont="1" applyFill="1" applyBorder="1" applyAlignment="1">
      <alignment horizontal="center" vertical="top"/>
    </xf>
    <xf numFmtId="0" fontId="3" fillId="0" borderId="53" xfId="0" applyFont="1" applyBorder="1" applyAlignment="1">
      <alignment horizontal="justify" vertical="top"/>
    </xf>
    <xf numFmtId="0" fontId="3" fillId="6" borderId="3" xfId="0" applyFont="1" applyFill="1" applyBorder="1" applyAlignment="1">
      <alignment horizontal="justify" vertical="top"/>
    </xf>
    <xf numFmtId="164" fontId="24" fillId="6" borderId="27" xfId="0" applyNumberFormat="1" applyFont="1" applyFill="1" applyBorder="1" applyAlignment="1">
      <alignment horizontal="center" vertical="top"/>
    </xf>
    <xf numFmtId="164" fontId="24" fillId="6" borderId="6" xfId="0" applyNumberFormat="1" applyFont="1" applyFill="1" applyBorder="1" applyAlignment="1">
      <alignment horizontal="center" vertical="top"/>
    </xf>
    <xf numFmtId="164" fontId="24" fillId="6" borderId="14" xfId="0" applyNumberFormat="1" applyFont="1" applyFill="1" applyBorder="1" applyAlignment="1">
      <alignment horizontal="center" vertical="top"/>
    </xf>
    <xf numFmtId="164" fontId="24" fillId="6" borderId="11" xfId="0" applyNumberFormat="1" applyFont="1" applyFill="1" applyBorder="1" applyAlignment="1">
      <alignment horizontal="center" vertical="top"/>
    </xf>
    <xf numFmtId="164" fontId="24" fillId="6" borderId="33" xfId="0" applyNumberFormat="1" applyFont="1" applyFill="1" applyBorder="1" applyAlignment="1">
      <alignment horizontal="center" vertical="top"/>
    </xf>
    <xf numFmtId="164" fontId="24" fillId="6" borderId="104" xfId="0" applyNumberFormat="1" applyFont="1" applyFill="1" applyBorder="1" applyAlignment="1">
      <alignment horizontal="center" vertical="top"/>
    </xf>
    <xf numFmtId="0" fontId="6" fillId="0" borderId="0" xfId="0" applyFont="1" applyAlignment="1">
      <alignment horizontal="left" vertical="center" wrapText="1"/>
    </xf>
    <xf numFmtId="0" fontId="6" fillId="0" borderId="0" xfId="0" applyFont="1" applyAlignment="1">
      <alignment horizontal="left" wrapText="1"/>
    </xf>
    <xf numFmtId="3" fontId="1" fillId="0" borderId="65" xfId="0" applyNumberFormat="1" applyFont="1" applyFill="1" applyBorder="1" applyAlignment="1">
      <alignment horizontal="left" vertical="top" wrapText="1"/>
    </xf>
  </cellXfs>
  <cellStyles count="2">
    <cellStyle name="Įprastas" xfId="0" builtinId="0"/>
    <cellStyle name="Įprastas 2" xfId="1"/>
  </cellStyles>
  <dxfs count="0"/>
  <tableStyles count="0" defaultTableStyle="TableStyleMedium2" defaultPivotStyle="PivotStyleLight16"/>
  <colors>
    <mruColors>
      <color rgb="FFCCFFCC"/>
      <color rgb="FFFFCCFF"/>
      <color rgb="FFFFE1FF"/>
      <color rgb="FFFFFFCC"/>
      <color rgb="FFFFCCCC"/>
      <color rgb="FFCCE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155"/>
  <sheetViews>
    <sheetView zoomScaleNormal="100" zoomScaleSheetLayoutView="100" workbookViewId="0">
      <selection activeCell="G142" sqref="G142"/>
    </sheetView>
  </sheetViews>
  <sheetFormatPr defaultColWidth="9.1796875" defaultRowHeight="13" x14ac:dyDescent="0.25"/>
  <cols>
    <col min="1" max="4" width="2.81640625" style="3" customWidth="1"/>
    <col min="5" max="5" width="37.453125" style="3" customWidth="1"/>
    <col min="6" max="6" width="4.453125" style="4" customWidth="1"/>
    <col min="7" max="7" width="13.453125" style="5" customWidth="1"/>
    <col min="8" max="8" width="7.81640625" style="6" customWidth="1"/>
    <col min="9" max="9" width="9.26953125" style="3" customWidth="1"/>
    <col min="10" max="12" width="9.453125" style="3" customWidth="1"/>
    <col min="13" max="13" width="36" style="3" customWidth="1"/>
    <col min="14" max="16" width="6.453125" style="3" customWidth="1"/>
    <col min="17" max="17" width="6.81640625" style="3" customWidth="1"/>
    <col min="18" max="16384" width="9.1796875" style="399"/>
  </cols>
  <sheetData>
    <row r="1" spans="1:17" ht="15" customHeight="1" x14ac:dyDescent="0.25">
      <c r="G1" s="3"/>
      <c r="M1" s="1018" t="s">
        <v>197</v>
      </c>
      <c r="N1" s="1018"/>
      <c r="O1" s="1018"/>
      <c r="P1" s="1018"/>
      <c r="Q1" s="1018"/>
    </row>
    <row r="2" spans="1:17" ht="18" customHeight="1" x14ac:dyDescent="0.25">
      <c r="G2" s="3"/>
      <c r="I2" s="266"/>
      <c r="J2" s="266"/>
      <c r="K2" s="266"/>
      <c r="L2" s="266"/>
      <c r="M2" s="50"/>
    </row>
    <row r="3" spans="1:17" s="3" customFormat="1" ht="15" customHeight="1" x14ac:dyDescent="0.25">
      <c r="A3" s="1019" t="s">
        <v>125</v>
      </c>
      <c r="B3" s="1019"/>
      <c r="C3" s="1019"/>
      <c r="D3" s="1019"/>
      <c r="E3" s="1019"/>
      <c r="F3" s="1019"/>
      <c r="G3" s="1019"/>
      <c r="H3" s="1019"/>
      <c r="I3" s="1019"/>
      <c r="J3" s="1019"/>
      <c r="K3" s="1019"/>
      <c r="L3" s="1019"/>
      <c r="M3" s="1019"/>
      <c r="N3" s="1019"/>
      <c r="O3" s="1019"/>
      <c r="P3" s="1019"/>
      <c r="Q3" s="1019"/>
    </row>
    <row r="4" spans="1:17" ht="14.25" customHeight="1" x14ac:dyDescent="0.25">
      <c r="A4" s="1020" t="s">
        <v>21</v>
      </c>
      <c r="B4" s="1020"/>
      <c r="C4" s="1020"/>
      <c r="D4" s="1020"/>
      <c r="E4" s="1020"/>
      <c r="F4" s="1020"/>
      <c r="G4" s="1020"/>
      <c r="H4" s="1020"/>
      <c r="I4" s="1020"/>
      <c r="J4" s="1020"/>
      <c r="K4" s="1020"/>
      <c r="L4" s="1020"/>
      <c r="M4" s="1020"/>
      <c r="N4" s="1020"/>
      <c r="O4" s="1020"/>
      <c r="P4" s="1020"/>
      <c r="Q4" s="1020"/>
    </row>
    <row r="5" spans="1:17" ht="15.5" x14ac:dyDescent="0.25">
      <c r="A5" s="1021" t="s">
        <v>13</v>
      </c>
      <c r="B5" s="1021"/>
      <c r="C5" s="1021"/>
      <c r="D5" s="1021"/>
      <c r="E5" s="1021"/>
      <c r="F5" s="1021"/>
      <c r="G5" s="1021"/>
      <c r="H5" s="1021"/>
      <c r="I5" s="1021"/>
      <c r="J5" s="1021"/>
      <c r="K5" s="1021"/>
      <c r="L5" s="1021"/>
      <c r="M5" s="1021"/>
      <c r="N5" s="1021"/>
      <c r="O5" s="1021"/>
      <c r="P5" s="1021"/>
      <c r="Q5" s="1021"/>
    </row>
    <row r="6" spans="1:17" ht="15" customHeight="1" x14ac:dyDescent="0.25">
      <c r="A6" s="399"/>
      <c r="B6" s="399"/>
      <c r="C6" s="399"/>
      <c r="D6" s="399"/>
      <c r="E6" s="399"/>
      <c r="F6" s="235"/>
      <c r="G6" s="236"/>
      <c r="H6" s="237"/>
      <c r="I6" s="399"/>
      <c r="J6" s="399"/>
      <c r="K6" s="399"/>
      <c r="L6" s="399"/>
      <c r="N6" s="399"/>
      <c r="O6" s="399"/>
      <c r="P6" s="399"/>
      <c r="Q6" s="399"/>
    </row>
    <row r="7" spans="1:17" ht="12.75" customHeight="1" thickBot="1" x14ac:dyDescent="0.35">
      <c r="A7" s="53"/>
      <c r="B7" s="53"/>
      <c r="C7" s="53"/>
      <c r="D7" s="53"/>
      <c r="E7" s="53"/>
      <c r="F7" s="54"/>
      <c r="G7" s="55"/>
      <c r="H7" s="56"/>
      <c r="I7" s="399"/>
      <c r="J7" s="399"/>
      <c r="K7" s="399"/>
      <c r="L7" s="399"/>
      <c r="M7" s="1042" t="s">
        <v>45</v>
      </c>
      <c r="N7" s="1042"/>
      <c r="O7" s="1042"/>
      <c r="P7" s="1042"/>
      <c r="Q7" s="1042"/>
    </row>
    <row r="8" spans="1:17" s="14" customFormat="1" ht="45" customHeight="1" thickBot="1" x14ac:dyDescent="0.3">
      <c r="A8" s="1030" t="s">
        <v>14</v>
      </c>
      <c r="B8" s="1032" t="s">
        <v>0</v>
      </c>
      <c r="C8" s="1032" t="s">
        <v>1</v>
      </c>
      <c r="D8" s="1032" t="s">
        <v>16</v>
      </c>
      <c r="E8" s="1049" t="s">
        <v>9</v>
      </c>
      <c r="F8" s="1032" t="s">
        <v>101</v>
      </c>
      <c r="G8" s="1036" t="s">
        <v>89</v>
      </c>
      <c r="H8" s="1038" t="s">
        <v>2</v>
      </c>
      <c r="I8" s="1040" t="s">
        <v>124</v>
      </c>
      <c r="J8" s="1022" t="s">
        <v>119</v>
      </c>
      <c r="K8" s="1024" t="s">
        <v>88</v>
      </c>
      <c r="L8" s="1026" t="s">
        <v>120</v>
      </c>
      <c r="M8" s="1046" t="s">
        <v>82</v>
      </c>
      <c r="N8" s="1047"/>
      <c r="O8" s="1047"/>
      <c r="P8" s="1047"/>
      <c r="Q8" s="1048"/>
    </row>
    <row r="9" spans="1:17" s="14" customFormat="1" ht="20.25" customHeight="1" x14ac:dyDescent="0.25">
      <c r="A9" s="1031"/>
      <c r="B9" s="1033"/>
      <c r="C9" s="1033"/>
      <c r="D9" s="1033"/>
      <c r="E9" s="1050"/>
      <c r="F9" s="1033"/>
      <c r="G9" s="1037"/>
      <c r="H9" s="1039"/>
      <c r="I9" s="1041"/>
      <c r="J9" s="1023"/>
      <c r="K9" s="1025"/>
      <c r="L9" s="1027"/>
      <c r="M9" s="1034" t="s">
        <v>9</v>
      </c>
      <c r="N9" s="1028" t="s">
        <v>121</v>
      </c>
      <c r="O9" s="1043" t="s">
        <v>118</v>
      </c>
      <c r="P9" s="1044"/>
      <c r="Q9" s="1045"/>
    </row>
    <row r="10" spans="1:17" s="14" customFormat="1" ht="102.65" customHeight="1" thickBot="1" x14ac:dyDescent="0.3">
      <c r="A10" s="1031"/>
      <c r="B10" s="1033"/>
      <c r="C10" s="1033"/>
      <c r="D10" s="1033"/>
      <c r="E10" s="1050"/>
      <c r="F10" s="1035"/>
      <c r="G10" s="1037"/>
      <c r="H10" s="1039"/>
      <c r="I10" s="1041"/>
      <c r="J10" s="1023"/>
      <c r="K10" s="1025"/>
      <c r="L10" s="1027"/>
      <c r="M10" s="1034"/>
      <c r="N10" s="1029"/>
      <c r="O10" s="287" t="s">
        <v>90</v>
      </c>
      <c r="P10" s="288" t="s">
        <v>91</v>
      </c>
      <c r="Q10" s="289" t="s">
        <v>123</v>
      </c>
    </row>
    <row r="11" spans="1:17" s="16" customFormat="1" ht="15" customHeight="1" x14ac:dyDescent="0.25">
      <c r="A11" s="1132" t="s">
        <v>32</v>
      </c>
      <c r="B11" s="1133"/>
      <c r="C11" s="1133"/>
      <c r="D11" s="1133"/>
      <c r="E11" s="1133"/>
      <c r="F11" s="1133"/>
      <c r="G11" s="1133"/>
      <c r="H11" s="1133"/>
      <c r="I11" s="1133"/>
      <c r="J11" s="1133"/>
      <c r="K11" s="1133"/>
      <c r="L11" s="1133"/>
      <c r="M11" s="1133"/>
      <c r="N11" s="1133"/>
      <c r="O11" s="1133"/>
      <c r="P11" s="1133"/>
      <c r="Q11" s="1134"/>
    </row>
    <row r="12" spans="1:17" s="16" customFormat="1" ht="15" customHeight="1" x14ac:dyDescent="0.25">
      <c r="A12" s="1117" t="s">
        <v>22</v>
      </c>
      <c r="B12" s="1118"/>
      <c r="C12" s="1118"/>
      <c r="D12" s="1118"/>
      <c r="E12" s="1118"/>
      <c r="F12" s="1118"/>
      <c r="G12" s="1118"/>
      <c r="H12" s="1118"/>
      <c r="I12" s="1118"/>
      <c r="J12" s="1118"/>
      <c r="K12" s="1118"/>
      <c r="L12" s="1118"/>
      <c r="M12" s="1118"/>
      <c r="N12" s="1118"/>
      <c r="O12" s="1118"/>
      <c r="P12" s="1118"/>
      <c r="Q12" s="1119"/>
    </row>
    <row r="13" spans="1:17" ht="14.25" customHeight="1" x14ac:dyDescent="0.25">
      <c r="A13" s="292" t="s">
        <v>3</v>
      </c>
      <c r="B13" s="1120" t="s">
        <v>23</v>
      </c>
      <c r="C13" s="1121"/>
      <c r="D13" s="1121"/>
      <c r="E13" s="1121"/>
      <c r="F13" s="1121"/>
      <c r="G13" s="1121"/>
      <c r="H13" s="1121"/>
      <c r="I13" s="1121"/>
      <c r="J13" s="1121"/>
      <c r="K13" s="1121"/>
      <c r="L13" s="1121"/>
      <c r="M13" s="1121"/>
      <c r="N13" s="1121"/>
      <c r="O13" s="1121"/>
      <c r="P13" s="1121"/>
      <c r="Q13" s="1122"/>
    </row>
    <row r="14" spans="1:17" ht="15.75" customHeight="1" thickBot="1" x14ac:dyDescent="0.3">
      <c r="A14" s="41" t="s">
        <v>3</v>
      </c>
      <c r="B14" s="293" t="s">
        <v>3</v>
      </c>
      <c r="C14" s="1123" t="s">
        <v>24</v>
      </c>
      <c r="D14" s="1124"/>
      <c r="E14" s="1124"/>
      <c r="F14" s="1124"/>
      <c r="G14" s="1124"/>
      <c r="H14" s="1124"/>
      <c r="I14" s="1124"/>
      <c r="J14" s="1124"/>
      <c r="K14" s="1124"/>
      <c r="L14" s="1124"/>
      <c r="M14" s="1124"/>
      <c r="N14" s="1124"/>
      <c r="O14" s="1125"/>
      <c r="P14" s="1125"/>
      <c r="Q14" s="1126"/>
    </row>
    <row r="15" spans="1:17" ht="21" customHeight="1" x14ac:dyDescent="0.25">
      <c r="A15" s="417" t="s">
        <v>3</v>
      </c>
      <c r="B15" s="418" t="s">
        <v>3</v>
      </c>
      <c r="C15" s="419" t="s">
        <v>3</v>
      </c>
      <c r="D15" s="290"/>
      <c r="E15" s="291" t="s">
        <v>39</v>
      </c>
      <c r="F15" s="384"/>
      <c r="G15" s="318"/>
      <c r="H15" s="271"/>
      <c r="I15" s="315"/>
      <c r="J15" s="408"/>
      <c r="K15" s="411"/>
      <c r="L15" s="413"/>
      <c r="M15" s="130"/>
      <c r="N15" s="361"/>
      <c r="O15" s="71"/>
      <c r="P15" s="359"/>
      <c r="Q15" s="89"/>
    </row>
    <row r="16" spans="1:17" ht="15.65" customHeight="1" x14ac:dyDescent="0.25">
      <c r="A16" s="417"/>
      <c r="B16" s="418"/>
      <c r="C16" s="17"/>
      <c r="D16" s="1093" t="s">
        <v>3</v>
      </c>
      <c r="E16" s="1164" t="s">
        <v>85</v>
      </c>
      <c r="F16" s="252" t="s">
        <v>71</v>
      </c>
      <c r="G16" s="1054" t="s">
        <v>74</v>
      </c>
      <c r="H16" s="181" t="s">
        <v>37</v>
      </c>
      <c r="I16" s="217"/>
      <c r="J16" s="406">
        <v>10.7</v>
      </c>
      <c r="K16" s="531"/>
      <c r="L16" s="547"/>
      <c r="M16" s="177" t="s">
        <v>92</v>
      </c>
      <c r="N16" s="362"/>
      <c r="O16" s="131"/>
      <c r="P16" s="132">
        <v>1</v>
      </c>
      <c r="Q16" s="124"/>
    </row>
    <row r="17" spans="1:17" ht="15.65" customHeight="1" x14ac:dyDescent="0.25">
      <c r="A17" s="417"/>
      <c r="B17" s="418"/>
      <c r="C17" s="17"/>
      <c r="D17" s="1094"/>
      <c r="E17" s="1165"/>
      <c r="F17" s="227" t="s">
        <v>72</v>
      </c>
      <c r="G17" s="1055"/>
      <c r="H17" s="185" t="s">
        <v>114</v>
      </c>
      <c r="I17" s="311"/>
      <c r="J17" s="1127"/>
      <c r="K17" s="44">
        <v>13.1</v>
      </c>
      <c r="L17" s="548"/>
      <c r="M17" s="149"/>
      <c r="N17" s="307"/>
      <c r="O17" s="135"/>
      <c r="P17" s="137"/>
      <c r="Q17" s="37"/>
    </row>
    <row r="18" spans="1:17" ht="15.65" customHeight="1" x14ac:dyDescent="0.25">
      <c r="A18" s="417"/>
      <c r="B18" s="418"/>
      <c r="C18" s="17"/>
      <c r="D18" s="1095"/>
      <c r="E18" s="1166"/>
      <c r="F18" s="253" t="s">
        <v>105</v>
      </c>
      <c r="G18" s="1055"/>
      <c r="H18" s="546"/>
      <c r="I18" s="212"/>
      <c r="J18" s="1128"/>
      <c r="L18" s="536"/>
      <c r="M18" s="150"/>
      <c r="N18" s="307"/>
      <c r="O18" s="135"/>
      <c r="P18" s="137"/>
      <c r="Q18" s="37"/>
    </row>
    <row r="19" spans="1:17" ht="18" customHeight="1" x14ac:dyDescent="0.25">
      <c r="A19" s="417"/>
      <c r="B19" s="418"/>
      <c r="C19" s="17"/>
      <c r="D19" s="426" t="s">
        <v>5</v>
      </c>
      <c r="E19" s="723" t="s">
        <v>87</v>
      </c>
      <c r="F19" s="252" t="s">
        <v>72</v>
      </c>
      <c r="G19" s="654"/>
      <c r="H19" s="181" t="s">
        <v>114</v>
      </c>
      <c r="I19" s="259"/>
      <c r="J19" s="406">
        <v>45.9</v>
      </c>
      <c r="K19" s="409"/>
      <c r="L19" s="412"/>
      <c r="M19" s="250" t="s">
        <v>93</v>
      </c>
      <c r="N19" s="362"/>
      <c r="O19" s="131">
        <v>1</v>
      </c>
      <c r="P19" s="132"/>
      <c r="Q19" s="124"/>
    </row>
    <row r="20" spans="1:17" ht="18" customHeight="1" x14ac:dyDescent="0.25">
      <c r="A20" s="417"/>
      <c r="B20" s="418"/>
      <c r="C20" s="17"/>
      <c r="D20" s="426"/>
      <c r="E20" s="735"/>
      <c r="F20" s="253" t="s">
        <v>105</v>
      </c>
      <c r="G20" s="414"/>
      <c r="H20" s="47"/>
      <c r="I20" s="311"/>
      <c r="J20" s="407"/>
      <c r="K20" s="407"/>
      <c r="L20" s="102"/>
      <c r="M20" s="128"/>
      <c r="N20" s="215"/>
      <c r="O20" s="134"/>
      <c r="P20" s="136"/>
      <c r="Q20" s="38"/>
    </row>
    <row r="21" spans="1:17" ht="22" customHeight="1" x14ac:dyDescent="0.25">
      <c r="A21" s="417"/>
      <c r="B21" s="418"/>
      <c r="C21" s="17"/>
      <c r="D21" s="404" t="s">
        <v>17</v>
      </c>
      <c r="E21" s="1129" t="s">
        <v>112</v>
      </c>
      <c r="F21" s="252" t="s">
        <v>72</v>
      </c>
      <c r="G21" s="414"/>
      <c r="H21" s="226" t="s">
        <v>114</v>
      </c>
      <c r="I21" s="259">
        <f>30+3.6</f>
        <v>33.6</v>
      </c>
      <c r="J21" s="406">
        <v>50.3</v>
      </c>
      <c r="K21" s="406">
        <v>83.9</v>
      </c>
      <c r="L21" s="105"/>
      <c r="M21" s="250" t="s">
        <v>93</v>
      </c>
      <c r="N21" s="362"/>
      <c r="O21" s="131"/>
      <c r="P21" s="132">
        <v>1</v>
      </c>
      <c r="Q21" s="124"/>
    </row>
    <row r="22" spans="1:17" ht="22" customHeight="1" x14ac:dyDescent="0.25">
      <c r="A22" s="417"/>
      <c r="B22" s="418"/>
      <c r="C22" s="17"/>
      <c r="D22" s="426"/>
      <c r="E22" s="1131"/>
      <c r="F22" s="253" t="s">
        <v>105</v>
      </c>
      <c r="G22" s="414"/>
      <c r="H22" s="36"/>
      <c r="I22" s="311"/>
      <c r="J22" s="408"/>
      <c r="K22" s="411"/>
      <c r="L22" s="413"/>
      <c r="M22" s="128"/>
      <c r="N22" s="363"/>
      <c r="O22" s="355"/>
      <c r="P22" s="360"/>
      <c r="Q22" s="175"/>
    </row>
    <row r="23" spans="1:17" ht="15.75" customHeight="1" x14ac:dyDescent="0.25">
      <c r="A23" s="1099"/>
      <c r="B23" s="1100"/>
      <c r="C23" s="1101"/>
      <c r="D23" s="1093" t="s">
        <v>18</v>
      </c>
      <c r="E23" s="1143" t="s">
        <v>57</v>
      </c>
      <c r="F23" s="227" t="s">
        <v>105</v>
      </c>
      <c r="G23" s="1055"/>
      <c r="H23" s="181" t="s">
        <v>15</v>
      </c>
      <c r="I23" s="259">
        <f>7.4-0.4</f>
        <v>7</v>
      </c>
      <c r="J23" s="406">
        <v>8.6</v>
      </c>
      <c r="K23" s="406">
        <v>8.6</v>
      </c>
      <c r="L23" s="105">
        <v>8.6</v>
      </c>
      <c r="M23" s="129" t="s">
        <v>30</v>
      </c>
      <c r="N23" s="364">
        <v>100</v>
      </c>
      <c r="O23" s="356">
        <v>100</v>
      </c>
      <c r="P23" s="178">
        <v>100</v>
      </c>
      <c r="Q23" s="176">
        <v>100</v>
      </c>
    </row>
    <row r="24" spans="1:17" ht="27.65" customHeight="1" x14ac:dyDescent="0.25">
      <c r="A24" s="1099"/>
      <c r="B24" s="1100"/>
      <c r="C24" s="1101"/>
      <c r="D24" s="1095"/>
      <c r="E24" s="1144"/>
      <c r="F24" s="207"/>
      <c r="G24" s="1055"/>
      <c r="H24" s="47"/>
      <c r="I24" s="212"/>
      <c r="J24" s="408"/>
      <c r="K24" s="408"/>
      <c r="L24" s="257"/>
      <c r="M24" s="127" t="s">
        <v>34</v>
      </c>
      <c r="N24" s="365">
        <v>1</v>
      </c>
      <c r="O24" s="357">
        <v>1</v>
      </c>
      <c r="P24" s="174">
        <v>1</v>
      </c>
      <c r="Q24" s="243">
        <v>1</v>
      </c>
    </row>
    <row r="25" spans="1:17" ht="17.149999999999999" customHeight="1" x14ac:dyDescent="0.25">
      <c r="A25" s="417"/>
      <c r="B25" s="418"/>
      <c r="C25" s="419"/>
      <c r="D25" s="426" t="s">
        <v>19</v>
      </c>
      <c r="E25" s="1129" t="s">
        <v>111</v>
      </c>
      <c r="F25" s="227" t="s">
        <v>105</v>
      </c>
      <c r="G25" s="414"/>
      <c r="H25" s="181" t="s">
        <v>15</v>
      </c>
      <c r="I25" s="311">
        <f>28.1-7.8</f>
        <v>20.3</v>
      </c>
      <c r="J25" s="578">
        <v>4.0999999999999996</v>
      </c>
      <c r="K25" s="406">
        <v>2.9</v>
      </c>
      <c r="L25" s="105">
        <v>2.9</v>
      </c>
      <c r="M25" s="254" t="s">
        <v>94</v>
      </c>
      <c r="N25" s="307">
        <v>500</v>
      </c>
      <c r="O25" s="135"/>
      <c r="P25" s="137"/>
      <c r="Q25" s="37"/>
    </row>
    <row r="26" spans="1:17" ht="27.65" customHeight="1" x14ac:dyDescent="0.25">
      <c r="A26" s="417"/>
      <c r="B26" s="418"/>
      <c r="C26" s="419"/>
      <c r="D26" s="426"/>
      <c r="E26" s="1130"/>
      <c r="F26" s="255"/>
      <c r="G26" s="414"/>
      <c r="H26" s="226"/>
      <c r="I26" s="311"/>
      <c r="J26" s="407"/>
      <c r="K26" s="410"/>
      <c r="L26" s="474"/>
      <c r="M26" s="180" t="s">
        <v>95</v>
      </c>
      <c r="N26" s="366">
        <v>26</v>
      </c>
      <c r="O26" s="208"/>
      <c r="P26" s="265"/>
      <c r="Q26" s="234"/>
    </row>
    <row r="27" spans="1:17" s="443" customFormat="1" ht="19.5" customHeight="1" x14ac:dyDescent="0.25">
      <c r="A27" s="429"/>
      <c r="B27" s="437"/>
      <c r="C27" s="438"/>
      <c r="D27" s="432"/>
      <c r="E27" s="1130"/>
      <c r="F27" s="480"/>
      <c r="G27" s="430"/>
      <c r="H27" s="226"/>
      <c r="I27" s="311"/>
      <c r="J27" s="433"/>
      <c r="K27" s="433"/>
      <c r="L27" s="102"/>
      <c r="M27" s="294" t="s">
        <v>190</v>
      </c>
      <c r="N27" s="83"/>
      <c r="O27" s="135">
        <v>1</v>
      </c>
      <c r="P27" s="265"/>
      <c r="Q27" s="476"/>
    </row>
    <row r="28" spans="1:17" ht="17.149999999999999" customHeight="1" x14ac:dyDescent="0.25">
      <c r="A28" s="417"/>
      <c r="B28" s="418"/>
      <c r="C28" s="419"/>
      <c r="D28" s="426"/>
      <c r="E28" s="1130"/>
      <c r="F28" s="255"/>
      <c r="G28" s="414"/>
      <c r="H28" s="226"/>
      <c r="I28" s="311"/>
      <c r="J28" s="408"/>
      <c r="K28" s="408"/>
      <c r="L28" s="413"/>
      <c r="M28" s="479" t="s">
        <v>96</v>
      </c>
      <c r="N28" s="307">
        <v>1</v>
      </c>
      <c r="O28" s="478">
        <v>1</v>
      </c>
      <c r="P28" s="137">
        <v>1</v>
      </c>
      <c r="Q28" s="37">
        <v>1</v>
      </c>
    </row>
    <row r="29" spans="1:17" ht="16" customHeight="1" x14ac:dyDescent="0.25">
      <c r="A29" s="539"/>
      <c r="B29" s="544"/>
      <c r="C29" s="542"/>
      <c r="D29" s="1093" t="s">
        <v>20</v>
      </c>
      <c r="E29" s="1096" t="s">
        <v>69</v>
      </c>
      <c r="F29" s="1212" t="s">
        <v>105</v>
      </c>
      <c r="G29" s="529"/>
      <c r="H29" s="225" t="s">
        <v>58</v>
      </c>
      <c r="I29" s="259">
        <f>3.5-1.9</f>
        <v>1.6</v>
      </c>
      <c r="J29" s="518"/>
      <c r="K29" s="518"/>
      <c r="L29" s="463"/>
      <c r="M29" s="511" t="s">
        <v>60</v>
      </c>
      <c r="N29" s="362">
        <v>2</v>
      </c>
      <c r="O29" s="131">
        <v>1</v>
      </c>
      <c r="P29" s="132">
        <v>1</v>
      </c>
      <c r="Q29" s="124">
        <v>1</v>
      </c>
    </row>
    <row r="30" spans="1:17" s="512" customFormat="1" ht="16" customHeight="1" x14ac:dyDescent="0.25">
      <c r="A30" s="513"/>
      <c r="B30" s="515"/>
      <c r="C30" s="516"/>
      <c r="D30" s="1095"/>
      <c r="E30" s="1098"/>
      <c r="F30" s="1213"/>
      <c r="G30" s="514"/>
      <c r="H30" s="549" t="s">
        <v>15</v>
      </c>
      <c r="I30" s="451"/>
      <c r="J30" s="550">
        <v>3</v>
      </c>
      <c r="K30" s="43">
        <v>3</v>
      </c>
      <c r="L30" s="102">
        <v>3</v>
      </c>
      <c r="M30" s="251"/>
      <c r="N30" s="528"/>
      <c r="O30" s="134"/>
      <c r="P30" s="137"/>
      <c r="Q30" s="530"/>
    </row>
    <row r="31" spans="1:17" s="3" customFormat="1" ht="26.5" customHeight="1" x14ac:dyDescent="0.25">
      <c r="A31" s="417"/>
      <c r="B31" s="418"/>
      <c r="C31" s="419"/>
      <c r="D31" s="493" t="s">
        <v>33</v>
      </c>
      <c r="E31" s="262" t="s">
        <v>129</v>
      </c>
      <c r="F31" s="436" t="s">
        <v>203</v>
      </c>
      <c r="G31" s="1115"/>
      <c r="H31" s="181" t="s">
        <v>114</v>
      </c>
      <c r="I31" s="90"/>
      <c r="J31" s="481">
        <v>28.2</v>
      </c>
      <c r="K31" s="482"/>
      <c r="L31" s="483">
        <v>150</v>
      </c>
      <c r="M31" s="129" t="s">
        <v>150</v>
      </c>
      <c r="N31" s="241"/>
      <c r="O31" s="389">
        <v>1</v>
      </c>
      <c r="P31" s="218"/>
      <c r="Q31" s="390"/>
    </row>
    <row r="32" spans="1:17" s="3" customFormat="1" ht="28.5" customHeight="1" x14ac:dyDescent="0.25">
      <c r="A32" s="417"/>
      <c r="B32" s="418"/>
      <c r="C32" s="419"/>
      <c r="D32" s="494"/>
      <c r="E32" s="442"/>
      <c r="F32" s="205" t="s">
        <v>143</v>
      </c>
      <c r="G32" s="1116"/>
      <c r="H32" s="106"/>
      <c r="I32" s="106"/>
      <c r="J32" s="484"/>
      <c r="K32" s="487"/>
      <c r="L32" s="488"/>
      <c r="M32" s="489" t="s">
        <v>130</v>
      </c>
      <c r="N32" s="490"/>
      <c r="O32" s="491"/>
      <c r="P32" s="492"/>
      <c r="Q32" s="551">
        <v>1</v>
      </c>
    </row>
    <row r="33" spans="1:21" s="3" customFormat="1" ht="29.15" customHeight="1" x14ac:dyDescent="0.25">
      <c r="A33" s="454"/>
      <c r="B33" s="457"/>
      <c r="C33" s="458"/>
      <c r="D33" s="1093" t="s">
        <v>68</v>
      </c>
      <c r="E33" s="1129" t="s">
        <v>138</v>
      </c>
      <c r="F33" s="459" t="s">
        <v>105</v>
      </c>
      <c r="G33" s="455" t="s">
        <v>192</v>
      </c>
      <c r="H33" s="181"/>
      <c r="I33" s="259"/>
      <c r="J33" s="1112"/>
      <c r="K33" s="1218"/>
      <c r="L33" s="1216"/>
      <c r="M33" s="552" t="s">
        <v>116</v>
      </c>
      <c r="N33" s="362">
        <v>1</v>
      </c>
      <c r="O33" s="599"/>
      <c r="P33" s="132"/>
      <c r="Q33" s="554"/>
    </row>
    <row r="34" spans="1:21" s="3" customFormat="1" ht="18.75" customHeight="1" x14ac:dyDescent="0.25">
      <c r="A34" s="454"/>
      <c r="B34" s="457"/>
      <c r="C34" s="458"/>
      <c r="D34" s="1095"/>
      <c r="E34" s="1131"/>
      <c r="F34" s="205" t="s">
        <v>72</v>
      </c>
      <c r="G34" s="456" t="s">
        <v>139</v>
      </c>
      <c r="H34" s="47"/>
      <c r="I34" s="212"/>
      <c r="J34" s="1114"/>
      <c r="K34" s="1219"/>
      <c r="L34" s="1217"/>
      <c r="M34" s="128" t="s">
        <v>62</v>
      </c>
      <c r="N34" s="127"/>
      <c r="O34" s="478">
        <v>1</v>
      </c>
      <c r="P34" s="553"/>
      <c r="Q34" s="125"/>
    </row>
    <row r="35" spans="1:21" ht="20.149999999999999" customHeight="1" x14ac:dyDescent="0.25">
      <c r="A35" s="417"/>
      <c r="B35" s="418"/>
      <c r="C35" s="18"/>
      <c r="D35" s="404" t="s">
        <v>38</v>
      </c>
      <c r="E35" s="1141" t="s">
        <v>63</v>
      </c>
      <c r="F35" s="436" t="s">
        <v>105</v>
      </c>
      <c r="G35" s="1115" t="s">
        <v>74</v>
      </c>
      <c r="H35" s="226" t="s">
        <v>114</v>
      </c>
      <c r="I35" s="296">
        <v>19.8</v>
      </c>
      <c r="J35" s="739">
        <f>54.3-6.6</f>
        <v>47.7</v>
      </c>
      <c r="K35" s="690">
        <f>29+20</f>
        <v>49</v>
      </c>
      <c r="L35" s="520">
        <v>27.6</v>
      </c>
      <c r="M35" s="1214" t="s">
        <v>65</v>
      </c>
      <c r="N35" s="362">
        <v>2</v>
      </c>
      <c r="O35" s="599">
        <v>4</v>
      </c>
      <c r="P35" s="132">
        <v>3</v>
      </c>
      <c r="Q35" s="124">
        <v>1</v>
      </c>
    </row>
    <row r="36" spans="1:21" ht="20.149999999999999" customHeight="1" x14ac:dyDescent="0.25">
      <c r="A36" s="417"/>
      <c r="B36" s="418"/>
      <c r="C36" s="18"/>
      <c r="D36" s="426"/>
      <c r="E36" s="1142"/>
      <c r="F36" s="205"/>
      <c r="G36" s="1115"/>
      <c r="H36" s="703" t="s">
        <v>37</v>
      </c>
      <c r="I36" s="212">
        <f>6.5+9</f>
        <v>15.5</v>
      </c>
      <c r="J36" s="689"/>
      <c r="K36" s="43"/>
      <c r="L36" s="704"/>
      <c r="M36" s="1215"/>
      <c r="N36" s="215"/>
      <c r="O36" s="134"/>
      <c r="P36" s="136"/>
      <c r="Q36" s="38"/>
    </row>
    <row r="37" spans="1:21" ht="53.5" customHeight="1" x14ac:dyDescent="0.25">
      <c r="A37" s="417"/>
      <c r="B37" s="418"/>
      <c r="C37" s="18"/>
      <c r="D37" s="228" t="s">
        <v>43</v>
      </c>
      <c r="E37" s="439" t="s">
        <v>163</v>
      </c>
      <c r="F37" s="436" t="s">
        <v>105</v>
      </c>
      <c r="G37" s="610"/>
      <c r="H37" s="52" t="s">
        <v>114</v>
      </c>
      <c r="I37" s="316">
        <v>6.1</v>
      </c>
      <c r="J37" s="408">
        <v>7.6</v>
      </c>
      <c r="K37" s="408"/>
      <c r="L37" s="257"/>
      <c r="M37" s="423" t="s">
        <v>100</v>
      </c>
      <c r="N37" s="215">
        <v>1</v>
      </c>
      <c r="O37" s="134">
        <v>1</v>
      </c>
      <c r="P37" s="136"/>
      <c r="Q37" s="38"/>
    </row>
    <row r="38" spans="1:21" s="3" customFormat="1" ht="21" customHeight="1" x14ac:dyDescent="0.25">
      <c r="A38" s="417"/>
      <c r="B38" s="418"/>
      <c r="C38" s="18"/>
      <c r="D38" s="426" t="s">
        <v>84</v>
      </c>
      <c r="E38" s="1096" t="s">
        <v>126</v>
      </c>
      <c r="F38" s="436" t="s">
        <v>105</v>
      </c>
      <c r="G38" s="1115" t="s">
        <v>74</v>
      </c>
      <c r="H38" s="445" t="s">
        <v>15</v>
      </c>
      <c r="I38" s="446">
        <f>8.2-5.1</f>
        <v>3.1</v>
      </c>
      <c r="J38" s="447">
        <v>21</v>
      </c>
      <c r="K38" s="448">
        <v>15</v>
      </c>
      <c r="L38" s="449"/>
      <c r="M38" s="658" t="s">
        <v>116</v>
      </c>
      <c r="N38" s="225"/>
      <c r="O38" s="599">
        <v>1</v>
      </c>
      <c r="P38" s="733"/>
      <c r="Q38" s="661"/>
      <c r="R38" s="88"/>
    </row>
    <row r="39" spans="1:21" s="3" customFormat="1" ht="21" customHeight="1" x14ac:dyDescent="0.25">
      <c r="A39" s="598"/>
      <c r="B39" s="600"/>
      <c r="C39" s="18"/>
      <c r="D39" s="602"/>
      <c r="E39" s="1097"/>
      <c r="F39" s="601"/>
      <c r="G39" s="1195"/>
      <c r="H39" s="190" t="s">
        <v>58</v>
      </c>
      <c r="I39" s="611">
        <v>1.9</v>
      </c>
      <c r="J39" s="659"/>
      <c r="K39" s="612"/>
      <c r="L39" s="594"/>
      <c r="M39" s="180" t="s">
        <v>62</v>
      </c>
      <c r="N39" s="83"/>
      <c r="O39" s="312"/>
      <c r="P39" s="705">
        <v>1</v>
      </c>
      <c r="Q39" s="734"/>
      <c r="R39" s="88"/>
    </row>
    <row r="40" spans="1:21" s="3" customFormat="1" ht="40.5" customHeight="1" x14ac:dyDescent="0.25">
      <c r="A40" s="417"/>
      <c r="B40" s="418"/>
      <c r="C40" s="18"/>
      <c r="D40" s="405"/>
      <c r="E40" s="1098"/>
      <c r="F40" s="205"/>
      <c r="G40" s="669" t="s">
        <v>165</v>
      </c>
      <c r="H40" s="670" t="s">
        <v>15</v>
      </c>
      <c r="I40" s="671"/>
      <c r="J40" s="672"/>
      <c r="K40" s="673">
        <v>250</v>
      </c>
      <c r="L40" s="674">
        <v>250</v>
      </c>
      <c r="M40" s="613" t="s">
        <v>155</v>
      </c>
      <c r="N40" s="36"/>
      <c r="O40" s="675"/>
      <c r="P40" s="586">
        <v>50</v>
      </c>
      <c r="Q40" s="685">
        <v>100</v>
      </c>
      <c r="R40" s="88"/>
      <c r="U40" s="399"/>
    </row>
    <row r="41" spans="1:21" s="3" customFormat="1" ht="22.5" customHeight="1" x14ac:dyDescent="0.25">
      <c r="A41" s="429"/>
      <c r="B41" s="437"/>
      <c r="C41" s="18"/>
      <c r="D41" s="432" t="s">
        <v>97</v>
      </c>
      <c r="E41" s="1178" t="s">
        <v>137</v>
      </c>
      <c r="F41" s="537" t="s">
        <v>106</v>
      </c>
      <c r="G41" s="1137" t="s">
        <v>74</v>
      </c>
      <c r="H41" s="181" t="s">
        <v>15</v>
      </c>
      <c r="I41" s="608"/>
      <c r="J41" s="500">
        <v>5</v>
      </c>
      <c r="K41" s="441">
        <v>19</v>
      </c>
      <c r="L41" s="660"/>
      <c r="M41" s="501" t="s">
        <v>93</v>
      </c>
      <c r="N41" s="225"/>
      <c r="O41" s="172"/>
      <c r="P41" s="588">
        <v>1</v>
      </c>
      <c r="Q41" s="587"/>
      <c r="R41" s="443"/>
      <c r="U41" s="443"/>
    </row>
    <row r="42" spans="1:21" s="3" customFormat="1" ht="22.5" customHeight="1" x14ac:dyDescent="0.25">
      <c r="A42" s="429"/>
      <c r="B42" s="437"/>
      <c r="C42" s="18"/>
      <c r="D42" s="540"/>
      <c r="E42" s="1179"/>
      <c r="F42" s="727"/>
      <c r="G42" s="1116"/>
      <c r="H42" s="502"/>
      <c r="I42" s="499"/>
      <c r="J42" s="503"/>
      <c r="K42" s="268"/>
      <c r="L42" s="488"/>
      <c r="M42" s="307"/>
      <c r="N42" s="101"/>
      <c r="O42" s="134"/>
      <c r="P42" s="397"/>
      <c r="Q42" s="676"/>
      <c r="R42" s="88"/>
      <c r="U42" s="443"/>
    </row>
    <row r="43" spans="1:21" s="538" customFormat="1" ht="20.5" customHeight="1" x14ac:dyDescent="0.25">
      <c r="A43" s="1099"/>
      <c r="B43" s="1100"/>
      <c r="C43" s="1101"/>
      <c r="D43" s="1093" t="s">
        <v>98</v>
      </c>
      <c r="E43" s="1096" t="s">
        <v>168</v>
      </c>
      <c r="F43" s="571" t="s">
        <v>70</v>
      </c>
      <c r="G43" s="1207" t="s">
        <v>193</v>
      </c>
      <c r="H43" s="181" t="s">
        <v>114</v>
      </c>
      <c r="I43" s="259">
        <v>14.8</v>
      </c>
      <c r="J43" s="1112"/>
      <c r="K43" s="713">
        <v>20</v>
      </c>
      <c r="L43" s="712">
        <v>40</v>
      </c>
      <c r="M43" s="129" t="s">
        <v>110</v>
      </c>
      <c r="N43" s="367">
        <v>1</v>
      </c>
      <c r="O43" s="356"/>
      <c r="P43" s="210"/>
      <c r="Q43" s="126"/>
    </row>
    <row r="44" spans="1:21" s="538" customFormat="1" ht="21.65" customHeight="1" x14ac:dyDescent="0.25">
      <c r="A44" s="1099"/>
      <c r="B44" s="1100"/>
      <c r="C44" s="1101"/>
      <c r="D44" s="1094"/>
      <c r="E44" s="1097"/>
      <c r="F44" s="655" t="s">
        <v>72</v>
      </c>
      <c r="G44" s="1208"/>
      <c r="H44" s="226"/>
      <c r="I44" s="311"/>
      <c r="J44" s="1113"/>
      <c r="K44" s="519"/>
      <c r="L44" s="520"/>
      <c r="M44" s="294" t="s">
        <v>191</v>
      </c>
      <c r="N44" s="185"/>
      <c r="O44" s="533"/>
      <c r="P44" s="137"/>
      <c r="Q44" s="37">
        <v>1</v>
      </c>
    </row>
    <row r="45" spans="1:21" s="538" customFormat="1" ht="20.149999999999999" customHeight="1" x14ac:dyDescent="0.25">
      <c r="A45" s="1099"/>
      <c r="B45" s="1100"/>
      <c r="C45" s="1101"/>
      <c r="D45" s="1094"/>
      <c r="E45" s="1097"/>
      <c r="F45" s="572" t="s">
        <v>105</v>
      </c>
      <c r="G45" s="1115" t="s">
        <v>194</v>
      </c>
      <c r="H45" s="226"/>
      <c r="I45" s="311"/>
      <c r="J45" s="1113"/>
      <c r="K45" s="532"/>
      <c r="L45" s="534"/>
      <c r="M45" s="254"/>
      <c r="N45" s="593"/>
      <c r="O45" s="533"/>
      <c r="P45" s="137"/>
      <c r="Q45" s="594"/>
    </row>
    <row r="46" spans="1:21" s="538" customFormat="1" ht="17.149999999999999" customHeight="1" x14ac:dyDescent="0.25">
      <c r="A46" s="1099"/>
      <c r="B46" s="1100"/>
      <c r="C46" s="1101"/>
      <c r="D46" s="1095"/>
      <c r="E46" s="1098"/>
      <c r="F46" s="4"/>
      <c r="G46" s="1116"/>
      <c r="H46" s="47"/>
      <c r="I46" s="212"/>
      <c r="J46" s="1114"/>
      <c r="K46" s="535"/>
      <c r="L46" s="536"/>
      <c r="M46" s="128"/>
      <c r="N46" s="128"/>
      <c r="O46" s="357"/>
      <c r="P46" s="92"/>
      <c r="Q46" s="595"/>
    </row>
    <row r="47" spans="1:21" s="3" customFormat="1" ht="15" customHeight="1" x14ac:dyDescent="0.25">
      <c r="A47" s="716"/>
      <c r="B47" s="717"/>
      <c r="C47" s="718"/>
      <c r="D47" s="1093" t="s">
        <v>99</v>
      </c>
      <c r="E47" s="1081" t="s">
        <v>131</v>
      </c>
      <c r="F47" s="710" t="s">
        <v>72</v>
      </c>
      <c r="G47" s="1137" t="s">
        <v>74</v>
      </c>
      <c r="H47" s="181" t="s">
        <v>114</v>
      </c>
      <c r="I47" s="90"/>
      <c r="J47" s="481"/>
      <c r="K47" s="483">
        <v>34.200000000000003</v>
      </c>
      <c r="L47" s="483"/>
      <c r="M47" s="1102" t="s">
        <v>151</v>
      </c>
      <c r="N47" s="1229"/>
      <c r="O47" s="1231"/>
      <c r="P47" s="1233">
        <v>1</v>
      </c>
      <c r="Q47" s="1224"/>
    </row>
    <row r="48" spans="1:21" s="3" customFormat="1" ht="15" customHeight="1" x14ac:dyDescent="0.25">
      <c r="A48" s="716"/>
      <c r="B48" s="717"/>
      <c r="C48" s="718"/>
      <c r="D48" s="1094"/>
      <c r="E48" s="1082"/>
      <c r="F48" s="655" t="s">
        <v>71</v>
      </c>
      <c r="G48" s="1115"/>
      <c r="H48" s="444"/>
      <c r="I48" s="311"/>
      <c r="J48" s="484"/>
      <c r="K48" s="485"/>
      <c r="L48" s="486"/>
      <c r="M48" s="1228"/>
      <c r="N48" s="1230"/>
      <c r="O48" s="1232"/>
      <c r="P48" s="1234"/>
      <c r="Q48" s="1235"/>
    </row>
    <row r="49" spans="1:18" s="3" customFormat="1" ht="15" customHeight="1" x14ac:dyDescent="0.25">
      <c r="A49" s="725"/>
      <c r="B49" s="726"/>
      <c r="C49" s="724"/>
      <c r="D49" s="1094"/>
      <c r="E49" s="1082"/>
      <c r="F49" s="655" t="s">
        <v>106</v>
      </c>
      <c r="G49" s="1115"/>
      <c r="H49" s="444"/>
      <c r="I49" s="311"/>
      <c r="J49" s="484"/>
      <c r="K49" s="485"/>
      <c r="L49" s="486"/>
      <c r="M49" s="728"/>
      <c r="N49" s="729"/>
      <c r="O49" s="730"/>
      <c r="P49" s="731"/>
      <c r="Q49" s="732"/>
    </row>
    <row r="50" spans="1:18" s="3" customFormat="1" ht="18.75" customHeight="1" x14ac:dyDescent="0.25">
      <c r="A50" s="716"/>
      <c r="B50" s="717"/>
      <c r="C50" s="718"/>
      <c r="D50" s="1095"/>
      <c r="E50" s="1092"/>
      <c r="F50" s="711" t="s">
        <v>105</v>
      </c>
      <c r="G50" s="1115"/>
      <c r="H50" s="444"/>
      <c r="I50" s="311"/>
      <c r="J50" s="495"/>
      <c r="K50" s="496"/>
      <c r="L50" s="497"/>
      <c r="M50" s="254"/>
      <c r="N50" s="84"/>
      <c r="O50" s="585"/>
      <c r="P50" s="586"/>
      <c r="Q50" s="715"/>
    </row>
    <row r="51" spans="1:18" s="538" customFormat="1" ht="15" customHeight="1" x14ac:dyDescent="0.25">
      <c r="A51" s="1099"/>
      <c r="B51" s="1100"/>
      <c r="C51" s="1101"/>
      <c r="D51" s="1093" t="s">
        <v>135</v>
      </c>
      <c r="E51" s="1204" t="s">
        <v>133</v>
      </c>
      <c r="F51" s="710" t="s">
        <v>72</v>
      </c>
      <c r="G51" s="1115"/>
      <c r="H51" s="181" t="s">
        <v>114</v>
      </c>
      <c r="I51" s="90"/>
      <c r="J51" s="481"/>
      <c r="K51" s="482">
        <v>34.200000000000003</v>
      </c>
      <c r="L51" s="483"/>
      <c r="M51" s="1102" t="s">
        <v>151</v>
      </c>
      <c r="N51" s="1104"/>
      <c r="O51" s="1106"/>
      <c r="P51" s="1108">
        <v>1</v>
      </c>
      <c r="Q51" s="1110"/>
    </row>
    <row r="52" spans="1:18" s="538" customFormat="1" ht="27" customHeight="1" x14ac:dyDescent="0.3">
      <c r="A52" s="1099"/>
      <c r="B52" s="1100"/>
      <c r="C52" s="1101"/>
      <c r="D52" s="1095"/>
      <c r="E52" s="1205"/>
      <c r="F52" s="655" t="s">
        <v>106</v>
      </c>
      <c r="G52" s="1115"/>
      <c r="H52" s="444"/>
      <c r="I52" s="311"/>
      <c r="J52" s="484"/>
      <c r="K52" s="485"/>
      <c r="L52" s="486"/>
      <c r="M52" s="1103"/>
      <c r="N52" s="1105"/>
      <c r="O52" s="1107"/>
      <c r="P52" s="1109"/>
      <c r="Q52" s="1111"/>
      <c r="R52" s="639"/>
    </row>
    <row r="53" spans="1:18" s="538" customFormat="1" ht="20.5" customHeight="1" x14ac:dyDescent="0.25">
      <c r="A53" s="716"/>
      <c r="B53" s="717"/>
      <c r="C53" s="18"/>
      <c r="D53" s="721" t="s">
        <v>136</v>
      </c>
      <c r="E53" s="1204" t="s">
        <v>134</v>
      </c>
      <c r="F53" s="710" t="s">
        <v>106</v>
      </c>
      <c r="G53" s="1115"/>
      <c r="H53" s="445" t="s">
        <v>114</v>
      </c>
      <c r="I53" s="217"/>
      <c r="J53" s="691"/>
      <c r="K53" s="692">
        <v>34.200000000000003</v>
      </c>
      <c r="L53" s="693"/>
      <c r="M53" s="694" t="s">
        <v>189</v>
      </c>
      <c r="N53" s="552"/>
      <c r="O53" s="525"/>
      <c r="P53" s="526">
        <v>1</v>
      </c>
      <c r="Q53" s="695"/>
    </row>
    <row r="54" spans="1:18" s="538" customFormat="1" ht="30" customHeight="1" x14ac:dyDescent="0.25">
      <c r="A54" s="716"/>
      <c r="B54" s="717"/>
      <c r="C54" s="18"/>
      <c r="D54" s="721"/>
      <c r="E54" s="1205"/>
      <c r="F54" s="655"/>
      <c r="G54" s="609"/>
      <c r="H54" s="444" t="s">
        <v>114</v>
      </c>
      <c r="I54" s="450"/>
      <c r="J54" s="696"/>
      <c r="K54" s="485"/>
      <c r="L54" s="697">
        <v>48.2</v>
      </c>
      <c r="M54" s="698" t="s">
        <v>151</v>
      </c>
      <c r="N54" s="699"/>
      <c r="O54" s="700"/>
      <c r="P54" s="701"/>
      <c r="Q54" s="702">
        <v>1</v>
      </c>
    </row>
    <row r="55" spans="1:18" s="538" customFormat="1" ht="20.5" customHeight="1" x14ac:dyDescent="0.25">
      <c r="A55" s="716"/>
      <c r="B55" s="717"/>
      <c r="C55" s="18"/>
      <c r="D55" s="721"/>
      <c r="E55" s="1206"/>
      <c r="F55" s="714"/>
      <c r="G55" s="609"/>
      <c r="H55" s="451" t="s">
        <v>114</v>
      </c>
      <c r="I55" s="311"/>
      <c r="J55" s="495"/>
      <c r="K55" s="555"/>
      <c r="L55" s="497">
        <v>150</v>
      </c>
      <c r="M55" s="294" t="s">
        <v>132</v>
      </c>
      <c r="N55" s="345"/>
      <c r="O55" s="720"/>
      <c r="P55" s="722"/>
      <c r="Q55" s="498">
        <v>1</v>
      </c>
    </row>
    <row r="56" spans="1:18" s="538" customFormat="1" ht="21" customHeight="1" x14ac:dyDescent="0.25">
      <c r="A56" s="643"/>
      <c r="B56" s="644"/>
      <c r="C56" s="18"/>
      <c r="D56" s="1093"/>
      <c r="E56" s="1096" t="s">
        <v>83</v>
      </c>
      <c r="F56" s="645" t="s">
        <v>105</v>
      </c>
      <c r="G56" s="1115"/>
      <c r="H56" s="181" t="s">
        <v>37</v>
      </c>
      <c r="I56" s="259">
        <v>7.9</v>
      </c>
      <c r="J56" s="641"/>
      <c r="K56" s="649"/>
      <c r="L56" s="105"/>
      <c r="M56" s="647" t="s">
        <v>113</v>
      </c>
      <c r="N56" s="362">
        <v>1</v>
      </c>
      <c r="O56" s="599"/>
      <c r="P56" s="132"/>
      <c r="Q56" s="124"/>
    </row>
    <row r="57" spans="1:18" s="538" customFormat="1" ht="21" customHeight="1" x14ac:dyDescent="0.25">
      <c r="A57" s="643"/>
      <c r="B57" s="644"/>
      <c r="C57" s="18"/>
      <c r="D57" s="1095"/>
      <c r="E57" s="1098"/>
      <c r="F57" s="646"/>
      <c r="G57" s="1115"/>
      <c r="H57" s="47"/>
      <c r="I57" s="317"/>
      <c r="J57" s="260"/>
      <c r="K57" s="642"/>
      <c r="L57" s="400"/>
      <c r="M57" s="648"/>
      <c r="N57" s="101"/>
      <c r="O57" s="134"/>
      <c r="P57" s="136"/>
      <c r="Q57" s="38"/>
    </row>
    <row r="58" spans="1:18" s="538" customFormat="1" ht="28.5" customHeight="1" x14ac:dyDescent="0.25">
      <c r="A58" s="651"/>
      <c r="B58" s="652"/>
      <c r="C58" s="17"/>
      <c r="D58" s="1093"/>
      <c r="E58" s="1193" t="s">
        <v>86</v>
      </c>
      <c r="F58" s="655" t="s">
        <v>105</v>
      </c>
      <c r="G58" s="719"/>
      <c r="H58" s="181" t="s">
        <v>37</v>
      </c>
      <c r="I58" s="311">
        <v>65.400000000000006</v>
      </c>
      <c r="J58" s="604"/>
      <c r="K58" s="211"/>
      <c r="L58" s="102"/>
      <c r="M58" s="149" t="s">
        <v>93</v>
      </c>
      <c r="N58" s="362">
        <v>1</v>
      </c>
      <c r="O58" s="599">
        <v>1</v>
      </c>
      <c r="P58" s="132"/>
      <c r="Q58" s="124"/>
    </row>
    <row r="59" spans="1:18" s="538" customFormat="1" ht="28.5" customHeight="1" x14ac:dyDescent="0.25">
      <c r="A59" s="651"/>
      <c r="B59" s="652"/>
      <c r="C59" s="17"/>
      <c r="D59" s="1095"/>
      <c r="E59" s="1194"/>
      <c r="F59" s="253"/>
      <c r="G59" s="653"/>
      <c r="H59" s="451" t="s">
        <v>114</v>
      </c>
      <c r="I59" s="451"/>
      <c r="J59" s="737">
        <v>6.6</v>
      </c>
      <c r="K59" s="650"/>
      <c r="L59" s="738"/>
      <c r="M59" s="150"/>
      <c r="N59" s="215"/>
      <c r="O59" s="134"/>
      <c r="P59" s="136"/>
      <c r="Q59" s="38"/>
    </row>
    <row r="60" spans="1:18" ht="17.25" customHeight="1" thickBot="1" x14ac:dyDescent="0.3">
      <c r="A60" s="19"/>
      <c r="B60" s="73"/>
      <c r="C60" s="20"/>
      <c r="D60" s="238"/>
      <c r="E60" s="40"/>
      <c r="F60" s="62"/>
      <c r="G60" s="59"/>
      <c r="H60" s="65" t="s">
        <v>4</v>
      </c>
      <c r="I60" s="108">
        <f>SUM(I16:I59)</f>
        <v>197</v>
      </c>
      <c r="J60" s="103">
        <f>SUM(J16:J59)</f>
        <v>238.7</v>
      </c>
      <c r="K60" s="107">
        <f>SUM(K16:K59)</f>
        <v>567.1</v>
      </c>
      <c r="L60" s="64">
        <f>SUM(L16:L59)</f>
        <v>680.3</v>
      </c>
      <c r="M60" s="387"/>
      <c r="N60" s="147"/>
      <c r="O60" s="239"/>
      <c r="P60" s="138"/>
      <c r="Q60" s="388"/>
    </row>
    <row r="61" spans="1:18" ht="16.5" customHeight="1" x14ac:dyDescent="0.25">
      <c r="A61" s="1168" t="s">
        <v>3</v>
      </c>
      <c r="B61" s="1182" t="s">
        <v>3</v>
      </c>
      <c r="C61" s="1183" t="s">
        <v>5</v>
      </c>
      <c r="D61" s="22"/>
      <c r="E61" s="39" t="s">
        <v>40</v>
      </c>
      <c r="F61" s="385"/>
      <c r="G61" s="303"/>
      <c r="H61" s="23"/>
      <c r="I61" s="310"/>
      <c r="J61" s="308"/>
      <c r="K61" s="309"/>
      <c r="L61" s="335"/>
      <c r="M61" s="148"/>
      <c r="N61" s="148"/>
      <c r="O61" s="70"/>
      <c r="P61" s="144"/>
      <c r="Q61" s="358"/>
    </row>
    <row r="62" spans="1:18" ht="16" customHeight="1" x14ac:dyDescent="0.3">
      <c r="A62" s="1099"/>
      <c r="B62" s="1100"/>
      <c r="C62" s="1101"/>
      <c r="D62" s="426" t="s">
        <v>3</v>
      </c>
      <c r="E62" s="1164" t="s">
        <v>50</v>
      </c>
      <c r="F62" s="558" t="s">
        <v>72</v>
      </c>
      <c r="G62" s="1196" t="s">
        <v>75</v>
      </c>
      <c r="H62" s="226" t="s">
        <v>114</v>
      </c>
      <c r="I62" s="296">
        <v>12.9</v>
      </c>
      <c r="J62" s="525">
        <v>5.7</v>
      </c>
      <c r="K62" s="526">
        <v>26.7</v>
      </c>
      <c r="L62" s="461">
        <v>26</v>
      </c>
      <c r="M62" s="149" t="s">
        <v>25</v>
      </c>
      <c r="N62" s="36">
        <v>130</v>
      </c>
      <c r="O62" s="135">
        <v>85</v>
      </c>
      <c r="P62" s="137">
        <v>90</v>
      </c>
      <c r="Q62" s="124">
        <v>90</v>
      </c>
      <c r="R62" s="640"/>
    </row>
    <row r="63" spans="1:18" ht="16" customHeight="1" x14ac:dyDescent="0.25">
      <c r="A63" s="1099"/>
      <c r="B63" s="1100"/>
      <c r="C63" s="1101"/>
      <c r="D63" s="405"/>
      <c r="E63" s="1166"/>
      <c r="F63" s="559" t="s">
        <v>105</v>
      </c>
      <c r="G63" s="1197"/>
      <c r="H63" s="186" t="s">
        <v>37</v>
      </c>
      <c r="I63" s="212">
        <v>30</v>
      </c>
      <c r="J63" s="213">
        <v>20</v>
      </c>
      <c r="K63" s="268"/>
      <c r="L63" s="336"/>
      <c r="M63" s="150"/>
      <c r="N63" s="101"/>
      <c r="O63" s="134"/>
      <c r="P63" s="136"/>
      <c r="Q63" s="38"/>
    </row>
    <row r="64" spans="1:18" ht="22.4" customHeight="1" x14ac:dyDescent="0.25">
      <c r="A64" s="417"/>
      <c r="B64" s="418"/>
      <c r="C64" s="17"/>
      <c r="D64" s="404" t="s">
        <v>5</v>
      </c>
      <c r="E64" s="1200" t="s">
        <v>54</v>
      </c>
      <c r="F64" s="560"/>
      <c r="G64" s="680"/>
      <c r="H64" s="298"/>
      <c r="I64" s="259"/>
      <c r="J64" s="1226"/>
      <c r="K64" s="1186"/>
      <c r="L64" s="1188"/>
      <c r="M64" s="151"/>
      <c r="N64" s="151"/>
      <c r="O64" s="428"/>
      <c r="P64" s="401"/>
      <c r="Q64" s="139"/>
    </row>
    <row r="65" spans="1:17" ht="22.4" customHeight="1" x14ac:dyDescent="0.25">
      <c r="A65" s="417"/>
      <c r="B65" s="418"/>
      <c r="C65" s="17"/>
      <c r="D65" s="426"/>
      <c r="E65" s="1201"/>
      <c r="F65" s="557"/>
      <c r="G65" s="680"/>
      <c r="H65" s="34"/>
      <c r="I65" s="297"/>
      <c r="J65" s="1227"/>
      <c r="K65" s="1187"/>
      <c r="L65" s="1189"/>
      <c r="M65" s="306"/>
      <c r="N65" s="306"/>
      <c r="O65" s="142"/>
      <c r="P65" s="145"/>
      <c r="Q65" s="140"/>
    </row>
    <row r="66" spans="1:17" ht="15.65" customHeight="1" x14ac:dyDescent="0.25">
      <c r="A66" s="417"/>
      <c r="B66" s="418"/>
      <c r="C66" s="17"/>
      <c r="D66" s="426"/>
      <c r="E66" s="299" t="s">
        <v>80</v>
      </c>
      <c r="F66" s="562" t="s">
        <v>105</v>
      </c>
      <c r="G66" s="680"/>
      <c r="H66" s="33" t="s">
        <v>15</v>
      </c>
      <c r="I66" s="276"/>
      <c r="J66" s="187">
        <v>27.5</v>
      </c>
      <c r="K66" s="45">
        <v>13.2</v>
      </c>
      <c r="L66" s="520"/>
      <c r="M66" s="1180" t="s">
        <v>81</v>
      </c>
      <c r="N66" s="36">
        <v>1</v>
      </c>
      <c r="O66" s="135">
        <v>6</v>
      </c>
      <c r="P66" s="137">
        <v>3</v>
      </c>
      <c r="Q66" s="37"/>
    </row>
    <row r="67" spans="1:17" ht="15.65" customHeight="1" x14ac:dyDescent="0.25">
      <c r="A67" s="417"/>
      <c r="B67" s="418"/>
      <c r="C67" s="17"/>
      <c r="D67" s="426"/>
      <c r="E67" s="300"/>
      <c r="F67" s="557"/>
      <c r="G67" s="680"/>
      <c r="H67" s="190" t="s">
        <v>58</v>
      </c>
      <c r="I67" s="276">
        <f>20-12</f>
        <v>8</v>
      </c>
      <c r="J67" s="187"/>
      <c r="K67" s="45"/>
      <c r="L67" s="275"/>
      <c r="M67" s="1181"/>
      <c r="N67" s="36"/>
      <c r="O67" s="135"/>
      <c r="P67" s="137"/>
      <c r="Q67" s="37"/>
    </row>
    <row r="68" spans="1:17" ht="40.5" customHeight="1" x14ac:dyDescent="0.25">
      <c r="A68" s="417"/>
      <c r="B68" s="418"/>
      <c r="C68" s="17"/>
      <c r="D68" s="426"/>
      <c r="E68" s="66" t="s">
        <v>53</v>
      </c>
      <c r="F68" s="562" t="s">
        <v>105</v>
      </c>
      <c r="G68" s="680"/>
      <c r="H68" s="83"/>
      <c r="I68" s="276"/>
      <c r="J68" s="270"/>
      <c r="K68" s="45"/>
      <c r="L68" s="102"/>
      <c r="M68" s="152" t="s">
        <v>79</v>
      </c>
      <c r="N68" s="185">
        <v>1</v>
      </c>
      <c r="O68" s="143">
        <v>2</v>
      </c>
      <c r="P68" s="146">
        <v>3</v>
      </c>
      <c r="Q68" s="141">
        <v>2</v>
      </c>
    </row>
    <row r="69" spans="1:17" ht="15.65" customHeight="1" x14ac:dyDescent="0.25">
      <c r="A69" s="417"/>
      <c r="B69" s="418"/>
      <c r="C69" s="17"/>
      <c r="D69" s="426"/>
      <c r="E69" s="301" t="s">
        <v>144</v>
      </c>
      <c r="F69" s="562"/>
      <c r="G69" s="680"/>
      <c r="H69" s="83" t="s">
        <v>58</v>
      </c>
      <c r="I69" s="297">
        <v>211.7</v>
      </c>
      <c r="J69" s="187"/>
      <c r="K69" s="45"/>
      <c r="L69" s="275"/>
      <c r="M69" s="149"/>
      <c r="N69" s="149"/>
      <c r="O69" s="1"/>
      <c r="P69" s="161"/>
      <c r="Q69" s="153"/>
    </row>
    <row r="70" spans="1:17" s="538" customFormat="1" ht="15.65" customHeight="1" x14ac:dyDescent="0.25">
      <c r="A70" s="539"/>
      <c r="B70" s="544"/>
      <c r="C70" s="17"/>
      <c r="D70" s="543"/>
      <c r="E70" s="78" t="s">
        <v>145</v>
      </c>
      <c r="F70" s="683"/>
      <c r="G70" s="680"/>
      <c r="H70" s="36" t="s">
        <v>37</v>
      </c>
      <c r="I70" s="276"/>
      <c r="J70" s="187">
        <v>56</v>
      </c>
      <c r="K70" s="45"/>
      <c r="L70" s="275"/>
      <c r="M70" s="149"/>
      <c r="N70" s="149"/>
      <c r="O70" s="1"/>
      <c r="P70" s="161"/>
      <c r="Q70" s="153"/>
    </row>
    <row r="71" spans="1:17" s="538" customFormat="1" ht="27.65" customHeight="1" x14ac:dyDescent="0.25">
      <c r="A71" s="539"/>
      <c r="B71" s="544"/>
      <c r="C71" s="17"/>
      <c r="D71" s="679"/>
      <c r="E71" s="79" t="s">
        <v>146</v>
      </c>
      <c r="F71" s="683"/>
      <c r="G71" s="680"/>
      <c r="H71" s="190" t="s">
        <v>114</v>
      </c>
      <c r="I71" s="297"/>
      <c r="J71" s="240">
        <v>38.9</v>
      </c>
      <c r="K71" s="42"/>
      <c r="L71" s="337"/>
      <c r="M71" s="149"/>
      <c r="N71" s="149"/>
      <c r="O71" s="1"/>
      <c r="P71" s="161"/>
      <c r="Q71" s="153"/>
    </row>
    <row r="72" spans="1:17" s="538" customFormat="1" ht="14.5" customHeight="1" x14ac:dyDescent="0.25">
      <c r="A72" s="539"/>
      <c r="B72" s="544"/>
      <c r="C72" s="17"/>
      <c r="D72" s="682"/>
      <c r="E72" s="1198" t="s">
        <v>147</v>
      </c>
      <c r="F72" s="683"/>
      <c r="G72" s="680"/>
      <c r="H72" s="190" t="s">
        <v>37</v>
      </c>
      <c r="I72" s="444"/>
      <c r="J72" s="706">
        <v>250</v>
      </c>
      <c r="K72" s="707"/>
      <c r="L72" s="708"/>
      <c r="M72" s="149"/>
      <c r="N72" s="149"/>
      <c r="O72" s="1"/>
      <c r="P72" s="161"/>
      <c r="Q72" s="153"/>
    </row>
    <row r="73" spans="1:17" s="538" customFormat="1" ht="14.5" customHeight="1" x14ac:dyDescent="0.25">
      <c r="A73" s="686"/>
      <c r="B73" s="687"/>
      <c r="C73" s="17"/>
      <c r="D73" s="682"/>
      <c r="E73" s="1199"/>
      <c r="F73" s="683"/>
      <c r="G73" s="680"/>
      <c r="H73" s="190" t="s">
        <v>114</v>
      </c>
      <c r="I73" s="450"/>
      <c r="J73" s="355"/>
      <c r="K73" s="709">
        <v>250</v>
      </c>
      <c r="L73" s="688"/>
      <c r="M73" s="149"/>
      <c r="N73" s="149"/>
      <c r="O73" s="1"/>
      <c r="P73" s="161"/>
      <c r="Q73" s="153"/>
    </row>
    <row r="74" spans="1:17" ht="27" customHeight="1" x14ac:dyDescent="0.25">
      <c r="A74" s="417"/>
      <c r="B74" s="418"/>
      <c r="C74" s="17"/>
      <c r="D74" s="426"/>
      <c r="E74" s="301" t="s">
        <v>148</v>
      </c>
      <c r="F74" s="683"/>
      <c r="G74" s="680"/>
      <c r="H74" s="190" t="s">
        <v>114</v>
      </c>
      <c r="I74" s="450"/>
      <c r="J74" s="187"/>
      <c r="K74" s="45">
        <v>77.7</v>
      </c>
      <c r="L74" s="275"/>
      <c r="M74" s="149"/>
      <c r="N74" s="149"/>
      <c r="O74" s="1"/>
      <c r="P74" s="161"/>
      <c r="Q74" s="153"/>
    </row>
    <row r="75" spans="1:17" s="3" customFormat="1" ht="20.5" customHeight="1" x14ac:dyDescent="0.25">
      <c r="A75" s="417"/>
      <c r="B75" s="418"/>
      <c r="C75" s="17"/>
      <c r="D75" s="682"/>
      <c r="E75" s="183" t="s">
        <v>149</v>
      </c>
      <c r="F75" s="683"/>
      <c r="G75" s="680"/>
      <c r="H75" s="190" t="s">
        <v>114</v>
      </c>
      <c r="I75" s="450"/>
      <c r="J75" s="312"/>
      <c r="K75" s="460">
        <v>91</v>
      </c>
      <c r="L75" s="313"/>
      <c r="M75" s="149"/>
      <c r="N75" s="395"/>
      <c r="O75" s="396"/>
      <c r="P75" s="397"/>
      <c r="Q75" s="398"/>
    </row>
    <row r="76" spans="1:17" s="3" customFormat="1" ht="28.5" customHeight="1" x14ac:dyDescent="0.25">
      <c r="A76" s="429"/>
      <c r="B76" s="437"/>
      <c r="C76" s="17"/>
      <c r="D76" s="682"/>
      <c r="E76" s="473" t="s">
        <v>152</v>
      </c>
      <c r="F76" s="683"/>
      <c r="G76" s="680"/>
      <c r="H76" s="190" t="s">
        <v>114</v>
      </c>
      <c r="I76" s="450"/>
      <c r="J76" s="312"/>
      <c r="K76" s="472"/>
      <c r="L76" s="477">
        <v>401</v>
      </c>
      <c r="M76" s="149"/>
      <c r="N76" s="395"/>
      <c r="O76" s="396"/>
      <c r="P76" s="397"/>
      <c r="Q76" s="398"/>
    </row>
    <row r="77" spans="1:17" s="3" customFormat="1" ht="30" customHeight="1" x14ac:dyDescent="0.25">
      <c r="A77" s="417"/>
      <c r="B77" s="418"/>
      <c r="C77" s="17"/>
      <c r="D77" s="677"/>
      <c r="E77" s="475" t="s">
        <v>153</v>
      </c>
      <c r="F77" s="684"/>
      <c r="G77" s="680"/>
      <c r="H77" s="190" t="s">
        <v>114</v>
      </c>
      <c r="I77" s="450"/>
      <c r="J77" s="522"/>
      <c r="K77" s="523"/>
      <c r="L77" s="477">
        <v>157.19999999999999</v>
      </c>
      <c r="M77" s="521"/>
      <c r="N77" s="395"/>
      <c r="O77" s="396"/>
      <c r="P77" s="397"/>
      <c r="Q77" s="398"/>
    </row>
    <row r="78" spans="1:17" s="3" customFormat="1" ht="28" customHeight="1" x14ac:dyDescent="0.25">
      <c r="A78" s="429"/>
      <c r="B78" s="437"/>
      <c r="C78" s="17"/>
      <c r="D78" s="431" t="s">
        <v>17</v>
      </c>
      <c r="E78" s="462" t="s">
        <v>127</v>
      </c>
      <c r="F78" s="545"/>
      <c r="G78" s="680"/>
      <c r="H78" s="51"/>
      <c r="I78" s="217"/>
      <c r="J78" s="440"/>
      <c r="K78" s="434"/>
      <c r="L78" s="463"/>
      <c r="M78" s="329"/>
      <c r="N78" s="524"/>
      <c r="O78" s="467"/>
      <c r="P78" s="435"/>
      <c r="Q78" s="464"/>
    </row>
    <row r="79" spans="1:17" s="3" customFormat="1" ht="46.75" customHeight="1" x14ac:dyDescent="0.25">
      <c r="A79" s="429"/>
      <c r="B79" s="437"/>
      <c r="C79" s="17"/>
      <c r="D79" s="432"/>
      <c r="E79" s="466" t="s">
        <v>164</v>
      </c>
      <c r="F79" s="573" t="s">
        <v>106</v>
      </c>
      <c r="G79" s="681"/>
      <c r="H79" s="36" t="s">
        <v>114</v>
      </c>
      <c r="I79" s="556"/>
      <c r="J79" s="550"/>
      <c r="K79" s="44">
        <v>9</v>
      </c>
      <c r="L79" s="188"/>
      <c r="M79" s="469" t="s">
        <v>128</v>
      </c>
      <c r="N79" s="470"/>
      <c r="O79" s="471"/>
      <c r="P79" s="561">
        <v>0.3</v>
      </c>
      <c r="Q79" s="465"/>
    </row>
    <row r="80" spans="1:17" ht="17.25" customHeight="1" thickBot="1" x14ac:dyDescent="0.3">
      <c r="A80" s="19"/>
      <c r="B80" s="73"/>
      <c r="C80" s="60"/>
      <c r="D80" s="58"/>
      <c r="E80" s="302"/>
      <c r="F80" s="62"/>
      <c r="G80" s="304"/>
      <c r="H80" s="65" t="s">
        <v>4</v>
      </c>
      <c r="I80" s="91">
        <f>SUM(I62:I79)</f>
        <v>262.60000000000002</v>
      </c>
      <c r="J80" s="103">
        <f>SUM(J62:J79)</f>
        <v>398.1</v>
      </c>
      <c r="K80" s="107">
        <f>SUM(K62:K79)</f>
        <v>467.6</v>
      </c>
      <c r="L80" s="64">
        <f>SUM(L62:L79)</f>
        <v>584.20000000000005</v>
      </c>
      <c r="M80" s="305"/>
      <c r="N80" s="154"/>
      <c r="O80" s="468"/>
      <c r="P80" s="138"/>
      <c r="Q80" s="388"/>
    </row>
    <row r="81" spans="1:18" ht="15.75" customHeight="1" thickBot="1" x14ac:dyDescent="0.3">
      <c r="A81" s="19" t="s">
        <v>3</v>
      </c>
      <c r="B81" s="74" t="s">
        <v>3</v>
      </c>
      <c r="C81" s="1084" t="s">
        <v>6</v>
      </c>
      <c r="D81" s="1084"/>
      <c r="E81" s="1084"/>
      <c r="F81" s="1084"/>
      <c r="G81" s="1084"/>
      <c r="H81" s="1085"/>
      <c r="I81" s="256">
        <f>I80+I60</f>
        <v>459.6</v>
      </c>
      <c r="J81" s="109">
        <f>J80+J60</f>
        <v>636.79999999999995</v>
      </c>
      <c r="K81" s="110">
        <f>K80+K60</f>
        <v>1034.7</v>
      </c>
      <c r="L81" s="99">
        <f>L80+L60</f>
        <v>1264.5</v>
      </c>
      <c r="M81" s="1151"/>
      <c r="N81" s="1152"/>
      <c r="O81" s="1152"/>
      <c r="P81" s="1152"/>
      <c r="Q81" s="1153"/>
    </row>
    <row r="82" spans="1:18" ht="17.25" customHeight="1" thickBot="1" x14ac:dyDescent="0.3">
      <c r="A82" s="382" t="s">
        <v>3</v>
      </c>
      <c r="B82" s="383" t="s">
        <v>5</v>
      </c>
      <c r="C82" s="1145" t="s">
        <v>26</v>
      </c>
      <c r="D82" s="1146"/>
      <c r="E82" s="1146"/>
      <c r="F82" s="1146"/>
      <c r="G82" s="1146"/>
      <c r="H82" s="1146"/>
      <c r="I82" s="1146"/>
      <c r="J82" s="1146"/>
      <c r="K82" s="1146"/>
      <c r="L82" s="1146"/>
      <c r="M82" s="1146"/>
      <c r="N82" s="1146"/>
      <c r="O82" s="1146"/>
      <c r="P82" s="1146"/>
      <c r="Q82" s="1147"/>
    </row>
    <row r="83" spans="1:18" ht="27" customHeight="1" x14ac:dyDescent="0.25">
      <c r="A83" s="417" t="s">
        <v>3</v>
      </c>
      <c r="B83" s="418" t="s">
        <v>5</v>
      </c>
      <c r="C83" s="371" t="s">
        <v>3</v>
      </c>
      <c r="D83" s="372"/>
      <c r="E83" s="373" t="s">
        <v>35</v>
      </c>
      <c r="F83" s="374"/>
      <c r="G83" s="375"/>
      <c r="H83" s="376"/>
      <c r="I83" s="377"/>
      <c r="J83" s="433"/>
      <c r="K83" s="309"/>
      <c r="L83" s="433"/>
      <c r="M83" s="378"/>
      <c r="N83" s="379"/>
      <c r="O83" s="380"/>
      <c r="P83" s="94"/>
      <c r="Q83" s="381"/>
    </row>
    <row r="84" spans="1:18" ht="20.5" customHeight="1" x14ac:dyDescent="0.25">
      <c r="A84" s="1099"/>
      <c r="B84" s="1100"/>
      <c r="C84" s="1101"/>
      <c r="D84" s="1093" t="s">
        <v>3</v>
      </c>
      <c r="E84" s="1202" t="s">
        <v>27</v>
      </c>
      <c r="F84" s="424" t="s">
        <v>72</v>
      </c>
      <c r="G84" s="1115" t="s">
        <v>76</v>
      </c>
      <c r="H84" s="247" t="s">
        <v>15</v>
      </c>
      <c r="I84" s="217">
        <v>34</v>
      </c>
      <c r="J84" s="604">
        <v>49</v>
      </c>
      <c r="K84" s="85">
        <v>49</v>
      </c>
      <c r="L84" s="463">
        <v>49</v>
      </c>
      <c r="M84" s="338" t="s">
        <v>47</v>
      </c>
      <c r="N84" s="298">
        <v>150</v>
      </c>
      <c r="O84" s="368">
        <v>90</v>
      </c>
      <c r="P84" s="163">
        <v>90</v>
      </c>
      <c r="Q84" s="87">
        <v>90</v>
      </c>
    </row>
    <row r="85" spans="1:18" ht="26.15" customHeight="1" x14ac:dyDescent="0.25">
      <c r="A85" s="1099"/>
      <c r="B85" s="1100"/>
      <c r="C85" s="1101"/>
      <c r="D85" s="1095"/>
      <c r="E85" s="1203"/>
      <c r="F85" s="205" t="s">
        <v>105</v>
      </c>
      <c r="G85" s="1115"/>
      <c r="H85" s="29" t="s">
        <v>58</v>
      </c>
      <c r="I85" s="106">
        <v>12</v>
      </c>
      <c r="J85" s="85"/>
      <c r="K85" s="85"/>
      <c r="L85" s="85"/>
      <c r="M85" s="245" t="s">
        <v>28</v>
      </c>
      <c r="N85" s="186">
        <v>5</v>
      </c>
      <c r="O85" s="605">
        <v>5</v>
      </c>
      <c r="P85" s="606">
        <v>5</v>
      </c>
      <c r="Q85" s="607">
        <v>5</v>
      </c>
    </row>
    <row r="86" spans="1:18" ht="70.5" customHeight="1" x14ac:dyDescent="0.25">
      <c r="A86" s="417"/>
      <c r="B86" s="418"/>
      <c r="C86" s="419"/>
      <c r="D86" s="405" t="s">
        <v>5</v>
      </c>
      <c r="E86" s="8" t="s">
        <v>46</v>
      </c>
      <c r="F86" s="182" t="s">
        <v>105</v>
      </c>
      <c r="G86" s="420"/>
      <c r="H86" s="24" t="s">
        <v>15</v>
      </c>
      <c r="I86" s="106">
        <v>8.5</v>
      </c>
      <c r="J86" s="596">
        <v>8.6999999999999993</v>
      </c>
      <c r="K86" s="596">
        <v>8.6999999999999993</v>
      </c>
      <c r="L86" s="596">
        <v>8.6999999999999993</v>
      </c>
      <c r="M86" s="329" t="s">
        <v>49</v>
      </c>
      <c r="N86" s="340">
        <v>2</v>
      </c>
      <c r="O86" s="162">
        <v>2</v>
      </c>
      <c r="P86" s="163">
        <v>2</v>
      </c>
      <c r="Q86" s="87">
        <v>2</v>
      </c>
    </row>
    <row r="87" spans="1:18" s="512" customFormat="1" ht="26" x14ac:dyDescent="0.25">
      <c r="A87" s="513"/>
      <c r="B87" s="515"/>
      <c r="C87" s="18"/>
      <c r="D87" s="527" t="s">
        <v>17</v>
      </c>
      <c r="E87" s="656" t="s">
        <v>140</v>
      </c>
      <c r="F87" s="576" t="s">
        <v>106</v>
      </c>
      <c r="G87" s="517"/>
      <c r="H87" s="48" t="s">
        <v>15</v>
      </c>
      <c r="I87" s="100"/>
      <c r="J87" s="518"/>
      <c r="K87" s="518">
        <v>20</v>
      </c>
      <c r="L87" s="105">
        <v>15</v>
      </c>
      <c r="M87" s="574" t="s">
        <v>141</v>
      </c>
      <c r="N87" s="566"/>
      <c r="O87" s="568"/>
      <c r="P87" s="582">
        <v>100</v>
      </c>
      <c r="Q87" s="583">
        <v>100</v>
      </c>
      <c r="R87" s="632"/>
    </row>
    <row r="88" spans="1:18" s="512" customFormat="1" ht="40" customHeight="1" x14ac:dyDescent="0.25">
      <c r="A88" s="513"/>
      <c r="B88" s="515"/>
      <c r="C88" s="18"/>
      <c r="D88" s="527" t="s">
        <v>18</v>
      </c>
      <c r="E88" s="657" t="s">
        <v>142</v>
      </c>
      <c r="F88" s="581" t="s">
        <v>106</v>
      </c>
      <c r="G88" s="541"/>
      <c r="H88" s="48" t="s">
        <v>15</v>
      </c>
      <c r="I88" s="444"/>
      <c r="J88" s="518"/>
      <c r="K88" s="518">
        <v>60</v>
      </c>
      <c r="L88" s="105">
        <v>55</v>
      </c>
      <c r="M88" s="575" t="s">
        <v>166</v>
      </c>
      <c r="N88" s="567"/>
      <c r="O88" s="568"/>
      <c r="P88" s="582"/>
      <c r="Q88" s="584">
        <v>1</v>
      </c>
      <c r="R88" s="632"/>
    </row>
    <row r="89" spans="1:18" ht="17.25" customHeight="1" thickBot="1" x14ac:dyDescent="0.3">
      <c r="A89" s="19"/>
      <c r="B89" s="73"/>
      <c r="C89" s="279"/>
      <c r="D89" s="280"/>
      <c r="E89" s="281"/>
      <c r="F89" s="563"/>
      <c r="G89" s="391"/>
      <c r="H89" s="282" t="s">
        <v>4</v>
      </c>
      <c r="I89" s="283">
        <f>SUM(I84:I88)</f>
        <v>54.5</v>
      </c>
      <c r="J89" s="284">
        <f>SUM(J84:J88)</f>
        <v>57.7</v>
      </c>
      <c r="K89" s="285">
        <f>SUM(K84:K88)</f>
        <v>137.69999999999999</v>
      </c>
      <c r="L89" s="369">
        <f>SUM(L84:L88)</f>
        <v>127.7</v>
      </c>
      <c r="M89" s="564"/>
      <c r="N89" s="314"/>
      <c r="O89" s="69"/>
      <c r="P89" s="565"/>
      <c r="Q89" s="388"/>
    </row>
    <row r="90" spans="1:18" ht="15.65" customHeight="1" thickBot="1" x14ac:dyDescent="0.3">
      <c r="A90" s="9" t="s">
        <v>3</v>
      </c>
      <c r="B90" s="74" t="s">
        <v>5</v>
      </c>
      <c r="C90" s="1083" t="s">
        <v>6</v>
      </c>
      <c r="D90" s="1084"/>
      <c r="E90" s="1084"/>
      <c r="F90" s="1084"/>
      <c r="G90" s="1084"/>
      <c r="H90" s="1085"/>
      <c r="I90" s="111">
        <f>I89</f>
        <v>54.5</v>
      </c>
      <c r="J90" s="109">
        <f t="shared" ref="J90:L90" si="0">J89</f>
        <v>57.7</v>
      </c>
      <c r="K90" s="286">
        <f t="shared" si="0"/>
        <v>137.69999999999999</v>
      </c>
      <c r="L90" s="370">
        <f t="shared" si="0"/>
        <v>127.7</v>
      </c>
      <c r="M90" s="1151"/>
      <c r="N90" s="1152"/>
      <c r="O90" s="1152"/>
      <c r="P90" s="1152"/>
      <c r="Q90" s="1153"/>
    </row>
    <row r="91" spans="1:18" ht="17.25" customHeight="1" thickBot="1" x14ac:dyDescent="0.3">
      <c r="A91" s="9" t="s">
        <v>3</v>
      </c>
      <c r="B91" s="74" t="s">
        <v>17</v>
      </c>
      <c r="C91" s="1148" t="s">
        <v>59</v>
      </c>
      <c r="D91" s="1149"/>
      <c r="E91" s="1149"/>
      <c r="F91" s="1149"/>
      <c r="G91" s="1149"/>
      <c r="H91" s="1149"/>
      <c r="I91" s="1149"/>
      <c r="J91" s="1149"/>
      <c r="K91" s="1149"/>
      <c r="L91" s="1149"/>
      <c r="M91" s="1149"/>
      <c r="N91" s="1149"/>
      <c r="O91" s="1149"/>
      <c r="P91" s="1149"/>
      <c r="Q91" s="1150"/>
    </row>
    <row r="92" spans="1:18" ht="31" customHeight="1" x14ac:dyDescent="0.25">
      <c r="A92" s="421" t="s">
        <v>3</v>
      </c>
      <c r="B92" s="422" t="s">
        <v>17</v>
      </c>
      <c r="C92" s="427" t="s">
        <v>3</v>
      </c>
      <c r="D92" s="93"/>
      <c r="E92" s="597" t="s">
        <v>36</v>
      </c>
      <c r="F92" s="95"/>
      <c r="G92" s="1086" t="s">
        <v>77</v>
      </c>
      <c r="H92" s="322"/>
      <c r="I92" s="267"/>
      <c r="J92" s="269"/>
      <c r="K92" s="277"/>
      <c r="L92" s="278"/>
      <c r="M92" s="341"/>
      <c r="N92" s="342"/>
      <c r="O92" s="165"/>
      <c r="P92" s="167"/>
      <c r="Q92" s="246"/>
    </row>
    <row r="93" spans="1:18" ht="28.4" customHeight="1" x14ac:dyDescent="0.25">
      <c r="A93" s="417"/>
      <c r="B93" s="418"/>
      <c r="C93" s="427"/>
      <c r="D93" s="25" t="s">
        <v>3</v>
      </c>
      <c r="E93" s="580" t="s">
        <v>29</v>
      </c>
      <c r="F93" s="220" t="s">
        <v>105</v>
      </c>
      <c r="G93" s="1087"/>
      <c r="H93" s="48" t="s">
        <v>15</v>
      </c>
      <c r="I93" s="100">
        <v>6</v>
      </c>
      <c r="J93" s="61">
        <v>6</v>
      </c>
      <c r="K93" s="258">
        <v>6</v>
      </c>
      <c r="L93" s="104">
        <v>6</v>
      </c>
      <c r="M93" s="339" t="s">
        <v>31</v>
      </c>
      <c r="N93" s="340">
        <v>3</v>
      </c>
      <c r="O93" s="162">
        <v>3</v>
      </c>
      <c r="P93" s="164">
        <v>3</v>
      </c>
      <c r="Q93" s="155">
        <v>3</v>
      </c>
    </row>
    <row r="94" spans="1:18" ht="41.25" customHeight="1" x14ac:dyDescent="0.25">
      <c r="A94" s="417"/>
      <c r="B94" s="418"/>
      <c r="C94" s="26"/>
      <c r="D94" s="25" t="s">
        <v>5</v>
      </c>
      <c r="E94" s="589" t="s">
        <v>73</v>
      </c>
      <c r="F94" s="221" t="s">
        <v>105</v>
      </c>
      <c r="G94" s="1087"/>
      <c r="H94" s="52" t="s">
        <v>15</v>
      </c>
      <c r="I94" s="106">
        <v>2.5</v>
      </c>
      <c r="J94" s="504">
        <v>4</v>
      </c>
      <c r="K94" s="505">
        <v>4</v>
      </c>
      <c r="L94" s="506">
        <v>4</v>
      </c>
      <c r="M94" s="339" t="s">
        <v>61</v>
      </c>
      <c r="N94" s="52">
        <v>6</v>
      </c>
      <c r="O94" s="166">
        <v>6</v>
      </c>
      <c r="P94" s="168">
        <v>6</v>
      </c>
      <c r="Q94" s="49">
        <v>6</v>
      </c>
    </row>
    <row r="95" spans="1:18" ht="14.15" customHeight="1" x14ac:dyDescent="0.25">
      <c r="A95" s="417"/>
      <c r="B95" s="418"/>
      <c r="C95" s="427"/>
      <c r="D95" s="416" t="s">
        <v>17</v>
      </c>
      <c r="E95" s="579" t="s">
        <v>41</v>
      </c>
      <c r="F95" s="324"/>
      <c r="G95" s="1087"/>
      <c r="H95" s="51"/>
      <c r="I95" s="90"/>
      <c r="J95" s="406"/>
      <c r="K95" s="211"/>
      <c r="L95" s="105"/>
      <c r="M95" s="338"/>
      <c r="N95" s="156"/>
      <c r="O95" s="82"/>
      <c r="P95" s="80"/>
      <c r="Q95" s="157"/>
    </row>
    <row r="96" spans="1:18" ht="26.15" customHeight="1" x14ac:dyDescent="0.25">
      <c r="A96" s="417"/>
      <c r="B96" s="418"/>
      <c r="C96" s="26"/>
      <c r="D96" s="416"/>
      <c r="E96" s="590" t="s">
        <v>108</v>
      </c>
      <c r="F96" s="325" t="s">
        <v>105</v>
      </c>
      <c r="G96" s="1087"/>
      <c r="H96" s="81" t="s">
        <v>15</v>
      </c>
      <c r="I96" s="112">
        <v>2</v>
      </c>
      <c r="J96" s="67">
        <v>2</v>
      </c>
      <c r="K96" s="407">
        <v>2</v>
      </c>
      <c r="L96" s="188">
        <v>2</v>
      </c>
      <c r="M96" s="327" t="s">
        <v>42</v>
      </c>
      <c r="N96" s="634">
        <v>1</v>
      </c>
      <c r="O96" s="635">
        <v>1</v>
      </c>
      <c r="P96" s="629">
        <v>1</v>
      </c>
      <c r="Q96" s="636">
        <v>1</v>
      </c>
    </row>
    <row r="97" spans="1:20" ht="27.65" customHeight="1" x14ac:dyDescent="0.25">
      <c r="A97" s="417"/>
      <c r="B97" s="418"/>
      <c r="C97" s="26"/>
      <c r="D97" s="416"/>
      <c r="E97" s="591" t="s">
        <v>103</v>
      </c>
      <c r="F97" s="229" t="s">
        <v>105</v>
      </c>
      <c r="G97" s="1087"/>
      <c r="H97" s="219" t="s">
        <v>15</v>
      </c>
      <c r="I97" s="112">
        <v>10.5</v>
      </c>
      <c r="J97" s="577">
        <v>3</v>
      </c>
      <c r="K97" s="44">
        <v>10</v>
      </c>
      <c r="L97" s="188"/>
      <c r="M97" s="327" t="s">
        <v>30</v>
      </c>
      <c r="N97" s="190">
        <v>210</v>
      </c>
      <c r="O97" s="637">
        <v>100</v>
      </c>
      <c r="P97" s="633">
        <v>200</v>
      </c>
      <c r="Q97" s="638"/>
    </row>
    <row r="98" spans="1:20" s="3" customFormat="1" ht="26.25" customHeight="1" x14ac:dyDescent="0.25">
      <c r="A98" s="417"/>
      <c r="B98" s="418"/>
      <c r="C98" s="26"/>
      <c r="D98" s="230"/>
      <c r="E98" s="590" t="s">
        <v>117</v>
      </c>
      <c r="F98" s="231" t="s">
        <v>105</v>
      </c>
      <c r="G98" s="1087"/>
      <c r="H98" s="326" t="s">
        <v>15</v>
      </c>
      <c r="I98" s="451"/>
      <c r="J98" s="507">
        <v>2</v>
      </c>
      <c r="K98" s="263"/>
      <c r="L98" s="169"/>
      <c r="M98" s="320" t="s">
        <v>107</v>
      </c>
      <c r="N98" s="628"/>
      <c r="O98" s="569">
        <v>1</v>
      </c>
      <c r="P98" s="570"/>
      <c r="Q98" s="216"/>
    </row>
    <row r="99" spans="1:20" ht="32.9" customHeight="1" x14ac:dyDescent="0.25">
      <c r="A99" s="417"/>
      <c r="B99" s="418"/>
      <c r="C99" s="26"/>
      <c r="D99" s="25" t="s">
        <v>18</v>
      </c>
      <c r="E99" s="592" t="s">
        <v>44</v>
      </c>
      <c r="F99" s="319" t="s">
        <v>105</v>
      </c>
      <c r="G99" s="1088"/>
      <c r="H99" s="29" t="s">
        <v>15</v>
      </c>
      <c r="I99" s="106">
        <v>5</v>
      </c>
      <c r="J99" s="406">
        <v>5</v>
      </c>
      <c r="K99" s="406">
        <v>5</v>
      </c>
      <c r="L99" s="261">
        <v>5</v>
      </c>
      <c r="M99" s="339" t="s">
        <v>48</v>
      </c>
      <c r="N99" s="47">
        <v>1</v>
      </c>
      <c r="O99" s="631">
        <v>1</v>
      </c>
      <c r="P99" s="630">
        <v>1</v>
      </c>
      <c r="Q99" s="46">
        <v>1</v>
      </c>
    </row>
    <row r="100" spans="1:20" ht="17.25" customHeight="1" thickBot="1" x14ac:dyDescent="0.3">
      <c r="A100" s="19"/>
      <c r="B100" s="73"/>
      <c r="C100" s="20"/>
      <c r="D100" s="58"/>
      <c r="E100" s="57"/>
      <c r="F100" s="62"/>
      <c r="G100" s="321"/>
      <c r="H100" s="323" t="s">
        <v>4</v>
      </c>
      <c r="I100" s="91">
        <f>SUM(I93:I99)</f>
        <v>26</v>
      </c>
      <c r="J100" s="103">
        <f>SUM(J93:J99)</f>
        <v>22</v>
      </c>
      <c r="K100" s="68">
        <f>SUM(K93:K99)</f>
        <v>27</v>
      </c>
      <c r="L100" s="108">
        <f>SUM(L93:L99)</f>
        <v>17</v>
      </c>
      <c r="M100" s="305"/>
      <c r="N100" s="147"/>
      <c r="O100" s="69"/>
      <c r="P100" s="138"/>
      <c r="Q100" s="133"/>
    </row>
    <row r="101" spans="1:20" ht="9.65" customHeight="1" x14ac:dyDescent="0.3">
      <c r="A101" s="1168" t="s">
        <v>3</v>
      </c>
      <c r="B101" s="1171" t="s">
        <v>17</v>
      </c>
      <c r="C101" s="1173" t="s">
        <v>5</v>
      </c>
      <c r="D101" s="27"/>
      <c r="E101" s="1169" t="s">
        <v>52</v>
      </c>
      <c r="F101" s="334"/>
      <c r="G101" s="353"/>
      <c r="H101" s="354"/>
      <c r="I101" s="452"/>
      <c r="J101" s="347"/>
      <c r="K101" s="277"/>
      <c r="L101" s="272"/>
      <c r="M101" s="343"/>
      <c r="N101" s="160"/>
      <c r="O101" s="666"/>
      <c r="P101" s="170"/>
      <c r="Q101" s="158"/>
    </row>
    <row r="102" spans="1:20" ht="9.65" customHeight="1" x14ac:dyDescent="0.3">
      <c r="A102" s="1099"/>
      <c r="B102" s="1172"/>
      <c r="C102" s="1174"/>
      <c r="D102" s="35"/>
      <c r="E102" s="1170"/>
      <c r="F102" s="332"/>
      <c r="G102" s="414"/>
      <c r="H102" s="24"/>
      <c r="I102" s="453"/>
      <c r="J102" s="273"/>
      <c r="K102" s="274"/>
      <c r="L102" s="350"/>
      <c r="M102" s="214"/>
      <c r="N102" s="423"/>
      <c r="O102" s="249"/>
      <c r="P102" s="662"/>
      <c r="Q102" s="159"/>
    </row>
    <row r="103" spans="1:20" ht="14.15" customHeight="1" x14ac:dyDescent="0.25">
      <c r="A103" s="417"/>
      <c r="B103" s="75"/>
      <c r="C103" s="427"/>
      <c r="D103" s="1089" t="s">
        <v>3</v>
      </c>
      <c r="E103" s="1081" t="s">
        <v>51</v>
      </c>
      <c r="F103" s="232" t="s">
        <v>102</v>
      </c>
      <c r="G103" s="1192" t="s">
        <v>78</v>
      </c>
      <c r="H103" s="77" t="s">
        <v>15</v>
      </c>
      <c r="I103" s="259">
        <f>320-58.3</f>
        <v>261.7</v>
      </c>
      <c r="J103" s="206">
        <v>300</v>
      </c>
      <c r="K103" s="410">
        <v>300</v>
      </c>
      <c r="L103" s="102">
        <v>320</v>
      </c>
      <c r="M103" s="344" t="s">
        <v>56</v>
      </c>
      <c r="N103" s="298">
        <v>5</v>
      </c>
      <c r="O103" s="667">
        <v>5</v>
      </c>
      <c r="P103" s="163">
        <v>5</v>
      </c>
      <c r="Q103" s="87">
        <v>5</v>
      </c>
    </row>
    <row r="104" spans="1:20" ht="14.15" customHeight="1" x14ac:dyDescent="0.25">
      <c r="A104" s="417"/>
      <c r="B104" s="75"/>
      <c r="C104" s="427"/>
      <c r="D104" s="1090"/>
      <c r="E104" s="1082"/>
      <c r="F104" s="333" t="s">
        <v>105</v>
      </c>
      <c r="G104" s="1192"/>
      <c r="H104" s="7"/>
      <c r="I104" s="311"/>
      <c r="J104" s="348"/>
      <c r="K104" s="352"/>
      <c r="L104" s="331"/>
      <c r="M104" s="295"/>
      <c r="N104" s="33"/>
      <c r="O104" s="668"/>
      <c r="P104" s="173"/>
      <c r="Q104" s="189"/>
    </row>
    <row r="105" spans="1:20" ht="14.15" customHeight="1" x14ac:dyDescent="0.25">
      <c r="A105" s="417"/>
      <c r="B105" s="75"/>
      <c r="C105" s="427"/>
      <c r="D105" s="1090"/>
      <c r="E105" s="1082"/>
      <c r="F105" s="334" t="s">
        <v>70</v>
      </c>
      <c r="G105" s="1192"/>
      <c r="H105" s="7"/>
      <c r="I105" s="311"/>
      <c r="J105" s="206"/>
      <c r="K105" s="410"/>
      <c r="L105" s="102"/>
      <c r="M105" s="295"/>
      <c r="N105" s="33"/>
      <c r="O105" s="668"/>
      <c r="P105" s="173"/>
      <c r="Q105" s="189"/>
    </row>
    <row r="106" spans="1:20" ht="14.15" customHeight="1" x14ac:dyDescent="0.25">
      <c r="A106" s="417"/>
      <c r="B106" s="75"/>
      <c r="C106" s="427"/>
      <c r="D106" s="1091"/>
      <c r="E106" s="1092"/>
      <c r="F106" s="233" t="s">
        <v>71</v>
      </c>
      <c r="G106" s="1192"/>
      <c r="H106" s="84"/>
      <c r="I106" s="212"/>
      <c r="J106" s="179"/>
      <c r="K106" s="411"/>
      <c r="L106" s="257"/>
      <c r="M106" s="214"/>
      <c r="N106" s="423"/>
      <c r="O106" s="249"/>
      <c r="P106" s="662"/>
      <c r="Q106" s="159"/>
    </row>
    <row r="107" spans="1:20" ht="25.5" customHeight="1" x14ac:dyDescent="0.25">
      <c r="A107" s="417"/>
      <c r="B107" s="418"/>
      <c r="C107" s="427"/>
      <c r="D107" s="742" t="s">
        <v>5</v>
      </c>
      <c r="E107" s="1081" t="s">
        <v>170</v>
      </c>
      <c r="F107" s="232" t="s">
        <v>70</v>
      </c>
      <c r="G107" s="744" t="s">
        <v>195</v>
      </c>
      <c r="H107" s="740" t="s">
        <v>15</v>
      </c>
      <c r="I107" s="745">
        <v>80</v>
      </c>
      <c r="J107" s="741">
        <v>90</v>
      </c>
      <c r="K107" s="44"/>
      <c r="L107" s="746"/>
      <c r="M107" s="747" t="s">
        <v>169</v>
      </c>
      <c r="N107" s="747"/>
      <c r="O107" s="143">
        <v>100</v>
      </c>
      <c r="P107" s="748"/>
      <c r="Q107" s="749"/>
      <c r="R107" s="538"/>
      <c r="S107" s="538"/>
      <c r="T107" s="538"/>
    </row>
    <row r="108" spans="1:20" ht="15" customHeight="1" x14ac:dyDescent="0.25">
      <c r="A108" s="417"/>
      <c r="B108" s="75"/>
      <c r="C108" s="427"/>
      <c r="D108" s="743"/>
      <c r="E108" s="1082"/>
      <c r="F108" s="334" t="s">
        <v>105</v>
      </c>
      <c r="G108" s="1115" t="s">
        <v>196</v>
      </c>
      <c r="H108" s="219" t="s">
        <v>58</v>
      </c>
      <c r="I108" s="671"/>
      <c r="J108" s="672">
        <v>80</v>
      </c>
      <c r="K108" s="750"/>
      <c r="L108" s="751"/>
      <c r="M108" s="395"/>
      <c r="N108" s="395"/>
      <c r="O108" s="752"/>
      <c r="P108" s="753"/>
      <c r="Q108" s="754"/>
      <c r="R108" s="88"/>
      <c r="S108" s="538"/>
      <c r="T108" s="538"/>
    </row>
    <row r="109" spans="1:20" ht="15.65" customHeight="1" x14ac:dyDescent="0.25">
      <c r="A109" s="417"/>
      <c r="B109" s="75"/>
      <c r="C109" s="427"/>
      <c r="D109" s="743"/>
      <c r="E109" s="1082"/>
      <c r="F109" s="334" t="s">
        <v>72</v>
      </c>
      <c r="G109" s="1115"/>
      <c r="H109" s="740"/>
      <c r="I109" s="311"/>
      <c r="J109" s="206"/>
      <c r="K109" s="519"/>
      <c r="L109" s="102"/>
      <c r="M109" s="755"/>
      <c r="N109" s="251"/>
      <c r="O109" s="756"/>
      <c r="P109" s="757"/>
      <c r="Q109" s="758"/>
      <c r="R109" s="538"/>
      <c r="S109" s="538"/>
      <c r="T109" s="538"/>
    </row>
    <row r="110" spans="1:20" ht="15.65" customHeight="1" x14ac:dyDescent="0.25">
      <c r="A110" s="417"/>
      <c r="B110" s="75"/>
      <c r="C110" s="427"/>
      <c r="D110" s="743"/>
      <c r="E110" s="1082"/>
      <c r="F110" s="334" t="s">
        <v>71</v>
      </c>
      <c r="G110" s="759"/>
      <c r="H110" s="740"/>
      <c r="I110" s="311"/>
      <c r="J110" s="206"/>
      <c r="K110" s="519"/>
      <c r="L110" s="102"/>
      <c r="M110" s="251"/>
      <c r="N110" s="251"/>
      <c r="O110" s="135"/>
      <c r="P110" s="760"/>
      <c r="Q110" s="758"/>
      <c r="R110" s="222"/>
      <c r="S110" s="222"/>
      <c r="T110" s="222"/>
    </row>
    <row r="111" spans="1:20" ht="15.65" customHeight="1" x14ac:dyDescent="0.25">
      <c r="A111" s="417"/>
      <c r="B111" s="75"/>
      <c r="C111" s="427"/>
      <c r="D111" s="743"/>
      <c r="E111" s="1092"/>
      <c r="G111" s="1015"/>
      <c r="H111" s="81"/>
      <c r="I111" s="761"/>
      <c r="J111" s="240"/>
      <c r="K111" s="519"/>
      <c r="L111" s="762"/>
      <c r="M111" s="763"/>
      <c r="N111" s="764"/>
      <c r="O111" s="765"/>
      <c r="P111" s="760"/>
      <c r="Q111" s="766"/>
      <c r="R111" s="222"/>
      <c r="S111" s="222"/>
      <c r="T111" s="222"/>
    </row>
    <row r="112" spans="1:20" s="3" customFormat="1" ht="15.65" customHeight="1" x14ac:dyDescent="0.25">
      <c r="A112" s="417"/>
      <c r="B112" s="328"/>
      <c r="C112" s="427"/>
      <c r="D112" s="415" t="s">
        <v>17</v>
      </c>
      <c r="E112" s="1096" t="s">
        <v>158</v>
      </c>
      <c r="F112" s="424" t="s">
        <v>72</v>
      </c>
      <c r="G112" s="1138" t="s">
        <v>77</v>
      </c>
      <c r="H112" s="77" t="s">
        <v>15</v>
      </c>
      <c r="I112" s="259"/>
      <c r="J112" s="481">
        <v>10</v>
      </c>
      <c r="K112" s="508">
        <v>10</v>
      </c>
      <c r="L112" s="264"/>
      <c r="M112" s="329" t="s">
        <v>62</v>
      </c>
      <c r="N112" s="1162"/>
      <c r="O112" s="1154"/>
      <c r="P112" s="1108">
        <v>1</v>
      </c>
      <c r="Q112" s="1159"/>
    </row>
    <row r="113" spans="1:40" s="3" customFormat="1" ht="15.65" customHeight="1" x14ac:dyDescent="0.25">
      <c r="A113" s="417"/>
      <c r="B113" s="328"/>
      <c r="C113" s="427"/>
      <c r="D113" s="402"/>
      <c r="E113" s="1097"/>
      <c r="F113" s="205" t="s">
        <v>105</v>
      </c>
      <c r="G113" s="1139"/>
      <c r="H113" s="444"/>
      <c r="I113" s="407"/>
      <c r="J113" s="184"/>
      <c r="K113" s="137"/>
      <c r="L113" s="264"/>
      <c r="M113" s="330"/>
      <c r="N113" s="1223"/>
      <c r="O113" s="1156"/>
      <c r="P113" s="1157"/>
      <c r="Q113" s="1160"/>
    </row>
    <row r="114" spans="1:40" s="3" customFormat="1" ht="15.65" customHeight="1" x14ac:dyDescent="0.25">
      <c r="A114" s="417"/>
      <c r="B114" s="328"/>
      <c r="C114" s="427"/>
      <c r="D114" s="403"/>
      <c r="E114" s="1098"/>
      <c r="F114" s="425" t="s">
        <v>71</v>
      </c>
      <c r="G114" s="1140"/>
      <c r="H114" s="106"/>
      <c r="I114" s="212"/>
      <c r="J114" s="349"/>
      <c r="K114" s="136"/>
      <c r="L114" s="264"/>
      <c r="M114" s="245"/>
      <c r="N114" s="1163"/>
      <c r="O114" s="1155"/>
      <c r="P114" s="1158"/>
      <c r="Q114" s="1161"/>
    </row>
    <row r="115" spans="1:40" ht="29.15" customHeight="1" x14ac:dyDescent="0.25">
      <c r="A115" s="417"/>
      <c r="B115" s="75"/>
      <c r="C115" s="427"/>
      <c r="D115" s="415" t="s">
        <v>18</v>
      </c>
      <c r="E115" s="1081" t="s">
        <v>159</v>
      </c>
      <c r="F115" s="424" t="s">
        <v>72</v>
      </c>
      <c r="G115" s="618" t="s">
        <v>77</v>
      </c>
      <c r="H115" s="77" t="s">
        <v>15</v>
      </c>
      <c r="I115" s="259">
        <v>15</v>
      </c>
      <c r="J115" s="614">
        <v>20</v>
      </c>
      <c r="K115" s="615"/>
      <c r="L115" s="616"/>
      <c r="M115" s="129" t="s">
        <v>62</v>
      </c>
      <c r="N115" s="346"/>
      <c r="O115" s="599">
        <v>1</v>
      </c>
      <c r="P115" s="132"/>
      <c r="Q115" s="617"/>
      <c r="R115" s="538"/>
      <c r="S115" s="538"/>
      <c r="T115" s="538"/>
      <c r="U115" s="538"/>
      <c r="V115" s="538"/>
      <c r="W115" s="538"/>
      <c r="X115" s="538"/>
    </row>
    <row r="116" spans="1:40" ht="41.25" customHeight="1" x14ac:dyDescent="0.25">
      <c r="A116" s="417"/>
      <c r="B116" s="75"/>
      <c r="C116" s="26"/>
      <c r="D116" s="416"/>
      <c r="E116" s="1082"/>
      <c r="F116" s="205" t="s">
        <v>105</v>
      </c>
      <c r="G116" s="627" t="s">
        <v>154</v>
      </c>
      <c r="H116" s="326" t="s">
        <v>15</v>
      </c>
      <c r="I116" s="451"/>
      <c r="J116" s="550"/>
      <c r="K116" s="43">
        <v>200</v>
      </c>
      <c r="L116" s="257">
        <v>500</v>
      </c>
      <c r="M116" s="214" t="s">
        <v>155</v>
      </c>
      <c r="N116" s="101"/>
      <c r="O116" s="478"/>
      <c r="P116" s="619">
        <v>30</v>
      </c>
      <c r="Q116" s="38">
        <v>100</v>
      </c>
      <c r="R116" s="538"/>
      <c r="S116" s="538"/>
      <c r="T116" s="538"/>
      <c r="U116" s="538"/>
      <c r="V116" s="538"/>
      <c r="W116" s="538"/>
      <c r="X116" s="538"/>
    </row>
    <row r="117" spans="1:40" s="3" customFormat="1" ht="17.149999999999999" customHeight="1" x14ac:dyDescent="0.25">
      <c r="A117" s="417"/>
      <c r="B117" s="328"/>
      <c r="C117" s="26"/>
      <c r="D117" s="1093" t="s">
        <v>19</v>
      </c>
      <c r="E117" s="1184" t="s">
        <v>109</v>
      </c>
      <c r="F117" s="424" t="s">
        <v>72</v>
      </c>
      <c r="G117" s="1138" t="s">
        <v>77</v>
      </c>
      <c r="H117" s="77" t="s">
        <v>15</v>
      </c>
      <c r="I117" s="406"/>
      <c r="J117" s="509"/>
      <c r="K117" s="510">
        <v>15</v>
      </c>
      <c r="L117" s="736">
        <v>15</v>
      </c>
      <c r="M117" s="295" t="s">
        <v>167</v>
      </c>
      <c r="N117" s="1162"/>
      <c r="O117" s="1154"/>
      <c r="P117" s="1108"/>
      <c r="Q117" s="1224">
        <v>1</v>
      </c>
      <c r="R117" s="538"/>
      <c r="S117" s="538"/>
      <c r="T117" s="538"/>
      <c r="U117" s="538"/>
      <c r="V117" s="538"/>
      <c r="W117" s="538"/>
      <c r="X117" s="538"/>
    </row>
    <row r="118" spans="1:40" s="3" customFormat="1" ht="17.149999999999999" customHeight="1" x14ac:dyDescent="0.25">
      <c r="A118" s="417"/>
      <c r="B118" s="328"/>
      <c r="C118" s="26"/>
      <c r="D118" s="1095"/>
      <c r="E118" s="1185"/>
      <c r="F118" s="425" t="s">
        <v>106</v>
      </c>
      <c r="G118" s="1139"/>
      <c r="H118" s="444"/>
      <c r="I118" s="212"/>
      <c r="J118" s="214"/>
      <c r="K118" s="136"/>
      <c r="L118" s="386"/>
      <c r="M118" s="171"/>
      <c r="N118" s="1163"/>
      <c r="O118" s="1155"/>
      <c r="P118" s="1158"/>
      <c r="Q118" s="1225"/>
      <c r="R118" s="538"/>
      <c r="S118" s="538"/>
      <c r="T118" s="538"/>
      <c r="U118" s="538"/>
      <c r="V118" s="538"/>
      <c r="W118" s="538"/>
      <c r="X118" s="538"/>
    </row>
    <row r="119" spans="1:40" s="3" customFormat="1" ht="15" customHeight="1" x14ac:dyDescent="0.25">
      <c r="A119" s="417"/>
      <c r="B119" s="328"/>
      <c r="C119" s="26"/>
      <c r="D119" s="1135" t="s">
        <v>20</v>
      </c>
      <c r="E119" s="1184" t="s">
        <v>161</v>
      </c>
      <c r="F119" s="424" t="s">
        <v>72</v>
      </c>
      <c r="G119" s="1139"/>
      <c r="H119" s="77" t="s">
        <v>15</v>
      </c>
      <c r="I119" s="406"/>
      <c r="J119" s="248"/>
      <c r="K119" s="510">
        <v>15</v>
      </c>
      <c r="L119" s="105">
        <v>20</v>
      </c>
      <c r="M119" s="344" t="s">
        <v>62</v>
      </c>
      <c r="N119" s="1162"/>
      <c r="O119" s="1154"/>
      <c r="P119" s="1220"/>
      <c r="Q119" s="1110">
        <v>1</v>
      </c>
      <c r="R119" s="538"/>
      <c r="S119" s="538"/>
      <c r="T119" s="538"/>
      <c r="U119" s="538"/>
      <c r="V119" s="538"/>
      <c r="W119" s="538"/>
      <c r="X119" s="538"/>
    </row>
    <row r="120" spans="1:40" s="3" customFormat="1" ht="15" customHeight="1" x14ac:dyDescent="0.25">
      <c r="A120" s="417"/>
      <c r="B120" s="328"/>
      <c r="C120" s="26"/>
      <c r="D120" s="1136" t="s">
        <v>18</v>
      </c>
      <c r="E120" s="1185"/>
      <c r="F120" s="425" t="s">
        <v>106</v>
      </c>
      <c r="G120" s="1140"/>
      <c r="H120" s="444"/>
      <c r="I120" s="212"/>
      <c r="J120" s="249"/>
      <c r="K120" s="137"/>
      <c r="L120" s="351"/>
      <c r="M120" s="215"/>
      <c r="N120" s="1163"/>
      <c r="O120" s="1155"/>
      <c r="P120" s="1221"/>
      <c r="Q120" s="1222"/>
      <c r="R120" s="665"/>
      <c r="S120" s="538"/>
      <c r="T120" s="538"/>
      <c r="U120" s="538"/>
      <c r="V120" s="538"/>
      <c r="W120" s="538"/>
      <c r="X120" s="538"/>
    </row>
    <row r="121" spans="1:40" s="3" customFormat="1" ht="27.65" customHeight="1" x14ac:dyDescent="0.25">
      <c r="A121" s="598"/>
      <c r="B121" s="328"/>
      <c r="C121" s="26"/>
      <c r="D121" s="1190" t="s">
        <v>33</v>
      </c>
      <c r="E121" s="1184" t="s">
        <v>160</v>
      </c>
      <c r="F121" s="601" t="s">
        <v>72</v>
      </c>
      <c r="G121" s="1138" t="s">
        <v>154</v>
      </c>
      <c r="H121" s="90" t="s">
        <v>15</v>
      </c>
      <c r="I121" s="311"/>
      <c r="J121" s="620"/>
      <c r="K121" s="510">
        <v>256.89999999999998</v>
      </c>
      <c r="L121" s="626"/>
      <c r="M121" s="624" t="s">
        <v>156</v>
      </c>
      <c r="N121" s="603"/>
      <c r="O121" s="663"/>
      <c r="P121" s="664">
        <v>100</v>
      </c>
      <c r="Q121" s="623"/>
      <c r="R121" s="538"/>
      <c r="S121" s="538"/>
      <c r="T121" s="538"/>
      <c r="U121" s="538"/>
      <c r="V121" s="538"/>
      <c r="W121" s="538"/>
      <c r="X121" s="538"/>
    </row>
    <row r="122" spans="1:40" s="3" customFormat="1" ht="27.65" customHeight="1" x14ac:dyDescent="0.25">
      <c r="A122" s="598"/>
      <c r="B122" s="328"/>
      <c r="C122" s="26"/>
      <c r="D122" s="1191" t="s">
        <v>18</v>
      </c>
      <c r="E122" s="1185"/>
      <c r="F122" s="601" t="s">
        <v>106</v>
      </c>
      <c r="G122" s="1140"/>
      <c r="H122" s="451" t="s">
        <v>15</v>
      </c>
      <c r="I122" s="451"/>
      <c r="J122" s="625"/>
      <c r="K122" s="619"/>
      <c r="L122" s="102">
        <v>350.9</v>
      </c>
      <c r="M122" s="613" t="s">
        <v>157</v>
      </c>
      <c r="N122" s="490"/>
      <c r="O122" s="622"/>
      <c r="P122" s="570"/>
      <c r="Q122" s="551">
        <v>100</v>
      </c>
    </row>
    <row r="123" spans="1:40" ht="15" customHeight="1" thickBot="1" x14ac:dyDescent="0.3">
      <c r="A123" s="19"/>
      <c r="B123" s="76"/>
      <c r="C123" s="28"/>
      <c r="D123" s="63"/>
      <c r="E123" s="621"/>
      <c r="F123" s="209"/>
      <c r="G123" s="304"/>
      <c r="H123" s="242" t="s">
        <v>4</v>
      </c>
      <c r="I123" s="108">
        <f>SUM(I103:I122)</f>
        <v>356.7</v>
      </c>
      <c r="J123" s="103">
        <f>SUM(J103:J122)</f>
        <v>500</v>
      </c>
      <c r="K123" s="107">
        <f>SUM(K103:K122)</f>
        <v>796.9</v>
      </c>
      <c r="L123" s="64">
        <f>SUM(L103:L122)</f>
        <v>1205.9000000000001</v>
      </c>
      <c r="M123" s="147"/>
      <c r="N123" s="147"/>
      <c r="O123" s="69"/>
      <c r="P123" s="138"/>
      <c r="Q123" s="133"/>
    </row>
    <row r="124" spans="1:40" ht="15" customHeight="1" thickBot="1" x14ac:dyDescent="0.3">
      <c r="A124" s="19" t="s">
        <v>3</v>
      </c>
      <c r="B124" s="73" t="s">
        <v>17</v>
      </c>
      <c r="C124" s="1075" t="s">
        <v>6</v>
      </c>
      <c r="D124" s="1076"/>
      <c r="E124" s="1076"/>
      <c r="F124" s="1076"/>
      <c r="G124" s="1076"/>
      <c r="H124" s="1077"/>
      <c r="I124" s="114">
        <f>I123+I100</f>
        <v>382.7</v>
      </c>
      <c r="J124" s="118">
        <f>J123+J100</f>
        <v>522</v>
      </c>
      <c r="K124" s="121">
        <f>K123+K100</f>
        <v>823.9</v>
      </c>
      <c r="L124" s="116">
        <f>L123+L100</f>
        <v>1222.9000000000001</v>
      </c>
      <c r="M124" s="1151"/>
      <c r="N124" s="1152"/>
      <c r="O124" s="1152"/>
      <c r="P124" s="1152"/>
      <c r="Q124" s="1153"/>
    </row>
    <row r="125" spans="1:40" ht="14.25" customHeight="1" thickBot="1" x14ac:dyDescent="0.3">
      <c r="A125" s="9" t="s">
        <v>3</v>
      </c>
      <c r="B125" s="1078" t="s">
        <v>7</v>
      </c>
      <c r="C125" s="1078"/>
      <c r="D125" s="1078"/>
      <c r="E125" s="1078"/>
      <c r="F125" s="1078"/>
      <c r="G125" s="1078"/>
      <c r="H125" s="1079"/>
      <c r="I125" s="115">
        <f>I124+I90+I81</f>
        <v>896.8</v>
      </c>
      <c r="J125" s="119">
        <f>J124+J90+J81</f>
        <v>1216.5</v>
      </c>
      <c r="K125" s="122">
        <f>K124+K90+K81</f>
        <v>1996.3</v>
      </c>
      <c r="L125" s="117">
        <f>L124+L90+L81</f>
        <v>2615.1</v>
      </c>
      <c r="M125" s="1175"/>
      <c r="N125" s="1176"/>
      <c r="O125" s="1176"/>
      <c r="P125" s="1176"/>
      <c r="Q125" s="1177"/>
    </row>
    <row r="126" spans="1:40" ht="14.25" customHeight="1" thickBot="1" x14ac:dyDescent="0.3">
      <c r="A126" s="10" t="s">
        <v>3</v>
      </c>
      <c r="B126" s="1080" t="s">
        <v>64</v>
      </c>
      <c r="C126" s="1080"/>
      <c r="D126" s="1080"/>
      <c r="E126" s="1080"/>
      <c r="F126" s="1080"/>
      <c r="G126" s="1080"/>
      <c r="H126" s="1080"/>
      <c r="I126" s="86">
        <f t="shared" ref="I126:L126" si="1">I125</f>
        <v>896.8</v>
      </c>
      <c r="J126" s="120">
        <f t="shared" si="1"/>
        <v>1216.5</v>
      </c>
      <c r="K126" s="123">
        <f>K125</f>
        <v>1996.3</v>
      </c>
      <c r="L126" s="113">
        <f t="shared" si="1"/>
        <v>2615.1</v>
      </c>
      <c r="M126" s="1209"/>
      <c r="N126" s="1210"/>
      <c r="O126" s="1210"/>
      <c r="P126" s="1210"/>
      <c r="Q126" s="1211"/>
    </row>
    <row r="127" spans="1:40" s="2" customFormat="1" ht="17.25" customHeight="1" x14ac:dyDescent="0.25">
      <c r="A127" s="1253" t="s">
        <v>204</v>
      </c>
      <c r="B127" s="1253"/>
      <c r="C127" s="1253"/>
      <c r="D127" s="1253"/>
      <c r="E127" s="1253"/>
      <c r="F127" s="1253"/>
      <c r="G127" s="1253"/>
      <c r="H127" s="1253"/>
      <c r="I127" s="1253"/>
      <c r="J127" s="1253"/>
      <c r="K127" s="538"/>
      <c r="L127" s="538"/>
      <c r="M127" s="538"/>
      <c r="N127" s="538"/>
      <c r="O127" s="538"/>
      <c r="P127" s="538"/>
      <c r="Q127" s="538"/>
      <c r="R127" s="538"/>
      <c r="S127" s="538"/>
      <c r="T127" s="538"/>
      <c r="U127" s="538"/>
      <c r="V127" s="538"/>
      <c r="W127" s="538"/>
      <c r="X127" s="538"/>
      <c r="Y127" s="538"/>
      <c r="Z127" s="538"/>
      <c r="AA127" s="538"/>
      <c r="AB127" s="538"/>
      <c r="AC127" s="538"/>
      <c r="AD127" s="538"/>
      <c r="AE127" s="538"/>
      <c r="AF127" s="538"/>
      <c r="AG127" s="538"/>
      <c r="AH127" s="538"/>
      <c r="AI127" s="538"/>
      <c r="AJ127" s="538"/>
      <c r="AK127" s="538"/>
    </row>
    <row r="128" spans="1:40" s="2" customFormat="1" ht="17.25" customHeight="1" x14ac:dyDescent="0.25">
      <c r="A128" s="1167" t="s">
        <v>162</v>
      </c>
      <c r="B128" s="1167"/>
      <c r="C128" s="1167"/>
      <c r="D128" s="1167"/>
      <c r="E128" s="1167"/>
      <c r="F128" s="1167"/>
      <c r="G128" s="1167"/>
      <c r="H128" s="1167"/>
      <c r="I128" s="1167"/>
      <c r="J128" s="1167"/>
      <c r="K128" s="1167"/>
      <c r="L128" s="1167"/>
      <c r="M128" s="1167"/>
      <c r="N128" s="1167"/>
      <c r="O128" s="1167"/>
      <c r="P128" s="1167"/>
      <c r="Q128" s="1167"/>
      <c r="R128" s="399"/>
      <c r="S128" s="399"/>
      <c r="T128" s="399"/>
      <c r="U128" s="399"/>
      <c r="V128" s="399"/>
      <c r="W128" s="399"/>
      <c r="X128" s="399"/>
      <c r="Y128" s="399"/>
      <c r="Z128" s="399"/>
      <c r="AA128" s="399"/>
      <c r="AB128" s="399"/>
      <c r="AC128" s="399"/>
      <c r="AD128" s="399"/>
      <c r="AE128" s="399"/>
      <c r="AF128" s="399"/>
      <c r="AG128" s="399"/>
      <c r="AH128" s="399"/>
      <c r="AI128" s="399"/>
      <c r="AJ128" s="399"/>
      <c r="AK128" s="399"/>
      <c r="AL128" s="399"/>
      <c r="AM128" s="399"/>
      <c r="AN128" s="399"/>
    </row>
    <row r="129" spans="1:43" s="2" customFormat="1" ht="17.25" customHeight="1" x14ac:dyDescent="0.25">
      <c r="A129" s="678"/>
      <c r="B129" s="678"/>
      <c r="C129" s="678"/>
      <c r="D129" s="678"/>
      <c r="E129" s="678"/>
      <c r="F129" s="678"/>
      <c r="G129" s="678"/>
      <c r="H129" s="678"/>
      <c r="I129" s="678"/>
      <c r="J129" s="678"/>
      <c r="K129" s="678"/>
      <c r="L129" s="678"/>
      <c r="M129" s="678"/>
      <c r="N129" s="678"/>
      <c r="O129" s="678"/>
      <c r="P129" s="678"/>
      <c r="Q129" s="678"/>
      <c r="R129" s="538"/>
      <c r="S129" s="538"/>
      <c r="T129" s="538"/>
      <c r="U129" s="538"/>
      <c r="V129" s="538"/>
      <c r="W129" s="538"/>
      <c r="X129" s="538"/>
      <c r="Y129" s="538"/>
      <c r="Z129" s="538"/>
      <c r="AA129" s="538"/>
      <c r="AB129" s="538"/>
      <c r="AC129" s="538"/>
      <c r="AD129" s="538"/>
      <c r="AE129" s="538"/>
      <c r="AF129" s="538"/>
      <c r="AG129" s="538"/>
      <c r="AH129" s="538"/>
      <c r="AI129" s="538"/>
      <c r="AJ129" s="538"/>
      <c r="AK129" s="538"/>
      <c r="AL129" s="538"/>
      <c r="AM129" s="538"/>
      <c r="AN129" s="538"/>
    </row>
    <row r="130" spans="1:43" s="2" customFormat="1" ht="14.25" customHeight="1" thickBot="1" x14ac:dyDescent="0.3">
      <c r="A130" s="1068" t="s">
        <v>10</v>
      </c>
      <c r="B130" s="1068"/>
      <c r="C130" s="1068"/>
      <c r="D130" s="1068"/>
      <c r="E130" s="1068"/>
      <c r="F130" s="1068"/>
      <c r="G130" s="1068"/>
      <c r="H130" s="1068"/>
      <c r="I130" s="11"/>
      <c r="J130" s="12"/>
      <c r="K130" s="12"/>
      <c r="L130" s="12"/>
      <c r="M130" s="12"/>
      <c r="N130" s="12"/>
      <c r="O130" s="399"/>
      <c r="P130" s="399"/>
      <c r="Q130" s="399"/>
      <c r="R130" s="399"/>
      <c r="S130" s="399"/>
      <c r="T130" s="399"/>
      <c r="U130" s="399"/>
      <c r="V130" s="399"/>
      <c r="W130" s="399"/>
      <c r="X130" s="399"/>
      <c r="Y130" s="399"/>
      <c r="Z130" s="399"/>
      <c r="AA130" s="399"/>
      <c r="AB130" s="399"/>
      <c r="AC130" s="399"/>
      <c r="AD130" s="399"/>
      <c r="AE130" s="399"/>
      <c r="AF130" s="399"/>
      <c r="AG130" s="399"/>
      <c r="AH130" s="399"/>
      <c r="AI130" s="399"/>
      <c r="AJ130" s="399"/>
      <c r="AK130" s="399"/>
      <c r="AL130" s="399"/>
      <c r="AM130" s="399"/>
      <c r="AN130" s="399"/>
      <c r="AO130" s="399"/>
      <c r="AP130" s="399"/>
      <c r="AQ130" s="399"/>
    </row>
    <row r="131" spans="1:43" ht="105.65" customHeight="1" thickBot="1" x14ac:dyDescent="0.3">
      <c r="A131" s="1069" t="s">
        <v>8</v>
      </c>
      <c r="B131" s="1070"/>
      <c r="C131" s="1070"/>
      <c r="D131" s="1070"/>
      <c r="E131" s="1070"/>
      <c r="F131" s="1070"/>
      <c r="G131" s="1070"/>
      <c r="H131" s="1071"/>
      <c r="I131" s="191" t="s">
        <v>122</v>
      </c>
      <c r="J131" s="196" t="s">
        <v>119</v>
      </c>
      <c r="K131" s="201" t="s">
        <v>88</v>
      </c>
      <c r="L131" s="200" t="s">
        <v>120</v>
      </c>
      <c r="M131" s="13"/>
      <c r="O131" s="399"/>
      <c r="P131" s="399"/>
      <c r="Q131" s="399"/>
    </row>
    <row r="132" spans="1:43" ht="17.5" customHeight="1" x14ac:dyDescent="0.25">
      <c r="A132" s="1072" t="s">
        <v>11</v>
      </c>
      <c r="B132" s="1073"/>
      <c r="C132" s="1073"/>
      <c r="D132" s="1073"/>
      <c r="E132" s="1073"/>
      <c r="F132" s="1073"/>
      <c r="G132" s="1073"/>
      <c r="H132" s="1074"/>
      <c r="I132" s="30">
        <f>I133+I136+I137</f>
        <v>896.8</v>
      </c>
      <c r="J132" s="197">
        <f t="shared" ref="J132:L132" si="2">J133+J136+J137</f>
        <v>1216.5</v>
      </c>
      <c r="K132" s="202">
        <f t="shared" si="2"/>
        <v>1996.3</v>
      </c>
      <c r="L132" s="192">
        <f t="shared" si="2"/>
        <v>2615.1</v>
      </c>
      <c r="O132" s="399"/>
      <c r="P132" s="399"/>
      <c r="Q132" s="399"/>
    </row>
    <row r="133" spans="1:43" ht="14.25" customHeight="1" x14ac:dyDescent="0.25">
      <c r="A133" s="1059" t="s">
        <v>55</v>
      </c>
      <c r="B133" s="1060"/>
      <c r="C133" s="1060"/>
      <c r="D133" s="1060"/>
      <c r="E133" s="1060"/>
      <c r="F133" s="1060"/>
      <c r="G133" s="1060"/>
      <c r="H133" s="1061"/>
      <c r="I133" s="244">
        <f>I134+I135</f>
        <v>542.79999999999995</v>
      </c>
      <c r="J133" s="223">
        <f>J134+J135</f>
        <v>799.8</v>
      </c>
      <c r="K133" s="224">
        <f>K134+K135</f>
        <v>1996.3</v>
      </c>
      <c r="L133" s="392">
        <f>L134+L135</f>
        <v>2615.1</v>
      </c>
      <c r="O133" s="399"/>
      <c r="P133" s="399"/>
      <c r="Q133" s="399"/>
    </row>
    <row r="134" spans="1:43" ht="14.25" customHeight="1" x14ac:dyDescent="0.25">
      <c r="A134" s="1062" t="s">
        <v>66</v>
      </c>
      <c r="B134" s="1063"/>
      <c r="C134" s="1063"/>
      <c r="D134" s="1063"/>
      <c r="E134" s="1063"/>
      <c r="F134" s="1063"/>
      <c r="G134" s="1063"/>
      <c r="H134" s="1064"/>
      <c r="I134" s="31">
        <f>SUMIF(H16:H126,"SB",I16:I126)</f>
        <v>455.6</v>
      </c>
      <c r="J134" s="198">
        <f>SUMIF(H16:H126,"SB",J16:J126)</f>
        <v>568.9</v>
      </c>
      <c r="K134" s="203">
        <f>SUMIF(H16:H126,"SB",K16:K126)</f>
        <v>1273.3</v>
      </c>
      <c r="L134" s="193">
        <f>SUMIF(H16:H126,"SB",L16:L126)</f>
        <v>1615.1</v>
      </c>
      <c r="M134" s="13"/>
      <c r="N134" s="13"/>
      <c r="O134" s="399"/>
      <c r="P134" s="399"/>
      <c r="Q134" s="399"/>
    </row>
    <row r="135" spans="1:43" ht="14.25" customHeight="1" x14ac:dyDescent="0.25">
      <c r="A135" s="1065" t="s">
        <v>115</v>
      </c>
      <c r="B135" s="1066"/>
      <c r="C135" s="1066"/>
      <c r="D135" s="1066"/>
      <c r="E135" s="1066"/>
      <c r="F135" s="1066"/>
      <c r="G135" s="1066"/>
      <c r="H135" s="1067"/>
      <c r="I135" s="31">
        <f>SUMIF(H16:H126,"SB(ŽP)",I16:I126)</f>
        <v>87.2</v>
      </c>
      <c r="J135" s="198">
        <f>SUMIF(H16:H126,"SB(ŽP)",J16:J126)</f>
        <v>230.9</v>
      </c>
      <c r="K135" s="203">
        <f>SUMIF(H16:H126,"SB(ŽP)",K16:K126)</f>
        <v>723</v>
      </c>
      <c r="L135" s="193">
        <f>SUMIF(H16:H126,"SB(ŽP)",L16:L126)</f>
        <v>1000</v>
      </c>
      <c r="M135" s="13"/>
      <c r="N135" s="13"/>
      <c r="O135" s="399"/>
      <c r="P135" s="399"/>
      <c r="Q135" s="399"/>
    </row>
    <row r="136" spans="1:43" ht="14.25" customHeight="1" x14ac:dyDescent="0.25">
      <c r="A136" s="1056" t="s">
        <v>104</v>
      </c>
      <c r="B136" s="1057"/>
      <c r="C136" s="1057"/>
      <c r="D136" s="1057"/>
      <c r="E136" s="1057"/>
      <c r="F136" s="1057"/>
      <c r="G136" s="1057"/>
      <c r="H136" s="1058"/>
      <c r="I136" s="72">
        <f>SUMIF(H16:H126,"SB(L)",I16:I126)</f>
        <v>235.2</v>
      </c>
      <c r="J136" s="199">
        <f>SUMIF(H16:H126,"SB(L)",J16:J126)</f>
        <v>80</v>
      </c>
      <c r="K136" s="204">
        <f>SUMIF(H16:H126,"SB(L)",K16:K126)</f>
        <v>0</v>
      </c>
      <c r="L136" s="194">
        <f>SUMIF(H16:H126,"SB(L)",L16:L126)</f>
        <v>0</v>
      </c>
      <c r="M136" s="13"/>
      <c r="N136" s="13"/>
      <c r="O136" s="399"/>
      <c r="P136" s="399"/>
      <c r="Q136" s="399"/>
    </row>
    <row r="137" spans="1:43" ht="15.65" customHeight="1" x14ac:dyDescent="0.25">
      <c r="A137" s="1056" t="s">
        <v>67</v>
      </c>
      <c r="B137" s="1057"/>
      <c r="C137" s="1057"/>
      <c r="D137" s="1057"/>
      <c r="E137" s="1057"/>
      <c r="F137" s="1057"/>
      <c r="G137" s="1057"/>
      <c r="H137" s="1058"/>
      <c r="I137" s="72">
        <f>SUMIF(H16:H126,"SB(ŽPL)",I16:I126)</f>
        <v>118.8</v>
      </c>
      <c r="J137" s="199">
        <f>SUMIF(H16:H126,"SB(ŽPL)",J16:J126)</f>
        <v>336.7</v>
      </c>
      <c r="K137" s="204">
        <f>SUMIF(H16:H126,"SB(ŽPL)",K16:K126)</f>
        <v>0</v>
      </c>
      <c r="L137" s="194">
        <f>SUMIF(H16:H126,"SB(ŽPL)",L16:L126)</f>
        <v>0</v>
      </c>
      <c r="M137" s="32"/>
      <c r="N137" s="32"/>
      <c r="O137" s="399"/>
      <c r="P137" s="399"/>
      <c r="Q137" s="399"/>
    </row>
    <row r="138" spans="1:43" ht="14.25" customHeight="1" thickBot="1" x14ac:dyDescent="0.3">
      <c r="A138" s="1051" t="s">
        <v>12</v>
      </c>
      <c r="B138" s="1052"/>
      <c r="C138" s="1052"/>
      <c r="D138" s="1052"/>
      <c r="E138" s="1052"/>
      <c r="F138" s="1052"/>
      <c r="G138" s="1052"/>
      <c r="H138" s="1053"/>
      <c r="I138" s="21">
        <f>+I132</f>
        <v>896.8</v>
      </c>
      <c r="J138" s="394">
        <f>+J132</f>
        <v>1216.5</v>
      </c>
      <c r="K138" s="393">
        <f>+K132</f>
        <v>1996.3</v>
      </c>
      <c r="L138" s="195">
        <f>+L132</f>
        <v>2615.1</v>
      </c>
      <c r="M138" s="399"/>
      <c r="N138" s="399"/>
      <c r="O138" s="15"/>
      <c r="P138" s="15"/>
      <c r="Q138" s="399"/>
    </row>
    <row r="139" spans="1:43" x14ac:dyDescent="0.25">
      <c r="G139" s="96"/>
      <c r="H139" s="97"/>
      <c r="I139" s="98"/>
      <c r="J139" s="399"/>
      <c r="K139" s="399"/>
      <c r="L139" s="399"/>
      <c r="O139" s="15"/>
      <c r="P139" s="15"/>
      <c r="Q139" s="399"/>
    </row>
    <row r="140" spans="1:43" x14ac:dyDescent="0.25">
      <c r="O140" s="399"/>
      <c r="P140" s="399"/>
      <c r="Q140" s="399"/>
    </row>
    <row r="141" spans="1:43" x14ac:dyDescent="0.25">
      <c r="O141" s="399"/>
      <c r="P141" s="399"/>
      <c r="Q141" s="399"/>
    </row>
    <row r="142" spans="1:43" x14ac:dyDescent="0.25">
      <c r="O142" s="399"/>
      <c r="P142" s="399"/>
      <c r="Q142" s="399"/>
    </row>
    <row r="143" spans="1:43" x14ac:dyDescent="0.25">
      <c r="O143" s="399"/>
      <c r="P143" s="399"/>
      <c r="Q143" s="399"/>
    </row>
    <row r="144" spans="1:43" x14ac:dyDescent="0.25">
      <c r="O144" s="399"/>
      <c r="P144" s="399"/>
      <c r="Q144" s="399"/>
    </row>
    <row r="145" spans="15:17" x14ac:dyDescent="0.25">
      <c r="O145" s="399"/>
      <c r="P145" s="399"/>
      <c r="Q145" s="399"/>
    </row>
    <row r="146" spans="15:17" x14ac:dyDescent="0.25">
      <c r="O146" s="399"/>
      <c r="P146" s="399"/>
      <c r="Q146" s="399"/>
    </row>
    <row r="147" spans="15:17" x14ac:dyDescent="0.25">
      <c r="O147" s="399"/>
      <c r="P147" s="399"/>
      <c r="Q147" s="399"/>
    </row>
    <row r="148" spans="15:17" x14ac:dyDescent="0.25">
      <c r="O148" s="399"/>
      <c r="P148" s="399"/>
      <c r="Q148" s="399"/>
    </row>
    <row r="149" spans="15:17" x14ac:dyDescent="0.25">
      <c r="O149" s="399"/>
      <c r="P149" s="399"/>
      <c r="Q149" s="399"/>
    </row>
    <row r="150" spans="15:17" x14ac:dyDescent="0.25">
      <c r="O150" s="399"/>
      <c r="P150" s="399"/>
      <c r="Q150" s="399"/>
    </row>
    <row r="151" spans="15:17" x14ac:dyDescent="0.25">
      <c r="O151" s="399"/>
      <c r="P151" s="399"/>
      <c r="Q151" s="399"/>
    </row>
    <row r="152" spans="15:17" x14ac:dyDescent="0.25">
      <c r="O152" s="399"/>
      <c r="P152" s="399"/>
      <c r="Q152" s="399"/>
    </row>
    <row r="153" spans="15:17" x14ac:dyDescent="0.25">
      <c r="O153" s="399"/>
      <c r="P153" s="399"/>
      <c r="Q153" s="399"/>
    </row>
    <row r="154" spans="15:17" x14ac:dyDescent="0.25">
      <c r="O154" s="399"/>
      <c r="P154" s="399"/>
      <c r="Q154" s="399"/>
    </row>
    <row r="155" spans="15:17" x14ac:dyDescent="0.25">
      <c r="O155" s="399"/>
      <c r="P155" s="399"/>
      <c r="Q155" s="399"/>
    </row>
  </sheetData>
  <mergeCells count="159">
    <mergeCell ref="A127:J127"/>
    <mergeCell ref="M126:Q126"/>
    <mergeCell ref="M81:Q81"/>
    <mergeCell ref="E29:E30"/>
    <mergeCell ref="F29:F30"/>
    <mergeCell ref="M35:M36"/>
    <mergeCell ref="L33:L34"/>
    <mergeCell ref="K33:K34"/>
    <mergeCell ref="N119:N120"/>
    <mergeCell ref="P119:P120"/>
    <mergeCell ref="Q119:Q120"/>
    <mergeCell ref="N112:N114"/>
    <mergeCell ref="Q117:Q118"/>
    <mergeCell ref="O117:O118"/>
    <mergeCell ref="P117:P118"/>
    <mergeCell ref="J64:J65"/>
    <mergeCell ref="E56:E57"/>
    <mergeCell ref="G56:G57"/>
    <mergeCell ref="G35:G36"/>
    <mergeCell ref="M47:M48"/>
    <mergeCell ref="N47:N48"/>
    <mergeCell ref="O47:O48"/>
    <mergeCell ref="P47:P48"/>
    <mergeCell ref="Q47:Q48"/>
    <mergeCell ref="G47:G50"/>
    <mergeCell ref="E121:E122"/>
    <mergeCell ref="G121:G122"/>
    <mergeCell ref="G108:G109"/>
    <mergeCell ref="G117:G120"/>
    <mergeCell ref="G103:G106"/>
    <mergeCell ref="D58:D59"/>
    <mergeCell ref="E58:E59"/>
    <mergeCell ref="G38:G39"/>
    <mergeCell ref="G62:G63"/>
    <mergeCell ref="E72:E73"/>
    <mergeCell ref="E64:E65"/>
    <mergeCell ref="D56:D57"/>
    <mergeCell ref="D84:D85"/>
    <mergeCell ref="E84:E85"/>
    <mergeCell ref="D51:D52"/>
    <mergeCell ref="E51:E52"/>
    <mergeCell ref="G51:G53"/>
    <mergeCell ref="E53:E55"/>
    <mergeCell ref="G43:G44"/>
    <mergeCell ref="E62:E63"/>
    <mergeCell ref="E107:E111"/>
    <mergeCell ref="A128:Q128"/>
    <mergeCell ref="A101:A102"/>
    <mergeCell ref="E101:E102"/>
    <mergeCell ref="B101:B102"/>
    <mergeCell ref="C101:C102"/>
    <mergeCell ref="E38:E40"/>
    <mergeCell ref="M124:Q124"/>
    <mergeCell ref="M125:Q125"/>
    <mergeCell ref="G84:G85"/>
    <mergeCell ref="E41:E42"/>
    <mergeCell ref="M66:M67"/>
    <mergeCell ref="A61:A63"/>
    <mergeCell ref="B61:B63"/>
    <mergeCell ref="C61:C63"/>
    <mergeCell ref="A84:A85"/>
    <mergeCell ref="E119:E120"/>
    <mergeCell ref="D117:D118"/>
    <mergeCell ref="E117:E118"/>
    <mergeCell ref="K64:K65"/>
    <mergeCell ref="L64:L65"/>
    <mergeCell ref="B84:B85"/>
    <mergeCell ref="C84:C85"/>
    <mergeCell ref="D121:D122"/>
    <mergeCell ref="A11:Q11"/>
    <mergeCell ref="J33:J34"/>
    <mergeCell ref="D119:D120"/>
    <mergeCell ref="G41:G42"/>
    <mergeCell ref="G112:G114"/>
    <mergeCell ref="E21:E22"/>
    <mergeCell ref="G23:G24"/>
    <mergeCell ref="E35:E36"/>
    <mergeCell ref="D23:D24"/>
    <mergeCell ref="E23:E24"/>
    <mergeCell ref="C82:Q82"/>
    <mergeCell ref="C91:Q91"/>
    <mergeCell ref="M90:Q90"/>
    <mergeCell ref="O119:O120"/>
    <mergeCell ref="O112:O114"/>
    <mergeCell ref="P112:P114"/>
    <mergeCell ref="Q112:Q114"/>
    <mergeCell ref="N117:N118"/>
    <mergeCell ref="E16:E18"/>
    <mergeCell ref="A23:A24"/>
    <mergeCell ref="B23:B24"/>
    <mergeCell ref="C23:C24"/>
    <mergeCell ref="G31:G32"/>
    <mergeCell ref="A43:A46"/>
    <mergeCell ref="A12:Q12"/>
    <mergeCell ref="B13:Q13"/>
    <mergeCell ref="C14:Q14"/>
    <mergeCell ref="J17:J18"/>
    <mergeCell ref="E25:E28"/>
    <mergeCell ref="D29:D30"/>
    <mergeCell ref="B43:B46"/>
    <mergeCell ref="C43:C46"/>
    <mergeCell ref="D33:D34"/>
    <mergeCell ref="E33:E34"/>
    <mergeCell ref="M51:M52"/>
    <mergeCell ref="N51:N52"/>
    <mergeCell ref="O51:O52"/>
    <mergeCell ref="P51:P52"/>
    <mergeCell ref="Q51:Q52"/>
    <mergeCell ref="D43:D46"/>
    <mergeCell ref="E43:E46"/>
    <mergeCell ref="J43:J46"/>
    <mergeCell ref="G45:G46"/>
    <mergeCell ref="D47:D50"/>
    <mergeCell ref="E47:E50"/>
    <mergeCell ref="A138:H138"/>
    <mergeCell ref="G16:G18"/>
    <mergeCell ref="A136:H136"/>
    <mergeCell ref="A137:H137"/>
    <mergeCell ref="A133:H133"/>
    <mergeCell ref="A134:H134"/>
    <mergeCell ref="A135:H135"/>
    <mergeCell ref="A130:H130"/>
    <mergeCell ref="A131:H131"/>
    <mergeCell ref="A132:H132"/>
    <mergeCell ref="C124:H124"/>
    <mergeCell ref="B125:H125"/>
    <mergeCell ref="B126:H126"/>
    <mergeCell ref="E115:E116"/>
    <mergeCell ref="C90:H90"/>
    <mergeCell ref="G92:G99"/>
    <mergeCell ref="D103:D106"/>
    <mergeCell ref="E103:E106"/>
    <mergeCell ref="D16:D18"/>
    <mergeCell ref="E112:E114"/>
    <mergeCell ref="C81:H81"/>
    <mergeCell ref="A51:A52"/>
    <mergeCell ref="B51:B52"/>
    <mergeCell ref="C51:C52"/>
    <mergeCell ref="M1:Q1"/>
    <mergeCell ref="A3:Q3"/>
    <mergeCell ref="A4:Q4"/>
    <mergeCell ref="A5:Q5"/>
    <mergeCell ref="J8:J10"/>
    <mergeCell ref="K8:K10"/>
    <mergeCell ref="L8:L10"/>
    <mergeCell ref="N9:N10"/>
    <mergeCell ref="A8:A10"/>
    <mergeCell ref="B8:B10"/>
    <mergeCell ref="C8:C10"/>
    <mergeCell ref="M9:M10"/>
    <mergeCell ref="F8:F10"/>
    <mergeCell ref="G8:G10"/>
    <mergeCell ref="H8:H10"/>
    <mergeCell ref="I8:I10"/>
    <mergeCell ref="M7:Q7"/>
    <mergeCell ref="O9:Q9"/>
    <mergeCell ref="M8:Q8"/>
    <mergeCell ref="D8:D10"/>
    <mergeCell ref="E8:E10"/>
  </mergeCells>
  <pageMargins left="0.78740157480314965" right="0.39370078740157483" top="0.39370078740157483" bottom="0.39370078740157483" header="0" footer="0"/>
  <pageSetup paperSize="9" scale="52" orientation="portrait" r:id="rId1"/>
  <rowBreaks count="2" manualBreakCount="2">
    <brk id="63" max="16" man="1"/>
    <brk id="120" max="1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152"/>
  <sheetViews>
    <sheetView tabSelected="1" zoomScaleNormal="100" zoomScaleSheetLayoutView="100" workbookViewId="0">
      <selection activeCell="M129" sqref="M129"/>
    </sheetView>
  </sheetViews>
  <sheetFormatPr defaultColWidth="9.1796875" defaultRowHeight="13" x14ac:dyDescent="0.25"/>
  <cols>
    <col min="1" max="3" width="2.81640625" style="3" customWidth="1"/>
    <col min="4" max="4" width="37.453125" style="3" customWidth="1"/>
    <col min="5" max="5" width="4.453125" style="4" customWidth="1"/>
    <col min="6" max="6" width="7.81640625" style="6" customWidth="1"/>
    <col min="7" max="9" width="7.7265625" style="3" customWidth="1"/>
    <col min="10" max="10" width="35.1796875" style="3" customWidth="1"/>
    <col min="11" max="13" width="6.453125" style="3" customWidth="1"/>
    <col min="14" max="14" width="9.1796875" style="538"/>
    <col min="15" max="18" width="0" style="538" hidden="1" customWidth="1"/>
    <col min="19" max="16384" width="9.1796875" style="538"/>
  </cols>
  <sheetData>
    <row r="1" spans="1:18" ht="33.75" customHeight="1" x14ac:dyDescent="0.35">
      <c r="D1" s="1009"/>
      <c r="E1" s="1009"/>
      <c r="F1" s="1009"/>
      <c r="G1" s="538"/>
      <c r="H1" s="538"/>
      <c r="I1" s="1011"/>
      <c r="J1" s="1251" t="s">
        <v>187</v>
      </c>
      <c r="K1" s="1251"/>
      <c r="L1" s="1251"/>
      <c r="M1" s="1251"/>
    </row>
    <row r="2" spans="1:18" ht="14.25" customHeight="1" x14ac:dyDescent="0.35">
      <c r="D2" s="1009"/>
      <c r="E2" s="1009"/>
      <c r="F2" s="1009"/>
      <c r="G2" s="538"/>
      <c r="H2" s="538"/>
      <c r="I2" s="1012"/>
      <c r="J2" s="1252" t="s">
        <v>188</v>
      </c>
      <c r="K2" s="1252"/>
      <c r="L2" s="1252"/>
      <c r="M2" s="1252"/>
    </row>
    <row r="3" spans="1:18" ht="14.25" customHeight="1" x14ac:dyDescent="0.35">
      <c r="D3" s="1009"/>
      <c r="E3" s="1009"/>
      <c r="F3" s="1009"/>
      <c r="G3" s="538"/>
      <c r="H3" s="1010"/>
      <c r="I3" s="1010"/>
      <c r="J3" s="1010"/>
      <c r="K3" s="1010"/>
      <c r="L3" s="538"/>
      <c r="M3" s="538"/>
    </row>
    <row r="4" spans="1:18" s="3" customFormat="1" ht="15" customHeight="1" x14ac:dyDescent="0.25">
      <c r="A4" s="1019" t="s">
        <v>186</v>
      </c>
      <c r="B4" s="1019"/>
      <c r="C4" s="1019"/>
      <c r="D4" s="1019"/>
      <c r="E4" s="1019"/>
      <c r="F4" s="1019"/>
      <c r="G4" s="1019"/>
      <c r="H4" s="1019"/>
      <c r="I4" s="1019"/>
      <c r="J4" s="1019"/>
      <c r="K4" s="1019"/>
      <c r="L4" s="1019"/>
      <c r="M4" s="1019"/>
    </row>
    <row r="5" spans="1:18" ht="14.25" customHeight="1" x14ac:dyDescent="0.25">
      <c r="A5" s="1020" t="s">
        <v>21</v>
      </c>
      <c r="B5" s="1020"/>
      <c r="C5" s="1020"/>
      <c r="D5" s="1020"/>
      <c r="E5" s="1020"/>
      <c r="F5" s="1020"/>
      <c r="G5" s="1020"/>
      <c r="H5" s="1020"/>
      <c r="I5" s="1020"/>
      <c r="J5" s="1020"/>
      <c r="K5" s="1020"/>
      <c r="L5" s="1020"/>
      <c r="M5" s="1020"/>
    </row>
    <row r="6" spans="1:18" ht="15.5" x14ac:dyDescent="0.25">
      <c r="A6" s="1021" t="s">
        <v>13</v>
      </c>
      <c r="B6" s="1021"/>
      <c r="C6" s="1021"/>
      <c r="D6" s="1021"/>
      <c r="E6" s="1021"/>
      <c r="F6" s="1021"/>
      <c r="G6" s="1021"/>
      <c r="H6" s="1021"/>
      <c r="I6" s="1021"/>
      <c r="J6" s="1021"/>
      <c r="K6" s="1021"/>
      <c r="L6" s="1021"/>
      <c r="M6" s="1021"/>
    </row>
    <row r="7" spans="1:18" ht="15" customHeight="1" x14ac:dyDescent="0.25">
      <c r="A7" s="538"/>
      <c r="B7" s="538"/>
      <c r="C7" s="538"/>
      <c r="D7" s="538"/>
      <c r="E7" s="235"/>
      <c r="F7" s="237"/>
      <c r="G7" s="538"/>
      <c r="H7" s="538"/>
      <c r="I7" s="538"/>
      <c r="K7" s="538"/>
      <c r="L7" s="538"/>
      <c r="M7" s="538"/>
    </row>
    <row r="8" spans="1:18" ht="15" customHeight="1" thickBot="1" x14ac:dyDescent="0.35">
      <c r="A8" s="53"/>
      <c r="B8" s="53"/>
      <c r="C8" s="53"/>
      <c r="D8" s="53"/>
      <c r="E8" s="54"/>
      <c r="F8" s="56"/>
      <c r="G8" s="538"/>
      <c r="H8" s="538"/>
      <c r="I8" s="538"/>
      <c r="J8" s="1042" t="s">
        <v>45</v>
      </c>
      <c r="K8" s="1042"/>
      <c r="L8" s="1042"/>
      <c r="M8" s="1042"/>
    </row>
    <row r="9" spans="1:18" s="14" customFormat="1" ht="45" customHeight="1" thickBot="1" x14ac:dyDescent="0.3">
      <c r="A9" s="1030" t="s">
        <v>14</v>
      </c>
      <c r="B9" s="1032" t="s">
        <v>0</v>
      </c>
      <c r="C9" s="1032" t="s">
        <v>1</v>
      </c>
      <c r="D9" s="1049" t="s">
        <v>9</v>
      </c>
      <c r="E9" s="1032" t="s">
        <v>101</v>
      </c>
      <c r="F9" s="1038" t="s">
        <v>2</v>
      </c>
      <c r="G9" s="1022" t="s">
        <v>202</v>
      </c>
      <c r="H9" s="1024" t="s">
        <v>88</v>
      </c>
      <c r="I9" s="1026" t="s">
        <v>120</v>
      </c>
      <c r="J9" s="1046" t="s">
        <v>82</v>
      </c>
      <c r="K9" s="1047"/>
      <c r="L9" s="1047"/>
      <c r="M9" s="1048"/>
    </row>
    <row r="10" spans="1:18" s="14" customFormat="1" ht="20.25" customHeight="1" x14ac:dyDescent="0.25">
      <c r="A10" s="1031"/>
      <c r="B10" s="1033"/>
      <c r="C10" s="1033"/>
      <c r="D10" s="1050"/>
      <c r="E10" s="1033"/>
      <c r="F10" s="1039"/>
      <c r="G10" s="1023"/>
      <c r="H10" s="1025"/>
      <c r="I10" s="1027"/>
      <c r="J10" s="1034" t="s">
        <v>9</v>
      </c>
      <c r="K10" s="1043" t="s">
        <v>118</v>
      </c>
      <c r="L10" s="1044"/>
      <c r="M10" s="1045"/>
    </row>
    <row r="11" spans="1:18" s="14" customFormat="1" ht="90" customHeight="1" thickBot="1" x14ac:dyDescent="0.3">
      <c r="A11" s="1031"/>
      <c r="B11" s="1033"/>
      <c r="C11" s="1033"/>
      <c r="D11" s="1050"/>
      <c r="E11" s="1035"/>
      <c r="F11" s="1039"/>
      <c r="G11" s="1023"/>
      <c r="H11" s="1025"/>
      <c r="I11" s="1027"/>
      <c r="J11" s="1034"/>
      <c r="K11" s="287" t="s">
        <v>90</v>
      </c>
      <c r="L11" s="288" t="s">
        <v>91</v>
      </c>
      <c r="M11" s="289" t="s">
        <v>123</v>
      </c>
    </row>
    <row r="12" spans="1:18" s="16" customFormat="1" ht="15" customHeight="1" x14ac:dyDescent="0.25">
      <c r="A12" s="1132" t="s">
        <v>32</v>
      </c>
      <c r="B12" s="1133"/>
      <c r="C12" s="1133"/>
      <c r="D12" s="1133"/>
      <c r="E12" s="1133"/>
      <c r="F12" s="1133"/>
      <c r="G12" s="1133"/>
      <c r="H12" s="1133"/>
      <c r="I12" s="1133"/>
      <c r="J12" s="1133"/>
      <c r="K12" s="1133"/>
      <c r="L12" s="1133"/>
      <c r="M12" s="1134"/>
    </row>
    <row r="13" spans="1:18" s="16" customFormat="1" ht="15" customHeight="1" x14ac:dyDescent="0.25">
      <c r="A13" s="1117" t="s">
        <v>22</v>
      </c>
      <c r="B13" s="1118"/>
      <c r="C13" s="1118"/>
      <c r="D13" s="1118"/>
      <c r="E13" s="1118"/>
      <c r="F13" s="1118"/>
      <c r="G13" s="1118"/>
      <c r="H13" s="1118"/>
      <c r="I13" s="1118"/>
      <c r="J13" s="1118"/>
      <c r="K13" s="1118"/>
      <c r="L13" s="1118"/>
      <c r="M13" s="1119"/>
    </row>
    <row r="14" spans="1:18" ht="14.25" customHeight="1" x14ac:dyDescent="0.25">
      <c r="A14" s="292" t="s">
        <v>3</v>
      </c>
      <c r="B14" s="1120" t="s">
        <v>23</v>
      </c>
      <c r="C14" s="1121"/>
      <c r="D14" s="1121"/>
      <c r="E14" s="1121"/>
      <c r="F14" s="1121"/>
      <c r="G14" s="1121"/>
      <c r="H14" s="1121"/>
      <c r="I14" s="1121"/>
      <c r="J14" s="1121"/>
      <c r="K14" s="1121"/>
      <c r="L14" s="1121"/>
      <c r="M14" s="1122"/>
    </row>
    <row r="15" spans="1:18" ht="15.75" customHeight="1" thickBot="1" x14ac:dyDescent="0.3">
      <c r="A15" s="41" t="s">
        <v>3</v>
      </c>
      <c r="B15" s="293" t="s">
        <v>3</v>
      </c>
      <c r="C15" s="1123" t="s">
        <v>24</v>
      </c>
      <c r="D15" s="1124"/>
      <c r="E15" s="1124"/>
      <c r="F15" s="1124"/>
      <c r="G15" s="1124"/>
      <c r="H15" s="1124"/>
      <c r="I15" s="1124"/>
      <c r="J15" s="1124"/>
      <c r="K15" s="1125"/>
      <c r="L15" s="1125"/>
      <c r="M15" s="1126"/>
    </row>
    <row r="16" spans="1:18" ht="14.25" customHeight="1" x14ac:dyDescent="0.25">
      <c r="A16" s="787" t="s">
        <v>3</v>
      </c>
      <c r="B16" s="790" t="s">
        <v>3</v>
      </c>
      <c r="C16" s="791" t="s">
        <v>3</v>
      </c>
      <c r="D16" s="814" t="s">
        <v>39</v>
      </c>
      <c r="E16" s="815"/>
      <c r="F16" s="819" t="s">
        <v>15</v>
      </c>
      <c r="G16" s="820">
        <v>41.7</v>
      </c>
      <c r="H16" s="519">
        <v>298.5</v>
      </c>
      <c r="I16" s="520">
        <v>264.5</v>
      </c>
      <c r="J16" s="816"/>
      <c r="K16" s="817"/>
      <c r="L16" s="814"/>
      <c r="M16" s="818"/>
      <c r="O16" s="1005" t="s">
        <v>15</v>
      </c>
      <c r="P16" s="1008">
        <f>+G26+G28+G30+G38+G40+G41</f>
        <v>41.7</v>
      </c>
      <c r="Q16" s="1008">
        <f>+H26+H28+H30+H38+H40+H41</f>
        <v>298.5</v>
      </c>
      <c r="R16" s="1008">
        <f>+I26+I28+I30+I38+I40+I41</f>
        <v>264.5</v>
      </c>
    </row>
    <row r="17" spans="1:18" ht="13.75" customHeight="1" x14ac:dyDescent="0.25">
      <c r="A17" s="787"/>
      <c r="B17" s="790"/>
      <c r="C17" s="791"/>
      <c r="D17" s="801"/>
      <c r="E17" s="227"/>
      <c r="F17" s="83" t="s">
        <v>114</v>
      </c>
      <c r="G17" s="799">
        <v>186.3</v>
      </c>
      <c r="H17" s="45">
        <v>268.60000000000002</v>
      </c>
      <c r="I17" s="188">
        <v>415.8</v>
      </c>
      <c r="J17" s="802"/>
      <c r="K17" s="803"/>
      <c r="L17" s="683"/>
      <c r="M17" s="804"/>
      <c r="O17" s="1005" t="s">
        <v>171</v>
      </c>
      <c r="P17" s="1008">
        <f>+G20+G22+G24+G32+G36+G37+G43+G47+G51+G53+G54+G55+G56</f>
        <v>186.3</v>
      </c>
      <c r="Q17" s="1008">
        <f>+H20+H22+H24+H32+H36+H37+H43+H47+H51+H53+H54+H55+H56</f>
        <v>268.60000000000002</v>
      </c>
      <c r="R17" s="1008">
        <f>+I20+I22+I24+I32+I36+I37+I43+I47+I51+I53+I54+I55+I56</f>
        <v>415.8</v>
      </c>
    </row>
    <row r="18" spans="1:18" ht="13.75" customHeight="1" x14ac:dyDescent="0.25">
      <c r="A18" s="787"/>
      <c r="B18" s="790"/>
      <c r="C18" s="791"/>
      <c r="D18" s="801"/>
      <c r="E18" s="227"/>
      <c r="F18" s="226" t="s">
        <v>37</v>
      </c>
      <c r="G18" s="550">
        <v>10.7</v>
      </c>
      <c r="H18" s="519"/>
      <c r="I18" s="520"/>
      <c r="J18" s="802"/>
      <c r="K18" s="803"/>
      <c r="L18" s="683"/>
      <c r="M18" s="804"/>
      <c r="O18" s="1005" t="s">
        <v>172</v>
      </c>
      <c r="P18" s="1008">
        <f>+G19</f>
        <v>10.7</v>
      </c>
      <c r="Q18" s="1008">
        <f t="shared" ref="Q18:R18" si="0">+H19</f>
        <v>0</v>
      </c>
      <c r="R18" s="1008">
        <f t="shared" si="0"/>
        <v>0</v>
      </c>
    </row>
    <row r="19" spans="1:18" ht="13.5" customHeight="1" x14ac:dyDescent="0.25">
      <c r="A19" s="787"/>
      <c r="B19" s="790"/>
      <c r="C19" s="17"/>
      <c r="D19" s="1164" t="s">
        <v>85</v>
      </c>
      <c r="E19" s="252" t="s">
        <v>71</v>
      </c>
      <c r="F19" s="828" t="s">
        <v>182</v>
      </c>
      <c r="G19" s="829">
        <v>10.7</v>
      </c>
      <c r="H19" s="830"/>
      <c r="I19" s="831"/>
      <c r="J19" s="177" t="s">
        <v>92</v>
      </c>
      <c r="K19" s="599"/>
      <c r="L19" s="132">
        <v>1</v>
      </c>
      <c r="M19" s="124"/>
      <c r="O19" s="1005"/>
      <c r="P19" s="1008">
        <f>SUM(P16:P18)</f>
        <v>238.7</v>
      </c>
      <c r="Q19" s="1008">
        <f t="shared" ref="Q19:R19" si="1">SUM(Q16:Q18)</f>
        <v>567.1</v>
      </c>
      <c r="R19" s="1008">
        <f t="shared" si="1"/>
        <v>680.3</v>
      </c>
    </row>
    <row r="20" spans="1:18" ht="13.5" customHeight="1" x14ac:dyDescent="0.25">
      <c r="A20" s="787"/>
      <c r="B20" s="790"/>
      <c r="C20" s="17"/>
      <c r="D20" s="1165"/>
      <c r="E20" s="227" t="s">
        <v>72</v>
      </c>
      <c r="F20" s="832" t="s">
        <v>183</v>
      </c>
      <c r="G20" s="1236"/>
      <c r="H20" s="833">
        <v>13.1</v>
      </c>
      <c r="I20" s="834"/>
      <c r="J20" s="149"/>
      <c r="K20" s="135"/>
      <c r="L20" s="137"/>
      <c r="M20" s="37"/>
      <c r="O20" s="1005"/>
      <c r="P20" s="1008">
        <f>+P19-G57</f>
        <v>0</v>
      </c>
      <c r="Q20" s="1008">
        <f t="shared" ref="Q20:R20" si="2">+Q19-H57</f>
        <v>0</v>
      </c>
      <c r="R20" s="1008">
        <f t="shared" si="2"/>
        <v>0</v>
      </c>
    </row>
    <row r="21" spans="1:18" ht="13.5" customHeight="1" x14ac:dyDescent="0.25">
      <c r="A21" s="787"/>
      <c r="B21" s="790"/>
      <c r="C21" s="17"/>
      <c r="D21" s="1166"/>
      <c r="E21" s="253" t="s">
        <v>105</v>
      </c>
      <c r="F21" s="835"/>
      <c r="G21" s="1237"/>
      <c r="H21" s="836"/>
      <c r="I21" s="837"/>
      <c r="J21" s="150"/>
      <c r="K21" s="135"/>
      <c r="L21" s="137"/>
      <c r="M21" s="37"/>
      <c r="O21" s="1005"/>
      <c r="P21" s="1008">
        <f>+G16+G17+G18</f>
        <v>238.7</v>
      </c>
      <c r="Q21" s="1008">
        <f t="shared" ref="Q21:R21" si="3">+H16+H17+H18</f>
        <v>567.1</v>
      </c>
      <c r="R21" s="1008">
        <f t="shared" si="3"/>
        <v>680.3</v>
      </c>
    </row>
    <row r="22" spans="1:18" ht="13.5" customHeight="1" x14ac:dyDescent="0.25">
      <c r="A22" s="787"/>
      <c r="B22" s="790"/>
      <c r="C22" s="17"/>
      <c r="D22" s="793" t="s">
        <v>87</v>
      </c>
      <c r="E22" s="252" t="s">
        <v>72</v>
      </c>
      <c r="F22" s="828" t="s">
        <v>183</v>
      </c>
      <c r="G22" s="829">
        <v>45.9</v>
      </c>
      <c r="H22" s="838"/>
      <c r="I22" s="839"/>
      <c r="J22" s="250" t="s">
        <v>93</v>
      </c>
      <c r="K22" s="599">
        <v>1</v>
      </c>
      <c r="L22" s="132"/>
      <c r="M22" s="124"/>
    </row>
    <row r="23" spans="1:18" ht="13.5" customHeight="1" x14ac:dyDescent="0.25">
      <c r="A23" s="787"/>
      <c r="B23" s="790"/>
      <c r="C23" s="17"/>
      <c r="D23" s="794"/>
      <c r="E23" s="253" t="s">
        <v>105</v>
      </c>
      <c r="F23" s="840"/>
      <c r="G23" s="841"/>
      <c r="H23" s="841"/>
      <c r="I23" s="842"/>
      <c r="J23" s="128"/>
      <c r="K23" s="134"/>
      <c r="L23" s="136"/>
      <c r="M23" s="38"/>
    </row>
    <row r="24" spans="1:18" ht="22" customHeight="1" x14ac:dyDescent="0.25">
      <c r="A24" s="787"/>
      <c r="B24" s="790"/>
      <c r="C24" s="17"/>
      <c r="D24" s="1129" t="s">
        <v>112</v>
      </c>
      <c r="E24" s="252" t="s">
        <v>72</v>
      </c>
      <c r="F24" s="843" t="s">
        <v>183</v>
      </c>
      <c r="G24" s="829">
        <v>50.3</v>
      </c>
      <c r="H24" s="829">
        <v>83.9</v>
      </c>
      <c r="I24" s="844"/>
      <c r="J24" s="250" t="s">
        <v>93</v>
      </c>
      <c r="K24" s="599"/>
      <c r="L24" s="132">
        <v>1</v>
      </c>
      <c r="M24" s="124"/>
    </row>
    <row r="25" spans="1:18" ht="30.75" customHeight="1" x14ac:dyDescent="0.25">
      <c r="A25" s="787"/>
      <c r="B25" s="790"/>
      <c r="C25" s="17"/>
      <c r="D25" s="1131"/>
      <c r="E25" s="253" t="s">
        <v>105</v>
      </c>
      <c r="F25" s="845"/>
      <c r="G25" s="846"/>
      <c r="H25" s="847"/>
      <c r="I25" s="848"/>
      <c r="J25" s="128"/>
      <c r="K25" s="355"/>
      <c r="L25" s="360"/>
      <c r="M25" s="175"/>
    </row>
    <row r="26" spans="1:18" ht="15.75" customHeight="1" x14ac:dyDescent="0.25">
      <c r="A26" s="1099"/>
      <c r="B26" s="1100"/>
      <c r="C26" s="1101"/>
      <c r="D26" s="1143" t="s">
        <v>57</v>
      </c>
      <c r="E26" s="227" t="s">
        <v>105</v>
      </c>
      <c r="F26" s="828" t="s">
        <v>184</v>
      </c>
      <c r="G26" s="829">
        <v>8.6</v>
      </c>
      <c r="H26" s="829">
        <v>8.6</v>
      </c>
      <c r="I26" s="844">
        <v>8.6</v>
      </c>
      <c r="J26" s="129" t="s">
        <v>30</v>
      </c>
      <c r="K26" s="356">
        <v>100</v>
      </c>
      <c r="L26" s="178">
        <v>100</v>
      </c>
      <c r="M26" s="176">
        <v>100</v>
      </c>
    </row>
    <row r="27" spans="1:18" ht="27.65" customHeight="1" x14ac:dyDescent="0.25">
      <c r="A27" s="1099"/>
      <c r="B27" s="1100"/>
      <c r="C27" s="1101"/>
      <c r="D27" s="1144"/>
      <c r="E27" s="207"/>
      <c r="F27" s="840"/>
      <c r="G27" s="846"/>
      <c r="H27" s="846"/>
      <c r="I27" s="849"/>
      <c r="J27" s="127" t="s">
        <v>34</v>
      </c>
      <c r="K27" s="357">
        <v>1</v>
      </c>
      <c r="L27" s="174">
        <v>1</v>
      </c>
      <c r="M27" s="243">
        <v>1</v>
      </c>
    </row>
    <row r="28" spans="1:18" ht="17.149999999999999" customHeight="1" x14ac:dyDescent="0.25">
      <c r="A28" s="787"/>
      <c r="B28" s="790"/>
      <c r="C28" s="791"/>
      <c r="D28" s="1129" t="s">
        <v>111</v>
      </c>
      <c r="E28" s="227" t="s">
        <v>105</v>
      </c>
      <c r="F28" s="828" t="s">
        <v>184</v>
      </c>
      <c r="G28" s="829">
        <v>4.0999999999999996</v>
      </c>
      <c r="H28" s="829">
        <v>2.9</v>
      </c>
      <c r="I28" s="844">
        <v>2.9</v>
      </c>
      <c r="J28" s="294" t="s">
        <v>190</v>
      </c>
      <c r="K28" s="135">
        <v>1</v>
      </c>
      <c r="L28" s="265"/>
      <c r="M28" s="476"/>
    </row>
    <row r="29" spans="1:18" ht="18.75" customHeight="1" x14ac:dyDescent="0.25">
      <c r="A29" s="787"/>
      <c r="B29" s="790"/>
      <c r="C29" s="791"/>
      <c r="D29" s="1130"/>
      <c r="E29" s="255"/>
      <c r="F29" s="843"/>
      <c r="G29" s="841"/>
      <c r="H29" s="850"/>
      <c r="I29" s="851"/>
      <c r="J29" s="479" t="s">
        <v>96</v>
      </c>
      <c r="K29" s="478">
        <v>1</v>
      </c>
      <c r="L29" s="137">
        <v>1</v>
      </c>
      <c r="M29" s="37">
        <v>1</v>
      </c>
    </row>
    <row r="30" spans="1:18" ht="16" customHeight="1" x14ac:dyDescent="0.25">
      <c r="A30" s="787"/>
      <c r="B30" s="790"/>
      <c r="C30" s="791"/>
      <c r="D30" s="1096" t="s">
        <v>69</v>
      </c>
      <c r="E30" s="1212" t="s">
        <v>105</v>
      </c>
      <c r="F30" s="852" t="s">
        <v>184</v>
      </c>
      <c r="G30" s="829">
        <v>3</v>
      </c>
      <c r="H30" s="838">
        <v>3</v>
      </c>
      <c r="I30" s="853">
        <v>3</v>
      </c>
      <c r="J30" s="771" t="s">
        <v>60</v>
      </c>
      <c r="K30" s="599">
        <v>1</v>
      </c>
      <c r="L30" s="132">
        <v>1</v>
      </c>
      <c r="M30" s="124">
        <v>1</v>
      </c>
    </row>
    <row r="31" spans="1:18" ht="16" customHeight="1" x14ac:dyDescent="0.25">
      <c r="A31" s="787"/>
      <c r="B31" s="790"/>
      <c r="C31" s="791"/>
      <c r="D31" s="1098"/>
      <c r="E31" s="1213"/>
      <c r="F31" s="854"/>
      <c r="G31" s="855"/>
      <c r="H31" s="847"/>
      <c r="I31" s="842"/>
      <c r="J31" s="251"/>
      <c r="K31" s="134"/>
      <c r="L31" s="137"/>
      <c r="M31" s="530"/>
    </row>
    <row r="32" spans="1:18" s="3" customFormat="1" ht="31.5" customHeight="1" x14ac:dyDescent="0.25">
      <c r="A32" s="787"/>
      <c r="B32" s="790"/>
      <c r="C32" s="791"/>
      <c r="D32" s="262" t="s">
        <v>129</v>
      </c>
      <c r="E32" s="769" t="s">
        <v>203</v>
      </c>
      <c r="F32" s="828" t="s">
        <v>183</v>
      </c>
      <c r="G32" s="856">
        <v>28.2</v>
      </c>
      <c r="H32" s="857"/>
      <c r="I32" s="858">
        <v>150</v>
      </c>
      <c r="J32" s="129" t="s">
        <v>116</v>
      </c>
      <c r="K32" s="389">
        <v>1</v>
      </c>
      <c r="L32" s="218"/>
      <c r="M32" s="390"/>
    </row>
    <row r="33" spans="1:17" s="3" customFormat="1" ht="28.5" customHeight="1" x14ac:dyDescent="0.25">
      <c r="A33" s="787"/>
      <c r="B33" s="790"/>
      <c r="C33" s="791"/>
      <c r="D33" s="776"/>
      <c r="E33" s="655" t="s">
        <v>143</v>
      </c>
      <c r="F33" s="859"/>
      <c r="G33" s="860"/>
      <c r="H33" s="861"/>
      <c r="I33" s="862"/>
      <c r="J33" s="489" t="s">
        <v>130</v>
      </c>
      <c r="K33" s="491"/>
      <c r="L33" s="492"/>
      <c r="M33" s="551">
        <v>1</v>
      </c>
    </row>
    <row r="34" spans="1:17" s="3" customFormat="1" ht="15.75" customHeight="1" x14ac:dyDescent="0.25">
      <c r="A34" s="787"/>
      <c r="B34" s="790"/>
      <c r="C34" s="791"/>
      <c r="D34" s="1129" t="s">
        <v>138</v>
      </c>
      <c r="E34" s="769" t="s">
        <v>105</v>
      </c>
      <c r="F34" s="181"/>
      <c r="G34" s="1112"/>
      <c r="H34" s="1218"/>
      <c r="I34" s="1238"/>
      <c r="J34" s="250" t="s">
        <v>62</v>
      </c>
      <c r="K34" s="599">
        <v>1</v>
      </c>
      <c r="L34" s="132"/>
      <c r="M34" s="784"/>
    </row>
    <row r="35" spans="1:17" s="3" customFormat="1" ht="15.75" customHeight="1" x14ac:dyDescent="0.25">
      <c r="A35" s="787"/>
      <c r="B35" s="790"/>
      <c r="C35" s="791"/>
      <c r="D35" s="1131"/>
      <c r="E35" s="655" t="s">
        <v>72</v>
      </c>
      <c r="F35" s="47"/>
      <c r="G35" s="1114"/>
      <c r="H35" s="1219"/>
      <c r="I35" s="1239"/>
      <c r="J35" s="774"/>
      <c r="K35" s="778"/>
      <c r="L35" s="92"/>
      <c r="M35" s="595"/>
    </row>
    <row r="36" spans="1:17" ht="30.75" customHeight="1" x14ac:dyDescent="0.25">
      <c r="A36" s="787"/>
      <c r="B36" s="790"/>
      <c r="C36" s="18"/>
      <c r="D36" s="821" t="s">
        <v>63</v>
      </c>
      <c r="E36" s="769" t="s">
        <v>105</v>
      </c>
      <c r="F36" s="843" t="s">
        <v>183</v>
      </c>
      <c r="G36" s="863">
        <f>54.3-6.6</f>
        <v>47.7</v>
      </c>
      <c r="H36" s="864">
        <f>29+20</f>
        <v>49</v>
      </c>
      <c r="I36" s="865">
        <v>27.6</v>
      </c>
      <c r="J36" s="822" t="s">
        <v>65</v>
      </c>
      <c r="K36" s="805">
        <v>4</v>
      </c>
      <c r="L36" s="823">
        <v>3</v>
      </c>
      <c r="M36" s="124">
        <v>1</v>
      </c>
    </row>
    <row r="37" spans="1:17" ht="53.5" customHeight="1" x14ac:dyDescent="0.25">
      <c r="A37" s="787"/>
      <c r="B37" s="790"/>
      <c r="C37" s="18"/>
      <c r="D37" s="795" t="s">
        <v>163</v>
      </c>
      <c r="E37" s="769" t="s">
        <v>105</v>
      </c>
      <c r="F37" s="866" t="s">
        <v>183</v>
      </c>
      <c r="G37" s="846">
        <v>7.6</v>
      </c>
      <c r="H37" s="846"/>
      <c r="I37" s="849"/>
      <c r="J37" s="772" t="s">
        <v>100</v>
      </c>
      <c r="K37" s="134">
        <v>1</v>
      </c>
      <c r="L37" s="136"/>
      <c r="M37" s="824"/>
    </row>
    <row r="38" spans="1:17" s="3" customFormat="1" ht="18.75" customHeight="1" x14ac:dyDescent="0.25">
      <c r="A38" s="787"/>
      <c r="B38" s="790"/>
      <c r="C38" s="18"/>
      <c r="D38" s="1096" t="s">
        <v>126</v>
      </c>
      <c r="E38" s="769" t="s">
        <v>105</v>
      </c>
      <c r="F38" s="828" t="s">
        <v>184</v>
      </c>
      <c r="G38" s="867">
        <v>21</v>
      </c>
      <c r="H38" s="868">
        <v>15</v>
      </c>
      <c r="I38" s="869"/>
      <c r="J38" s="771" t="s">
        <v>116</v>
      </c>
      <c r="K38" s="599">
        <v>1</v>
      </c>
      <c r="L38" s="733"/>
      <c r="M38" s="661"/>
      <c r="N38" s="88"/>
    </row>
    <row r="39" spans="1:17" s="3" customFormat="1" ht="21" customHeight="1" x14ac:dyDescent="0.25">
      <c r="A39" s="787"/>
      <c r="B39" s="790"/>
      <c r="C39" s="18"/>
      <c r="D39" s="1097"/>
      <c r="E39" s="655"/>
      <c r="F39" s="870"/>
      <c r="G39" s="871"/>
      <c r="H39" s="872"/>
      <c r="I39" s="873"/>
      <c r="J39" s="180" t="s">
        <v>62</v>
      </c>
      <c r="K39" s="312"/>
      <c r="L39" s="705">
        <v>1</v>
      </c>
      <c r="M39" s="734"/>
      <c r="N39" s="88"/>
    </row>
    <row r="40" spans="1:17" s="3" customFormat="1" ht="18" customHeight="1" x14ac:dyDescent="0.25">
      <c r="A40" s="787"/>
      <c r="B40" s="790"/>
      <c r="C40" s="18"/>
      <c r="D40" s="1098"/>
      <c r="E40" s="562"/>
      <c r="F40" s="965" t="s">
        <v>184</v>
      </c>
      <c r="G40" s="874"/>
      <c r="H40" s="875">
        <v>250</v>
      </c>
      <c r="I40" s="876">
        <v>250</v>
      </c>
      <c r="J40" s="613" t="s">
        <v>155</v>
      </c>
      <c r="K40" s="675"/>
      <c r="L40" s="586">
        <v>50</v>
      </c>
      <c r="M40" s="685">
        <v>100</v>
      </c>
      <c r="N40" s="88"/>
      <c r="Q40" s="538"/>
    </row>
    <row r="41" spans="1:17" s="3" customFormat="1" ht="22.5" customHeight="1" x14ac:dyDescent="0.25">
      <c r="A41" s="787"/>
      <c r="B41" s="790"/>
      <c r="C41" s="18"/>
      <c r="D41" s="1178" t="s">
        <v>137</v>
      </c>
      <c r="E41" s="769" t="s">
        <v>106</v>
      </c>
      <c r="F41" s="828" t="s">
        <v>184</v>
      </c>
      <c r="G41" s="877">
        <v>5</v>
      </c>
      <c r="H41" s="878">
        <v>19</v>
      </c>
      <c r="I41" s="879"/>
      <c r="J41" s="501" t="s">
        <v>93</v>
      </c>
      <c r="K41" s="599"/>
      <c r="L41" s="782">
        <v>1</v>
      </c>
      <c r="M41" s="777"/>
      <c r="N41" s="538"/>
      <c r="Q41" s="538"/>
    </row>
    <row r="42" spans="1:17" s="3" customFormat="1" ht="22.5" customHeight="1" x14ac:dyDescent="0.25">
      <c r="A42" s="787"/>
      <c r="B42" s="790"/>
      <c r="C42" s="18"/>
      <c r="D42" s="1179"/>
      <c r="E42" s="770"/>
      <c r="F42" s="880"/>
      <c r="G42" s="881"/>
      <c r="H42" s="882"/>
      <c r="I42" s="862"/>
      <c r="J42" s="307"/>
      <c r="K42" s="134"/>
      <c r="L42" s="807"/>
      <c r="M42" s="715"/>
      <c r="N42" s="88"/>
      <c r="Q42" s="538"/>
    </row>
    <row r="43" spans="1:17" ht="12" customHeight="1" x14ac:dyDescent="0.25">
      <c r="A43" s="1099"/>
      <c r="B43" s="1100"/>
      <c r="C43" s="1101"/>
      <c r="D43" s="1096" t="s">
        <v>168</v>
      </c>
      <c r="E43" s="571" t="s">
        <v>70</v>
      </c>
      <c r="F43" s="828" t="s">
        <v>183</v>
      </c>
      <c r="G43" s="1240"/>
      <c r="H43" s="838">
        <v>20</v>
      </c>
      <c r="I43" s="839">
        <v>40</v>
      </c>
      <c r="J43" s="771" t="s">
        <v>191</v>
      </c>
      <c r="K43" s="533"/>
      <c r="L43" s="137"/>
      <c r="M43" s="37">
        <v>1</v>
      </c>
    </row>
    <row r="44" spans="1:17" ht="12" customHeight="1" x14ac:dyDescent="0.25">
      <c r="A44" s="1099"/>
      <c r="B44" s="1100"/>
      <c r="C44" s="1101"/>
      <c r="D44" s="1097"/>
      <c r="E44" s="655" t="s">
        <v>72</v>
      </c>
      <c r="F44" s="843"/>
      <c r="G44" s="1241"/>
      <c r="H44" s="850"/>
      <c r="I44" s="851"/>
      <c r="K44" s="796"/>
      <c r="L44" s="808"/>
      <c r="M44" s="1014"/>
      <c r="N44" s="88"/>
    </row>
    <row r="45" spans="1:17" ht="12" customHeight="1" x14ac:dyDescent="0.25">
      <c r="A45" s="1099"/>
      <c r="B45" s="1100"/>
      <c r="C45" s="1101"/>
      <c r="D45" s="1097"/>
      <c r="E45" s="572" t="s">
        <v>105</v>
      </c>
      <c r="F45" s="843"/>
      <c r="G45" s="1241"/>
      <c r="H45" s="883"/>
      <c r="I45" s="884"/>
      <c r="J45" s="254"/>
      <c r="K45" s="533"/>
      <c r="L45" s="137"/>
      <c r="M45" s="594"/>
    </row>
    <row r="46" spans="1:17" ht="12" customHeight="1" x14ac:dyDescent="0.25">
      <c r="A46" s="1099"/>
      <c r="B46" s="1100"/>
      <c r="C46" s="1101"/>
      <c r="D46" s="1098"/>
      <c r="F46" s="840"/>
      <c r="G46" s="1242"/>
      <c r="H46" s="885"/>
      <c r="I46" s="837"/>
      <c r="J46" s="128"/>
      <c r="K46" s="357"/>
      <c r="L46" s="92"/>
      <c r="M46" s="595"/>
    </row>
    <row r="47" spans="1:17" s="3" customFormat="1" ht="13.5" customHeight="1" x14ac:dyDescent="0.25">
      <c r="A47" s="787"/>
      <c r="B47" s="790"/>
      <c r="C47" s="791"/>
      <c r="D47" s="1081" t="s">
        <v>199</v>
      </c>
      <c r="E47" s="769" t="s">
        <v>72</v>
      </c>
      <c r="F47" s="828" t="s">
        <v>183</v>
      </c>
      <c r="G47" s="856"/>
      <c r="H47" s="858">
        <v>34.200000000000003</v>
      </c>
      <c r="I47" s="858"/>
      <c r="J47" s="1102" t="s">
        <v>116</v>
      </c>
      <c r="K47" s="1231"/>
      <c r="L47" s="1233">
        <v>1</v>
      </c>
      <c r="M47" s="1224"/>
    </row>
    <row r="48" spans="1:17" s="3" customFormat="1" ht="13.5" customHeight="1" x14ac:dyDescent="0.25">
      <c r="A48" s="787"/>
      <c r="B48" s="790"/>
      <c r="C48" s="791"/>
      <c r="D48" s="1082"/>
      <c r="E48" s="655" t="s">
        <v>71</v>
      </c>
      <c r="F48" s="886"/>
      <c r="G48" s="860"/>
      <c r="H48" s="887"/>
      <c r="I48" s="888"/>
      <c r="J48" s="1244"/>
      <c r="K48" s="1232"/>
      <c r="L48" s="1234"/>
      <c r="M48" s="1235"/>
    </row>
    <row r="49" spans="1:18" s="3" customFormat="1" ht="13.5" customHeight="1" x14ac:dyDescent="0.25">
      <c r="A49" s="787"/>
      <c r="B49" s="790"/>
      <c r="C49" s="791"/>
      <c r="D49" s="1082"/>
      <c r="E49" s="655" t="s">
        <v>106</v>
      </c>
      <c r="F49" s="886"/>
      <c r="G49" s="860"/>
      <c r="H49" s="887"/>
      <c r="I49" s="888"/>
      <c r="J49" s="1004"/>
      <c r="K49" s="781"/>
      <c r="L49" s="782"/>
      <c r="M49" s="783"/>
    </row>
    <row r="50" spans="1:18" s="3" customFormat="1" ht="13.5" customHeight="1" x14ac:dyDescent="0.25">
      <c r="A50" s="787"/>
      <c r="B50" s="790"/>
      <c r="C50" s="791"/>
      <c r="D50" s="1092"/>
      <c r="E50" s="770" t="s">
        <v>105</v>
      </c>
      <c r="F50" s="886"/>
      <c r="G50" s="889"/>
      <c r="H50" s="890"/>
      <c r="I50" s="891"/>
      <c r="J50" s="254"/>
      <c r="K50" s="585"/>
      <c r="L50" s="586"/>
      <c r="M50" s="715"/>
    </row>
    <row r="51" spans="1:18" ht="15" customHeight="1" x14ac:dyDescent="0.25">
      <c r="A51" s="1099"/>
      <c r="B51" s="1100"/>
      <c r="C51" s="1101"/>
      <c r="D51" s="1204" t="s">
        <v>133</v>
      </c>
      <c r="E51" s="769" t="s">
        <v>72</v>
      </c>
      <c r="F51" s="828" t="s">
        <v>183</v>
      </c>
      <c r="G51" s="856"/>
      <c r="H51" s="857">
        <v>34.200000000000003</v>
      </c>
      <c r="I51" s="858"/>
      <c r="J51" s="1102" t="s">
        <v>116</v>
      </c>
      <c r="K51" s="1106"/>
      <c r="L51" s="1108">
        <v>1</v>
      </c>
      <c r="M51" s="1110"/>
    </row>
    <row r="52" spans="1:18" ht="27" customHeight="1" x14ac:dyDescent="0.3">
      <c r="A52" s="1099"/>
      <c r="B52" s="1100"/>
      <c r="C52" s="1101"/>
      <c r="D52" s="1205"/>
      <c r="E52" s="655" t="s">
        <v>106</v>
      </c>
      <c r="F52" s="886"/>
      <c r="G52" s="860"/>
      <c r="H52" s="887"/>
      <c r="I52" s="888"/>
      <c r="J52" s="1243"/>
      <c r="K52" s="1107"/>
      <c r="L52" s="1109"/>
      <c r="M52" s="1111"/>
      <c r="N52" s="639"/>
    </row>
    <row r="53" spans="1:18" ht="18" customHeight="1" x14ac:dyDescent="0.25">
      <c r="A53" s="787"/>
      <c r="B53" s="790"/>
      <c r="C53" s="18"/>
      <c r="D53" s="1204" t="s">
        <v>134</v>
      </c>
      <c r="E53" s="769" t="s">
        <v>106</v>
      </c>
      <c r="F53" s="892" t="s">
        <v>183</v>
      </c>
      <c r="G53" s="893"/>
      <c r="H53" s="894">
        <v>34.200000000000003</v>
      </c>
      <c r="I53" s="895"/>
      <c r="J53" s="694" t="s">
        <v>189</v>
      </c>
      <c r="K53" s="525"/>
      <c r="L53" s="526">
        <v>1</v>
      </c>
      <c r="M53" s="695"/>
    </row>
    <row r="54" spans="1:18" ht="18" customHeight="1" x14ac:dyDescent="0.25">
      <c r="A54" s="787"/>
      <c r="B54" s="790"/>
      <c r="C54" s="18"/>
      <c r="D54" s="1205"/>
      <c r="E54" s="655"/>
      <c r="F54" s="886" t="s">
        <v>183</v>
      </c>
      <c r="G54" s="896"/>
      <c r="H54" s="887"/>
      <c r="I54" s="897">
        <v>48.2</v>
      </c>
      <c r="J54" s="698" t="s">
        <v>116</v>
      </c>
      <c r="K54" s="700"/>
      <c r="L54" s="701"/>
      <c r="M54" s="702">
        <v>1</v>
      </c>
    </row>
    <row r="55" spans="1:18" ht="18" customHeight="1" x14ac:dyDescent="0.25">
      <c r="A55" s="787"/>
      <c r="B55" s="790"/>
      <c r="C55" s="18"/>
      <c r="D55" s="1206"/>
      <c r="E55" s="776"/>
      <c r="F55" s="898" t="s">
        <v>183</v>
      </c>
      <c r="G55" s="889"/>
      <c r="H55" s="899"/>
      <c r="I55" s="891">
        <v>150</v>
      </c>
      <c r="J55" s="294" t="s">
        <v>132</v>
      </c>
      <c r="K55" s="778"/>
      <c r="L55" s="779"/>
      <c r="M55" s="498">
        <v>1</v>
      </c>
    </row>
    <row r="56" spans="1:18" ht="38.25" customHeight="1" x14ac:dyDescent="0.25">
      <c r="A56" s="787"/>
      <c r="B56" s="790"/>
      <c r="C56" s="17"/>
      <c r="D56" s="809" t="s">
        <v>86</v>
      </c>
      <c r="E56" s="655" t="s">
        <v>105</v>
      </c>
      <c r="F56" s="828" t="s">
        <v>183</v>
      </c>
      <c r="G56" s="900">
        <v>6.6</v>
      </c>
      <c r="H56" s="901"/>
      <c r="I56" s="842"/>
      <c r="J56" s="177" t="s">
        <v>93</v>
      </c>
      <c r="K56" s="805">
        <v>1</v>
      </c>
      <c r="L56" s="132"/>
      <c r="M56" s="124"/>
    </row>
    <row r="57" spans="1:18" ht="17.25" customHeight="1" thickBot="1" x14ac:dyDescent="0.3">
      <c r="A57" s="19"/>
      <c r="B57" s="73"/>
      <c r="C57" s="20"/>
      <c r="D57" s="40"/>
      <c r="E57" s="62"/>
      <c r="F57" s="65" t="s">
        <v>4</v>
      </c>
      <c r="G57" s="825">
        <f>+G16+G17+G18</f>
        <v>238.7</v>
      </c>
      <c r="H57" s="827">
        <f t="shared" ref="H57:I57" si="4">+H16+H17+H18</f>
        <v>567.1</v>
      </c>
      <c r="I57" s="826">
        <f t="shared" si="4"/>
        <v>680.3</v>
      </c>
      <c r="J57" s="387"/>
      <c r="K57" s="239"/>
      <c r="L57" s="138"/>
      <c r="M57" s="388"/>
    </row>
    <row r="58" spans="1:18" ht="16.5" customHeight="1" x14ac:dyDescent="0.25">
      <c r="A58" s="1168" t="s">
        <v>3</v>
      </c>
      <c r="B58" s="1182" t="s">
        <v>3</v>
      </c>
      <c r="C58" s="1183" t="s">
        <v>5</v>
      </c>
      <c r="D58" s="39" t="s">
        <v>40</v>
      </c>
      <c r="E58" s="904"/>
      <c r="F58" s="912" t="s">
        <v>15</v>
      </c>
      <c r="G58" s="909">
        <v>27.5</v>
      </c>
      <c r="H58" s="910">
        <v>13.2</v>
      </c>
      <c r="I58" s="911"/>
      <c r="J58" s="905"/>
      <c r="K58" s="906"/>
      <c r="L58" s="907"/>
      <c r="M58" s="908"/>
      <c r="O58" s="1005" t="s">
        <v>15</v>
      </c>
      <c r="P58" s="1008">
        <f>+G65</f>
        <v>27.5</v>
      </c>
      <c r="Q58" s="1008">
        <f t="shared" ref="Q58:R58" si="5">+H65</f>
        <v>13.2</v>
      </c>
      <c r="R58" s="1008">
        <f t="shared" si="5"/>
        <v>0</v>
      </c>
    </row>
    <row r="59" spans="1:18" ht="16.5" customHeight="1" x14ac:dyDescent="0.25">
      <c r="A59" s="1099"/>
      <c r="B59" s="1100"/>
      <c r="C59" s="1101"/>
      <c r="D59" s="902"/>
      <c r="E59" s="903"/>
      <c r="F59" s="806" t="s">
        <v>114</v>
      </c>
      <c r="G59" s="187">
        <v>44.6</v>
      </c>
      <c r="H59" s="45">
        <v>454.4</v>
      </c>
      <c r="I59" s="810">
        <v>584.20000000000005</v>
      </c>
      <c r="J59" s="149"/>
      <c r="K59" s="1"/>
      <c r="L59" s="161"/>
      <c r="M59" s="153"/>
      <c r="O59" s="1005" t="s">
        <v>173</v>
      </c>
      <c r="P59" s="1008">
        <f>+G61+G69+G71+G72+G73+G74+G75+G77</f>
        <v>44.6</v>
      </c>
      <c r="Q59" s="1008">
        <f t="shared" ref="Q59:R59" si="6">+H61+H69+H71+H72+H73+H74+H75+H77</f>
        <v>454.4</v>
      </c>
      <c r="R59" s="1008">
        <f t="shared" si="6"/>
        <v>584.20000000000005</v>
      </c>
    </row>
    <row r="60" spans="1:18" ht="16.5" customHeight="1" x14ac:dyDescent="0.25">
      <c r="A60" s="1099"/>
      <c r="B60" s="1100"/>
      <c r="C60" s="1101"/>
      <c r="D60" s="902"/>
      <c r="E60" s="560"/>
      <c r="F60" s="36" t="s">
        <v>37</v>
      </c>
      <c r="G60" s="550">
        <v>326</v>
      </c>
      <c r="H60" s="43"/>
      <c r="I60" s="738"/>
      <c r="J60" s="149"/>
      <c r="K60" s="675"/>
      <c r="L60" s="161"/>
      <c r="M60" s="153"/>
      <c r="O60" s="1005" t="s">
        <v>175</v>
      </c>
      <c r="P60" s="1008">
        <f>+G62+G68+G70</f>
        <v>326</v>
      </c>
      <c r="Q60" s="1008">
        <f t="shared" ref="Q60:R60" si="7">+H62+H68+H70</f>
        <v>0</v>
      </c>
      <c r="R60" s="1008">
        <f t="shared" si="7"/>
        <v>0</v>
      </c>
    </row>
    <row r="61" spans="1:18" ht="16" customHeight="1" x14ac:dyDescent="0.3">
      <c r="A61" s="1099"/>
      <c r="B61" s="1100"/>
      <c r="C61" s="1101"/>
      <c r="D61" s="1164" t="s">
        <v>50</v>
      </c>
      <c r="E61" s="558" t="s">
        <v>72</v>
      </c>
      <c r="F61" s="892" t="s">
        <v>183</v>
      </c>
      <c r="G61" s="913">
        <v>5.7</v>
      </c>
      <c r="H61" s="914">
        <v>26.7</v>
      </c>
      <c r="I61" s="915">
        <v>26</v>
      </c>
      <c r="J61" s="177" t="s">
        <v>25</v>
      </c>
      <c r="K61" s="135">
        <v>85</v>
      </c>
      <c r="L61" s="132">
        <v>90</v>
      </c>
      <c r="M61" s="124">
        <v>90</v>
      </c>
      <c r="N61" s="639"/>
      <c r="O61" s="1005"/>
      <c r="P61" s="1008">
        <f>+P58+P59+P60</f>
        <v>398.1</v>
      </c>
      <c r="Q61" s="1008">
        <f t="shared" ref="Q61:R61" si="8">+Q58+Q59+Q60</f>
        <v>467.6</v>
      </c>
      <c r="R61" s="1008">
        <f t="shared" si="8"/>
        <v>584.20000000000005</v>
      </c>
    </row>
    <row r="62" spans="1:18" ht="16" customHeight="1" x14ac:dyDescent="0.25">
      <c r="A62" s="1099"/>
      <c r="B62" s="1100"/>
      <c r="C62" s="1101"/>
      <c r="D62" s="1166"/>
      <c r="E62" s="559" t="s">
        <v>105</v>
      </c>
      <c r="F62" s="916" t="s">
        <v>182</v>
      </c>
      <c r="G62" s="881">
        <v>20</v>
      </c>
      <c r="H62" s="882"/>
      <c r="I62" s="917"/>
      <c r="J62" s="150"/>
      <c r="K62" s="134"/>
      <c r="L62" s="136"/>
      <c r="M62" s="38"/>
      <c r="O62" s="1005"/>
      <c r="P62" s="1008">
        <f>+P61-G78</f>
        <v>0</v>
      </c>
      <c r="Q62" s="1008">
        <f t="shared" ref="Q62:R62" si="9">+Q61-H78</f>
        <v>0</v>
      </c>
      <c r="R62" s="1008">
        <f t="shared" si="9"/>
        <v>0</v>
      </c>
    </row>
    <row r="63" spans="1:18" ht="22.4" customHeight="1" x14ac:dyDescent="0.25">
      <c r="A63" s="787"/>
      <c r="B63" s="790"/>
      <c r="C63" s="17"/>
      <c r="D63" s="1200" t="s">
        <v>54</v>
      </c>
      <c r="E63" s="560"/>
      <c r="F63" s="918"/>
      <c r="G63" s="1245"/>
      <c r="H63" s="1247"/>
      <c r="I63" s="1249"/>
      <c r="J63" s="151"/>
      <c r="K63" s="428"/>
      <c r="L63" s="401"/>
      <c r="M63" s="139"/>
    </row>
    <row r="64" spans="1:18" ht="22.4" customHeight="1" x14ac:dyDescent="0.25">
      <c r="A64" s="787"/>
      <c r="B64" s="790"/>
      <c r="C64" s="17"/>
      <c r="D64" s="1201"/>
      <c r="E64" s="557"/>
      <c r="F64" s="919"/>
      <c r="G64" s="1246"/>
      <c r="H64" s="1248"/>
      <c r="I64" s="1250"/>
      <c r="J64" s="306"/>
      <c r="K64" s="142"/>
      <c r="L64" s="145"/>
      <c r="M64" s="140"/>
    </row>
    <row r="65" spans="1:13" ht="15.65" customHeight="1" x14ac:dyDescent="0.25">
      <c r="A65" s="787"/>
      <c r="B65" s="790"/>
      <c r="C65" s="17"/>
      <c r="D65" s="299" t="s">
        <v>80</v>
      </c>
      <c r="E65" s="562" t="s">
        <v>105</v>
      </c>
      <c r="F65" s="920" t="s">
        <v>184</v>
      </c>
      <c r="G65" s="921">
        <v>27.5</v>
      </c>
      <c r="H65" s="833">
        <v>13.2</v>
      </c>
      <c r="I65" s="922"/>
      <c r="J65" s="1180" t="s">
        <v>81</v>
      </c>
      <c r="K65" s="135">
        <v>6</v>
      </c>
      <c r="L65" s="137">
        <v>3</v>
      </c>
      <c r="M65" s="37"/>
    </row>
    <row r="66" spans="1:13" ht="15.65" customHeight="1" x14ac:dyDescent="0.25">
      <c r="A66" s="787"/>
      <c r="B66" s="790"/>
      <c r="C66" s="17"/>
      <c r="D66" s="300"/>
      <c r="E66" s="557"/>
      <c r="F66" s="870"/>
      <c r="G66" s="923"/>
      <c r="H66" s="924"/>
      <c r="I66" s="925"/>
      <c r="J66" s="1181"/>
      <c r="K66" s="135"/>
      <c r="L66" s="137"/>
      <c r="M66" s="37"/>
    </row>
    <row r="67" spans="1:13" ht="40.5" customHeight="1" x14ac:dyDescent="0.25">
      <c r="A67" s="787"/>
      <c r="B67" s="790"/>
      <c r="C67" s="17"/>
      <c r="D67" s="66" t="s">
        <v>53</v>
      </c>
      <c r="E67" s="562" t="s">
        <v>105</v>
      </c>
      <c r="F67" s="926"/>
      <c r="G67" s="921"/>
      <c r="H67" s="927"/>
      <c r="I67" s="842"/>
      <c r="J67" s="152" t="s">
        <v>79</v>
      </c>
      <c r="K67" s="143">
        <v>2</v>
      </c>
      <c r="L67" s="146">
        <v>3</v>
      </c>
      <c r="M67" s="141">
        <v>2</v>
      </c>
    </row>
    <row r="68" spans="1:13" ht="15.65" customHeight="1" x14ac:dyDescent="0.25">
      <c r="A68" s="787"/>
      <c r="B68" s="790"/>
      <c r="C68" s="17"/>
      <c r="D68" s="78" t="s">
        <v>176</v>
      </c>
      <c r="E68" s="683"/>
      <c r="F68" s="845" t="s">
        <v>182</v>
      </c>
      <c r="G68" s="928">
        <v>56</v>
      </c>
      <c r="H68" s="927"/>
      <c r="I68" s="929"/>
      <c r="J68" s="149"/>
      <c r="K68" s="1"/>
      <c r="L68" s="161"/>
      <c r="M68" s="153"/>
    </row>
    <row r="69" spans="1:13" ht="27.65" customHeight="1" x14ac:dyDescent="0.25">
      <c r="A69" s="787"/>
      <c r="B69" s="790"/>
      <c r="C69" s="17"/>
      <c r="D69" s="79" t="s">
        <v>177</v>
      </c>
      <c r="E69" s="683"/>
      <c r="F69" s="930" t="s">
        <v>183</v>
      </c>
      <c r="G69" s="923">
        <v>38.9</v>
      </c>
      <c r="H69" s="924"/>
      <c r="I69" s="925"/>
      <c r="J69" s="149"/>
      <c r="K69" s="1"/>
      <c r="L69" s="161"/>
      <c r="M69" s="153"/>
    </row>
    <row r="70" spans="1:13" ht="14.5" customHeight="1" x14ac:dyDescent="0.25">
      <c r="A70" s="787"/>
      <c r="B70" s="790"/>
      <c r="C70" s="17"/>
      <c r="D70" s="1198" t="s">
        <v>200</v>
      </c>
      <c r="E70" s="683"/>
      <c r="F70" s="930" t="s">
        <v>182</v>
      </c>
      <c r="G70" s="931">
        <v>250</v>
      </c>
      <c r="H70" s="932"/>
      <c r="I70" s="933"/>
      <c r="J70" s="149"/>
      <c r="K70" s="1"/>
      <c r="L70" s="161"/>
      <c r="M70" s="153"/>
    </row>
    <row r="71" spans="1:13" ht="14.5" customHeight="1" x14ac:dyDescent="0.25">
      <c r="A71" s="787"/>
      <c r="B71" s="790"/>
      <c r="C71" s="17"/>
      <c r="D71" s="1199"/>
      <c r="E71" s="683"/>
      <c r="F71" s="930" t="s">
        <v>183</v>
      </c>
      <c r="G71" s="934"/>
      <c r="H71" s="935">
        <v>250</v>
      </c>
      <c r="I71" s="936"/>
      <c r="J71" s="149"/>
      <c r="K71" s="1"/>
      <c r="L71" s="161"/>
      <c r="M71" s="153"/>
    </row>
    <row r="72" spans="1:13" ht="27" customHeight="1" x14ac:dyDescent="0.25">
      <c r="A72" s="787"/>
      <c r="B72" s="790"/>
      <c r="C72" s="17"/>
      <c r="D72" s="301" t="s">
        <v>178</v>
      </c>
      <c r="E72" s="683"/>
      <c r="F72" s="930" t="s">
        <v>183</v>
      </c>
      <c r="G72" s="928"/>
      <c r="H72" s="927">
        <v>77.7</v>
      </c>
      <c r="I72" s="929"/>
      <c r="J72" s="149"/>
      <c r="K72" s="1"/>
      <c r="L72" s="161"/>
      <c r="M72" s="153"/>
    </row>
    <row r="73" spans="1:13" s="3" customFormat="1" ht="20.5" customHeight="1" x14ac:dyDescent="0.25">
      <c r="A73" s="787"/>
      <c r="B73" s="790"/>
      <c r="C73" s="17"/>
      <c r="D73" s="183" t="s">
        <v>179</v>
      </c>
      <c r="E73" s="683"/>
      <c r="F73" s="930" t="s">
        <v>183</v>
      </c>
      <c r="G73" s="937"/>
      <c r="H73" s="938">
        <v>91</v>
      </c>
      <c r="I73" s="939"/>
      <c r="J73" s="149"/>
      <c r="K73" s="396"/>
      <c r="L73" s="397"/>
      <c r="M73" s="398"/>
    </row>
    <row r="74" spans="1:13" s="3" customFormat="1" ht="28.5" customHeight="1" x14ac:dyDescent="0.25">
      <c r="A74" s="787"/>
      <c r="B74" s="790"/>
      <c r="C74" s="17"/>
      <c r="D74" s="473" t="s">
        <v>180</v>
      </c>
      <c r="E74" s="683"/>
      <c r="F74" s="930" t="s">
        <v>183</v>
      </c>
      <c r="G74" s="937"/>
      <c r="H74" s="940"/>
      <c r="I74" s="941">
        <v>401</v>
      </c>
      <c r="J74" s="149"/>
      <c r="K74" s="396"/>
      <c r="L74" s="397"/>
      <c r="M74" s="398"/>
    </row>
    <row r="75" spans="1:13" s="3" customFormat="1" ht="30" customHeight="1" x14ac:dyDescent="0.25">
      <c r="A75" s="787"/>
      <c r="B75" s="790"/>
      <c r="C75" s="17"/>
      <c r="D75" s="475" t="s">
        <v>181</v>
      </c>
      <c r="E75" s="684"/>
      <c r="F75" s="930" t="s">
        <v>183</v>
      </c>
      <c r="G75" s="942"/>
      <c r="H75" s="943"/>
      <c r="I75" s="941">
        <v>157.19999999999999</v>
      </c>
      <c r="J75" s="521"/>
      <c r="K75" s="396"/>
      <c r="L75" s="397"/>
      <c r="M75" s="398"/>
    </row>
    <row r="76" spans="1:13" s="3" customFormat="1" ht="28" customHeight="1" x14ac:dyDescent="0.25">
      <c r="A76" s="787"/>
      <c r="B76" s="790"/>
      <c r="C76" s="17"/>
      <c r="D76" s="462" t="s">
        <v>127</v>
      </c>
      <c r="E76" s="775"/>
      <c r="F76" s="944"/>
      <c r="G76" s="829"/>
      <c r="H76" s="838"/>
      <c r="I76" s="945"/>
      <c r="J76" s="156"/>
      <c r="K76" s="467"/>
      <c r="L76" s="793"/>
      <c r="M76" s="464"/>
    </row>
    <row r="77" spans="1:13" s="3" customFormat="1" ht="46.75" customHeight="1" x14ac:dyDescent="0.25">
      <c r="A77" s="787"/>
      <c r="B77" s="790"/>
      <c r="C77" s="17"/>
      <c r="D77" s="466" t="s">
        <v>164</v>
      </c>
      <c r="E77" s="573" t="s">
        <v>106</v>
      </c>
      <c r="F77" s="845" t="s">
        <v>183</v>
      </c>
      <c r="G77" s="946"/>
      <c r="H77" s="833">
        <v>9</v>
      </c>
      <c r="I77" s="947"/>
      <c r="J77" s="469" t="s">
        <v>128</v>
      </c>
      <c r="K77" s="471"/>
      <c r="L77" s="629">
        <v>0.3</v>
      </c>
      <c r="M77" s="465"/>
    </row>
    <row r="78" spans="1:13" ht="17.25" customHeight="1" thickBot="1" x14ac:dyDescent="0.3">
      <c r="A78" s="19"/>
      <c r="B78" s="73"/>
      <c r="C78" s="60"/>
      <c r="D78" s="302"/>
      <c r="E78" s="62"/>
      <c r="F78" s="65" t="s">
        <v>4</v>
      </c>
      <c r="G78" s="825">
        <f>+G58+G59+G60</f>
        <v>398.1</v>
      </c>
      <c r="H78" s="827">
        <f t="shared" ref="H78:I78" si="10">+H58+H59+H60</f>
        <v>467.6</v>
      </c>
      <c r="I78" s="826">
        <f t="shared" si="10"/>
        <v>584.20000000000005</v>
      </c>
      <c r="J78" s="147"/>
      <c r="K78" s="468"/>
      <c r="L78" s="138"/>
      <c r="M78" s="388"/>
    </row>
    <row r="79" spans="1:13" ht="15.75" customHeight="1" thickBot="1" x14ac:dyDescent="0.3">
      <c r="A79" s="19" t="s">
        <v>3</v>
      </c>
      <c r="B79" s="74" t="s">
        <v>3</v>
      </c>
      <c r="C79" s="1084" t="s">
        <v>6</v>
      </c>
      <c r="D79" s="1084"/>
      <c r="E79" s="1084"/>
      <c r="F79" s="1085"/>
      <c r="G79" s="109">
        <f>G78+G57</f>
        <v>636.79999999999995</v>
      </c>
      <c r="H79" s="110">
        <f>H78+H57</f>
        <v>1034.7</v>
      </c>
      <c r="I79" s="99">
        <f>I78+I57</f>
        <v>1264.5</v>
      </c>
      <c r="J79" s="1151"/>
      <c r="K79" s="1152"/>
      <c r="L79" s="1152"/>
      <c r="M79" s="1153"/>
    </row>
    <row r="80" spans="1:13" ht="17.25" customHeight="1" thickBot="1" x14ac:dyDescent="0.3">
      <c r="A80" s="382" t="s">
        <v>3</v>
      </c>
      <c r="B80" s="383" t="s">
        <v>5</v>
      </c>
      <c r="C80" s="1145" t="s">
        <v>26</v>
      </c>
      <c r="D80" s="1146"/>
      <c r="E80" s="1146"/>
      <c r="F80" s="1146"/>
      <c r="G80" s="1146"/>
      <c r="H80" s="1146"/>
      <c r="I80" s="1146"/>
      <c r="J80" s="1146"/>
      <c r="K80" s="1146"/>
      <c r="L80" s="1146"/>
      <c r="M80" s="1147"/>
    </row>
    <row r="81" spans="1:18" ht="27" customHeight="1" x14ac:dyDescent="0.25">
      <c r="A81" s="787" t="s">
        <v>3</v>
      </c>
      <c r="B81" s="790" t="s">
        <v>5</v>
      </c>
      <c r="C81" s="371" t="s">
        <v>3</v>
      </c>
      <c r="D81" s="373" t="s">
        <v>35</v>
      </c>
      <c r="E81" s="374"/>
      <c r="F81" s="376" t="s">
        <v>15</v>
      </c>
      <c r="G81" s="799">
        <v>57.7</v>
      </c>
      <c r="H81" s="309">
        <v>137.69999999999999</v>
      </c>
      <c r="I81" s="799">
        <v>127.7</v>
      </c>
      <c r="J81" s="378"/>
      <c r="K81" s="811"/>
      <c r="L81" s="94"/>
      <c r="M81" s="381"/>
      <c r="O81" s="1005" t="s">
        <v>15</v>
      </c>
      <c r="P81" s="1008">
        <f>+G82+G84+G85+G86</f>
        <v>57.7</v>
      </c>
      <c r="Q81" s="1008">
        <f t="shared" ref="Q81:R81" si="11">+H82+H84+H85+H86</f>
        <v>137.69999999999999</v>
      </c>
      <c r="R81" s="1008">
        <f t="shared" si="11"/>
        <v>127.7</v>
      </c>
    </row>
    <row r="82" spans="1:18" ht="28.5" customHeight="1" x14ac:dyDescent="0.25">
      <c r="A82" s="1099"/>
      <c r="B82" s="1100"/>
      <c r="C82" s="1101"/>
      <c r="D82" s="1202" t="s">
        <v>27</v>
      </c>
      <c r="E82" s="769" t="s">
        <v>72</v>
      </c>
      <c r="F82" s="952" t="s">
        <v>184</v>
      </c>
      <c r="G82" s="953">
        <v>49</v>
      </c>
      <c r="H82" s="841">
        <v>49</v>
      </c>
      <c r="I82" s="853">
        <v>49</v>
      </c>
      <c r="J82" s="338" t="s">
        <v>47</v>
      </c>
      <c r="K82" s="812">
        <v>90</v>
      </c>
      <c r="L82" s="163">
        <v>90</v>
      </c>
      <c r="M82" s="87">
        <v>90</v>
      </c>
      <c r="O82" s="1005"/>
      <c r="P82" s="1008">
        <f>+P81-G87</f>
        <v>0</v>
      </c>
      <c r="Q82" s="1008">
        <f t="shared" ref="Q82:R82" si="12">+Q81-H87</f>
        <v>0</v>
      </c>
      <c r="R82" s="1008">
        <f t="shared" si="12"/>
        <v>0</v>
      </c>
    </row>
    <row r="83" spans="1:18" ht="20.25" customHeight="1" x14ac:dyDescent="0.25">
      <c r="A83" s="1099"/>
      <c r="B83" s="1100"/>
      <c r="C83" s="1101"/>
      <c r="D83" s="1203"/>
      <c r="E83" s="655" t="s">
        <v>105</v>
      </c>
      <c r="F83" s="954"/>
      <c r="G83" s="855"/>
      <c r="H83" s="847"/>
      <c r="I83" s="955"/>
      <c r="J83" s="245" t="s">
        <v>28</v>
      </c>
      <c r="K83" s="813">
        <v>5</v>
      </c>
      <c r="L83" s="606">
        <v>5</v>
      </c>
      <c r="M83" s="607">
        <v>5</v>
      </c>
    </row>
    <row r="84" spans="1:18" ht="70.5" customHeight="1" x14ac:dyDescent="0.25">
      <c r="A84" s="787"/>
      <c r="B84" s="790"/>
      <c r="C84" s="791"/>
      <c r="D84" s="8" t="s">
        <v>46</v>
      </c>
      <c r="E84" s="182" t="s">
        <v>105</v>
      </c>
      <c r="F84" s="956" t="s">
        <v>184</v>
      </c>
      <c r="G84" s="829">
        <v>8.6999999999999993</v>
      </c>
      <c r="H84" s="829">
        <v>8.6999999999999993</v>
      </c>
      <c r="I84" s="829">
        <v>8.6999999999999993</v>
      </c>
      <c r="J84" s="329" t="s">
        <v>49</v>
      </c>
      <c r="K84" s="162">
        <v>2</v>
      </c>
      <c r="L84" s="163">
        <v>2</v>
      </c>
      <c r="M84" s="87">
        <v>2</v>
      </c>
    </row>
    <row r="85" spans="1:18" ht="29.25" customHeight="1" x14ac:dyDescent="0.25">
      <c r="A85" s="787"/>
      <c r="B85" s="790"/>
      <c r="C85" s="18"/>
      <c r="D85" s="656" t="s">
        <v>140</v>
      </c>
      <c r="E85" s="769" t="s">
        <v>106</v>
      </c>
      <c r="F85" s="957" t="s">
        <v>184</v>
      </c>
      <c r="G85" s="829"/>
      <c r="H85" s="829">
        <v>20</v>
      </c>
      <c r="I85" s="844">
        <v>15</v>
      </c>
      <c r="J85" s="574" t="s">
        <v>141</v>
      </c>
      <c r="K85" s="568"/>
      <c r="L85" s="582">
        <v>100</v>
      </c>
      <c r="M85" s="583">
        <v>100</v>
      </c>
      <c r="N85" s="237"/>
    </row>
    <row r="86" spans="1:18" ht="40" customHeight="1" x14ac:dyDescent="0.25">
      <c r="A86" s="787"/>
      <c r="B86" s="790"/>
      <c r="C86" s="18"/>
      <c r="D86" s="657" t="s">
        <v>201</v>
      </c>
      <c r="E86" s="581" t="s">
        <v>106</v>
      </c>
      <c r="F86" s="957" t="s">
        <v>184</v>
      </c>
      <c r="G86" s="829"/>
      <c r="H86" s="829">
        <v>60</v>
      </c>
      <c r="I86" s="844">
        <v>55</v>
      </c>
      <c r="J86" s="575" t="s">
        <v>166</v>
      </c>
      <c r="K86" s="568"/>
      <c r="L86" s="582"/>
      <c r="M86" s="584">
        <v>1</v>
      </c>
      <c r="N86" s="237"/>
    </row>
    <row r="87" spans="1:18" ht="17.25" customHeight="1" thickBot="1" x14ac:dyDescent="0.3">
      <c r="A87" s="19"/>
      <c r="B87" s="73"/>
      <c r="C87" s="279"/>
      <c r="D87" s="281"/>
      <c r="E87" s="1016"/>
      <c r="F87" s="282" t="s">
        <v>4</v>
      </c>
      <c r="G87" s="948">
        <f>+G81</f>
        <v>57.7</v>
      </c>
      <c r="H87" s="285">
        <f t="shared" ref="H87:I87" si="13">+H81</f>
        <v>137.69999999999999</v>
      </c>
      <c r="I87" s="949">
        <f t="shared" si="13"/>
        <v>127.7</v>
      </c>
      <c r="J87" s="564"/>
      <c r="K87" s="69"/>
      <c r="L87" s="565"/>
      <c r="M87" s="388"/>
    </row>
    <row r="88" spans="1:18" ht="15.65" customHeight="1" thickBot="1" x14ac:dyDescent="0.3">
      <c r="A88" s="9" t="s">
        <v>3</v>
      </c>
      <c r="B88" s="74" t="s">
        <v>5</v>
      </c>
      <c r="C88" s="1083" t="s">
        <v>6</v>
      </c>
      <c r="D88" s="1084"/>
      <c r="E88" s="1084"/>
      <c r="F88" s="1085"/>
      <c r="G88" s="109">
        <f t="shared" ref="G88:I88" si="14">G87</f>
        <v>57.7</v>
      </c>
      <c r="H88" s="110">
        <f t="shared" si="14"/>
        <v>137.69999999999999</v>
      </c>
      <c r="I88" s="370">
        <f t="shared" si="14"/>
        <v>127.7</v>
      </c>
      <c r="J88" s="1151"/>
      <c r="K88" s="1152"/>
      <c r="L88" s="1152"/>
      <c r="M88" s="1153"/>
    </row>
    <row r="89" spans="1:18" ht="17.25" customHeight="1" thickBot="1" x14ac:dyDescent="0.3">
      <c r="A89" s="9" t="s">
        <v>3</v>
      </c>
      <c r="B89" s="74" t="s">
        <v>17</v>
      </c>
      <c r="C89" s="1148" t="s">
        <v>59</v>
      </c>
      <c r="D89" s="1149"/>
      <c r="E89" s="1149"/>
      <c r="F89" s="1149"/>
      <c r="G89" s="1149"/>
      <c r="H89" s="1149"/>
      <c r="I89" s="1149"/>
      <c r="J89" s="1149"/>
      <c r="K89" s="1149"/>
      <c r="L89" s="1149"/>
      <c r="M89" s="1150"/>
    </row>
    <row r="90" spans="1:18" ht="39" customHeight="1" x14ac:dyDescent="0.25">
      <c r="A90" s="786" t="s">
        <v>3</v>
      </c>
      <c r="B90" s="789" t="s">
        <v>17</v>
      </c>
      <c r="C90" s="788" t="s">
        <v>3</v>
      </c>
      <c r="D90" s="792" t="s">
        <v>36</v>
      </c>
      <c r="E90" s="95"/>
      <c r="F90" s="322" t="s">
        <v>15</v>
      </c>
      <c r="G90" s="950">
        <v>22</v>
      </c>
      <c r="H90" s="910">
        <v>27</v>
      </c>
      <c r="I90" s="951">
        <v>17</v>
      </c>
      <c r="J90" s="341"/>
      <c r="K90" s="165"/>
      <c r="L90" s="167"/>
      <c r="M90" s="246"/>
      <c r="O90" s="1005" t="s">
        <v>15</v>
      </c>
      <c r="P90" s="1008">
        <f>+G91+G92+G94+G95+G96+G97</f>
        <v>22</v>
      </c>
      <c r="Q90" s="1008">
        <f t="shared" ref="Q90:R90" si="15">+H91+H92+H94+H95+H96+H97</f>
        <v>27</v>
      </c>
      <c r="R90" s="1008">
        <f t="shared" si="15"/>
        <v>17</v>
      </c>
    </row>
    <row r="91" spans="1:18" ht="28.4" customHeight="1" x14ac:dyDescent="0.25">
      <c r="A91" s="787"/>
      <c r="B91" s="790"/>
      <c r="C91" s="788"/>
      <c r="D91" s="768" t="s">
        <v>29</v>
      </c>
      <c r="E91" s="220" t="s">
        <v>105</v>
      </c>
      <c r="F91" s="957" t="s">
        <v>184</v>
      </c>
      <c r="G91" s="958">
        <v>6</v>
      </c>
      <c r="H91" s="864">
        <v>6</v>
      </c>
      <c r="I91" s="853">
        <v>6</v>
      </c>
      <c r="J91" s="339" t="s">
        <v>31</v>
      </c>
      <c r="K91" s="162">
        <v>3</v>
      </c>
      <c r="L91" s="164">
        <v>3</v>
      </c>
      <c r="M91" s="155">
        <v>3</v>
      </c>
      <c r="O91" s="1005"/>
      <c r="P91" s="1008">
        <f>+P90-G98</f>
        <v>0</v>
      </c>
      <c r="Q91" s="1008">
        <f t="shared" ref="Q91:R91" si="16">+Q90-H98</f>
        <v>0</v>
      </c>
      <c r="R91" s="1008">
        <f t="shared" si="16"/>
        <v>0</v>
      </c>
    </row>
    <row r="92" spans="1:18" ht="41.25" customHeight="1" x14ac:dyDescent="0.25">
      <c r="A92" s="787"/>
      <c r="B92" s="790"/>
      <c r="C92" s="26"/>
      <c r="D92" s="589" t="s">
        <v>73</v>
      </c>
      <c r="E92" s="221" t="s">
        <v>105</v>
      </c>
      <c r="F92" s="866" t="s">
        <v>184</v>
      </c>
      <c r="G92" s="959">
        <v>4</v>
      </c>
      <c r="H92" s="960">
        <v>4</v>
      </c>
      <c r="I92" s="961">
        <v>4</v>
      </c>
      <c r="J92" s="339" t="s">
        <v>61</v>
      </c>
      <c r="K92" s="166">
        <v>6</v>
      </c>
      <c r="L92" s="168">
        <v>6</v>
      </c>
      <c r="M92" s="49">
        <v>6</v>
      </c>
    </row>
    <row r="93" spans="1:18" ht="14.15" customHeight="1" x14ac:dyDescent="0.25">
      <c r="A93" s="787"/>
      <c r="B93" s="790"/>
      <c r="C93" s="788"/>
      <c r="D93" s="767" t="s">
        <v>41</v>
      </c>
      <c r="E93" s="324"/>
      <c r="F93" s="944"/>
      <c r="G93" s="829"/>
      <c r="H93" s="901"/>
      <c r="I93" s="844"/>
      <c r="J93" s="338"/>
      <c r="K93" s="82"/>
      <c r="L93" s="80"/>
      <c r="M93" s="157"/>
    </row>
    <row r="94" spans="1:18" ht="26.15" customHeight="1" x14ac:dyDescent="0.25">
      <c r="A94" s="787"/>
      <c r="B94" s="790"/>
      <c r="C94" s="26"/>
      <c r="D94" s="590" t="s">
        <v>108</v>
      </c>
      <c r="E94" s="325" t="s">
        <v>105</v>
      </c>
      <c r="F94" s="962" t="s">
        <v>184</v>
      </c>
      <c r="G94" s="963">
        <v>2</v>
      </c>
      <c r="H94" s="841">
        <v>2</v>
      </c>
      <c r="I94" s="947">
        <v>2</v>
      </c>
      <c r="J94" s="327" t="s">
        <v>42</v>
      </c>
      <c r="K94" s="635">
        <v>1</v>
      </c>
      <c r="L94" s="629">
        <v>1</v>
      </c>
      <c r="M94" s="636">
        <v>1</v>
      </c>
    </row>
    <row r="95" spans="1:18" ht="27.65" customHeight="1" x14ac:dyDescent="0.25">
      <c r="A95" s="787"/>
      <c r="B95" s="790"/>
      <c r="C95" s="26"/>
      <c r="D95" s="591" t="s">
        <v>103</v>
      </c>
      <c r="E95" s="229" t="s">
        <v>105</v>
      </c>
      <c r="F95" s="964" t="s">
        <v>184</v>
      </c>
      <c r="G95" s="921">
        <v>3</v>
      </c>
      <c r="H95" s="833">
        <v>10</v>
      </c>
      <c r="I95" s="947"/>
      <c r="J95" s="327" t="s">
        <v>30</v>
      </c>
      <c r="K95" s="637">
        <v>100</v>
      </c>
      <c r="L95" s="633">
        <v>200</v>
      </c>
      <c r="M95" s="638"/>
    </row>
    <row r="96" spans="1:18" s="3" customFormat="1" ht="26.25" customHeight="1" x14ac:dyDescent="0.25">
      <c r="A96" s="787"/>
      <c r="B96" s="790"/>
      <c r="C96" s="26"/>
      <c r="D96" s="590" t="s">
        <v>117</v>
      </c>
      <c r="E96" s="231" t="s">
        <v>105</v>
      </c>
      <c r="F96" s="965" t="s">
        <v>184</v>
      </c>
      <c r="G96" s="966">
        <v>2</v>
      </c>
      <c r="H96" s="967"/>
      <c r="I96" s="968"/>
      <c r="J96" s="320" t="s">
        <v>107</v>
      </c>
      <c r="K96" s="569">
        <v>1</v>
      </c>
      <c r="L96" s="570"/>
      <c r="M96" s="216"/>
    </row>
    <row r="97" spans="1:18" ht="32.9" customHeight="1" x14ac:dyDescent="0.25">
      <c r="A97" s="787"/>
      <c r="B97" s="790"/>
      <c r="C97" s="26"/>
      <c r="D97" s="592" t="s">
        <v>44</v>
      </c>
      <c r="E97" s="319" t="s">
        <v>105</v>
      </c>
      <c r="F97" s="954" t="s">
        <v>184</v>
      </c>
      <c r="G97" s="829">
        <v>5</v>
      </c>
      <c r="H97" s="829">
        <v>5</v>
      </c>
      <c r="I97" s="969">
        <v>5</v>
      </c>
      <c r="J97" s="339" t="s">
        <v>48</v>
      </c>
      <c r="K97" s="631">
        <v>1</v>
      </c>
      <c r="L97" s="630">
        <v>1</v>
      </c>
      <c r="M97" s="46">
        <v>1</v>
      </c>
    </row>
    <row r="98" spans="1:18" ht="17.25" customHeight="1" thickBot="1" x14ac:dyDescent="0.3">
      <c r="A98" s="19"/>
      <c r="B98" s="73"/>
      <c r="C98" s="20"/>
      <c r="D98" s="57"/>
      <c r="E98" s="62"/>
      <c r="F98" s="323" t="s">
        <v>4</v>
      </c>
      <c r="G98" s="825">
        <f>+G90</f>
        <v>22</v>
      </c>
      <c r="H98" s="107">
        <f t="shared" ref="H98:I98" si="17">+H90</f>
        <v>27</v>
      </c>
      <c r="I98" s="68">
        <f t="shared" si="17"/>
        <v>17</v>
      </c>
      <c r="J98" s="305"/>
      <c r="K98" s="69"/>
      <c r="L98" s="138"/>
      <c r="M98" s="133"/>
    </row>
    <row r="99" spans="1:18" ht="15.65" customHeight="1" x14ac:dyDescent="0.25">
      <c r="A99" s="1168" t="s">
        <v>3</v>
      </c>
      <c r="B99" s="1171" t="s">
        <v>17</v>
      </c>
      <c r="C99" s="1173" t="s">
        <v>5</v>
      </c>
      <c r="D99" s="1169" t="s">
        <v>52</v>
      </c>
      <c r="E99" s="334"/>
      <c r="F99" s="354" t="s">
        <v>15</v>
      </c>
      <c r="G99" s="970">
        <v>420</v>
      </c>
      <c r="H99" s="971">
        <v>796.9</v>
      </c>
      <c r="I99" s="972">
        <v>1205.9000000000001</v>
      </c>
      <c r="J99" s="343"/>
      <c r="K99" s="666"/>
      <c r="L99" s="170"/>
      <c r="M99" s="158"/>
      <c r="O99" s="1005" t="s">
        <v>15</v>
      </c>
      <c r="P99" s="1006">
        <f>+G101+G105+G110+G113+G114+G115+G117+G119+G120</f>
        <v>420</v>
      </c>
      <c r="Q99" s="1006">
        <f t="shared" ref="Q99:R99" si="18">+H101+H105+H110+H113+H114+H115+H117+H119+H120</f>
        <v>796.9</v>
      </c>
      <c r="R99" s="1006">
        <f t="shared" si="18"/>
        <v>1205.9000000000001</v>
      </c>
    </row>
    <row r="100" spans="1:18" ht="15.65" customHeight="1" x14ac:dyDescent="0.25">
      <c r="A100" s="1099"/>
      <c r="B100" s="1172"/>
      <c r="C100" s="1174"/>
      <c r="D100" s="1170"/>
      <c r="E100" s="332"/>
      <c r="F100" s="219" t="s">
        <v>58</v>
      </c>
      <c r="G100" s="973">
        <v>80</v>
      </c>
      <c r="H100" s="974"/>
      <c r="I100" s="975"/>
      <c r="J100" s="214"/>
      <c r="K100" s="249"/>
      <c r="L100" s="800"/>
      <c r="M100" s="159"/>
      <c r="O100" s="1005" t="s">
        <v>174</v>
      </c>
      <c r="P100" s="1007">
        <f>+G106</f>
        <v>80</v>
      </c>
      <c r="Q100" s="1007">
        <f t="shared" ref="Q100:R100" si="19">+H106</f>
        <v>0</v>
      </c>
      <c r="R100" s="1007">
        <f t="shared" si="19"/>
        <v>0</v>
      </c>
    </row>
    <row r="101" spans="1:18" ht="14.15" customHeight="1" x14ac:dyDescent="0.25">
      <c r="A101" s="787"/>
      <c r="B101" s="75"/>
      <c r="C101" s="788"/>
      <c r="D101" s="1081" t="s">
        <v>51</v>
      </c>
      <c r="E101" s="232" t="s">
        <v>102</v>
      </c>
      <c r="F101" s="976" t="s">
        <v>184</v>
      </c>
      <c r="G101" s="977">
        <v>300</v>
      </c>
      <c r="H101" s="850">
        <v>300</v>
      </c>
      <c r="I101" s="842">
        <v>320</v>
      </c>
      <c r="J101" s="344" t="s">
        <v>56</v>
      </c>
      <c r="K101" s="667">
        <v>5</v>
      </c>
      <c r="L101" s="163">
        <v>5</v>
      </c>
      <c r="M101" s="87">
        <v>5</v>
      </c>
      <c r="O101" s="1005"/>
      <c r="P101" s="1007">
        <f>+P99+P100</f>
        <v>500</v>
      </c>
      <c r="Q101" s="1007">
        <f t="shared" ref="Q101:R101" si="20">+Q99+Q100</f>
        <v>796.9</v>
      </c>
      <c r="R101" s="1007">
        <f t="shared" si="20"/>
        <v>1205.9000000000001</v>
      </c>
    </row>
    <row r="102" spans="1:18" ht="14.15" customHeight="1" x14ac:dyDescent="0.25">
      <c r="A102" s="787"/>
      <c r="B102" s="75"/>
      <c r="C102" s="788"/>
      <c r="D102" s="1082"/>
      <c r="E102" s="333" t="s">
        <v>105</v>
      </c>
      <c r="F102" s="780"/>
      <c r="G102" s="348"/>
      <c r="H102" s="352"/>
      <c r="I102" s="331"/>
      <c r="J102" s="295"/>
      <c r="K102" s="668"/>
      <c r="L102" s="173"/>
      <c r="M102" s="189"/>
      <c r="O102" s="1005"/>
      <c r="P102" s="1008">
        <f>+P101-G121</f>
        <v>0</v>
      </c>
      <c r="Q102" s="1008">
        <f t="shared" ref="Q102:R102" si="21">+Q101-H121</f>
        <v>0</v>
      </c>
      <c r="R102" s="1008">
        <f t="shared" si="21"/>
        <v>0</v>
      </c>
    </row>
    <row r="103" spans="1:18" ht="14.15" customHeight="1" x14ac:dyDescent="0.25">
      <c r="A103" s="787"/>
      <c r="B103" s="75"/>
      <c r="C103" s="788"/>
      <c r="D103" s="1082"/>
      <c r="E103" s="334" t="s">
        <v>70</v>
      </c>
      <c r="F103" s="780"/>
      <c r="G103" s="206"/>
      <c r="H103" s="519"/>
      <c r="I103" s="102"/>
      <c r="J103" s="295"/>
      <c r="K103" s="668"/>
      <c r="L103" s="173"/>
      <c r="M103" s="189"/>
    </row>
    <row r="104" spans="1:18" ht="14.15" customHeight="1" x14ac:dyDescent="0.25">
      <c r="A104" s="787"/>
      <c r="B104" s="75"/>
      <c r="C104" s="788"/>
      <c r="D104" s="1092"/>
      <c r="E104" s="233" t="s">
        <v>71</v>
      </c>
      <c r="F104" s="84"/>
      <c r="G104" s="798"/>
      <c r="H104" s="773"/>
      <c r="I104" s="257"/>
      <c r="J104" s="214"/>
      <c r="K104" s="249"/>
      <c r="L104" s="800"/>
      <c r="M104" s="159"/>
    </row>
    <row r="105" spans="1:18" ht="25.5" customHeight="1" x14ac:dyDescent="0.25">
      <c r="A105" s="787"/>
      <c r="B105" s="790"/>
      <c r="C105" s="788"/>
      <c r="D105" s="1081" t="s">
        <v>170</v>
      </c>
      <c r="E105" s="232" t="s">
        <v>70</v>
      </c>
      <c r="F105" s="978" t="s">
        <v>184</v>
      </c>
      <c r="G105" s="921">
        <v>90</v>
      </c>
      <c r="H105" s="833"/>
      <c r="I105" s="979"/>
      <c r="J105" s="747" t="s">
        <v>169</v>
      </c>
      <c r="K105" s="143">
        <v>100</v>
      </c>
      <c r="L105" s="748"/>
      <c r="M105" s="749"/>
    </row>
    <row r="106" spans="1:18" ht="15" customHeight="1" x14ac:dyDescent="0.25">
      <c r="A106" s="787"/>
      <c r="B106" s="75"/>
      <c r="C106" s="788"/>
      <c r="D106" s="1082"/>
      <c r="E106" s="334" t="s">
        <v>105</v>
      </c>
      <c r="F106" s="964" t="s">
        <v>185</v>
      </c>
      <c r="G106" s="874">
        <v>80</v>
      </c>
      <c r="H106" s="980"/>
      <c r="I106" s="981"/>
      <c r="J106" s="395"/>
      <c r="K106" s="752"/>
      <c r="L106" s="753"/>
      <c r="M106" s="754"/>
      <c r="N106" s="88"/>
    </row>
    <row r="107" spans="1:18" ht="15.65" customHeight="1" x14ac:dyDescent="0.25">
      <c r="A107" s="787"/>
      <c r="B107" s="75"/>
      <c r="C107" s="788"/>
      <c r="D107" s="1082"/>
      <c r="E107" s="334" t="s">
        <v>72</v>
      </c>
      <c r="F107" s="978"/>
      <c r="G107" s="977"/>
      <c r="H107" s="850"/>
      <c r="I107" s="842"/>
      <c r="J107" s="755"/>
      <c r="K107" s="756"/>
      <c r="L107" s="757"/>
      <c r="M107" s="758"/>
    </row>
    <row r="108" spans="1:18" ht="15.65" customHeight="1" x14ac:dyDescent="0.25">
      <c r="A108" s="787"/>
      <c r="B108" s="75"/>
      <c r="C108" s="788"/>
      <c r="D108" s="1082"/>
      <c r="E108" s="1017" t="s">
        <v>71</v>
      </c>
      <c r="F108" s="978"/>
      <c r="G108" s="977"/>
      <c r="H108" s="850"/>
      <c r="I108" s="842"/>
      <c r="J108" s="251"/>
      <c r="K108" s="135"/>
      <c r="L108" s="760"/>
      <c r="M108" s="758"/>
      <c r="N108" s="222"/>
      <c r="O108" s="222"/>
      <c r="P108" s="222"/>
    </row>
    <row r="109" spans="1:18" ht="15.65" customHeight="1" x14ac:dyDescent="0.25">
      <c r="A109" s="787"/>
      <c r="B109" s="75"/>
      <c r="C109" s="788"/>
      <c r="D109" s="1092"/>
      <c r="F109" s="962"/>
      <c r="G109" s="923"/>
      <c r="H109" s="850"/>
      <c r="I109" s="851"/>
      <c r="J109" s="763"/>
      <c r="K109" s="765"/>
      <c r="L109" s="760"/>
      <c r="M109" s="766"/>
      <c r="N109" s="222"/>
      <c r="O109" s="222"/>
      <c r="P109" s="222"/>
    </row>
    <row r="110" spans="1:18" s="3" customFormat="1" ht="15.65" customHeight="1" x14ac:dyDescent="0.25">
      <c r="A110" s="787"/>
      <c r="B110" s="328"/>
      <c r="C110" s="788"/>
      <c r="D110" s="1096" t="s">
        <v>158</v>
      </c>
      <c r="E110" s="769" t="s">
        <v>72</v>
      </c>
      <c r="F110" s="976" t="s">
        <v>184</v>
      </c>
      <c r="G110" s="856">
        <v>10</v>
      </c>
      <c r="H110" s="982">
        <v>10</v>
      </c>
      <c r="I110" s="983"/>
      <c r="J110" s="329" t="s">
        <v>62</v>
      </c>
      <c r="K110" s="1154"/>
      <c r="L110" s="1108">
        <v>1</v>
      </c>
      <c r="M110" s="1159"/>
    </row>
    <row r="111" spans="1:18" s="3" customFormat="1" ht="15.65" customHeight="1" x14ac:dyDescent="0.25">
      <c r="A111" s="787"/>
      <c r="B111" s="328"/>
      <c r="C111" s="788"/>
      <c r="D111" s="1097"/>
      <c r="E111" s="655" t="s">
        <v>105</v>
      </c>
      <c r="F111" s="886"/>
      <c r="G111" s="984"/>
      <c r="H111" s="985"/>
      <c r="I111" s="986"/>
      <c r="J111" s="330"/>
      <c r="K111" s="1156"/>
      <c r="L111" s="1157"/>
      <c r="M111" s="1160"/>
    </row>
    <row r="112" spans="1:18" s="3" customFormat="1" ht="15.65" customHeight="1" x14ac:dyDescent="0.25">
      <c r="A112" s="787"/>
      <c r="B112" s="328"/>
      <c r="C112" s="788"/>
      <c r="D112" s="1098"/>
      <c r="E112" s="770" t="s">
        <v>71</v>
      </c>
      <c r="F112" s="859"/>
      <c r="G112" s="987"/>
      <c r="H112" s="988"/>
      <c r="I112" s="986"/>
      <c r="J112" s="245"/>
      <c r="K112" s="1155"/>
      <c r="L112" s="1158"/>
      <c r="M112" s="1161"/>
    </row>
    <row r="113" spans="1:39" ht="18" customHeight="1" x14ac:dyDescent="0.25">
      <c r="A113" s="787"/>
      <c r="B113" s="75"/>
      <c r="C113" s="788"/>
      <c r="D113" s="1081" t="s">
        <v>159</v>
      </c>
      <c r="E113" s="769" t="s">
        <v>72</v>
      </c>
      <c r="F113" s="976" t="s">
        <v>184</v>
      </c>
      <c r="G113" s="953">
        <v>20</v>
      </c>
      <c r="H113" s="989"/>
      <c r="I113" s="990"/>
      <c r="J113" s="129" t="s">
        <v>62</v>
      </c>
      <c r="K113" s="599">
        <v>1</v>
      </c>
      <c r="L113" s="132"/>
      <c r="M113" s="617"/>
    </row>
    <row r="114" spans="1:39" ht="24" customHeight="1" x14ac:dyDescent="0.25">
      <c r="A114" s="787"/>
      <c r="B114" s="75"/>
      <c r="C114" s="26"/>
      <c r="D114" s="1082"/>
      <c r="E114" s="655" t="s">
        <v>105</v>
      </c>
      <c r="F114" s="965" t="s">
        <v>184</v>
      </c>
      <c r="G114" s="946"/>
      <c r="H114" s="991">
        <v>200</v>
      </c>
      <c r="I114" s="849">
        <v>500</v>
      </c>
      <c r="J114" s="214" t="s">
        <v>155</v>
      </c>
      <c r="K114" s="478"/>
      <c r="L114" s="619">
        <v>30</v>
      </c>
      <c r="M114" s="38">
        <v>100</v>
      </c>
    </row>
    <row r="115" spans="1:39" s="3" customFormat="1" ht="17.149999999999999" customHeight="1" x14ac:dyDescent="0.25">
      <c r="A115" s="787"/>
      <c r="B115" s="328"/>
      <c r="C115" s="26"/>
      <c r="D115" s="1184" t="s">
        <v>109</v>
      </c>
      <c r="E115" s="769" t="s">
        <v>72</v>
      </c>
      <c r="F115" s="976" t="s">
        <v>184</v>
      </c>
      <c r="G115" s="992"/>
      <c r="H115" s="993">
        <v>15</v>
      </c>
      <c r="I115" s="838">
        <v>15</v>
      </c>
      <c r="J115" s="295" t="s">
        <v>167</v>
      </c>
      <c r="K115" s="1154"/>
      <c r="L115" s="1108"/>
      <c r="M115" s="1224">
        <v>1</v>
      </c>
      <c r="N115" s="538"/>
      <c r="O115" s="538"/>
      <c r="P115" s="538"/>
      <c r="Q115" s="538"/>
      <c r="R115" s="538"/>
      <c r="S115" s="538"/>
      <c r="T115" s="538"/>
    </row>
    <row r="116" spans="1:39" s="3" customFormat="1" ht="17.149999999999999" customHeight="1" x14ac:dyDescent="0.25">
      <c r="A116" s="787"/>
      <c r="B116" s="328"/>
      <c r="C116" s="26"/>
      <c r="D116" s="1185"/>
      <c r="E116" s="770" t="s">
        <v>106</v>
      </c>
      <c r="F116" s="886"/>
      <c r="G116" s="994"/>
      <c r="H116" s="988"/>
      <c r="I116" s="995"/>
      <c r="J116" s="171"/>
      <c r="K116" s="1155"/>
      <c r="L116" s="1158"/>
      <c r="M116" s="1225"/>
      <c r="N116" s="538"/>
      <c r="O116" s="538"/>
      <c r="P116" s="538"/>
      <c r="Q116" s="538"/>
      <c r="R116" s="538"/>
      <c r="S116" s="538"/>
      <c r="T116" s="538"/>
    </row>
    <row r="117" spans="1:39" s="3" customFormat="1" ht="15" customHeight="1" x14ac:dyDescent="0.25">
      <c r="A117" s="787"/>
      <c r="B117" s="328"/>
      <c r="C117" s="26"/>
      <c r="D117" s="1184" t="s">
        <v>161</v>
      </c>
      <c r="E117" s="769" t="s">
        <v>72</v>
      </c>
      <c r="F117" s="976" t="s">
        <v>184</v>
      </c>
      <c r="G117" s="996"/>
      <c r="H117" s="993">
        <v>15</v>
      </c>
      <c r="I117" s="844">
        <v>20</v>
      </c>
      <c r="J117" s="344" t="s">
        <v>62</v>
      </c>
      <c r="K117" s="1154"/>
      <c r="L117" s="1220"/>
      <c r="M117" s="1110">
        <v>1</v>
      </c>
      <c r="N117" s="538"/>
      <c r="O117" s="538"/>
      <c r="P117" s="538"/>
      <c r="Q117" s="538"/>
      <c r="R117" s="538"/>
      <c r="S117" s="538"/>
      <c r="T117" s="538"/>
    </row>
    <row r="118" spans="1:39" s="3" customFormat="1" ht="15" customHeight="1" x14ac:dyDescent="0.25">
      <c r="A118" s="787"/>
      <c r="B118" s="328"/>
      <c r="C118" s="26"/>
      <c r="D118" s="1185"/>
      <c r="E118" s="770" t="s">
        <v>106</v>
      </c>
      <c r="F118" s="886"/>
      <c r="G118" s="997"/>
      <c r="H118" s="985"/>
      <c r="I118" s="998"/>
      <c r="J118" s="215"/>
      <c r="K118" s="1155"/>
      <c r="L118" s="1221"/>
      <c r="M118" s="1222"/>
      <c r="N118" s="538"/>
      <c r="O118" s="538"/>
      <c r="P118" s="538"/>
      <c r="Q118" s="538"/>
      <c r="R118" s="538"/>
      <c r="S118" s="538"/>
      <c r="T118" s="538"/>
    </row>
    <row r="119" spans="1:39" s="3" customFormat="1" ht="27.65" customHeight="1" x14ac:dyDescent="0.25">
      <c r="A119" s="787"/>
      <c r="B119" s="328"/>
      <c r="C119" s="26"/>
      <c r="D119" s="1184" t="s">
        <v>160</v>
      </c>
      <c r="E119" s="655" t="s">
        <v>72</v>
      </c>
      <c r="F119" s="999" t="s">
        <v>184</v>
      </c>
      <c r="G119" s="1000"/>
      <c r="H119" s="993">
        <v>256.89999999999998</v>
      </c>
      <c r="I119" s="1001"/>
      <c r="J119" s="624" t="s">
        <v>156</v>
      </c>
      <c r="K119" s="796"/>
      <c r="L119" s="797">
        <v>100</v>
      </c>
      <c r="M119" s="623"/>
      <c r="N119" s="538"/>
      <c r="O119" s="538"/>
      <c r="P119" s="538"/>
      <c r="Q119" s="538"/>
      <c r="R119" s="538"/>
      <c r="S119" s="538"/>
      <c r="T119" s="538"/>
    </row>
    <row r="120" spans="1:39" s="3" customFormat="1" ht="27.65" customHeight="1" x14ac:dyDescent="0.25">
      <c r="A120" s="787"/>
      <c r="B120" s="328"/>
      <c r="C120" s="26"/>
      <c r="D120" s="1185"/>
      <c r="E120" s="655" t="s">
        <v>106</v>
      </c>
      <c r="F120" s="898" t="s">
        <v>184</v>
      </c>
      <c r="G120" s="1002"/>
      <c r="H120" s="1003"/>
      <c r="I120" s="842">
        <v>350.9</v>
      </c>
      <c r="J120" s="613" t="s">
        <v>157</v>
      </c>
      <c r="K120" s="622"/>
      <c r="L120" s="570"/>
      <c r="M120" s="551">
        <v>100</v>
      </c>
    </row>
    <row r="121" spans="1:39" ht="15" customHeight="1" thickBot="1" x14ac:dyDescent="0.3">
      <c r="A121" s="19"/>
      <c r="B121" s="76"/>
      <c r="C121" s="28"/>
      <c r="D121" s="621"/>
      <c r="E121" s="209"/>
      <c r="F121" s="242" t="s">
        <v>4</v>
      </c>
      <c r="G121" s="825">
        <f>+G99+G100</f>
        <v>500</v>
      </c>
      <c r="H121" s="827">
        <f>+H99+H100</f>
        <v>796.9</v>
      </c>
      <c r="I121" s="826">
        <f t="shared" ref="I121" si="22">+I99+I100</f>
        <v>1205.9000000000001</v>
      </c>
      <c r="J121" s="147"/>
      <c r="K121" s="69"/>
      <c r="L121" s="138"/>
      <c r="M121" s="133"/>
    </row>
    <row r="122" spans="1:39" ht="15" customHeight="1" thickBot="1" x14ac:dyDescent="0.3">
      <c r="A122" s="19" t="s">
        <v>3</v>
      </c>
      <c r="B122" s="73" t="s">
        <v>17</v>
      </c>
      <c r="C122" s="1075" t="s">
        <v>6</v>
      </c>
      <c r="D122" s="1076"/>
      <c r="E122" s="1076"/>
      <c r="F122" s="1077"/>
      <c r="G122" s="118">
        <f>G121+G98</f>
        <v>522</v>
      </c>
      <c r="H122" s="121">
        <f>H121+H98</f>
        <v>823.9</v>
      </c>
      <c r="I122" s="116">
        <f>I121+I98</f>
        <v>1222.9000000000001</v>
      </c>
      <c r="J122" s="1151"/>
      <c r="K122" s="1152"/>
      <c r="L122" s="1152"/>
      <c r="M122" s="1153"/>
    </row>
    <row r="123" spans="1:39" ht="14.25" customHeight="1" thickBot="1" x14ac:dyDescent="0.3">
      <c r="A123" s="9" t="s">
        <v>3</v>
      </c>
      <c r="B123" s="1078" t="s">
        <v>7</v>
      </c>
      <c r="C123" s="1078"/>
      <c r="D123" s="1078"/>
      <c r="E123" s="1078"/>
      <c r="F123" s="1079"/>
      <c r="G123" s="119">
        <f>G122+G88+G79</f>
        <v>1216.5</v>
      </c>
      <c r="H123" s="122">
        <f>H122+H88+H79</f>
        <v>1996.3</v>
      </c>
      <c r="I123" s="117">
        <f>I122+I88+I79</f>
        <v>2615.1</v>
      </c>
      <c r="J123" s="1175"/>
      <c r="K123" s="1176"/>
      <c r="L123" s="1176"/>
      <c r="M123" s="1177"/>
    </row>
    <row r="124" spans="1:39" ht="14.25" customHeight="1" thickBot="1" x14ac:dyDescent="0.3">
      <c r="A124" s="10" t="s">
        <v>3</v>
      </c>
      <c r="B124" s="1080" t="s">
        <v>64</v>
      </c>
      <c r="C124" s="1080"/>
      <c r="D124" s="1080"/>
      <c r="E124" s="1080"/>
      <c r="F124" s="1080"/>
      <c r="G124" s="120">
        <f t="shared" ref="G124:I124" si="23">G123</f>
        <v>1216.5</v>
      </c>
      <c r="H124" s="123">
        <f>H123</f>
        <v>1996.3</v>
      </c>
      <c r="I124" s="113">
        <f t="shared" si="23"/>
        <v>2615.1</v>
      </c>
      <c r="J124" s="1209"/>
      <c r="K124" s="1210"/>
      <c r="L124" s="1210"/>
      <c r="M124" s="1211"/>
    </row>
    <row r="125" spans="1:39" s="2" customFormat="1" ht="17.25" customHeight="1" x14ac:dyDescent="0.25">
      <c r="A125" s="1253" t="s">
        <v>204</v>
      </c>
      <c r="B125" s="1253"/>
      <c r="C125" s="1253"/>
      <c r="D125" s="1253"/>
      <c r="E125" s="1253"/>
      <c r="F125" s="1253"/>
      <c r="G125" s="1253"/>
      <c r="H125" s="1253"/>
      <c r="I125" s="1253"/>
      <c r="J125" s="1253"/>
      <c r="K125" s="538"/>
      <c r="L125" s="538"/>
      <c r="M125" s="538"/>
      <c r="N125" s="538"/>
      <c r="O125" s="538"/>
      <c r="P125" s="538"/>
      <c r="Q125" s="538"/>
      <c r="R125" s="538"/>
      <c r="S125" s="538"/>
      <c r="T125" s="538"/>
      <c r="U125" s="538"/>
      <c r="V125" s="538"/>
      <c r="W125" s="538"/>
      <c r="X125" s="538"/>
      <c r="Y125" s="538"/>
      <c r="Z125" s="538"/>
      <c r="AA125" s="538"/>
      <c r="AB125" s="538"/>
      <c r="AC125" s="538"/>
      <c r="AD125" s="538"/>
      <c r="AE125" s="538"/>
      <c r="AF125" s="538"/>
      <c r="AG125" s="538"/>
      <c r="AH125" s="538"/>
      <c r="AI125" s="538"/>
      <c r="AJ125" s="538"/>
      <c r="AK125" s="538"/>
    </row>
    <row r="126" spans="1:39" s="2" customFormat="1" ht="17.25" customHeight="1" x14ac:dyDescent="0.25">
      <c r="A126" s="785"/>
      <c r="B126" s="785"/>
      <c r="C126" s="785"/>
      <c r="D126" s="785"/>
      <c r="E126" s="785"/>
      <c r="F126" s="785"/>
      <c r="G126" s="785"/>
      <c r="H126" s="785"/>
      <c r="I126" s="785"/>
      <c r="J126" s="785"/>
      <c r="K126" s="785"/>
      <c r="L126" s="785"/>
      <c r="M126" s="785"/>
      <c r="N126" s="538"/>
      <c r="O126" s="538"/>
      <c r="P126" s="538"/>
      <c r="Q126" s="538"/>
      <c r="R126" s="538"/>
      <c r="S126" s="538"/>
      <c r="T126" s="538"/>
      <c r="U126" s="538"/>
      <c r="V126" s="538"/>
      <c r="W126" s="538"/>
      <c r="X126" s="538"/>
      <c r="Y126" s="538"/>
      <c r="Z126" s="538"/>
      <c r="AA126" s="538"/>
      <c r="AB126" s="538"/>
      <c r="AC126" s="538"/>
      <c r="AD126" s="538"/>
      <c r="AE126" s="538"/>
      <c r="AF126" s="538"/>
      <c r="AG126" s="538"/>
      <c r="AH126" s="538"/>
      <c r="AI126" s="538"/>
      <c r="AJ126" s="538"/>
    </row>
    <row r="127" spans="1:39" s="2" customFormat="1" ht="14.25" customHeight="1" thickBot="1" x14ac:dyDescent="0.3">
      <c r="A127" s="1068" t="s">
        <v>10</v>
      </c>
      <c r="B127" s="1068"/>
      <c r="C127" s="1068"/>
      <c r="D127" s="1068"/>
      <c r="E127" s="1068"/>
      <c r="F127" s="1068"/>
      <c r="G127" s="12"/>
      <c r="H127" s="12"/>
      <c r="I127" s="12"/>
      <c r="J127" s="12"/>
      <c r="K127" s="538"/>
      <c r="L127" s="538"/>
      <c r="M127" s="538"/>
      <c r="N127" s="538"/>
      <c r="O127" s="538"/>
      <c r="P127" s="538"/>
      <c r="Q127" s="538"/>
      <c r="R127" s="538"/>
      <c r="S127" s="538"/>
      <c r="T127" s="538"/>
      <c r="U127" s="538"/>
      <c r="V127" s="538"/>
      <c r="W127" s="538"/>
      <c r="X127" s="538"/>
      <c r="Y127" s="538"/>
      <c r="Z127" s="538"/>
      <c r="AA127" s="538"/>
      <c r="AB127" s="538"/>
      <c r="AC127" s="538"/>
      <c r="AD127" s="538"/>
      <c r="AE127" s="538"/>
      <c r="AF127" s="538"/>
      <c r="AG127" s="538"/>
      <c r="AH127" s="538"/>
      <c r="AI127" s="538"/>
      <c r="AJ127" s="538"/>
      <c r="AK127" s="538"/>
      <c r="AL127" s="538"/>
      <c r="AM127" s="538"/>
    </row>
    <row r="128" spans="1:39" ht="89.5" customHeight="1" thickBot="1" x14ac:dyDescent="0.3">
      <c r="A128" s="1069" t="s">
        <v>8</v>
      </c>
      <c r="B128" s="1070"/>
      <c r="C128" s="1070"/>
      <c r="D128" s="1070"/>
      <c r="E128" s="1070"/>
      <c r="F128" s="1071"/>
      <c r="G128" s="196" t="s">
        <v>198</v>
      </c>
      <c r="H128" s="201" t="s">
        <v>88</v>
      </c>
      <c r="I128" s="200" t="s">
        <v>120</v>
      </c>
      <c r="J128" s="13"/>
      <c r="K128" s="538"/>
      <c r="L128" s="538"/>
      <c r="M128" s="538"/>
    </row>
    <row r="129" spans="1:13" ht="17.5" customHeight="1" x14ac:dyDescent="0.25">
      <c r="A129" s="1072" t="s">
        <v>11</v>
      </c>
      <c r="B129" s="1073"/>
      <c r="C129" s="1073"/>
      <c r="D129" s="1073"/>
      <c r="E129" s="1073"/>
      <c r="F129" s="1074"/>
      <c r="G129" s="197">
        <f t="shared" ref="G129:I129" si="24">G130+G133+G134</f>
        <v>1216.5</v>
      </c>
      <c r="H129" s="202">
        <f t="shared" si="24"/>
        <v>1996.3</v>
      </c>
      <c r="I129" s="192">
        <f t="shared" si="24"/>
        <v>2615.1</v>
      </c>
      <c r="K129" s="538"/>
      <c r="L129" s="538"/>
      <c r="M129" s="538"/>
    </row>
    <row r="130" spans="1:13" ht="14.25" customHeight="1" x14ac:dyDescent="0.25">
      <c r="A130" s="1059" t="s">
        <v>55</v>
      </c>
      <c r="B130" s="1060"/>
      <c r="C130" s="1060"/>
      <c r="D130" s="1060"/>
      <c r="E130" s="1060"/>
      <c r="F130" s="1061"/>
      <c r="G130" s="223">
        <f>G131+G132</f>
        <v>799.8</v>
      </c>
      <c r="H130" s="224">
        <f>H131+H132</f>
        <v>1996.3</v>
      </c>
      <c r="I130" s="392">
        <f>I131+I132</f>
        <v>2615.1</v>
      </c>
      <c r="K130" s="538"/>
      <c r="L130" s="538"/>
      <c r="M130" s="538"/>
    </row>
    <row r="131" spans="1:13" ht="14.25" customHeight="1" x14ac:dyDescent="0.25">
      <c r="A131" s="1062" t="s">
        <v>66</v>
      </c>
      <c r="B131" s="1063"/>
      <c r="C131" s="1063"/>
      <c r="D131" s="1063"/>
      <c r="E131" s="1063"/>
      <c r="F131" s="1064"/>
      <c r="G131" s="198">
        <f>SUMIF(F16:F124,"SB",G16:G124)</f>
        <v>568.9</v>
      </c>
      <c r="H131" s="203">
        <f>SUMIF(F16:F124,"SB",H16:H124)</f>
        <v>1273.3</v>
      </c>
      <c r="I131" s="193">
        <f>SUMIF(F16:F124,"SB",I16:I124)</f>
        <v>1615.1</v>
      </c>
      <c r="J131" s="13"/>
      <c r="K131" s="538"/>
      <c r="L131" s="538"/>
      <c r="M131" s="538"/>
    </row>
    <row r="132" spans="1:13" ht="14.25" customHeight="1" x14ac:dyDescent="0.25">
      <c r="A132" s="1065" t="s">
        <v>115</v>
      </c>
      <c r="B132" s="1066"/>
      <c r="C132" s="1066"/>
      <c r="D132" s="1066"/>
      <c r="E132" s="1066"/>
      <c r="F132" s="1067"/>
      <c r="G132" s="198">
        <f>SUMIF(F16:F124,"SB(ŽP)",G16:G124)</f>
        <v>230.9</v>
      </c>
      <c r="H132" s="203">
        <f>SUMIF(F16:F124,"SB(ŽP)",H16:H124)</f>
        <v>723</v>
      </c>
      <c r="I132" s="193">
        <f>SUMIF(F16:F124,"SB(ŽP)",I16:I124)</f>
        <v>1000</v>
      </c>
      <c r="J132" s="13"/>
      <c r="K132" s="538"/>
      <c r="L132" s="538"/>
      <c r="M132" s="538"/>
    </row>
    <row r="133" spans="1:13" ht="14.25" customHeight="1" x14ac:dyDescent="0.25">
      <c r="A133" s="1056" t="s">
        <v>104</v>
      </c>
      <c r="B133" s="1057"/>
      <c r="C133" s="1057"/>
      <c r="D133" s="1057"/>
      <c r="E133" s="1057"/>
      <c r="F133" s="1058"/>
      <c r="G133" s="199">
        <f>SUMIF(F16:F124,"SB(L)",G16:G124)</f>
        <v>80</v>
      </c>
      <c r="H133" s="204">
        <f>SUMIF(F16:F124,"SB(L)",H16:H124)</f>
        <v>0</v>
      </c>
      <c r="I133" s="194">
        <f>SUMIF(F16:F124,"SB(L)",I16:I124)</f>
        <v>0</v>
      </c>
      <c r="J133" s="13"/>
      <c r="K133" s="538"/>
      <c r="L133" s="538"/>
      <c r="M133" s="538"/>
    </row>
    <row r="134" spans="1:13" ht="15.65" customHeight="1" x14ac:dyDescent="0.25">
      <c r="A134" s="1056" t="s">
        <v>67</v>
      </c>
      <c r="B134" s="1057"/>
      <c r="C134" s="1057"/>
      <c r="D134" s="1057"/>
      <c r="E134" s="1057"/>
      <c r="F134" s="1058"/>
      <c r="G134" s="199">
        <f>SUMIF(F16:F124,"SB(ŽPL)",G16:G124)</f>
        <v>336.7</v>
      </c>
      <c r="H134" s="204">
        <f>SUMIF(F16:F124,"SB(ŽPL)",H16:H124)</f>
        <v>0</v>
      </c>
      <c r="I134" s="194">
        <f>SUMIF(F16:F124,"SB(ŽPL)",I16:I124)</f>
        <v>0</v>
      </c>
      <c r="J134" s="32"/>
      <c r="K134" s="538"/>
      <c r="L134" s="538"/>
      <c r="M134" s="538"/>
    </row>
    <row r="135" spans="1:13" ht="14.25" customHeight="1" thickBot="1" x14ac:dyDescent="0.3">
      <c r="A135" s="1051" t="s">
        <v>12</v>
      </c>
      <c r="B135" s="1052"/>
      <c r="C135" s="1052"/>
      <c r="D135" s="1052"/>
      <c r="E135" s="1052"/>
      <c r="F135" s="1053"/>
      <c r="G135" s="394">
        <f>+G129</f>
        <v>1216.5</v>
      </c>
      <c r="H135" s="393">
        <f>+H129</f>
        <v>1996.3</v>
      </c>
      <c r="I135" s="195">
        <f>+I129</f>
        <v>2615.1</v>
      </c>
      <c r="J135" s="538"/>
      <c r="K135" s="15"/>
      <c r="L135" s="15"/>
      <c r="M135" s="538"/>
    </row>
    <row r="136" spans="1:13" x14ac:dyDescent="0.25">
      <c r="F136" s="97"/>
      <c r="G136" s="1013"/>
      <c r="H136" s="1013"/>
      <c r="I136" s="1013"/>
      <c r="K136" s="15"/>
      <c r="L136" s="15"/>
      <c r="M136" s="538"/>
    </row>
    <row r="137" spans="1:13" x14ac:dyDescent="0.25">
      <c r="K137" s="538"/>
      <c r="L137" s="538"/>
      <c r="M137" s="538"/>
    </row>
    <row r="138" spans="1:13" x14ac:dyDescent="0.25">
      <c r="K138" s="538"/>
      <c r="L138" s="538"/>
      <c r="M138" s="538"/>
    </row>
    <row r="139" spans="1:13" x14ac:dyDescent="0.25">
      <c r="K139" s="538"/>
      <c r="L139" s="538"/>
      <c r="M139" s="538"/>
    </row>
    <row r="140" spans="1:13" x14ac:dyDescent="0.25">
      <c r="K140" s="538"/>
      <c r="L140" s="538"/>
      <c r="M140" s="538"/>
    </row>
    <row r="141" spans="1:13" x14ac:dyDescent="0.25">
      <c r="K141" s="538"/>
      <c r="L141" s="538"/>
      <c r="M141" s="538"/>
    </row>
    <row r="142" spans="1:13" x14ac:dyDescent="0.25">
      <c r="K142" s="538"/>
      <c r="L142" s="538"/>
      <c r="M142" s="538"/>
    </row>
    <row r="143" spans="1:13" x14ac:dyDescent="0.25">
      <c r="K143" s="538"/>
      <c r="L143" s="538"/>
      <c r="M143" s="538"/>
    </row>
    <row r="144" spans="1:13" x14ac:dyDescent="0.25">
      <c r="K144" s="538"/>
      <c r="L144" s="538"/>
      <c r="M144" s="538"/>
    </row>
    <row r="145" spans="11:13" x14ac:dyDescent="0.25">
      <c r="K145" s="538"/>
      <c r="L145" s="538"/>
      <c r="M145" s="538"/>
    </row>
    <row r="146" spans="11:13" x14ac:dyDescent="0.25">
      <c r="K146" s="538"/>
      <c r="L146" s="538"/>
      <c r="M146" s="538"/>
    </row>
    <row r="147" spans="11:13" x14ac:dyDescent="0.25">
      <c r="K147" s="538"/>
      <c r="L147" s="538"/>
      <c r="M147" s="538"/>
    </row>
    <row r="148" spans="11:13" x14ac:dyDescent="0.25">
      <c r="K148" s="538"/>
      <c r="L148" s="538"/>
      <c r="M148" s="538"/>
    </row>
    <row r="149" spans="11:13" x14ac:dyDescent="0.25">
      <c r="K149" s="538"/>
      <c r="L149" s="538"/>
      <c r="M149" s="538"/>
    </row>
    <row r="150" spans="11:13" x14ac:dyDescent="0.25">
      <c r="K150" s="538"/>
      <c r="L150" s="538"/>
      <c r="M150" s="538"/>
    </row>
    <row r="151" spans="11:13" x14ac:dyDescent="0.25">
      <c r="K151" s="538"/>
      <c r="L151" s="538"/>
      <c r="M151" s="538"/>
    </row>
    <row r="152" spans="11:13" x14ac:dyDescent="0.25">
      <c r="K152" s="538"/>
      <c r="L152" s="538"/>
      <c r="M152" s="538"/>
    </row>
  </sheetData>
  <mergeCells count="113">
    <mergeCell ref="A125:J125"/>
    <mergeCell ref="A135:F135"/>
    <mergeCell ref="J1:M1"/>
    <mergeCell ref="J2:M2"/>
    <mergeCell ref="A129:F129"/>
    <mergeCell ref="A130:F130"/>
    <mergeCell ref="A131:F131"/>
    <mergeCell ref="A132:F132"/>
    <mergeCell ref="A133:F133"/>
    <mergeCell ref="A134:F134"/>
    <mergeCell ref="B124:F124"/>
    <mergeCell ref="J124:M124"/>
    <mergeCell ref="A127:F127"/>
    <mergeCell ref="A128:F128"/>
    <mergeCell ref="D119:D120"/>
    <mergeCell ref="C122:F122"/>
    <mergeCell ref="J122:M122"/>
    <mergeCell ref="B123:F123"/>
    <mergeCell ref="J123:M123"/>
    <mergeCell ref="L115:L116"/>
    <mergeCell ref="M115:M116"/>
    <mergeCell ref="D117:D118"/>
    <mergeCell ref="K117:K118"/>
    <mergeCell ref="L117:L118"/>
    <mergeCell ref="M117:M118"/>
    <mergeCell ref="K110:K112"/>
    <mergeCell ref="L110:L112"/>
    <mergeCell ref="M110:M112"/>
    <mergeCell ref="D113:D114"/>
    <mergeCell ref="D115:D116"/>
    <mergeCell ref="K115:K116"/>
    <mergeCell ref="D101:D104"/>
    <mergeCell ref="D105:D109"/>
    <mergeCell ref="D110:D112"/>
    <mergeCell ref="C88:F88"/>
    <mergeCell ref="J88:M88"/>
    <mergeCell ref="C89:M89"/>
    <mergeCell ref="A99:A100"/>
    <mergeCell ref="B99:B100"/>
    <mergeCell ref="C99:C100"/>
    <mergeCell ref="D99:D100"/>
    <mergeCell ref="C80:M80"/>
    <mergeCell ref="A82:A83"/>
    <mergeCell ref="B82:B83"/>
    <mergeCell ref="C82:C83"/>
    <mergeCell ref="D82:D83"/>
    <mergeCell ref="G63:G64"/>
    <mergeCell ref="H63:H64"/>
    <mergeCell ref="I63:I64"/>
    <mergeCell ref="J65:J66"/>
    <mergeCell ref="D70:D71"/>
    <mergeCell ref="C79:F79"/>
    <mergeCell ref="J79:M79"/>
    <mergeCell ref="A58:A62"/>
    <mergeCell ref="B58:B62"/>
    <mergeCell ref="C58:C62"/>
    <mergeCell ref="D61:D62"/>
    <mergeCell ref="D63:D64"/>
    <mergeCell ref="D53:D55"/>
    <mergeCell ref="J51:J52"/>
    <mergeCell ref="K51:K52"/>
    <mergeCell ref="L51:L52"/>
    <mergeCell ref="A43:A46"/>
    <mergeCell ref="B43:B46"/>
    <mergeCell ref="C43:C46"/>
    <mergeCell ref="D43:D46"/>
    <mergeCell ref="M51:M52"/>
    <mergeCell ref="J47:J48"/>
    <mergeCell ref="K47:K48"/>
    <mergeCell ref="L47:L48"/>
    <mergeCell ref="M47:M48"/>
    <mergeCell ref="A51:A52"/>
    <mergeCell ref="B51:B52"/>
    <mergeCell ref="C51:C52"/>
    <mergeCell ref="D51:D52"/>
    <mergeCell ref="D34:D35"/>
    <mergeCell ref="G34:G35"/>
    <mergeCell ref="H34:H35"/>
    <mergeCell ref="I34:I35"/>
    <mergeCell ref="D28:D29"/>
    <mergeCell ref="D30:D31"/>
    <mergeCell ref="E30:E31"/>
    <mergeCell ref="G43:G46"/>
    <mergeCell ref="D47:D50"/>
    <mergeCell ref="D38:D40"/>
    <mergeCell ref="D41:D42"/>
    <mergeCell ref="A12:M12"/>
    <mergeCell ref="E9:E11"/>
    <mergeCell ref="F9:F11"/>
    <mergeCell ref="G9:G11"/>
    <mergeCell ref="H9:H11"/>
    <mergeCell ref="D24:D25"/>
    <mergeCell ref="A26:A27"/>
    <mergeCell ref="B26:B27"/>
    <mergeCell ref="C26:C27"/>
    <mergeCell ref="D26:D27"/>
    <mergeCell ref="A13:M13"/>
    <mergeCell ref="B14:M14"/>
    <mergeCell ref="C15:M15"/>
    <mergeCell ref="D19:D21"/>
    <mergeCell ref="G20:G21"/>
    <mergeCell ref="A4:M4"/>
    <mergeCell ref="A5:M5"/>
    <mergeCell ref="A6:M6"/>
    <mergeCell ref="J8:M8"/>
    <mergeCell ref="A9:A11"/>
    <mergeCell ref="B9:B11"/>
    <mergeCell ref="C9:C11"/>
    <mergeCell ref="D9:D11"/>
    <mergeCell ref="I9:I11"/>
    <mergeCell ref="J9:M9"/>
    <mergeCell ref="J10:J11"/>
    <mergeCell ref="K10:M10"/>
  </mergeCells>
  <pageMargins left="0.78740157480314965" right="0.39370078740157483" top="0.39370078740157483" bottom="0.39370078740157483" header="0" footer="0"/>
  <pageSetup paperSize="9" scale="66" orientation="portrait" r:id="rId1"/>
  <rowBreaks count="2" manualBreakCount="2">
    <brk id="57" max="12" man="1"/>
    <brk id="95" max="12"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Įvardinti diapazonai</vt:lpstr>
      </vt:variant>
      <vt:variant>
        <vt:i4>4</vt:i4>
      </vt:variant>
    </vt:vector>
  </HeadingPairs>
  <TitlesOfParts>
    <vt:vector size="6" baseType="lpstr">
      <vt:lpstr>Aiškinamoji lentelė</vt:lpstr>
      <vt:lpstr>1 programa</vt:lpstr>
      <vt:lpstr>'1 programa'!Print_Area</vt:lpstr>
      <vt:lpstr>'Aiškinamoji lentelė'!Print_Area</vt:lpstr>
      <vt:lpstr>'1 programa'!Print_Titles</vt:lpstr>
      <vt:lpstr>'Aiškinamoji lentelė'!Print_Titles</vt:lpstr>
    </vt:vector>
  </TitlesOfParts>
  <Company>valdyba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A.Cepiene</dc:creator>
  <cp:lastModifiedBy>Inga Mikalauskienė</cp:lastModifiedBy>
  <cp:lastPrinted>2023-01-04T08:27:08Z</cp:lastPrinted>
  <dcterms:created xsi:type="dcterms:W3CDTF">2007-07-27T10:32:34Z</dcterms:created>
  <dcterms:modified xsi:type="dcterms:W3CDTF">2023-01-22T09:56:27Z</dcterms:modified>
</cp:coreProperties>
</file>