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luosnis\Kmsa\Savivaldybės administracija\BENDROSIOS VALDYMO FUNKCIJOS\Strateginio planavimo skyrius\SVP PLANAI\2023-2025 SVP\SPRENDIMAS\"/>
    </mc:Choice>
  </mc:AlternateContent>
  <bookViews>
    <workbookView xWindow="0" yWindow="0" windowWidth="20505" windowHeight="7020" firstSheet="1" activeTab="1"/>
  </bookViews>
  <sheets>
    <sheet name="Aiškinamoji lentelė" sheetId="12" state="hidden" r:id="rId1"/>
    <sheet name="2 programa" sheetId="13" r:id="rId2"/>
  </sheets>
  <definedNames>
    <definedName name="_xlnm.Print_Area" localSheetId="1">'2 programa'!$A$1:$M$88</definedName>
    <definedName name="_xlnm.Print_Area" localSheetId="0">'Aiškinamoji lentelė'!$A$1:$Q$108</definedName>
    <definedName name="_xlnm.Print_Titles" localSheetId="1">'2 programa'!$9:$11</definedName>
    <definedName name="_xlnm.Print_Titles" localSheetId="0">'Aiškinamoji lentelė'!$8:$10</definedName>
  </definedNames>
  <calcPr calcId="191029" fullPrecision="0"/>
</workbook>
</file>

<file path=xl/calcChain.xml><?xml version="1.0" encoding="utf-8"?>
<calcChain xmlns="http://schemas.openxmlformats.org/spreadsheetml/2006/main">
  <c r="G48" i="13" l="1"/>
  <c r="G27" i="13"/>
  <c r="I85" i="13" l="1"/>
  <c r="I84" i="13"/>
  <c r="H85" i="13"/>
  <c r="H84" i="13"/>
  <c r="G85" i="13"/>
  <c r="G84" i="13"/>
  <c r="H74" i="13"/>
  <c r="I74" i="13"/>
  <c r="G74" i="13"/>
  <c r="Q52" i="13"/>
  <c r="R52" i="13"/>
  <c r="P52" i="13"/>
  <c r="Q51" i="13"/>
  <c r="R51" i="13"/>
  <c r="H48" i="13"/>
  <c r="I48" i="13"/>
  <c r="R30" i="13"/>
  <c r="R31" i="13" s="1"/>
  <c r="Q29" i="13"/>
  <c r="R29" i="13"/>
  <c r="R28" i="13"/>
  <c r="P28" i="13"/>
  <c r="H27" i="13"/>
  <c r="I27" i="13"/>
  <c r="R17" i="13"/>
  <c r="Q16" i="13"/>
  <c r="R16" i="13"/>
  <c r="P16" i="13"/>
  <c r="R53" i="13" l="1"/>
  <c r="R54" i="13"/>
  <c r="Q53" i="13"/>
  <c r="Q54" i="13" s="1"/>
  <c r="Q17" i="13"/>
  <c r="P17" i="13"/>
  <c r="I75" i="13"/>
  <c r="H75" i="13"/>
  <c r="G72" i="13"/>
  <c r="G71" i="13"/>
  <c r="G67" i="13"/>
  <c r="G66" i="13"/>
  <c r="G62" i="13"/>
  <c r="G53" i="13"/>
  <c r="H31" i="13"/>
  <c r="Q28" i="13" s="1"/>
  <c r="Q30" i="13" s="1"/>
  <c r="Q31" i="13" s="1"/>
  <c r="G30" i="13"/>
  <c r="P29" i="13" s="1"/>
  <c r="P30" i="13" s="1"/>
  <c r="P31" i="13" s="1"/>
  <c r="P51" i="13" l="1"/>
  <c r="P53" i="13" s="1"/>
  <c r="P54" i="13" s="1"/>
  <c r="I49" i="13"/>
  <c r="I76" i="13" s="1"/>
  <c r="I77" i="13" s="1"/>
  <c r="I83" i="13"/>
  <c r="G83" i="13"/>
  <c r="G49" i="13"/>
  <c r="H83" i="13"/>
  <c r="H49" i="13"/>
  <c r="H76" i="13" s="1"/>
  <c r="H77" i="13" s="1"/>
  <c r="G75" i="13"/>
  <c r="J79" i="12"/>
  <c r="J74" i="12"/>
  <c r="J73" i="12"/>
  <c r="G82" i="13" l="1"/>
  <c r="G86" i="13" s="1"/>
  <c r="I82" i="13"/>
  <c r="I86" i="13" s="1"/>
  <c r="H82" i="13"/>
  <c r="H86" i="13" s="1"/>
  <c r="G76" i="13"/>
  <c r="G77" i="13" s="1"/>
  <c r="J80" i="12"/>
  <c r="J69" i="12"/>
  <c r="K37" i="12"/>
  <c r="J36" i="12"/>
  <c r="J59" i="12" l="1"/>
  <c r="I85" i="12" l="1"/>
  <c r="I80" i="12"/>
  <c r="I83" i="12"/>
  <c r="I74" i="12" l="1"/>
  <c r="I73" i="12"/>
  <c r="I59" i="12"/>
  <c r="L54" i="12"/>
  <c r="K54" i="12"/>
  <c r="J54" i="12"/>
  <c r="I54" i="12"/>
  <c r="L33" i="12"/>
  <c r="K33" i="12"/>
  <c r="J33" i="12"/>
  <c r="I33" i="12"/>
  <c r="I55" i="12" l="1"/>
  <c r="L105" i="12"/>
  <c r="L104" i="12" s="1"/>
  <c r="L103" i="12"/>
  <c r="L102" i="12"/>
  <c r="L101" i="12"/>
  <c r="L100" i="12"/>
  <c r="L99" i="12"/>
  <c r="K105" i="12"/>
  <c r="K103" i="12"/>
  <c r="K102" i="12"/>
  <c r="K101" i="12"/>
  <c r="K100" i="12"/>
  <c r="K99" i="12"/>
  <c r="J105" i="12"/>
  <c r="J103" i="12"/>
  <c r="J102" i="12"/>
  <c r="J101" i="12"/>
  <c r="J100" i="12"/>
  <c r="J99" i="12"/>
  <c r="L88" i="12"/>
  <c r="L89" i="12" s="1"/>
  <c r="K88" i="12"/>
  <c r="K89" i="12" s="1"/>
  <c r="J88" i="12"/>
  <c r="J89" i="12" s="1"/>
  <c r="K104" i="12" l="1"/>
  <c r="J104" i="12"/>
  <c r="L98" i="12" l="1"/>
  <c r="L55" i="12"/>
  <c r="L90" i="12" s="1"/>
  <c r="L91" i="12" s="1"/>
  <c r="K55" i="12"/>
  <c r="K90" i="12" s="1"/>
  <c r="K91" i="12" s="1"/>
  <c r="J55" i="12"/>
  <c r="J90" i="12" s="1"/>
  <c r="J91" i="12" s="1"/>
  <c r="K98" i="12" l="1"/>
  <c r="K97" i="12" s="1"/>
  <c r="K106" i="12" s="1"/>
  <c r="L97" i="12"/>
  <c r="L106" i="12" s="1"/>
  <c r="I105" i="12" l="1"/>
  <c r="I104" i="12" s="1"/>
  <c r="I103" i="12"/>
  <c r="I102" i="12"/>
  <c r="I101" i="12"/>
  <c r="I100" i="12"/>
  <c r="I75" i="12"/>
  <c r="I88" i="12" s="1"/>
  <c r="I89" i="12" l="1"/>
  <c r="I99" i="12"/>
  <c r="I98" i="12" s="1"/>
  <c r="I97" i="12" l="1"/>
  <c r="I106" i="12" s="1"/>
  <c r="I90" i="12"/>
  <c r="I91" i="12" l="1"/>
  <c r="J98" i="12" l="1"/>
  <c r="J97" i="12" s="1"/>
  <c r="J106" i="12" s="1"/>
</calcChain>
</file>

<file path=xl/comments1.xml><?xml version="1.0" encoding="utf-8"?>
<comments xmlns="http://schemas.openxmlformats.org/spreadsheetml/2006/main">
  <authors>
    <author>Autorius</author>
    <author>Inga Mikalauskienė</author>
    <author>Audra Cepiene</author>
    <author>Indrė Butenienė</author>
    <author>Snieguole Kacerauskaite</author>
    <author>Rima Ališauskė</author>
    <author>Snieguolė Kačerauskaitė</author>
    <author>Rima Alisauskaite</author>
  </authors>
  <commentList>
    <comment ref="F16" authorId="0" shapeId="0">
      <text>
        <r>
          <rPr>
            <sz val="9"/>
            <color indexed="81"/>
            <rFont val="Tahoma"/>
            <family val="2"/>
            <charset val="186"/>
          </rPr>
          <t>P-1.2.2.1.-1.2.2.3., 1.2.2.6., 2.6.3.1.</t>
        </r>
        <r>
          <rPr>
            <b/>
            <sz val="9"/>
            <color indexed="81"/>
            <rFont val="Tahoma"/>
            <family val="2"/>
            <charset val="186"/>
          </rPr>
          <t xml:space="preserve">
</t>
        </r>
      </text>
    </comment>
    <comment ref="I16" authorId="1" shapeId="0">
      <text>
        <r>
          <rPr>
            <sz val="9"/>
            <color indexed="81"/>
            <rFont val="Tahoma"/>
            <family val="2"/>
            <charset val="186"/>
          </rPr>
          <t>2022 m. sutartyje J9-812 yra suplanuota 302 999,93 Eur. Planuojama priemonės suma išauga, nes prie jos siūloma prijungti priemonę "Kruizų ir regatų organizavimas, vandens turizmo rinkodaros vykdymas" su jai numatytu 33 000 Eur. finansavimu. Pagrindas -  sutartyje J9-812 ši paslauga yra numatyta vykdyti nuo 2022 m.                                                                                                                                                      2022-12-31 sutartis baigs galioti, todėl 2022 m. bus skelbiamas naujas dalinio finansavimo konkursas.                                                                                                                                                       2023-2024 m. priemonės lėšų poreikis planuojamas vadovaujantis 2020-02-28 sutarties Nr. J9-812 analogija.</t>
        </r>
      </text>
    </comment>
    <comment ref="F18" authorId="2" shapeId="0">
      <text>
        <r>
          <rPr>
            <b/>
            <sz val="9"/>
            <color indexed="81"/>
            <rFont val="Tahoma"/>
            <family val="2"/>
            <charset val="186"/>
          </rPr>
          <t>P1 8.1.1.</t>
        </r>
        <r>
          <rPr>
            <sz val="9"/>
            <color indexed="81"/>
            <rFont val="Tahoma"/>
            <family val="2"/>
            <charset val="186"/>
          </rPr>
          <t xml:space="preserve"> Vykdomų Klaipėdos miesto ekonominės plėtros strategijos priemonių dalis (priskirtų Savivaldybei)</t>
        </r>
      </text>
    </comment>
    <comment ref="F19" authorId="2" shapeId="0">
      <text>
        <r>
          <rPr>
            <b/>
            <sz val="9"/>
            <color indexed="81"/>
            <rFont val="Tahoma"/>
            <family val="2"/>
            <charset val="186"/>
          </rPr>
          <t>KEPS veiksmų planas iki 2030 m. 7.3.2.</t>
        </r>
        <r>
          <rPr>
            <sz val="9"/>
            <color indexed="81"/>
            <rFont val="Tahoma"/>
            <family val="2"/>
            <charset val="186"/>
          </rPr>
          <t xml:space="preserve"> priemonė „Plėtoti konferencinio turizmo infrastruktūrą"                                                  </t>
        </r>
      </text>
    </comment>
    <comment ref="M21" authorId="1" shapeId="0">
      <text>
        <r>
          <rPr>
            <sz val="9"/>
            <color indexed="81"/>
            <rFont val="Tahoma"/>
            <family val="2"/>
            <charset val="186"/>
          </rPr>
          <t>Rodiklio pavadinimas pataisytas pagal Lietuvos statistikos departamento rodiklį. 1-8 mėn. reikšmė pagal LSD yra 293536 nakvynės, todėl planuojama daugiau</t>
        </r>
      </text>
    </comment>
    <comment ref="F24" authorId="3" shapeId="0">
      <text>
        <r>
          <rPr>
            <b/>
            <sz val="9"/>
            <color indexed="81"/>
            <rFont val="Tahoma"/>
            <family val="2"/>
            <charset val="186"/>
          </rPr>
          <t>KEPS 4.5.4.</t>
        </r>
        <r>
          <rPr>
            <sz val="9"/>
            <color indexed="81"/>
            <rFont val="Tahoma"/>
            <family val="2"/>
            <charset val="186"/>
          </rPr>
          <t xml:space="preserve"> Įtraukti Klaipėdos turistinius objektus į regioninius turizmo maršrutus ir išnaudoti juos pozicionuojant tarptautiniame kontekste</t>
        </r>
      </text>
    </comment>
    <comment ref="I24" authorId="1" shapeId="0">
      <text>
        <r>
          <rPr>
            <sz val="9"/>
            <color indexed="81"/>
            <rFont val="Tahoma"/>
            <family val="2"/>
            <charset val="186"/>
          </rPr>
          <t xml:space="preserve">2022 m. planuojama viešinti sukurtą regioninį sveikatingumo maršrutą. Lėšos skirtos viešinimo kampanijai. </t>
        </r>
        <r>
          <rPr>
            <b/>
            <sz val="9"/>
            <color indexed="81"/>
            <rFont val="Tahoma"/>
            <family val="2"/>
            <charset val="186"/>
          </rPr>
          <t xml:space="preserve">                                                                                       </t>
        </r>
        <r>
          <rPr>
            <sz val="9"/>
            <color indexed="81"/>
            <rFont val="Tahoma"/>
            <family val="2"/>
            <charset val="186"/>
          </rPr>
          <t xml:space="preserve">
</t>
        </r>
      </text>
    </comment>
    <comment ref="F25" authorId="0" shapeId="0">
      <text>
        <r>
          <rPr>
            <sz val="9"/>
            <color indexed="81"/>
            <rFont val="Tahoma"/>
            <family val="2"/>
            <charset val="186"/>
          </rPr>
          <t>P-1.2.1.4.</t>
        </r>
      </text>
    </comment>
    <comment ref="F27" authorId="3" shapeId="0">
      <text>
        <r>
          <rPr>
            <sz val="9"/>
            <color indexed="81"/>
            <rFont val="Tahoma"/>
            <family val="2"/>
            <charset val="186"/>
          </rPr>
          <t>KEPS 4.5.4. Įtraukti Klaipėdos turistinius objektus į regioninius turizmo maršrutus ir išnaudoti juos pozicionuojant tarptautiniame kontekste;
KEPS 3.4.2. Plėsti Klaipėdos apskrities, vienijančios 7 savivaldybes, bendradarbiavimą</t>
        </r>
      </text>
    </comment>
    <comment ref="M27" authorId="4" shapeId="0">
      <text>
        <r>
          <rPr>
            <sz val="9"/>
            <color indexed="81"/>
            <rFont val="Tahoma"/>
            <family val="2"/>
            <charset val="186"/>
          </rPr>
          <t xml:space="preserve">Pasirašytos 2 sutartys dėl taktilinių žemėlapių įrengimo. </t>
        </r>
      </text>
    </comment>
    <comment ref="F31" authorId="3" shapeId="0">
      <text>
        <r>
          <rPr>
            <b/>
            <sz val="9"/>
            <color indexed="81"/>
            <rFont val="Tahoma"/>
            <family val="2"/>
            <charset val="186"/>
          </rPr>
          <t>KEPS 4.5.4.</t>
        </r>
        <r>
          <rPr>
            <sz val="9"/>
            <color indexed="81"/>
            <rFont val="Tahoma"/>
            <family val="2"/>
            <charset val="186"/>
          </rPr>
          <t xml:space="preserve"> Įtraukti Klaipėdos turistinius objektus į regioninius turizmo maršrutus ir išnaudoti juos pozicionuojant tarptautiniame kontekste</t>
        </r>
      </text>
    </comment>
    <comment ref="M32" authorId="5" shapeId="0">
      <text>
        <r>
          <rPr>
            <sz val="9"/>
            <color indexed="81"/>
            <rFont val="Tahoma"/>
            <family val="2"/>
            <charset val="186"/>
          </rPr>
          <t>Be lėšų</t>
        </r>
      </text>
    </comment>
    <comment ref="F36" authorId="2" shapeId="0">
      <text>
        <r>
          <rPr>
            <b/>
            <sz val="9"/>
            <color indexed="81"/>
            <rFont val="Tahoma"/>
            <family val="2"/>
            <charset val="186"/>
          </rPr>
          <t xml:space="preserve">P6. </t>
        </r>
        <r>
          <rPr>
            <sz val="9"/>
            <color indexed="81"/>
            <rFont val="Tahoma"/>
            <family val="2"/>
            <charset val="186"/>
          </rPr>
          <t>KEPS 2030 m.</t>
        </r>
        <r>
          <rPr>
            <b/>
            <sz val="9"/>
            <color indexed="81"/>
            <rFont val="Tahoma"/>
            <family val="2"/>
            <charset val="186"/>
          </rPr>
          <t>,</t>
        </r>
        <r>
          <rPr>
            <sz val="9"/>
            <color indexed="81"/>
            <rFont val="Tahoma"/>
            <family val="2"/>
            <charset val="186"/>
          </rPr>
          <t xml:space="preserve"> 3.1.4 priemonė "Išvystyti piliavietės teritoriją"
</t>
        </r>
        <r>
          <rPr>
            <b/>
            <sz val="9"/>
            <color indexed="81"/>
            <rFont val="Tahoma"/>
            <family val="2"/>
            <charset val="186"/>
          </rPr>
          <t>P1</t>
        </r>
        <r>
          <rPr>
            <sz val="9"/>
            <color indexed="81"/>
            <rFont val="Tahoma"/>
            <family val="2"/>
            <charset val="186"/>
          </rPr>
          <t xml:space="preserve"> 4.1.6. Atstatytas pilies bokštas, vnt.
</t>
        </r>
      </text>
    </comment>
    <comment ref="N36" authorId="1" shapeId="0">
      <text>
        <r>
          <rPr>
            <sz val="9"/>
            <color indexed="81"/>
            <rFont val="Tahoma"/>
            <family val="2"/>
            <charset val="186"/>
          </rPr>
          <t xml:space="preserve">Visoms institucijoms pritarus yra  gautas statybos leidimas, todėl siūloma lėšas rangos darbams planuoti nuo 2022 m. Preliminarus rangos darbų įgyvendinimo terminas - 2024 m. </t>
        </r>
      </text>
    </comment>
    <comment ref="F39" authorId="2" shapeId="0">
      <text>
        <r>
          <rPr>
            <sz val="9"/>
            <color indexed="81"/>
            <rFont val="Tahoma"/>
            <family val="2"/>
            <charset val="186"/>
          </rPr>
          <t>P-3.2.3.3
2020-2028</t>
        </r>
      </text>
    </comment>
    <comment ref="E41" authorId="6" shapeId="0">
      <text>
        <r>
          <rPr>
            <sz val="9"/>
            <color indexed="81"/>
            <rFont val="Tahoma"/>
            <family val="2"/>
            <charset val="186"/>
          </rPr>
          <t>Šiuo metu LR Seime yra keičiamas Kurortų įstatymas, kuris nustatys naujas kurortinės vietovės statuso suteikimo sąlygas. Klausimą Seime kuruoja Audrius Petrošius</t>
        </r>
        <r>
          <rPr>
            <sz val="9"/>
            <color indexed="81"/>
            <rFont val="Tahoma"/>
            <family val="2"/>
            <charset val="186"/>
          </rPr>
          <t xml:space="preserve">
</t>
        </r>
      </text>
    </comment>
    <comment ref="F41" authorId="2" shapeId="0">
      <text>
        <r>
          <rPr>
            <b/>
            <sz val="9"/>
            <color indexed="81"/>
            <rFont val="Tahoma"/>
            <family val="2"/>
            <charset val="186"/>
          </rPr>
          <t xml:space="preserve">P6. </t>
        </r>
        <r>
          <rPr>
            <sz val="9"/>
            <color indexed="81"/>
            <rFont val="Tahoma"/>
            <family val="2"/>
            <charset val="186"/>
          </rPr>
          <t>KEPS iki 2030 metų, 3.1.8 priemonė "Paversti Smiltynę kurortine teritorija"</t>
        </r>
      </text>
    </comment>
    <comment ref="F43" authorId="2" shapeId="0">
      <text>
        <r>
          <rPr>
            <sz val="9"/>
            <color indexed="81"/>
            <rFont val="Tahoma"/>
            <family val="2"/>
            <charset val="186"/>
          </rPr>
          <t>P-1.2.1.1.</t>
        </r>
        <r>
          <rPr>
            <b/>
            <sz val="9"/>
            <color indexed="81"/>
            <rFont val="Tahoma"/>
            <family val="2"/>
            <charset val="186"/>
          </rPr>
          <t xml:space="preserve">
</t>
        </r>
        <r>
          <rPr>
            <sz val="9"/>
            <color indexed="81"/>
            <rFont val="Tahoma"/>
            <family val="2"/>
            <charset val="186"/>
          </rPr>
          <t>2020-2030</t>
        </r>
      </text>
    </comment>
    <comment ref="F44" authorId="2" shapeId="0">
      <text>
        <r>
          <rPr>
            <sz val="9"/>
            <color indexed="81"/>
            <rFont val="Tahoma"/>
            <family val="2"/>
            <charset val="186"/>
          </rPr>
          <t>P-3.2.3.3
2020-2028</t>
        </r>
      </text>
    </comment>
    <comment ref="F47" authorId="2" shapeId="0">
      <text>
        <r>
          <rPr>
            <sz val="9"/>
            <color indexed="81"/>
            <rFont val="Tahoma"/>
            <family val="2"/>
            <charset val="186"/>
          </rPr>
          <t xml:space="preserve">P-3.2.3.3
</t>
        </r>
      </text>
    </comment>
    <comment ref="F50" authorId="2" shapeId="0">
      <text>
        <r>
          <rPr>
            <b/>
            <sz val="9"/>
            <color indexed="81"/>
            <rFont val="Tahoma"/>
            <family val="2"/>
            <charset val="186"/>
          </rPr>
          <t xml:space="preserve">P6. </t>
        </r>
        <r>
          <rPr>
            <sz val="9"/>
            <color indexed="81"/>
            <rFont val="Tahoma"/>
            <family val="2"/>
            <charset val="186"/>
          </rPr>
          <t>KEPS iki 2030 metų, 3.1.8 priemonė "Paversti Smiltynę kurortine teritorija"</t>
        </r>
      </text>
    </comment>
    <comment ref="M50" authorId="1" shapeId="0">
      <text>
        <r>
          <rPr>
            <sz val="9"/>
            <color indexed="81"/>
            <rFont val="Tahoma"/>
            <family val="2"/>
            <charset val="186"/>
          </rPr>
          <t>Dalinis atsiskaitymas 2024 m. už TP</t>
        </r>
        <r>
          <rPr>
            <sz val="9"/>
            <color indexed="81"/>
            <rFont val="Tahoma"/>
            <family val="2"/>
            <charset val="186"/>
          </rPr>
          <t xml:space="preserve">
</t>
        </r>
      </text>
    </comment>
    <comment ref="F51" authorId="2" shapeId="0">
      <text>
        <r>
          <rPr>
            <sz val="9"/>
            <color indexed="81"/>
            <rFont val="Tahoma"/>
            <family val="2"/>
            <charset val="186"/>
          </rPr>
          <t>P-1.2.1.1.</t>
        </r>
        <r>
          <rPr>
            <b/>
            <sz val="9"/>
            <color indexed="81"/>
            <rFont val="Tahoma"/>
            <family val="2"/>
            <charset val="186"/>
          </rPr>
          <t xml:space="preserve">
</t>
        </r>
        <r>
          <rPr>
            <sz val="9"/>
            <color indexed="81"/>
            <rFont val="Tahoma"/>
            <family val="2"/>
            <charset val="186"/>
          </rPr>
          <t>2020-2030</t>
        </r>
        <r>
          <rPr>
            <b/>
            <sz val="9"/>
            <color indexed="81"/>
            <rFont val="Tahoma"/>
            <family val="2"/>
            <charset val="186"/>
          </rPr>
          <t xml:space="preserve">
</t>
        </r>
      </text>
    </comment>
    <comment ref="E59" authorId="4" shapeId="0">
      <text>
        <r>
          <rPr>
            <b/>
            <sz val="9"/>
            <color indexed="81"/>
            <rFont val="Tahoma"/>
            <family val="2"/>
            <charset val="186"/>
          </rPr>
          <t>2021 m. parengta Klaipėdos m. rinkodaros strategija.</t>
        </r>
        <r>
          <rPr>
            <sz val="9"/>
            <color indexed="81"/>
            <rFont val="Tahoma"/>
            <family val="2"/>
            <charset val="186"/>
          </rPr>
          <t xml:space="preserve"> 2021 m. VšĮ "Klaipėda ID" biudžete buvo suplanuotos lėšos </t>
        </r>
        <r>
          <rPr>
            <u/>
            <sz val="9"/>
            <color indexed="81"/>
            <rFont val="Tahoma"/>
            <family val="2"/>
            <charset val="186"/>
          </rPr>
          <t>I strategijos įgyvendinimo etapui, t. y. Gyventojų įtraukimas, naujo identiteto ir įvaizdžio medžiagos sukūrimas ir komunikacija prioritetinėms auditorijoms</t>
        </r>
        <r>
          <rPr>
            <sz val="9"/>
            <color indexed="81"/>
            <rFont val="Tahoma"/>
            <family val="2"/>
            <charset val="186"/>
          </rPr>
          <t xml:space="preserve"> (gyventojai, verslas, turistai). KID įvaizdžio medžiagos sukūrimo paslaugą planuoja įsigyti šiais metais ir 2022 m. I ketv. turėti galutinį produktą. 2022 m. planuojama įgyvendinti </t>
        </r>
        <r>
          <rPr>
            <u/>
            <sz val="9"/>
            <color indexed="81"/>
            <rFont val="Tahoma"/>
            <family val="2"/>
            <charset val="186"/>
          </rPr>
          <t xml:space="preserve">II Rinkodaros strategijos etapą - komunikacija prioritetinėms auditorijoms </t>
        </r>
        <r>
          <rPr>
            <sz val="9"/>
            <color indexed="81"/>
            <rFont val="Tahoma"/>
            <family val="2"/>
            <charset val="186"/>
          </rPr>
          <t xml:space="preserve">(gyventojai, verslas, turistai) bei tęstinė bendra miesto įvaizdžio komunikacija ir fokusuotos kampanijos gyventojų pritraukimui. 2023 m. suplanuotas </t>
        </r>
        <r>
          <rPr>
            <u/>
            <sz val="9"/>
            <color indexed="81"/>
            <rFont val="Tahoma"/>
            <family val="2"/>
            <charset val="186"/>
          </rPr>
          <t>III etapas - tęstinė bendra miesto įvaizdžio komunikacija ir fokusuotos kampanijos verslo segmentų pritraukimui.</t>
        </r>
      </text>
    </comment>
    <comment ref="F59" authorId="2" shapeId="0">
      <text>
        <r>
          <rPr>
            <sz val="9"/>
            <color indexed="81"/>
            <rFont val="Tahoma"/>
            <family val="2"/>
            <charset val="186"/>
          </rPr>
          <t xml:space="preserve">P-1.1.1.1., 1.1.1.4., 1.1.1.7., 1.1.1.8., 1.1.3.1., 1.1.2.2., 1.1.3.1., 1.3.3.2., 2.6.3.1.
</t>
        </r>
      </text>
    </comment>
    <comment ref="J59" authorId="5" shapeId="0">
      <text>
        <r>
          <rPr>
            <sz val="9"/>
            <color indexed="81"/>
            <rFont val="Tahoma"/>
            <family val="2"/>
            <charset val="186"/>
          </rPr>
          <t xml:space="preserve">12,0 tūkst. Eur - KEPS konferencija
12,0 tūkst. Eur - KEPS svetainės atnaujinimas
418,3 tūkst. Eur - KID veikla
</t>
        </r>
      </text>
    </comment>
    <comment ref="F60" authorId="2" shapeId="0">
      <text>
        <r>
          <rPr>
            <b/>
            <sz val="9"/>
            <color indexed="81"/>
            <rFont val="Tahoma"/>
            <family val="2"/>
            <charset val="186"/>
          </rPr>
          <t>P1</t>
        </r>
        <r>
          <rPr>
            <sz val="9"/>
            <color indexed="81"/>
            <rFont val="Tahoma"/>
            <family val="2"/>
            <charset val="186"/>
          </rPr>
          <t xml:space="preserve"> 8.1.1. Vykdomų Klaipėdos miesto ekonominės plėtros strategijos priemonių dalis (priskirtų Savivaldybei)</t>
        </r>
      </text>
    </comment>
    <comment ref="F61" authorId="2" shapeId="0">
      <text>
        <r>
          <rPr>
            <b/>
            <sz val="9"/>
            <color indexed="81"/>
            <rFont val="Tahoma"/>
            <family val="2"/>
            <charset val="186"/>
          </rPr>
          <t>P6.</t>
        </r>
        <r>
          <rPr>
            <sz val="9"/>
            <color indexed="81"/>
            <rFont val="Tahoma"/>
            <family val="2"/>
            <charset val="186"/>
          </rPr>
          <t xml:space="preserve"> Klaipėdos miesto ekonominės plėtros strategija ir įgyvendinimo veiksmų planas iki 2030 metų, 1.2.-1.5 uždaviniai</t>
        </r>
      </text>
    </comment>
    <comment ref="M61" authorId="4" shapeId="0">
      <text>
        <r>
          <rPr>
            <sz val="9"/>
            <color indexed="81"/>
            <rFont val="Tahoma"/>
            <family val="2"/>
            <charset val="186"/>
          </rPr>
          <t>KID teikia norintiems persikelti į Klaipėdą: „minkštojo nusileidimo“, pagalba darbo paieškose, konsultavimas dėl integracijos ir pan.</t>
        </r>
        <r>
          <rPr>
            <sz val="9"/>
            <color indexed="81"/>
            <rFont val="Tahoma"/>
            <family val="2"/>
            <charset val="186"/>
          </rPr>
          <t xml:space="preserve">
</t>
        </r>
      </text>
    </comment>
    <comment ref="F69" authorId="2" shapeId="0">
      <text>
        <r>
          <rPr>
            <sz val="9"/>
            <color indexed="81"/>
            <rFont val="Tahoma"/>
            <family val="2"/>
            <charset val="186"/>
          </rPr>
          <t>P-1.1.2.1.; 1.1.2.2.; 1.1.2.3.</t>
        </r>
      </text>
    </comment>
    <comment ref="M69" authorId="1" shapeId="0">
      <text>
        <r>
          <rPr>
            <sz val="9"/>
            <color indexed="81"/>
            <rFont val="Tahoma"/>
            <family val="2"/>
            <charset val="186"/>
          </rPr>
          <t xml:space="preserve">Nauji rodikliai atsižvelgiant į naują sutartį Nr. J9-2176
</t>
        </r>
      </text>
    </comment>
    <comment ref="F70" authorId="2" shapeId="0">
      <text>
        <r>
          <rPr>
            <b/>
            <sz val="9"/>
            <color indexed="81"/>
            <rFont val="Tahoma"/>
            <family val="2"/>
            <charset val="186"/>
          </rPr>
          <t>P1</t>
        </r>
        <r>
          <rPr>
            <sz val="9"/>
            <color indexed="81"/>
            <rFont val="Tahoma"/>
            <family val="2"/>
            <charset val="186"/>
          </rPr>
          <t xml:space="preserve"> 4.2.1. SVV rėmimo projektų, įgyvendinamų senamiestyje</t>
        </r>
      </text>
    </comment>
    <comment ref="F71" authorId="2" shapeId="0">
      <text>
        <r>
          <rPr>
            <b/>
            <sz val="9"/>
            <color indexed="81"/>
            <rFont val="Tahoma"/>
            <family val="2"/>
            <charset val="186"/>
          </rPr>
          <t xml:space="preserve">P6. </t>
        </r>
        <r>
          <rPr>
            <sz val="9"/>
            <color indexed="81"/>
            <rFont val="Tahoma"/>
            <family val="2"/>
            <charset val="186"/>
          </rPr>
          <t xml:space="preserve">Klaipėdos miesto ekonominės plėtros strategija ir įgyvendinimo veiksmų planas iki 2030 metų, 1.2.-1.5 uždaviniai
</t>
        </r>
      </text>
    </comment>
    <comment ref="F73" authorId="2" shapeId="0">
      <text>
        <r>
          <rPr>
            <sz val="9"/>
            <color indexed="81"/>
            <rFont val="Tahoma"/>
            <family val="2"/>
            <charset val="186"/>
          </rPr>
          <t xml:space="preserve">P-1.1.1.8, 1.1.2.3., 1.1.2.4, 2.5.2.2., 2.5.2.5. </t>
        </r>
      </text>
    </comment>
    <comment ref="I73" authorId="4" shapeId="0">
      <text>
        <r>
          <rPr>
            <sz val="9"/>
            <color indexed="81"/>
            <rFont val="Tahoma"/>
            <family val="2"/>
            <charset val="186"/>
          </rPr>
          <t xml:space="preserve">Paskata naujų darbo vietų kūrimui </t>
        </r>
        <r>
          <rPr>
            <sz val="9"/>
            <color indexed="81"/>
            <rFont val="Tahoma"/>
            <family val="2"/>
            <charset val="186"/>
          </rPr>
          <t xml:space="preserve">
</t>
        </r>
      </text>
    </comment>
    <comment ref="M73" authorId="4" shapeId="0">
      <text>
        <r>
          <rPr>
            <sz val="9"/>
            <color indexed="81"/>
            <rFont val="Tahoma"/>
            <family val="2"/>
            <charset val="186"/>
          </rPr>
          <t xml:space="preserve">KMT 2021-11-25 spr. T2-275 Paskata kurti naujas darbo vietas paslaugų centruose ir IRT paslaugų įmonėse (vietoj 2019-07-25 Nr. T2-223 „Dėl Paramos teikimo investuotojams Klaipėdos miesto savivaldybės biudžeto lėšomis tvarkos aprašo patvirtinimo“).
</t>
        </r>
      </text>
    </comment>
    <comment ref="F74" authorId="2" shapeId="0">
      <text>
        <r>
          <rPr>
            <b/>
            <sz val="9"/>
            <color indexed="81"/>
            <rFont val="Tahoma"/>
            <family val="2"/>
            <charset val="186"/>
          </rPr>
          <t>P1, 3.1.1.1.</t>
        </r>
        <r>
          <rPr>
            <sz val="9"/>
            <color indexed="81"/>
            <rFont val="Tahoma"/>
            <family val="2"/>
            <charset val="186"/>
          </rPr>
          <t xml:space="preserve">
Skleisti verslumo idėjas tarp mokinių, studentų ir jaunimo (Suorganizuotų renginių skaičius)
</t>
        </r>
      </text>
    </comment>
    <comment ref="I74" authorId="4" shapeId="0">
      <text>
        <r>
          <rPr>
            <sz val="9"/>
            <color indexed="81"/>
            <rFont val="Tahoma"/>
            <family val="2"/>
            <charset val="186"/>
          </rPr>
          <t>Paskata konferenciniam turizmui organizuoti</t>
        </r>
        <r>
          <rPr>
            <sz val="9"/>
            <color indexed="81"/>
            <rFont val="Tahoma"/>
            <family val="2"/>
            <charset val="186"/>
          </rPr>
          <t xml:space="preserve">
</t>
        </r>
      </text>
    </comment>
    <comment ref="M74" authorId="7" shapeId="0">
      <text>
        <r>
          <rPr>
            <sz val="9"/>
            <color indexed="81"/>
            <rFont val="Tahoma"/>
            <family val="2"/>
            <charset val="186"/>
          </rPr>
          <t xml:space="preserve">2021-11-25 Nr. T2-280 patvirtinta Paskata organizuoti konferencinio turizmo renginius.  </t>
        </r>
      </text>
    </comment>
    <comment ref="F75" authorId="2" shapeId="0">
      <text>
        <r>
          <rPr>
            <b/>
            <sz val="9"/>
            <color indexed="81"/>
            <rFont val="Tahoma"/>
            <family val="2"/>
            <charset val="186"/>
          </rPr>
          <t>KEPS 2030 7.1.</t>
        </r>
        <r>
          <rPr>
            <sz val="9"/>
            <color indexed="81"/>
            <rFont val="Tahoma"/>
            <family val="2"/>
            <charset val="186"/>
          </rPr>
          <t xml:space="preserve"> „Pritraukti profesinių paslaugų centrus“ 7.1.1. veiksmas „Sukurti patrauklių motyvacinių investicijų pritraukimo paketų pirmiesiems paslaugų centrams: (iki 2030 m. yra numatyta sukurti 25 000 naujų darbo vietų, įgyvendinti 100 naujų TUI projektų bei dvigubai „išauginti“ vidutinį atlyginimą);</t>
        </r>
      </text>
    </comment>
    <comment ref="M75" authorId="4" shapeId="0">
      <text>
        <r>
          <rPr>
            <sz val="9"/>
            <color indexed="81"/>
            <rFont val="Tahoma"/>
            <family val="2"/>
            <charset val="186"/>
          </rPr>
          <t xml:space="preserve">KMT patvirtinta "Paskatos pritraukti aukštos profesinės kvalifikacijos specialistus į Klaipėdos miesto savivaldybę administravimo tvarkos aprašas" </t>
        </r>
      </text>
    </comment>
    <comment ref="F80" authorId="0" shapeId="0">
      <text>
        <r>
          <rPr>
            <sz val="9"/>
            <color indexed="81"/>
            <rFont val="Tahoma"/>
            <family val="2"/>
            <charset val="186"/>
          </rPr>
          <t xml:space="preserve">P-2.6.2.2., 2.6.3.1.
</t>
        </r>
      </text>
    </comment>
    <comment ref="I80" authorId="1" shapeId="0">
      <text>
        <r>
          <rPr>
            <sz val="9"/>
            <color indexed="81"/>
            <rFont val="Tahoma"/>
            <family val="2"/>
            <charset val="186"/>
          </rPr>
          <t xml:space="preserve">Priemonės pagrindas - 2021 m. įgyvendinant KEPS2030 parengta Klaipėdos miesto rinkodaros strategija.                                                                                                                                     2021 m. VšĮ "Klaipėda ID" biudžete buvo suplanuotos lėšos pirmam Rinkodaros strategijos įgyvendinimo etapui, t. y. </t>
        </r>
        <r>
          <rPr>
            <b/>
            <sz val="9"/>
            <color indexed="81"/>
            <rFont val="Tahoma"/>
            <family val="2"/>
            <charset val="186"/>
          </rPr>
          <t xml:space="preserve">Gyventojų įtraukimas, naujo identiteto ir įvaizdžio medžiagos sukūrimas ir komunikacija prioritetinėms auditorijoms </t>
        </r>
        <r>
          <rPr>
            <sz val="9"/>
            <color indexed="81"/>
            <rFont val="Tahoma"/>
            <family val="2"/>
            <charset val="186"/>
          </rPr>
          <t xml:space="preserve">(gyventojai, verslas, turistai). KID įvaizdžio medžiagos sukūrimo paslaugą planuoja įsigyti šiais metais ir 2022 m. I ketv. turėti galutinį produktą.                                                                                                                                                                              2022 m. planuojama įgyvendinti 2 Rinkodaros strategijos etapą - </t>
        </r>
        <r>
          <rPr>
            <b/>
            <sz val="9"/>
            <color indexed="81"/>
            <rFont val="Tahoma"/>
            <family val="2"/>
            <charset val="186"/>
          </rPr>
          <t>komunikacija prioritetinėms auditorijoms</t>
        </r>
        <r>
          <rPr>
            <sz val="9"/>
            <color indexed="81"/>
            <rFont val="Tahoma"/>
            <family val="2"/>
            <charset val="186"/>
          </rPr>
          <t xml:space="preserve"> </t>
        </r>
        <r>
          <rPr>
            <b/>
            <sz val="9"/>
            <color indexed="81"/>
            <rFont val="Tahoma"/>
            <family val="2"/>
            <charset val="186"/>
          </rPr>
          <t>(gyventojai, verslas, turistai)</t>
        </r>
        <r>
          <rPr>
            <sz val="9"/>
            <color indexed="81"/>
            <rFont val="Tahoma"/>
            <family val="2"/>
            <charset val="186"/>
          </rPr>
          <t xml:space="preserve"> bei tęstinė bendra miesto įvaizdžio komunikacija ir fokusuotos kampanijos gyventojų pritraukimui.                                                                                                                                                                       2023 m. suplanuotas 3 etapas - </t>
        </r>
        <r>
          <rPr>
            <b/>
            <sz val="9"/>
            <color indexed="81"/>
            <rFont val="Tahoma"/>
            <family val="2"/>
            <charset val="186"/>
          </rPr>
          <t>Tęstinė bendra miesto įvaizdžio komunikacija</t>
        </r>
        <r>
          <rPr>
            <sz val="9"/>
            <color indexed="81"/>
            <rFont val="Tahoma"/>
            <family val="2"/>
            <charset val="186"/>
          </rPr>
          <t xml:space="preserve"> ir fokusuotos kampanijos verslo segmentų pritraukimui. 
</t>
        </r>
      </text>
    </comment>
    <comment ref="J80" authorId="1" shapeId="0">
      <text>
        <r>
          <rPr>
            <sz val="9"/>
            <color indexed="81"/>
            <rFont val="Tahoma"/>
            <family val="2"/>
            <charset val="186"/>
          </rPr>
          <t>Rinkodaros strategijos įgyvendinimas numatytas pagal atnaujintus Klaipėda ID įstaigos įstatus. 2023 m. suplanuotos lėšos bus pridėtos prie KID veiklai skirtų lėšų</t>
        </r>
      </text>
    </comment>
    <comment ref="M80" authorId="7" shapeId="0">
      <text>
        <r>
          <rPr>
            <sz val="9"/>
            <color indexed="81"/>
            <rFont val="Tahoma"/>
            <family val="2"/>
            <charset val="186"/>
          </rPr>
          <t>Strategijos įgyvendinimas etapais 2022 m. I etapas, 2023 m. II etapas, 2024 m. III etapas</t>
        </r>
      </text>
    </comment>
    <comment ref="I82" authorId="7" shapeId="0">
      <text>
        <r>
          <rPr>
            <sz val="9"/>
            <color indexed="81"/>
            <rFont val="Tahoma"/>
            <family val="2"/>
            <charset val="186"/>
          </rPr>
          <t>Galutiniam atsiskaitymui už auditą</t>
        </r>
      </text>
    </comment>
    <comment ref="N82" authorId="1" shapeId="0">
      <text>
        <r>
          <rPr>
            <sz val="9"/>
            <color indexed="81"/>
            <rFont val="Tahoma"/>
            <family val="2"/>
            <charset val="186"/>
          </rPr>
          <t>Projektas įgyvendintas 2021 m.</t>
        </r>
      </text>
    </comment>
    <comment ref="F83" authorId="3" shapeId="0">
      <text>
        <r>
          <rPr>
            <sz val="9"/>
            <color indexed="81"/>
            <rFont val="Tahoma"/>
            <family val="2"/>
            <charset val="186"/>
          </rPr>
          <t>KEPS 3.4.2. Plėsti Klaipėdos apskrities, vienijančios 7 savivaldybes, bendradarbiavimą</t>
        </r>
      </text>
    </comment>
    <comment ref="I83" authorId="1" shapeId="0">
      <text>
        <r>
          <rPr>
            <sz val="9"/>
            <color indexed="81"/>
            <rFont val="Tahoma"/>
            <family val="2"/>
            <charset val="186"/>
          </rPr>
          <t xml:space="preserve">Dėl Kuržemės numatytas Lietuvos-Latvijos darbo grupės „workshop‘as“ (2022.01), vizitai į Suomiją ir Lenkiją (2022.03), pranešimas spaudai, komunikacijos organizavimas ir baigiamoji konferencija (2022.04).
</t>
        </r>
      </text>
    </comment>
    <comment ref="F85" authorId="2" shapeId="0">
      <text>
        <r>
          <rPr>
            <sz val="9"/>
            <color indexed="81"/>
            <rFont val="Tahoma"/>
            <family val="2"/>
            <charset val="186"/>
          </rPr>
          <t xml:space="preserve">P-1.2.3.2
</t>
        </r>
      </text>
    </comment>
    <comment ref="F86" authorId="2" shapeId="0">
      <text>
        <r>
          <rPr>
            <b/>
            <sz val="9"/>
            <color indexed="81"/>
            <rFont val="Tahoma"/>
            <family val="2"/>
            <charset val="186"/>
          </rPr>
          <t>P6.</t>
        </r>
        <r>
          <rPr>
            <sz val="9"/>
            <color indexed="81"/>
            <rFont val="Tahoma"/>
            <family val="2"/>
            <charset val="186"/>
          </rPr>
          <t xml:space="preserve"> KEPS iki 2030, 3.2 uždavinys „Optimaliai subalansuoti tarptautinius ir regioninius transporto ryšius“</t>
        </r>
      </text>
    </comment>
  </commentList>
</comments>
</file>

<file path=xl/comments2.xml><?xml version="1.0" encoding="utf-8"?>
<comments xmlns="http://schemas.openxmlformats.org/spreadsheetml/2006/main">
  <authors>
    <author>Autorius</author>
    <author>Audra Cepiene</author>
    <author>Indrė Butenienė</author>
    <author>Snieguolė Kačerauskaitė</author>
    <author>Inga Mikalauskienė</author>
    <author>Snieguole Kacerauskaite</author>
    <author>Rima Alisauskaite</author>
  </authors>
  <commentList>
    <comment ref="E17" authorId="0" shapeId="0">
      <text>
        <r>
          <rPr>
            <sz val="9"/>
            <color indexed="81"/>
            <rFont val="Tahoma"/>
            <family val="2"/>
            <charset val="186"/>
          </rPr>
          <t>P-1.2.2.1.-1.2.2.3., 1.2.2.6., 2.6.3.1.</t>
        </r>
        <r>
          <rPr>
            <b/>
            <sz val="9"/>
            <color indexed="81"/>
            <rFont val="Tahoma"/>
            <family val="2"/>
            <charset val="186"/>
          </rPr>
          <t xml:space="preserve">
</t>
        </r>
      </text>
    </comment>
    <comment ref="E19" authorId="1" shapeId="0">
      <text>
        <r>
          <rPr>
            <b/>
            <sz val="9"/>
            <color indexed="81"/>
            <rFont val="Tahoma"/>
            <family val="2"/>
            <charset val="186"/>
          </rPr>
          <t>P1 8.1.1.</t>
        </r>
        <r>
          <rPr>
            <sz val="9"/>
            <color indexed="81"/>
            <rFont val="Tahoma"/>
            <family val="2"/>
            <charset val="186"/>
          </rPr>
          <t xml:space="preserve"> Vykdomų Klaipėdos miesto ekonominės plėtros strategijos priemonių dalis (priskirtų Savivaldybei)</t>
        </r>
      </text>
    </comment>
    <comment ref="E20" authorId="1" shapeId="0">
      <text>
        <r>
          <rPr>
            <b/>
            <sz val="9"/>
            <color indexed="81"/>
            <rFont val="Tahoma"/>
            <family val="2"/>
            <charset val="186"/>
          </rPr>
          <t>KEPS veiksmų planas iki 2030 m. 7.3.2.</t>
        </r>
        <r>
          <rPr>
            <sz val="9"/>
            <color indexed="81"/>
            <rFont val="Tahoma"/>
            <family val="2"/>
            <charset val="186"/>
          </rPr>
          <t xml:space="preserve"> priemonė „Plėtoti konferencinio turizmo infrastruktūrą"                                                  </t>
        </r>
      </text>
    </comment>
    <comment ref="E22" authorId="2" shapeId="0">
      <text>
        <r>
          <rPr>
            <b/>
            <sz val="9"/>
            <color indexed="81"/>
            <rFont val="Tahoma"/>
            <family val="2"/>
            <charset val="186"/>
          </rPr>
          <t>KEPS 4.5.4.</t>
        </r>
        <r>
          <rPr>
            <sz val="9"/>
            <color indexed="81"/>
            <rFont val="Tahoma"/>
            <family val="2"/>
            <charset val="186"/>
          </rPr>
          <t xml:space="preserve"> Įtraukti Klaipėdos turistinius objektus į regioninius turizmo maršrutus ir išnaudoti juos pozicionuojant tarptautiniame kontekste</t>
        </r>
      </text>
    </comment>
    <comment ref="E23" authorId="0" shapeId="0">
      <text>
        <r>
          <rPr>
            <sz val="9"/>
            <color indexed="81"/>
            <rFont val="Tahoma"/>
            <family val="2"/>
            <charset val="186"/>
          </rPr>
          <t>P-1.2.1.4.</t>
        </r>
      </text>
    </comment>
    <comment ref="E25" authorId="2" shapeId="0">
      <text>
        <r>
          <rPr>
            <b/>
            <sz val="9"/>
            <color indexed="81"/>
            <rFont val="Tahoma"/>
            <family val="2"/>
            <charset val="186"/>
          </rPr>
          <t>KEPS 4.5.4.</t>
        </r>
        <r>
          <rPr>
            <sz val="9"/>
            <color indexed="81"/>
            <rFont val="Tahoma"/>
            <family val="2"/>
            <charset val="186"/>
          </rPr>
          <t xml:space="preserve"> Įtraukti Klaipėdos turistinius objektus į regioninius turizmo maršrutus ir išnaudoti juos pozicionuojant tarptautiniame kontekste</t>
        </r>
      </text>
    </comment>
    <comment ref="E30" authorId="1" shapeId="0">
      <text>
        <r>
          <rPr>
            <b/>
            <sz val="9"/>
            <color indexed="81"/>
            <rFont val="Tahoma"/>
            <family val="2"/>
            <charset val="186"/>
          </rPr>
          <t xml:space="preserve">P6. </t>
        </r>
        <r>
          <rPr>
            <sz val="9"/>
            <color indexed="81"/>
            <rFont val="Tahoma"/>
            <family val="2"/>
            <charset val="186"/>
          </rPr>
          <t>KEPS 2030 m.</t>
        </r>
        <r>
          <rPr>
            <b/>
            <sz val="9"/>
            <color indexed="81"/>
            <rFont val="Tahoma"/>
            <family val="2"/>
            <charset val="186"/>
          </rPr>
          <t>,</t>
        </r>
        <r>
          <rPr>
            <sz val="9"/>
            <color indexed="81"/>
            <rFont val="Tahoma"/>
            <family val="2"/>
            <charset val="186"/>
          </rPr>
          <t xml:space="preserve"> 3.1.4 priemonė "Išvystyti piliavietės teritoriją"
</t>
        </r>
        <r>
          <rPr>
            <b/>
            <sz val="9"/>
            <color indexed="81"/>
            <rFont val="Tahoma"/>
            <family val="2"/>
            <charset val="186"/>
          </rPr>
          <t>P1</t>
        </r>
        <r>
          <rPr>
            <sz val="9"/>
            <color indexed="81"/>
            <rFont val="Tahoma"/>
            <family val="2"/>
            <charset val="186"/>
          </rPr>
          <t xml:space="preserve"> 4.1.6. Atstatytas pilies bokštas, vnt.
</t>
        </r>
      </text>
    </comment>
    <comment ref="E33" authorId="1" shapeId="0">
      <text>
        <r>
          <rPr>
            <sz val="9"/>
            <color indexed="81"/>
            <rFont val="Tahoma"/>
            <family val="2"/>
            <charset val="186"/>
          </rPr>
          <t>P-3.2.3.3
2020-2028</t>
        </r>
      </text>
    </comment>
    <comment ref="D35" authorId="3" shapeId="0">
      <text>
        <r>
          <rPr>
            <sz val="9"/>
            <color indexed="81"/>
            <rFont val="Tahoma"/>
            <family val="2"/>
            <charset val="186"/>
          </rPr>
          <t>Šiuo metu LR Seime yra keičiamas Kurortų įstatymas, kuris nustatys naujas kurortinės vietovės statuso suteikimo sąlygas. Klausimą Seime kuruoja Audrius Petrošius</t>
        </r>
        <r>
          <rPr>
            <sz val="9"/>
            <color indexed="81"/>
            <rFont val="Tahoma"/>
            <family val="2"/>
            <charset val="186"/>
          </rPr>
          <t xml:space="preserve">
</t>
        </r>
      </text>
    </comment>
    <comment ref="E35" authorId="1" shapeId="0">
      <text>
        <r>
          <rPr>
            <b/>
            <sz val="9"/>
            <color indexed="81"/>
            <rFont val="Tahoma"/>
            <family val="2"/>
            <charset val="186"/>
          </rPr>
          <t xml:space="preserve">P6. </t>
        </r>
        <r>
          <rPr>
            <sz val="9"/>
            <color indexed="81"/>
            <rFont val="Tahoma"/>
            <family val="2"/>
            <charset val="186"/>
          </rPr>
          <t>KEPS iki 2030 metų, 3.1.8 priemonė "Paversti Smiltynę kurortine teritorija"</t>
        </r>
      </text>
    </comment>
    <comment ref="E37" authorId="1" shapeId="0">
      <text>
        <r>
          <rPr>
            <sz val="9"/>
            <color indexed="81"/>
            <rFont val="Tahoma"/>
            <family val="2"/>
            <charset val="186"/>
          </rPr>
          <t>P-1.2.1.1.</t>
        </r>
        <r>
          <rPr>
            <b/>
            <sz val="9"/>
            <color indexed="81"/>
            <rFont val="Tahoma"/>
            <family val="2"/>
            <charset val="186"/>
          </rPr>
          <t xml:space="preserve">
</t>
        </r>
        <r>
          <rPr>
            <sz val="9"/>
            <color indexed="81"/>
            <rFont val="Tahoma"/>
            <family val="2"/>
            <charset val="186"/>
          </rPr>
          <t>2020-2030</t>
        </r>
      </text>
    </comment>
    <comment ref="E38" authorId="1" shapeId="0">
      <text>
        <r>
          <rPr>
            <sz val="9"/>
            <color indexed="81"/>
            <rFont val="Tahoma"/>
            <family val="2"/>
            <charset val="186"/>
          </rPr>
          <t>P-3.2.3.3
2020-2028</t>
        </r>
      </text>
    </comment>
    <comment ref="E41" authorId="1" shapeId="0">
      <text>
        <r>
          <rPr>
            <sz val="9"/>
            <color indexed="81"/>
            <rFont val="Tahoma"/>
            <family val="2"/>
            <charset val="186"/>
          </rPr>
          <t xml:space="preserve">P-3.2.3.3
</t>
        </r>
      </text>
    </comment>
    <comment ref="E44" authorId="1" shapeId="0">
      <text>
        <r>
          <rPr>
            <b/>
            <sz val="9"/>
            <color indexed="81"/>
            <rFont val="Tahoma"/>
            <family val="2"/>
            <charset val="186"/>
          </rPr>
          <t xml:space="preserve">P6. </t>
        </r>
        <r>
          <rPr>
            <sz val="9"/>
            <color indexed="81"/>
            <rFont val="Tahoma"/>
            <family val="2"/>
            <charset val="186"/>
          </rPr>
          <t>KEPS iki 2030 metų, 3.1.8 priemonė "Paversti Smiltynę kurortine teritorija"</t>
        </r>
      </text>
    </comment>
    <comment ref="J44" authorId="4" shapeId="0">
      <text>
        <r>
          <rPr>
            <sz val="9"/>
            <color indexed="81"/>
            <rFont val="Tahoma"/>
            <family val="2"/>
            <charset val="186"/>
          </rPr>
          <t>Dalinis atsiskaitymas 2024 m. už TP</t>
        </r>
        <r>
          <rPr>
            <sz val="9"/>
            <color indexed="81"/>
            <rFont val="Tahoma"/>
            <family val="2"/>
            <charset val="186"/>
          </rPr>
          <t xml:space="preserve">
</t>
        </r>
      </text>
    </comment>
    <comment ref="E45" authorId="1" shapeId="0">
      <text>
        <r>
          <rPr>
            <sz val="9"/>
            <color indexed="81"/>
            <rFont val="Tahoma"/>
            <family val="2"/>
            <charset val="186"/>
          </rPr>
          <t>P-1.2.1.1.</t>
        </r>
        <r>
          <rPr>
            <b/>
            <sz val="9"/>
            <color indexed="81"/>
            <rFont val="Tahoma"/>
            <family val="2"/>
            <charset val="186"/>
          </rPr>
          <t xml:space="preserve">
</t>
        </r>
        <r>
          <rPr>
            <sz val="9"/>
            <color indexed="81"/>
            <rFont val="Tahoma"/>
            <family val="2"/>
            <charset val="186"/>
          </rPr>
          <t>2020-2030</t>
        </r>
        <r>
          <rPr>
            <b/>
            <sz val="9"/>
            <color indexed="81"/>
            <rFont val="Tahoma"/>
            <family val="2"/>
            <charset val="186"/>
          </rPr>
          <t xml:space="preserve">
</t>
        </r>
      </text>
    </comment>
    <comment ref="D53" authorId="5" shapeId="0">
      <text>
        <r>
          <rPr>
            <b/>
            <sz val="9"/>
            <color indexed="81"/>
            <rFont val="Tahoma"/>
            <family val="2"/>
            <charset val="186"/>
          </rPr>
          <t>2021 m. parengta Klaipėdos m. rinkodaros strategija.</t>
        </r>
        <r>
          <rPr>
            <sz val="9"/>
            <color indexed="81"/>
            <rFont val="Tahoma"/>
            <family val="2"/>
            <charset val="186"/>
          </rPr>
          <t xml:space="preserve"> 2021 m. VšĮ "Klaipėda ID" biudžete buvo suplanuotos lėšos </t>
        </r>
        <r>
          <rPr>
            <u/>
            <sz val="9"/>
            <color indexed="81"/>
            <rFont val="Tahoma"/>
            <family val="2"/>
            <charset val="186"/>
          </rPr>
          <t>I strategijos įgyvendinimo etapui, t. y. Gyventojų įtraukimas, naujo identiteto ir įvaizdžio medžiagos sukūrimas ir komunikacija prioritetinėms auditorijoms</t>
        </r>
        <r>
          <rPr>
            <sz val="9"/>
            <color indexed="81"/>
            <rFont val="Tahoma"/>
            <family val="2"/>
            <charset val="186"/>
          </rPr>
          <t xml:space="preserve"> (gyventojai, verslas, turistai). KID įvaizdžio medžiagos sukūrimo paslaugą planuoja įsigyti šiais metais ir 2022 m. I ketv. turėti galutinį produktą. 2022 m. planuojama įgyvendinti </t>
        </r>
        <r>
          <rPr>
            <u/>
            <sz val="9"/>
            <color indexed="81"/>
            <rFont val="Tahoma"/>
            <family val="2"/>
            <charset val="186"/>
          </rPr>
          <t xml:space="preserve">II Rinkodaros strategijos etapą - komunikacija prioritetinėms auditorijoms </t>
        </r>
        <r>
          <rPr>
            <sz val="9"/>
            <color indexed="81"/>
            <rFont val="Tahoma"/>
            <family val="2"/>
            <charset val="186"/>
          </rPr>
          <t xml:space="preserve">(gyventojai, verslas, turistai) bei tęstinė bendra miesto įvaizdžio komunikacija ir fokusuotos kampanijos gyventojų pritraukimui. 2023 m. suplanuotas </t>
        </r>
        <r>
          <rPr>
            <u/>
            <sz val="9"/>
            <color indexed="81"/>
            <rFont val="Tahoma"/>
            <family val="2"/>
            <charset val="186"/>
          </rPr>
          <t>III etapas - tęstinė bendra miesto įvaizdžio komunikacija ir fokusuotos kampanijos verslo segmentų pritraukimui.</t>
        </r>
      </text>
    </comment>
    <comment ref="E53" authorId="1" shapeId="0">
      <text>
        <r>
          <rPr>
            <sz val="9"/>
            <color indexed="81"/>
            <rFont val="Tahoma"/>
            <family val="2"/>
            <charset val="186"/>
          </rPr>
          <t xml:space="preserve">P-1.1.1.1., 1.1.1.4., 1.1.1.7., 1.1.1.8., 1.1.3.1., 1.1.2.2., 1.1.3.1., 1.3.3.2., 2.6.3.1.
</t>
        </r>
      </text>
    </comment>
    <comment ref="E54" authorId="1" shapeId="0">
      <text>
        <r>
          <rPr>
            <b/>
            <sz val="9"/>
            <color indexed="81"/>
            <rFont val="Tahoma"/>
            <family val="2"/>
            <charset val="186"/>
          </rPr>
          <t>P1</t>
        </r>
        <r>
          <rPr>
            <sz val="9"/>
            <color indexed="81"/>
            <rFont val="Tahoma"/>
            <family val="2"/>
            <charset val="186"/>
          </rPr>
          <t xml:space="preserve"> 8.1.1. Vykdomų Klaipėdos miesto ekonominės plėtros strategijos priemonių dalis (priskirtų Savivaldybei)</t>
        </r>
      </text>
    </comment>
    <comment ref="E55" authorId="1" shapeId="0">
      <text>
        <r>
          <rPr>
            <b/>
            <sz val="9"/>
            <color indexed="81"/>
            <rFont val="Tahoma"/>
            <family val="2"/>
            <charset val="186"/>
          </rPr>
          <t>P6.</t>
        </r>
        <r>
          <rPr>
            <sz val="9"/>
            <color indexed="81"/>
            <rFont val="Tahoma"/>
            <family val="2"/>
            <charset val="186"/>
          </rPr>
          <t xml:space="preserve"> Klaipėdos miesto ekonominės plėtros strategija ir įgyvendinimo veiksmų planas iki 2030 metų, 1.2.-1.5 uždaviniai</t>
        </r>
      </text>
    </comment>
    <comment ref="J55" authorId="5" shapeId="0">
      <text>
        <r>
          <rPr>
            <sz val="9"/>
            <color indexed="81"/>
            <rFont val="Tahoma"/>
            <family val="2"/>
            <charset val="186"/>
          </rPr>
          <t xml:space="preserve">KID teikia norintiems persikelti į Klaipėdą: „minkštojo nusileidimo“, pagalba darbo paieškose, konsultavimas dėl integracijos ir pan.
</t>
        </r>
      </text>
    </comment>
    <comment ref="E62" authorId="1" shapeId="0">
      <text>
        <r>
          <rPr>
            <sz val="9"/>
            <color indexed="81"/>
            <rFont val="Tahoma"/>
            <family val="2"/>
            <charset val="186"/>
          </rPr>
          <t>P-1.1.2.1.; 1.1.2.2.; 1.1.2.3.</t>
        </r>
      </text>
    </comment>
    <comment ref="E63" authorId="1" shapeId="0">
      <text>
        <r>
          <rPr>
            <b/>
            <sz val="9"/>
            <color indexed="81"/>
            <rFont val="Tahoma"/>
            <family val="2"/>
            <charset val="186"/>
          </rPr>
          <t>P1</t>
        </r>
        <r>
          <rPr>
            <sz val="9"/>
            <color indexed="81"/>
            <rFont val="Tahoma"/>
            <family val="2"/>
            <charset val="186"/>
          </rPr>
          <t xml:space="preserve"> 4.2.1. SVV rėmimo projektų, įgyvendinamų senamiestyje</t>
        </r>
      </text>
    </comment>
    <comment ref="E64" authorId="1" shapeId="0">
      <text>
        <r>
          <rPr>
            <b/>
            <sz val="9"/>
            <color indexed="81"/>
            <rFont val="Tahoma"/>
            <family val="2"/>
            <charset val="186"/>
          </rPr>
          <t xml:space="preserve">P6. </t>
        </r>
        <r>
          <rPr>
            <sz val="9"/>
            <color indexed="81"/>
            <rFont val="Tahoma"/>
            <family val="2"/>
            <charset val="186"/>
          </rPr>
          <t xml:space="preserve">Klaipėdos miesto ekonominės plėtros strategija ir įgyvendinimo veiksmų planas iki 2030 metų, 1.2.-1.5 uždaviniai
</t>
        </r>
      </text>
    </comment>
    <comment ref="E66" authorId="1" shapeId="0">
      <text>
        <r>
          <rPr>
            <sz val="9"/>
            <color indexed="81"/>
            <rFont val="Tahoma"/>
            <family val="2"/>
            <charset val="186"/>
          </rPr>
          <t xml:space="preserve">P-1.1.1.8, 1.1.2.3., 1.1.2.4, 2.5.2.2., 2.5.2.5. </t>
        </r>
      </text>
    </comment>
    <comment ref="J66" authorId="5" shapeId="0">
      <text>
        <r>
          <rPr>
            <sz val="9"/>
            <color indexed="81"/>
            <rFont val="Tahoma"/>
            <family val="2"/>
            <charset val="186"/>
          </rPr>
          <t xml:space="preserve">KMT 2021-11-25 spr. T2-275 Paskata kurti naujas darbo vietas paslaugų centruose ir IRT paslaugų įmonėse (vietoj 2019-07-25 Nr. T2-223 „Dėl Paramos teikimo investuotojams Klaipėdos miesto savivaldybės biudžeto lėšomis tvarkos aprašo patvirtinimo“).
</t>
        </r>
      </text>
    </comment>
    <comment ref="E67" authorId="1" shapeId="0">
      <text>
        <r>
          <rPr>
            <b/>
            <sz val="9"/>
            <color indexed="81"/>
            <rFont val="Tahoma"/>
            <family val="2"/>
            <charset val="186"/>
          </rPr>
          <t>P1, 3.1.1.1.</t>
        </r>
        <r>
          <rPr>
            <sz val="9"/>
            <color indexed="81"/>
            <rFont val="Tahoma"/>
            <family val="2"/>
            <charset val="186"/>
          </rPr>
          <t xml:space="preserve">
Skleisti verslumo idėjas tarp mokinių, studentų ir jaunimo (Suorganizuotų renginių skaičius)
</t>
        </r>
      </text>
    </comment>
    <comment ref="J67" authorId="6" shapeId="0">
      <text>
        <r>
          <rPr>
            <sz val="9"/>
            <color indexed="81"/>
            <rFont val="Tahoma"/>
            <family val="2"/>
            <charset val="186"/>
          </rPr>
          <t xml:space="preserve">2021-11-25 Nr. T2-280 patvirtinta Paskata organizuoti konferencinio turizmo renginius.  </t>
        </r>
      </text>
    </comment>
    <comment ref="E68" authorId="1" shapeId="0">
      <text>
        <r>
          <rPr>
            <b/>
            <sz val="9"/>
            <color indexed="81"/>
            <rFont val="Tahoma"/>
            <family val="2"/>
            <charset val="186"/>
          </rPr>
          <t>KEPS 2030 7.1.</t>
        </r>
        <r>
          <rPr>
            <sz val="9"/>
            <color indexed="81"/>
            <rFont val="Tahoma"/>
            <family val="2"/>
            <charset val="186"/>
          </rPr>
          <t xml:space="preserve"> „Pritraukti profesinių paslaugų centrus“ 7.1.1. veiksmas „Sukurti patrauklių motyvacinių investicijų pritraukimo paketų pirmiesiems paslaugų centrams: (iki 2030 m. yra numatyta sukurti 25 000 naujų darbo vietų, įgyvendinti 100 naujų TUI projektų bei dvigubai „išauginti“ vidutinį atlyginimą);</t>
        </r>
      </text>
    </comment>
    <comment ref="J68" authorId="5" shapeId="0">
      <text>
        <r>
          <rPr>
            <sz val="9"/>
            <color indexed="81"/>
            <rFont val="Tahoma"/>
            <family val="2"/>
            <charset val="186"/>
          </rPr>
          <t xml:space="preserve">KMT patvirtinta "Paskatos pritraukti aukštos profesinės kvalifikacijos specialistus į Klaipėdos miesto savivaldybę administravimo tvarkos aprašas" </t>
        </r>
      </text>
    </comment>
    <comment ref="E72" authorId="0" shapeId="0">
      <text>
        <r>
          <rPr>
            <sz val="9"/>
            <color indexed="81"/>
            <rFont val="Tahoma"/>
            <family val="2"/>
            <charset val="186"/>
          </rPr>
          <t xml:space="preserve">P-2.6.2.2., 2.6.3.1.
</t>
        </r>
      </text>
    </comment>
    <comment ref="J72" authorId="6" shapeId="0">
      <text>
        <r>
          <rPr>
            <sz val="9"/>
            <color indexed="81"/>
            <rFont val="Tahoma"/>
            <family val="2"/>
            <charset val="186"/>
          </rPr>
          <t>Strategijos įgyvendinimas etapais 2022 m. I etapas, 2023 m. II etapas, 2024 m. III etapas</t>
        </r>
      </text>
    </comment>
  </commentList>
</comments>
</file>

<file path=xl/sharedStrings.xml><?xml version="1.0" encoding="utf-8"?>
<sst xmlns="http://schemas.openxmlformats.org/spreadsheetml/2006/main" count="424" uniqueCount="149">
  <si>
    <t>Uždavinio kodas</t>
  </si>
  <si>
    <t>Priemonės kodas</t>
  </si>
  <si>
    <t>Finansavimo šaltinis</t>
  </si>
  <si>
    <t>01</t>
  </si>
  <si>
    <t>Iš viso:</t>
  </si>
  <si>
    <t>02</t>
  </si>
  <si>
    <t>Iš viso uždaviniui:</t>
  </si>
  <si>
    <t>Iš viso tikslui:</t>
  </si>
  <si>
    <t>Finansavimo šaltiniai</t>
  </si>
  <si>
    <t>Pavadinimas</t>
  </si>
  <si>
    <t>Finansavimo šaltinių suvestinė</t>
  </si>
  <si>
    <t>SAVIVALDYBĖS  LĖŠOS, IŠ VISO:</t>
  </si>
  <si>
    <t>KITI ŠALTINIAI, IŠ VISO:</t>
  </si>
  <si>
    <t>IŠ VISO:</t>
  </si>
  <si>
    <t xml:space="preserve">Iš viso  veiklos planui: </t>
  </si>
  <si>
    <t>Veiklos plano tikslo kodas</t>
  </si>
  <si>
    <r>
      <t xml:space="preserve">Savivaldybės biudžeto lėšos </t>
    </r>
    <r>
      <rPr>
        <b/>
        <sz val="10"/>
        <rFont val="Times New Roman"/>
        <family val="1"/>
        <charset val="186"/>
      </rPr>
      <t>SB</t>
    </r>
  </si>
  <si>
    <t>SB</t>
  </si>
  <si>
    <t>Papriemonės kodas</t>
  </si>
  <si>
    <t>03</t>
  </si>
  <si>
    <t>I</t>
  </si>
  <si>
    <t>Strateginis tikslas 01. Didinti miesto konkurencingumą, kryptingai vystant infrastruktūrą ir sudarant palankias sąlygas verslui</t>
  </si>
  <si>
    <t>Savivaldybės biudžetas, iš jo:</t>
  </si>
  <si>
    <t>tūkst. Eur</t>
  </si>
  <si>
    <t>Aptarnauta turistų (suteikta informacija), tūkst. vnt.</t>
  </si>
  <si>
    <t xml:space="preserve"> TIKSLŲ, UŽDAVINIŲ, PRIEMONIŲ, PRIEMONIŲ IŠLAIDŲ IR PRODUKTO KRITERIJŲ SUVESTINĖ</t>
  </si>
  <si>
    <r>
      <t xml:space="preserve">Kiti finansavimo šaltiniai </t>
    </r>
    <r>
      <rPr>
        <b/>
        <sz val="10"/>
        <rFont val="Times New Roman"/>
        <family val="1"/>
        <charset val="186"/>
      </rPr>
      <t>Kt</t>
    </r>
  </si>
  <si>
    <t>SB(ES)</t>
  </si>
  <si>
    <t>SB(L)</t>
  </si>
  <si>
    <t>SB(ESA)</t>
  </si>
  <si>
    <r>
      <t xml:space="preserve">Savivaldybės biudžeto apyvartos lėšos Europos Sąjungos finansinės paramos programų laikinam lėšų stygiui dengti  </t>
    </r>
    <r>
      <rPr>
        <b/>
        <sz val="10"/>
        <rFont val="Times New Roman"/>
        <family val="1"/>
        <charset val="186"/>
      </rPr>
      <t>SB(ESA)</t>
    </r>
  </si>
  <si>
    <t>Klaipėdos miesto turizmo informacinės sistemos plėtojimas:</t>
  </si>
  <si>
    <t>Projekto „Savivaldybes jungiančių turizmo trasų ir turizmo maršrutų informacinės infrastruktūros plėtra“ įgyvendinimas</t>
  </si>
  <si>
    <t>P6</t>
  </si>
  <si>
    <t xml:space="preserve">Smiltynės turizmo ir rekreacijos schemos priemonių įgyvendinimas </t>
  </si>
  <si>
    <t>SB(ESL)</t>
  </si>
  <si>
    <t>Klaipėdos regiono oro uosto rinkodaros priemonių rėmimas</t>
  </si>
  <si>
    <t>Pritraukta skrydžių krypčių į Klaipėdos regiono oro uostą, vnt.</t>
  </si>
  <si>
    <t>Įgyvendintos rinkodaros priemonės, vnt.</t>
  </si>
  <si>
    <t>P1</t>
  </si>
  <si>
    <t>04</t>
  </si>
  <si>
    <t>05</t>
  </si>
  <si>
    <r>
      <t>SVV subjektų, kuriems kompensuotos išlaidos</t>
    </r>
    <r>
      <rPr>
        <i/>
        <sz val="10"/>
        <rFont val="Times New Roman"/>
        <family val="1"/>
        <charset val="186"/>
      </rPr>
      <t>,</t>
    </r>
    <r>
      <rPr>
        <sz val="10"/>
        <rFont val="Times New Roman"/>
        <family val="1"/>
        <charset val="186"/>
      </rPr>
      <t xml:space="preserve"> vnt.</t>
    </r>
  </si>
  <si>
    <t>Iš dalies finansuotų verslo projektų, reprezentuojančių Klaipėdos miestą, vnt.</t>
  </si>
  <si>
    <t>Įgyvendinta investicinės aplinkos gerinimo priemonių, vnt.</t>
  </si>
  <si>
    <t>Įgyvendinta priemonių, skatinančių rinktis ir studijuoti gamtos mokslų, technologijų ir inžinerijos, matematikos programas, vnt.</t>
  </si>
  <si>
    <t>EKONOMINĖS PLĖTROS PROGRAMOS (NR. 02)</t>
  </si>
  <si>
    <t>02 Ekonominės plėtros programa</t>
  </si>
  <si>
    <t>Turistų traukos centrų formavimas gerinant rekreacijos infrastruktūrą:</t>
  </si>
  <si>
    <t>P</t>
  </si>
  <si>
    <t>Klaipėdos miesto ekonominės plėtros strategijos įgyvendinimo veiksmų plano iki 2030 metų priemonių, susijusių su miesto rinkodara, investuotojų pritraukimu, verslumo skatinimu, įgyvendinimas</t>
  </si>
  <si>
    <r>
      <t xml:space="preserve">Tarptautinės programos Interreg Europe projekto „Tarptautinės įmonės“ (angl. </t>
    </r>
    <r>
      <rPr>
        <i/>
        <sz val="10"/>
        <rFont val="Times New Roman"/>
        <family val="1"/>
        <charset val="186"/>
      </rPr>
      <t>Inter Ventures)</t>
    </r>
    <r>
      <rPr>
        <sz val="10"/>
        <rFont val="Times New Roman"/>
        <family val="1"/>
        <charset val="186"/>
      </rPr>
      <t xml:space="preserve"> įgyvendinimas </t>
    </r>
  </si>
  <si>
    <t>Sudaryti palankias sąlygas turizmui ir verslui vystytis Klaipėdos mieste</t>
  </si>
  <si>
    <t>Plėtoti turizmo ir rekreacijos infrastruktūrą bei paslaugas</t>
  </si>
  <si>
    <t xml:space="preserve"> Projektų skyrius </t>
  </si>
  <si>
    <t>Parengta specializuotų vandens turizmo ir sveikatinimo turizmo maršrutų, vnt.</t>
  </si>
  <si>
    <t xml:space="preserve">Kompensuota įkurtų darbo vietų, vnt. 
</t>
  </si>
  <si>
    <r>
      <t xml:space="preserve">Europos Sąjungos paramos lėšos, kurios įtrauktos į savivaldybės biudžetą </t>
    </r>
    <r>
      <rPr>
        <b/>
        <sz val="10"/>
        <rFont val="Times New Roman"/>
        <family val="1"/>
        <charset val="186"/>
      </rPr>
      <t>SB(ES)</t>
    </r>
  </si>
  <si>
    <t>Ekonominės plėtros grupė</t>
  </si>
  <si>
    <t>Vyr. patarėjas R. Zulcas</t>
  </si>
  <si>
    <t xml:space="preserve">Įgyvendinta Klaipėdos žinomumą didinančių rinkodaros priemonių, vnt.  </t>
  </si>
  <si>
    <t>Įgyvendinta Smiltynės žinomumą didinančių priemonių, vnt.</t>
  </si>
  <si>
    <t>Sukurta informacinė sistema (papildomi ženklai Klaipėdos m. sav.) Užbaigtumas, proc.</t>
  </si>
  <si>
    <t>Įgyvendinta priemonių pagal turizmo sezoniškumo mažinimo paketą, vnt.</t>
  </si>
  <si>
    <t xml:space="preserve">Klaipėdos miesto verslo paramos ir investicinės aplinkos gerinimo sistemos plėtojimas: </t>
  </si>
  <si>
    <t>Gerinti verslo ir investicinę aplinką Klaipėdos mieste</t>
  </si>
  <si>
    <t xml:space="preserve">Atvykstamojo ir vietinio turizmo skatinimo Klaipėdoje programos įgyvendinimas </t>
  </si>
  <si>
    <t xml:space="preserve">P1 </t>
  </si>
  <si>
    <t>Produkto kriterijaus</t>
  </si>
  <si>
    <t>Priemonės požymis*</t>
  </si>
  <si>
    <t>Vykdytojas (skyrius/asmuo)</t>
  </si>
  <si>
    <t>2024-ųjų metų lėšų projektas</t>
  </si>
  <si>
    <t>2023-ieji metai</t>
  </si>
  <si>
    <t>2024-ieji metai</t>
  </si>
  <si>
    <t>Ekologinio kempingo įrengimas Smiltynėje</t>
  </si>
  <si>
    <t xml:space="preserve">Vietų, kuriose teikiamos sveikatos priežiūros paslaugos Smiltynės teritorijoje, skaičius </t>
  </si>
  <si>
    <r>
      <t xml:space="preserve">Apyvartos lėšų likutis </t>
    </r>
    <r>
      <rPr>
        <b/>
        <sz val="10"/>
        <rFont val="Times New Roman"/>
        <family val="1"/>
        <charset val="186"/>
      </rPr>
      <t>SB(L)</t>
    </r>
  </si>
  <si>
    <t>Kultūros fabriko (KUFA) rezidentų skaičius</t>
  </si>
  <si>
    <t>SVV subjektų, gavusių viešąsias paslaugas, skaičius</t>
  </si>
  <si>
    <t xml:space="preserve">P6 </t>
  </si>
  <si>
    <t>T</t>
  </si>
  <si>
    <t>Atlikta rangos darbų, proc.</t>
  </si>
  <si>
    <t>Istorinių krantinių sutvarkymas</t>
  </si>
  <si>
    <t>Parengtas techninis projektas, vnt.</t>
  </si>
  <si>
    <t>N</t>
  </si>
  <si>
    <t>Inkubuotų verslų skaičius</t>
  </si>
  <si>
    <t>Klaipėdos miesto rinkodaros strategijos įgyvendinimas</t>
  </si>
  <si>
    <t>Įgyvendinta strategija, etapai</t>
  </si>
  <si>
    <t xml:space="preserve">Suorganizuota konferencijų, vnt.
</t>
  </si>
  <si>
    <t xml:space="preserve">Kompensuota į Klaipėdą pritrauktų talentų, skaičius
</t>
  </si>
  <si>
    <t>Aptarnautų kruizų skaičius, vnt.</t>
  </si>
  <si>
    <t>Dalyvauta KEPS 2030 partnerių projektuose, organizuota viešinimo priemonių, vnt.</t>
  </si>
  <si>
    <t>Įgyvendintas projektas, vnt.</t>
  </si>
  <si>
    <t>Klaipėdos miesto turizmo plėtros koncepcijos parengimas</t>
  </si>
  <si>
    <t>Verslo plėtros sąlygų gerinimas</t>
  </si>
  <si>
    <t>Atlikta dokumentų analizė, vnt.</t>
  </si>
  <si>
    <t xml:space="preserve">Projekto „Regioninis bendradarbiavimas darniam, integruotam ir sumaniam planavimui“ įgyvendinimas </t>
  </si>
  <si>
    <t xml:space="preserve">Įgyvendinta priemonių, užtikrinančių efektyvų informacijos teikimą turistams, vnt. </t>
  </si>
  <si>
    <t>Klaipėdos pilies ir bastionų komplekso restauravimas ir atgaivinimas (II etapas, pilies didžiojo bokšto atkūrimas)</t>
  </si>
  <si>
    <t>Klaipėdos pilies ir bastionų komplekso restauravimas ir atgaivinimas (III etapas, vakarinės kurtinos atkūrimas ir įveiklinimas)</t>
  </si>
  <si>
    <t xml:space="preserve">Viešųjų paslaugų smulkiojo ir vidutinio verslo (SVV) subjektams teikimas verslo inkubatoriuje </t>
  </si>
  <si>
    <r>
      <t xml:space="preserve">Europos Sąjungos paramos lėšos, kurios įtrauktos į savivaldybės biudžetą, lėšų likučių lėšos </t>
    </r>
    <r>
      <rPr>
        <b/>
        <sz val="10"/>
        <rFont val="Times New Roman"/>
        <family val="1"/>
        <charset val="186"/>
      </rPr>
      <t>SB(ESL)</t>
    </r>
  </si>
  <si>
    <t>Planas</t>
  </si>
  <si>
    <t>2022 m. asignavimų planas**</t>
  </si>
  <si>
    <t xml:space="preserve">Įgyvendinta aukštos kvalifikacijos darbuotojų (talentų) pritraukimo/išlaikymo priemonių, vnt. </t>
  </si>
  <si>
    <t xml:space="preserve">Apmokyta pradinių klasių mokytojų, skaičius </t>
  </si>
  <si>
    <t xml:space="preserve">Mokinių, dalyvavusių kūrybinio programavimo užsiėmimuose, skaičius </t>
  </si>
  <si>
    <t xml:space="preserve">Kūrybinių technologijų (programavimas, 3D modeliavimas, dirbtinis intelektas ir kt.) kompetencijų  ugdymas pradinėse mokyklose  </t>
  </si>
  <si>
    <t>2022-ieji metai**</t>
  </si>
  <si>
    <t>2025-ieji metai</t>
  </si>
  <si>
    <t>Lėšų poreikis biudžetiniams 2023-iesiems metams</t>
  </si>
  <si>
    <t>2025-ųjų metų lėšų projektas</t>
  </si>
  <si>
    <t xml:space="preserve">2022–2025 M. KLAIPĖDOS MIESTO SAVIVALDYBĖS </t>
  </si>
  <si>
    <t xml:space="preserve">Projektų skyrius </t>
  </si>
  <si>
    <t>Regioninių maršrutų, į kuriuos įtraukta Klaipėda, skaičius</t>
  </si>
  <si>
    <t>Parengtos koncepcijos patvirtinimas, vnt.</t>
  </si>
  <si>
    <t>1</t>
  </si>
  <si>
    <t>Parengta pasiūlymų investuotojams, vnt.</t>
  </si>
  <si>
    <t>Įgyvendintų rinkodaros kampanijų skaičius, vnt.</t>
  </si>
  <si>
    <t>2</t>
  </si>
  <si>
    <t>Nakvynių skaičius Klaipėdos mieste, tūkst. vnt.</t>
  </si>
  <si>
    <t>Apgyvendintų turistų skaičius Klaipėdos mieste, tūkst. vnt.</t>
  </si>
  <si>
    <t>Įgyvendinta viešinimo priemonių, vnt.</t>
  </si>
  <si>
    <t>Įgyvendinta inovatyvių verslumo skatinimo priemonių, vnt.</t>
  </si>
  <si>
    <t xml:space="preserve">P     </t>
  </si>
  <si>
    <t>** Pagal Klaipėdos miesto savivaldybės tarybos 2022-02-17 sprendimą Nr. T2-36; 2022-10-20 Nr. T2-224.</t>
  </si>
  <si>
    <t>Parengta koncepcija, vnt.</t>
  </si>
  <si>
    <t>Įvykdytas architektūrinis konkursas, vnt.</t>
  </si>
  <si>
    <t>Klaipėdos objektų, įtrauktų į regioninius turizmo maršrutus, skaičius, vnt.</t>
  </si>
  <si>
    <t>Organizuota priemonių (Ekonominės plėtros tarybos, Įgyvendinimo valdymo grupės bei Rinkodaros tarybos posėdžiai, parengti protokolai ir t. t.), sk.</t>
  </si>
  <si>
    <t>Klaipėdos turistinių objektų įtraukimas į regioninius turizmo maršrutus, išnaudojant juos miestui pozicijonuoti tarptautiniame kontekste</t>
  </si>
  <si>
    <t>Kt</t>
  </si>
  <si>
    <t xml:space="preserve">2023–2025 M. KLAIPĖDOS MIESTO SAVIVALDYBĖS </t>
  </si>
  <si>
    <t xml:space="preserve">Klaipėdos miesto savivaldybės ekonominės plėtros programos    (Nr. 02) aprašymo              </t>
  </si>
  <si>
    <t>priedas</t>
  </si>
  <si>
    <t>SB'</t>
  </si>
  <si>
    <t>SB(L)'</t>
  </si>
  <si>
    <t>SBL</t>
  </si>
  <si>
    <t xml:space="preserve"> Projektų skyrius, </t>
  </si>
  <si>
    <t>vyr. patarėjas  R. Zulcas</t>
  </si>
  <si>
    <t>Ekonominės plėtros grupė,</t>
  </si>
  <si>
    <t>vyr. patarėjas R. Zulcas</t>
  </si>
  <si>
    <t>Urbanistikos ir architektūros skyrius,</t>
  </si>
  <si>
    <t>Aiškinamojo rašto 3 priedas</t>
  </si>
  <si>
    <t xml:space="preserve">Įgyvendinta aukštos kvalifikacijos darbuotojų (talentų) pritraukimo ir (ar) išlaikymo priemonių, vnt. </t>
  </si>
  <si>
    <t>Organizuota priemonių (Ekonominės plėtros tarybos, Įgyvendinimo valdymo grupės bei Rinkodaros tarybos posėdžiai, parengti protokolai ir t. t.), skaičius</t>
  </si>
  <si>
    <t xml:space="preserve">Kūrybinių technologijų (programavimas, 3D modeliavimas, dirbtinis intelektas ir kt.) kompetencijų ugdymas pradinėse mokyklose  </t>
  </si>
  <si>
    <t>Lėšų poreikis biudžetiniams       2023-iesiems metams</t>
  </si>
  <si>
    <t>* N – nauja priemonė, T – tęstinė priemonė, I – investicijų projektas.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</si>
</sst>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409]General"/>
    <numFmt numFmtId="166" formatCode="0.0"/>
  </numFmts>
  <fonts count="32">
    <font>
      <sz val="10"/>
      <name val="Arial"/>
      <charset val="186"/>
    </font>
    <font>
      <sz val="8"/>
      <name val="Times New Roman"/>
      <family val="1"/>
      <charset val="186"/>
    </font>
    <font>
      <sz val="10"/>
      <name val="Times New Roman"/>
      <family val="1"/>
      <charset val="186"/>
    </font>
    <font>
      <b/>
      <sz val="10"/>
      <name val="Times New Roman"/>
      <family val="1"/>
      <charset val="186"/>
    </font>
    <font>
      <sz val="10"/>
      <name val="TimesLT"/>
      <charset val="186"/>
    </font>
    <font>
      <sz val="10"/>
      <name val="Arial"/>
      <family val="2"/>
      <charset val="186"/>
    </font>
    <font>
      <b/>
      <sz val="10"/>
      <name val="Times New Roman"/>
      <family val="1"/>
      <charset val="204"/>
    </font>
    <font>
      <sz val="9"/>
      <name val="Times New Roman"/>
      <family val="1"/>
      <charset val="186"/>
    </font>
    <font>
      <sz val="10"/>
      <name val="Times New Roman"/>
      <family val="1"/>
    </font>
    <font>
      <sz val="9"/>
      <color indexed="81"/>
      <name val="Tahoma"/>
      <family val="2"/>
      <charset val="186"/>
    </font>
    <font>
      <b/>
      <sz val="9"/>
      <color indexed="81"/>
      <name val="Tahoma"/>
      <family val="2"/>
      <charset val="186"/>
    </font>
    <font>
      <sz val="10"/>
      <name val="Arial"/>
      <family val="2"/>
      <charset val="186"/>
    </font>
    <font>
      <sz val="9"/>
      <name val="Times New Roman"/>
      <family val="1"/>
    </font>
    <font>
      <sz val="11"/>
      <name val="Times New Roman"/>
      <family val="1"/>
      <charset val="186"/>
    </font>
    <font>
      <b/>
      <sz val="11"/>
      <name val="Times New Roman"/>
      <family val="1"/>
      <charset val="186"/>
    </font>
    <font>
      <i/>
      <sz val="10"/>
      <name val="Times New Roman"/>
      <family val="1"/>
      <charset val="186"/>
    </font>
    <font>
      <sz val="11"/>
      <name val="Arial"/>
      <family val="2"/>
      <charset val="186"/>
    </font>
    <font>
      <sz val="8"/>
      <name val="Arial"/>
      <family val="2"/>
      <charset val="186"/>
    </font>
    <font>
      <b/>
      <sz val="9"/>
      <name val="Times New Roman"/>
      <family val="1"/>
      <charset val="186"/>
    </font>
    <font>
      <b/>
      <sz val="10"/>
      <name val="Arial"/>
      <family val="2"/>
      <charset val="186"/>
    </font>
    <font>
      <sz val="18"/>
      <name val="Times New Roman"/>
      <family val="1"/>
      <charset val="186"/>
    </font>
    <font>
      <sz val="11"/>
      <color rgb="FF000000"/>
      <name val="Calibri"/>
      <family val="2"/>
      <charset val="186"/>
    </font>
    <font>
      <sz val="9"/>
      <name val="Arial"/>
      <family val="2"/>
      <charset val="186"/>
    </font>
    <font>
      <sz val="12"/>
      <name val="Times New Roman"/>
      <family val="1"/>
      <charset val="186"/>
    </font>
    <font>
      <sz val="8"/>
      <name val="Arial"/>
      <family val="2"/>
      <charset val="186"/>
    </font>
    <font>
      <sz val="11"/>
      <name val="Calibri"/>
      <family val="2"/>
      <charset val="186"/>
    </font>
    <font>
      <sz val="10"/>
      <color rgb="FFFF0000"/>
      <name val="Times New Roman"/>
      <family val="1"/>
      <charset val="186"/>
    </font>
    <font>
      <sz val="10"/>
      <color theme="1"/>
      <name val="Times New Roman"/>
      <family val="1"/>
      <charset val="186"/>
    </font>
    <font>
      <u/>
      <sz val="9"/>
      <color indexed="81"/>
      <name val="Tahoma"/>
      <family val="2"/>
      <charset val="186"/>
    </font>
    <font>
      <sz val="10"/>
      <color theme="0"/>
      <name val="Times New Roman"/>
      <family val="1"/>
      <charset val="186"/>
    </font>
    <font>
      <sz val="9"/>
      <color theme="0"/>
      <name val="Times New Roman"/>
      <family val="1"/>
      <charset val="186"/>
    </font>
    <font>
      <b/>
      <sz val="10"/>
      <color theme="0"/>
      <name val="Times New Roman"/>
      <family val="1"/>
      <charset val="186"/>
    </font>
  </fonts>
  <fills count="13">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rgb="FFFFCCFF"/>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solid">
        <fgColor rgb="FFFFFFFF"/>
        <bgColor indexed="64"/>
      </patternFill>
    </fill>
    <fill>
      <patternFill patternType="solid">
        <fgColor rgb="FFCCFFCC"/>
        <bgColor indexed="64"/>
      </patternFill>
    </fill>
    <fill>
      <patternFill patternType="solid">
        <fgColor rgb="FFFFFF99"/>
        <bgColor indexed="64"/>
      </patternFill>
    </fill>
  </fills>
  <borders count="1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hair">
        <color indexed="64"/>
      </top>
      <bottom/>
      <diagonal/>
    </border>
    <border>
      <left/>
      <right style="medium">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medium">
        <color indexed="64"/>
      </left>
      <right style="thin">
        <color indexed="64"/>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hair">
        <color indexed="64"/>
      </bottom>
      <diagonal/>
    </border>
    <border>
      <left/>
      <right style="medium">
        <color indexed="64"/>
      </right>
      <top style="medium">
        <color indexed="64"/>
      </top>
      <bottom/>
      <diagonal/>
    </border>
    <border>
      <left style="medium">
        <color indexed="64"/>
      </left>
      <right/>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diagonal/>
    </border>
    <border>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style="hair">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top style="thin">
        <color indexed="64"/>
      </top>
      <bottom style="medium">
        <color indexed="64"/>
      </bottom>
      <diagonal/>
    </border>
  </borders>
  <cellStyleXfs count="4">
    <xf numFmtId="0" fontId="0" fillId="0" borderId="0"/>
    <xf numFmtId="0" fontId="4" fillId="0" borderId="0"/>
    <xf numFmtId="0" fontId="11" fillId="0" borderId="0">
      <alignment vertical="center"/>
    </xf>
    <xf numFmtId="165" fontId="21" fillId="0" borderId="0" applyBorder="0" applyProtection="0"/>
  </cellStyleXfs>
  <cellXfs count="879">
    <xf numFmtId="0" fontId="0" fillId="0" borderId="0" xfId="0"/>
    <xf numFmtId="0" fontId="2" fillId="0" borderId="0" xfId="0" applyFont="1" applyBorder="1" applyAlignment="1">
      <alignment vertical="top"/>
    </xf>
    <xf numFmtId="0" fontId="2" fillId="0" borderId="0" xfId="0" applyFont="1" applyAlignment="1">
      <alignment vertical="top"/>
    </xf>
    <xf numFmtId="0" fontId="2" fillId="0" borderId="0" xfId="0" applyNumberFormat="1" applyFont="1" applyAlignment="1">
      <alignment vertical="top"/>
    </xf>
    <xf numFmtId="49" fontId="3" fillId="2" borderId="2" xfId="0" applyNumberFormat="1" applyFont="1" applyFill="1" applyBorder="1" applyAlignment="1">
      <alignment horizontal="center" vertical="top"/>
    </xf>
    <xf numFmtId="0" fontId="2" fillId="0" borderId="0" xfId="0" applyFont="1" applyFill="1" applyAlignment="1">
      <alignment vertical="top"/>
    </xf>
    <xf numFmtId="0" fontId="2" fillId="3" borderId="0" xfId="0" applyFont="1" applyFill="1" applyAlignment="1">
      <alignment vertical="top"/>
    </xf>
    <xf numFmtId="0" fontId="5" fillId="0" borderId="0" xfId="0" applyFont="1"/>
    <xf numFmtId="164" fontId="2" fillId="0" borderId="0" xfId="0" applyNumberFormat="1" applyFont="1" applyAlignment="1">
      <alignment vertical="top"/>
    </xf>
    <xf numFmtId="49" fontId="3" fillId="9" borderId="27" xfId="0" applyNumberFormat="1" applyFont="1" applyFill="1" applyBorder="1" applyAlignment="1">
      <alignment horizontal="center" vertical="top"/>
    </xf>
    <xf numFmtId="49" fontId="3" fillId="9" borderId="39" xfId="0" applyNumberFormat="1" applyFont="1" applyFill="1" applyBorder="1" applyAlignment="1">
      <alignment horizontal="center" vertical="top"/>
    </xf>
    <xf numFmtId="0" fontId="2" fillId="8" borderId="0" xfId="0" applyFont="1" applyFill="1" applyBorder="1" applyAlignment="1">
      <alignment vertical="top"/>
    </xf>
    <xf numFmtId="164" fontId="3" fillId="7" borderId="13" xfId="0" applyNumberFormat="1" applyFont="1" applyFill="1" applyBorder="1" applyAlignment="1">
      <alignment horizontal="center" vertical="top" wrapText="1"/>
    </xf>
    <xf numFmtId="164" fontId="2" fillId="7" borderId="13" xfId="0" applyNumberFormat="1" applyFont="1" applyFill="1" applyBorder="1" applyAlignment="1">
      <alignment horizontal="center" vertical="top" wrapText="1"/>
    </xf>
    <xf numFmtId="164" fontId="2" fillId="0" borderId="14" xfId="0" applyNumberFormat="1" applyFont="1" applyBorder="1" applyAlignment="1">
      <alignment horizontal="center" vertical="top"/>
    </xf>
    <xf numFmtId="164" fontId="3" fillId="4" borderId="14" xfId="0" applyNumberFormat="1" applyFont="1" applyFill="1" applyBorder="1" applyAlignment="1">
      <alignment horizontal="center" vertical="top"/>
    </xf>
    <xf numFmtId="164" fontId="3" fillId="5" borderId="29" xfId="0" applyNumberFormat="1" applyFont="1" applyFill="1" applyBorder="1" applyAlignment="1">
      <alignment horizontal="center" vertical="top"/>
    </xf>
    <xf numFmtId="49" fontId="3" fillId="7" borderId="36" xfId="0" applyNumberFormat="1" applyFont="1" applyFill="1" applyBorder="1" applyAlignment="1">
      <alignment horizontal="center" vertical="top" wrapText="1"/>
    </xf>
    <xf numFmtId="0" fontId="2" fillId="0" borderId="0" xfId="0" applyNumberFormat="1" applyFont="1" applyFill="1" applyAlignment="1">
      <alignment vertical="top"/>
    </xf>
    <xf numFmtId="0" fontId="2" fillId="8" borderId="59" xfId="0" applyFont="1" applyFill="1" applyBorder="1" applyAlignment="1">
      <alignment vertical="top" wrapText="1"/>
    </xf>
    <xf numFmtId="0" fontId="2" fillId="0" borderId="0" xfId="0" applyFont="1" applyAlignment="1">
      <alignment horizontal="center" vertical="top"/>
    </xf>
    <xf numFmtId="164" fontId="2" fillId="7" borderId="14" xfId="0" applyNumberFormat="1" applyFont="1" applyFill="1" applyBorder="1" applyAlignment="1">
      <alignment horizontal="center" vertical="top"/>
    </xf>
    <xf numFmtId="164" fontId="3" fillId="4" borderId="5" xfId="0" applyNumberFormat="1" applyFont="1" applyFill="1" applyBorder="1" applyAlignment="1">
      <alignment horizontal="center" vertical="top" wrapText="1"/>
    </xf>
    <xf numFmtId="3" fontId="2" fillId="0" borderId="0" xfId="0" applyNumberFormat="1" applyFont="1" applyBorder="1" applyAlignment="1">
      <alignment vertical="top"/>
    </xf>
    <xf numFmtId="49" fontId="3" fillId="11" borderId="8" xfId="0" applyNumberFormat="1" applyFont="1" applyFill="1" applyBorder="1" applyAlignment="1">
      <alignment horizontal="center" vertical="top"/>
    </xf>
    <xf numFmtId="49" fontId="3" fillId="7" borderId="0" xfId="0" applyNumberFormat="1" applyFont="1" applyFill="1" applyBorder="1" applyAlignment="1">
      <alignment horizontal="center" vertical="top" wrapText="1"/>
    </xf>
    <xf numFmtId="49" fontId="3" fillId="12" borderId="27" xfId="0" applyNumberFormat="1" applyFont="1" applyFill="1" applyBorder="1" applyAlignment="1">
      <alignment horizontal="center" vertical="top"/>
    </xf>
    <xf numFmtId="49" fontId="3" fillId="2" borderId="8" xfId="0" applyNumberFormat="1" applyFont="1" applyFill="1" applyBorder="1" applyAlignment="1">
      <alignment horizontal="center" vertical="top"/>
    </xf>
    <xf numFmtId="0" fontId="3" fillId="8" borderId="0" xfId="0" applyFont="1" applyFill="1" applyBorder="1" applyAlignment="1">
      <alignment horizontal="center" vertical="center" wrapText="1"/>
    </xf>
    <xf numFmtId="0" fontId="20" fillId="0" borderId="0" xfId="0" applyFont="1" applyAlignment="1">
      <alignment vertical="top"/>
    </xf>
    <xf numFmtId="0" fontId="2" fillId="0" borderId="0" xfId="0" applyFont="1" applyFill="1" applyAlignment="1">
      <alignment horizontal="center" vertical="top"/>
    </xf>
    <xf numFmtId="49" fontId="3" fillId="11" borderId="10" xfId="0" applyNumberFormat="1" applyFont="1" applyFill="1" applyBorder="1" applyAlignment="1">
      <alignment horizontal="center" vertical="top"/>
    </xf>
    <xf numFmtId="0" fontId="2" fillId="8" borderId="48" xfId="0" applyFont="1" applyFill="1" applyBorder="1" applyAlignment="1">
      <alignment horizontal="left" vertical="top" wrapText="1"/>
    </xf>
    <xf numFmtId="49" fontId="3" fillId="7" borderId="10" xfId="0" applyNumberFormat="1" applyFont="1" applyFill="1" applyBorder="1" applyAlignment="1">
      <alignment horizontal="center" vertical="top"/>
    </xf>
    <xf numFmtId="49" fontId="2" fillId="8" borderId="17" xfId="0" applyNumberFormat="1" applyFont="1" applyFill="1" applyBorder="1" applyAlignment="1">
      <alignment horizontal="center" vertical="top" wrapText="1"/>
    </xf>
    <xf numFmtId="0" fontId="3" fillId="8" borderId="47" xfId="0" applyFont="1" applyFill="1" applyBorder="1" applyAlignment="1">
      <alignment horizontal="left" vertical="top" wrapText="1"/>
    </xf>
    <xf numFmtId="0" fontId="2" fillId="8" borderId="3" xfId="0" applyFont="1" applyFill="1" applyBorder="1" applyAlignment="1">
      <alignment horizontal="center" vertical="top" wrapText="1"/>
    </xf>
    <xf numFmtId="0" fontId="2" fillId="8" borderId="48" xfId="0" applyFont="1" applyFill="1" applyBorder="1" applyAlignment="1">
      <alignment horizontal="center" vertical="top"/>
    </xf>
    <xf numFmtId="0" fontId="18" fillId="8" borderId="49" xfId="0" applyFont="1" applyFill="1" applyBorder="1" applyAlignment="1">
      <alignment horizontal="center" vertical="top" wrapText="1"/>
    </xf>
    <xf numFmtId="0" fontId="3" fillId="8" borderId="54" xfId="0" applyFont="1" applyFill="1" applyBorder="1" applyAlignment="1">
      <alignment horizontal="center" vertical="top"/>
    </xf>
    <xf numFmtId="0" fontId="2" fillId="0" borderId="0" xfId="0" applyFont="1" applyAlignment="1">
      <alignment vertical="center"/>
    </xf>
    <xf numFmtId="0" fontId="2" fillId="8" borderId="49" xfId="0" applyFont="1" applyFill="1" applyBorder="1" applyAlignment="1">
      <alignment vertical="center" wrapText="1"/>
    </xf>
    <xf numFmtId="0" fontId="3" fillId="8" borderId="28" xfId="0" applyFont="1" applyFill="1" applyBorder="1" applyAlignment="1">
      <alignment horizontal="center" vertical="center" wrapText="1"/>
    </xf>
    <xf numFmtId="49" fontId="2" fillId="8" borderId="11" xfId="0" applyNumberFormat="1" applyFont="1" applyFill="1" applyBorder="1" applyAlignment="1">
      <alignment vertical="top" wrapText="1"/>
    </xf>
    <xf numFmtId="0" fontId="3" fillId="8" borderId="28" xfId="0" applyFont="1" applyFill="1" applyBorder="1" applyAlignment="1">
      <alignment horizontal="center" vertical="top"/>
    </xf>
    <xf numFmtId="49" fontId="3" fillId="7" borderId="49" xfId="0" applyNumberFormat="1" applyFont="1" applyFill="1" applyBorder="1" applyAlignment="1">
      <alignment horizontal="center" vertical="top" wrapText="1"/>
    </xf>
    <xf numFmtId="0" fontId="16" fillId="0" borderId="0" xfId="0" applyFont="1" applyAlignment="1">
      <alignment vertical="top" wrapText="1"/>
    </xf>
    <xf numFmtId="164" fontId="2" fillId="8" borderId="10" xfId="0" applyNumberFormat="1" applyFont="1" applyFill="1" applyBorder="1" applyAlignment="1">
      <alignment horizontal="center" vertical="top"/>
    </xf>
    <xf numFmtId="164" fontId="2" fillId="8" borderId="60" xfId="0" applyNumberFormat="1" applyFont="1" applyFill="1" applyBorder="1" applyAlignment="1">
      <alignment horizontal="center" vertical="top"/>
    </xf>
    <xf numFmtId="164" fontId="2" fillId="8" borderId="45" xfId="0" applyNumberFormat="1" applyFont="1" applyFill="1" applyBorder="1" applyAlignment="1">
      <alignment horizontal="center" vertical="top"/>
    </xf>
    <xf numFmtId="164" fontId="2" fillId="8" borderId="12" xfId="0" applyNumberFormat="1" applyFont="1" applyFill="1" applyBorder="1" applyAlignment="1">
      <alignment horizontal="center" vertical="top"/>
    </xf>
    <xf numFmtId="164" fontId="7" fillId="8" borderId="12" xfId="0" applyNumberFormat="1" applyFont="1" applyFill="1" applyBorder="1" applyAlignment="1">
      <alignment horizontal="center" vertical="top"/>
    </xf>
    <xf numFmtId="164" fontId="2" fillId="8" borderId="54" xfId="0" applyNumberFormat="1" applyFont="1" applyFill="1" applyBorder="1" applyAlignment="1">
      <alignment horizontal="center" vertical="top"/>
    </xf>
    <xf numFmtId="164" fontId="3" fillId="7" borderId="63" xfId="0" applyNumberFormat="1" applyFont="1" applyFill="1" applyBorder="1" applyAlignment="1">
      <alignment horizontal="center" vertical="top"/>
    </xf>
    <xf numFmtId="164" fontId="2" fillId="8" borderId="28" xfId="0" applyNumberFormat="1" applyFont="1" applyFill="1" applyBorder="1" applyAlignment="1">
      <alignment horizontal="center" vertical="top"/>
    </xf>
    <xf numFmtId="0" fontId="2" fillId="8" borderId="14" xfId="0" applyFont="1" applyFill="1" applyBorder="1" applyAlignment="1">
      <alignment horizontal="center" vertical="top" wrapText="1"/>
    </xf>
    <xf numFmtId="0" fontId="2" fillId="8" borderId="4" xfId="0" applyFont="1" applyFill="1" applyBorder="1" applyAlignment="1">
      <alignment horizontal="center" vertical="top" wrapText="1"/>
    </xf>
    <xf numFmtId="49" fontId="3" fillId="7" borderId="8" xfId="0" applyNumberFormat="1" applyFont="1" applyFill="1" applyBorder="1" applyAlignment="1">
      <alignment horizontal="center" vertical="top" wrapText="1"/>
    </xf>
    <xf numFmtId="0" fontId="2" fillId="8" borderId="55" xfId="0" applyFont="1" applyFill="1" applyBorder="1" applyAlignment="1">
      <alignment vertical="top" wrapText="1"/>
    </xf>
    <xf numFmtId="0" fontId="3" fillId="8" borderId="10" xfId="0" applyFont="1" applyFill="1" applyBorder="1" applyAlignment="1">
      <alignment horizontal="center" vertical="top"/>
    </xf>
    <xf numFmtId="0" fontId="7" fillId="0" borderId="0" xfId="0" applyNumberFormat="1" applyFont="1" applyFill="1" applyBorder="1" applyAlignment="1">
      <alignment vertical="top" wrapText="1"/>
    </xf>
    <xf numFmtId="164" fontId="7" fillId="0" borderId="0" xfId="0" applyNumberFormat="1" applyFont="1" applyFill="1" applyBorder="1" applyAlignment="1">
      <alignment vertical="top" wrapText="1"/>
    </xf>
    <xf numFmtId="0" fontId="5" fillId="7" borderId="45" xfId="0" applyFont="1" applyFill="1" applyBorder="1" applyAlignment="1">
      <alignment horizontal="center" vertical="center"/>
    </xf>
    <xf numFmtId="0" fontId="3" fillId="8" borderId="54" xfId="0" applyFont="1" applyFill="1" applyBorder="1" applyAlignment="1">
      <alignment horizontal="center" vertical="top" wrapText="1"/>
    </xf>
    <xf numFmtId="0" fontId="3" fillId="8" borderId="28" xfId="0" applyFont="1" applyFill="1" applyBorder="1" applyAlignment="1">
      <alignment horizontal="center" vertical="top" wrapText="1"/>
    </xf>
    <xf numFmtId="164" fontId="2" fillId="8" borderId="53" xfId="0" applyNumberFormat="1" applyFont="1" applyFill="1" applyBorder="1" applyAlignment="1">
      <alignment horizontal="center" vertical="top"/>
    </xf>
    <xf numFmtId="164" fontId="2" fillId="8" borderId="19" xfId="0" applyNumberFormat="1" applyFont="1" applyFill="1" applyBorder="1" applyAlignment="1">
      <alignment horizontal="center" vertical="top"/>
    </xf>
    <xf numFmtId="0" fontId="3" fillId="8" borderId="54" xfId="0" applyFont="1" applyFill="1" applyBorder="1" applyAlignment="1">
      <alignment horizontal="center" vertical="center" wrapText="1"/>
    </xf>
    <xf numFmtId="49" fontId="3" fillId="8" borderId="19" xfId="0" applyNumberFormat="1" applyFont="1" applyFill="1" applyBorder="1" applyAlignment="1">
      <alignment horizontal="center" vertical="top"/>
    </xf>
    <xf numFmtId="49" fontId="3" fillId="7" borderId="45" xfId="0" applyNumberFormat="1" applyFont="1" applyFill="1" applyBorder="1" applyAlignment="1">
      <alignment horizontal="center" vertical="top" wrapText="1"/>
    </xf>
    <xf numFmtId="0" fontId="2" fillId="0" borderId="38" xfId="0" applyFont="1" applyBorder="1" applyAlignment="1">
      <alignment vertical="top"/>
    </xf>
    <xf numFmtId="164" fontId="2" fillId="8" borderId="3" xfId="0" applyNumberFormat="1" applyFont="1" applyFill="1" applyBorder="1" applyAlignment="1">
      <alignment horizontal="center" vertical="top"/>
    </xf>
    <xf numFmtId="164" fontId="2" fillId="8" borderId="4" xfId="0" applyNumberFormat="1" applyFont="1" applyFill="1" applyBorder="1" applyAlignment="1">
      <alignment horizontal="center" vertical="top"/>
    </xf>
    <xf numFmtId="164" fontId="2" fillId="8" borderId="14" xfId="0" applyNumberFormat="1" applyFont="1" applyFill="1" applyBorder="1" applyAlignment="1">
      <alignment horizontal="center" vertical="top"/>
    </xf>
    <xf numFmtId="164" fontId="3" fillId="7" borderId="64" xfId="0" applyNumberFormat="1" applyFont="1" applyFill="1" applyBorder="1" applyAlignment="1">
      <alignment horizontal="center" vertical="top"/>
    </xf>
    <xf numFmtId="0" fontId="5" fillId="8" borderId="1" xfId="0" applyFont="1" applyFill="1" applyBorder="1" applyAlignment="1">
      <alignment horizontal="left" vertical="top" wrapText="1"/>
    </xf>
    <xf numFmtId="0" fontId="5" fillId="8" borderId="61" xfId="0" applyFont="1" applyFill="1" applyBorder="1" applyAlignment="1">
      <alignment horizontal="left" vertical="top" wrapText="1"/>
    </xf>
    <xf numFmtId="49" fontId="2" fillId="8" borderId="50" xfId="0" applyNumberFormat="1" applyFont="1" applyFill="1" applyBorder="1" applyAlignment="1">
      <alignment horizontal="center" vertical="top" wrapText="1"/>
    </xf>
    <xf numFmtId="0" fontId="2" fillId="8" borderId="19" xfId="0" applyFont="1" applyFill="1" applyBorder="1" applyAlignment="1">
      <alignment horizontal="center" vertical="center" textRotation="90" wrapText="1"/>
    </xf>
    <xf numFmtId="49" fontId="3" fillId="8" borderId="61" xfId="0" applyNumberFormat="1" applyFont="1" applyFill="1" applyBorder="1" applyAlignment="1">
      <alignment horizontal="center" vertical="top"/>
    </xf>
    <xf numFmtId="0" fontId="2" fillId="8" borderId="61" xfId="0" applyFont="1" applyFill="1" applyBorder="1" applyAlignment="1">
      <alignment horizontal="center" vertical="center" textRotation="90" wrapText="1"/>
    </xf>
    <xf numFmtId="49" fontId="3" fillId="8" borderId="61" xfId="0" applyNumberFormat="1" applyFont="1" applyFill="1" applyBorder="1" applyAlignment="1">
      <alignment horizontal="center" vertical="top" wrapText="1"/>
    </xf>
    <xf numFmtId="0" fontId="2" fillId="0" borderId="35" xfId="0" applyNumberFormat="1" applyFont="1" applyFill="1" applyBorder="1" applyAlignment="1">
      <alignment vertical="top"/>
    </xf>
    <xf numFmtId="0" fontId="2" fillId="0" borderId="35" xfId="0" applyFont="1" applyFill="1" applyBorder="1" applyAlignment="1">
      <alignment horizontal="center" vertical="top"/>
    </xf>
    <xf numFmtId="0" fontId="2" fillId="0" borderId="35" xfId="0" applyFont="1" applyFill="1" applyBorder="1" applyAlignment="1">
      <alignment vertical="top"/>
    </xf>
    <xf numFmtId="166" fontId="2" fillId="8" borderId="45" xfId="0" applyNumberFormat="1" applyFont="1" applyFill="1" applyBorder="1" applyAlignment="1">
      <alignment horizontal="center" vertical="top"/>
    </xf>
    <xf numFmtId="0" fontId="2" fillId="0" borderId="18" xfId="0" applyFont="1" applyBorder="1" applyAlignment="1">
      <alignment vertical="top"/>
    </xf>
    <xf numFmtId="164" fontId="2" fillId="8" borderId="68" xfId="0" applyNumberFormat="1" applyFont="1" applyFill="1" applyBorder="1" applyAlignment="1">
      <alignment horizontal="center" vertical="top"/>
    </xf>
    <xf numFmtId="164" fontId="2" fillId="8" borderId="6" xfId="0" applyNumberFormat="1" applyFont="1" applyFill="1" applyBorder="1" applyAlignment="1">
      <alignment horizontal="center" vertical="top"/>
    </xf>
    <xf numFmtId="164" fontId="7" fillId="8" borderId="19" xfId="0" applyNumberFormat="1" applyFont="1" applyFill="1" applyBorder="1" applyAlignment="1">
      <alignment horizontal="center" vertical="top"/>
    </xf>
    <xf numFmtId="164" fontId="2" fillId="8" borderId="51" xfId="0" applyNumberFormat="1" applyFont="1" applyFill="1" applyBorder="1" applyAlignment="1">
      <alignment horizontal="center" vertical="top"/>
    </xf>
    <xf numFmtId="164" fontId="3" fillId="7" borderId="69" xfId="0" applyNumberFormat="1" applyFont="1" applyFill="1" applyBorder="1" applyAlignment="1">
      <alignment horizontal="center" vertical="top"/>
    </xf>
    <xf numFmtId="164" fontId="3" fillId="7" borderId="61" xfId="0" applyNumberFormat="1" applyFont="1" applyFill="1" applyBorder="1" applyAlignment="1">
      <alignment horizontal="center" vertical="top"/>
    </xf>
    <xf numFmtId="164" fontId="3" fillId="2" borderId="22" xfId="0" applyNumberFormat="1" applyFont="1" applyFill="1" applyBorder="1" applyAlignment="1">
      <alignment horizontal="center" vertical="top"/>
    </xf>
    <xf numFmtId="164" fontId="3" fillId="7" borderId="66" xfId="0" applyNumberFormat="1" applyFont="1" applyFill="1" applyBorder="1" applyAlignment="1">
      <alignment horizontal="center" vertical="top"/>
    </xf>
    <xf numFmtId="164" fontId="3" fillId="2" borderId="27" xfId="0" applyNumberFormat="1" applyFont="1" applyFill="1" applyBorder="1" applyAlignment="1">
      <alignment horizontal="center" vertical="top"/>
    </xf>
    <xf numFmtId="164" fontId="3" fillId="2" borderId="67" xfId="0" applyNumberFormat="1" applyFont="1" applyFill="1" applyBorder="1" applyAlignment="1">
      <alignment horizontal="center" vertical="top"/>
    </xf>
    <xf numFmtId="164" fontId="2" fillId="8" borderId="47" xfId="0" applyNumberFormat="1" applyFont="1" applyFill="1" applyBorder="1" applyAlignment="1">
      <alignment horizontal="center" vertical="top"/>
    </xf>
    <xf numFmtId="164" fontId="7" fillId="8" borderId="14" xfId="0" applyNumberFormat="1" applyFont="1" applyFill="1" applyBorder="1" applyAlignment="1">
      <alignment horizontal="center" vertical="top"/>
    </xf>
    <xf numFmtId="164" fontId="2" fillId="8" borderId="72" xfId="0" applyNumberFormat="1" applyFont="1" applyFill="1" applyBorder="1" applyAlignment="1">
      <alignment horizontal="center" vertical="top"/>
    </xf>
    <xf numFmtId="164" fontId="2" fillId="8" borderId="30" xfId="0" applyNumberFormat="1" applyFont="1" applyFill="1" applyBorder="1" applyAlignment="1">
      <alignment horizontal="center" vertical="top"/>
    </xf>
    <xf numFmtId="164" fontId="3" fillId="9" borderId="27" xfId="0" applyNumberFormat="1" applyFont="1" applyFill="1" applyBorder="1" applyAlignment="1">
      <alignment horizontal="center" vertical="top"/>
    </xf>
    <xf numFmtId="164" fontId="3" fillId="12" borderId="27" xfId="0" applyNumberFormat="1" applyFont="1" applyFill="1" applyBorder="1" applyAlignment="1">
      <alignment horizontal="center" vertical="top"/>
    </xf>
    <xf numFmtId="0" fontId="18" fillId="0" borderId="27" xfId="0" applyFont="1" applyBorder="1" applyAlignment="1">
      <alignment horizontal="center" vertical="center" textRotation="90" wrapText="1"/>
    </xf>
    <xf numFmtId="0" fontId="18" fillId="0" borderId="2" xfId="0" applyFont="1" applyBorder="1" applyAlignment="1">
      <alignment horizontal="center" vertical="center" textRotation="90" wrapText="1"/>
    </xf>
    <xf numFmtId="0" fontId="18" fillId="0" borderId="23" xfId="0" applyFont="1" applyBorder="1" applyAlignment="1">
      <alignment horizontal="center" vertical="center" textRotation="90" wrapText="1"/>
    </xf>
    <xf numFmtId="164" fontId="3" fillId="4" borderId="33" xfId="0" applyNumberFormat="1" applyFont="1" applyFill="1" applyBorder="1" applyAlignment="1">
      <alignment horizontal="center" vertical="top" wrapText="1"/>
    </xf>
    <xf numFmtId="164" fontId="3" fillId="7" borderId="25" xfId="0" applyNumberFormat="1" applyFont="1" applyFill="1" applyBorder="1" applyAlignment="1">
      <alignment horizontal="center" vertical="top" wrapText="1"/>
    </xf>
    <xf numFmtId="164" fontId="2" fillId="0" borderId="44" xfId="0" applyNumberFormat="1" applyFont="1" applyBorder="1" applyAlignment="1">
      <alignment horizontal="center" vertical="top"/>
    </xf>
    <xf numFmtId="164" fontId="2" fillId="7" borderId="44" xfId="0" applyNumberFormat="1" applyFont="1" applyFill="1" applyBorder="1" applyAlignment="1">
      <alignment horizontal="center" vertical="top"/>
    </xf>
    <xf numFmtId="164" fontId="2" fillId="7" borderId="25" xfId="0" applyNumberFormat="1" applyFont="1" applyFill="1" applyBorder="1" applyAlignment="1">
      <alignment horizontal="center" vertical="top" wrapText="1"/>
    </xf>
    <xf numFmtId="164" fontId="3" fillId="4" borderId="44" xfId="0" applyNumberFormat="1" applyFont="1" applyFill="1" applyBorder="1" applyAlignment="1">
      <alignment horizontal="center" vertical="top"/>
    </xf>
    <xf numFmtId="164" fontId="3" fillId="5" borderId="40" xfId="0" applyNumberFormat="1" applyFont="1" applyFill="1" applyBorder="1" applyAlignment="1">
      <alignment horizontal="center" vertical="top"/>
    </xf>
    <xf numFmtId="164" fontId="3" fillId="4" borderId="73" xfId="0" applyNumberFormat="1" applyFont="1" applyFill="1" applyBorder="1" applyAlignment="1">
      <alignment horizontal="center" vertical="top" wrapText="1"/>
    </xf>
    <xf numFmtId="164" fontId="3" fillId="7" borderId="9" xfId="0" applyNumberFormat="1" applyFont="1" applyFill="1" applyBorder="1" applyAlignment="1">
      <alignment horizontal="center" vertical="top" wrapText="1"/>
    </xf>
    <xf numFmtId="164" fontId="2" fillId="0" borderId="55" xfId="0" applyNumberFormat="1" applyFont="1" applyBorder="1" applyAlignment="1">
      <alignment horizontal="center" vertical="top"/>
    </xf>
    <xf numFmtId="164" fontId="2" fillId="7" borderId="55" xfId="0" applyNumberFormat="1" applyFont="1" applyFill="1" applyBorder="1" applyAlignment="1">
      <alignment horizontal="center" vertical="top"/>
    </xf>
    <xf numFmtId="164" fontId="2" fillId="7" borderId="9" xfId="0" applyNumberFormat="1" applyFont="1" applyFill="1" applyBorder="1" applyAlignment="1">
      <alignment horizontal="center" vertical="top" wrapText="1"/>
    </xf>
    <xf numFmtId="164" fontId="3" fillId="4" borderId="55" xfId="0" applyNumberFormat="1" applyFont="1" applyFill="1" applyBorder="1" applyAlignment="1">
      <alignment horizontal="center" vertical="top"/>
    </xf>
    <xf numFmtId="164" fontId="3" fillId="5" borderId="7" xfId="0" applyNumberFormat="1" applyFont="1" applyFill="1" applyBorder="1" applyAlignment="1">
      <alignment horizontal="center" vertical="top"/>
    </xf>
    <xf numFmtId="164" fontId="3" fillId="4" borderId="70" xfId="0" applyNumberFormat="1" applyFont="1" applyFill="1" applyBorder="1" applyAlignment="1">
      <alignment horizontal="center" vertical="top" wrapText="1"/>
    </xf>
    <xf numFmtId="164" fontId="3" fillId="7" borderId="1" xfId="0" applyNumberFormat="1" applyFont="1" applyFill="1" applyBorder="1" applyAlignment="1">
      <alignment horizontal="center" vertical="top" wrapText="1"/>
    </xf>
    <xf numFmtId="164" fontId="2" fillId="0" borderId="19" xfId="0" applyNumberFormat="1" applyFont="1" applyBorder="1" applyAlignment="1">
      <alignment horizontal="center" vertical="top"/>
    </xf>
    <xf numFmtId="164" fontId="2" fillId="7" borderId="19" xfId="0" applyNumberFormat="1" applyFont="1" applyFill="1" applyBorder="1" applyAlignment="1">
      <alignment horizontal="center" vertical="top"/>
    </xf>
    <xf numFmtId="164" fontId="2" fillId="7" borderId="1" xfId="0" applyNumberFormat="1" applyFont="1" applyFill="1" applyBorder="1" applyAlignment="1">
      <alignment horizontal="center" vertical="top" wrapText="1"/>
    </xf>
    <xf numFmtId="164" fontId="3" fillId="4" borderId="19" xfId="0" applyNumberFormat="1" applyFont="1" applyFill="1" applyBorder="1" applyAlignment="1">
      <alignment horizontal="center" vertical="top"/>
    </xf>
    <xf numFmtId="164" fontId="3" fillId="5" borderId="8" xfId="0" applyNumberFormat="1" applyFont="1" applyFill="1" applyBorder="1" applyAlignment="1">
      <alignment horizontal="center" vertical="top"/>
    </xf>
    <xf numFmtId="0" fontId="2" fillId="0" borderId="66" xfId="0" applyFont="1" applyBorder="1" applyAlignment="1">
      <alignment horizontal="center" vertical="center" textRotation="90"/>
    </xf>
    <xf numFmtId="0" fontId="5" fillId="8" borderId="51" xfId="0" applyFont="1" applyFill="1" applyBorder="1" applyAlignment="1">
      <alignment vertical="top" wrapText="1"/>
    </xf>
    <xf numFmtId="0" fontId="2" fillId="3" borderId="74" xfId="2" applyFont="1" applyFill="1" applyBorder="1" applyAlignment="1">
      <alignment horizontal="center" vertical="top"/>
    </xf>
    <xf numFmtId="1" fontId="2" fillId="3" borderId="74" xfId="2" applyNumberFormat="1" applyFont="1" applyFill="1" applyBorder="1" applyAlignment="1">
      <alignment horizontal="center" vertical="top"/>
    </xf>
    <xf numFmtId="0" fontId="2" fillId="8" borderId="51" xfId="0" applyFont="1" applyFill="1" applyBorder="1" applyAlignment="1">
      <alignment vertical="top" wrapText="1"/>
    </xf>
    <xf numFmtId="164" fontId="2" fillId="8" borderId="14" xfId="0" applyNumberFormat="1" applyFont="1" applyFill="1" applyBorder="1" applyAlignment="1">
      <alignment horizontal="left" vertical="top" wrapText="1"/>
    </xf>
    <xf numFmtId="0" fontId="2" fillId="8" borderId="77" xfId="0" applyFont="1" applyFill="1" applyBorder="1" applyAlignment="1">
      <alignment horizontal="left" vertical="top" wrapText="1"/>
    </xf>
    <xf numFmtId="0" fontId="2" fillId="8" borderId="14" xfId="0" applyFont="1" applyFill="1" applyBorder="1" applyAlignment="1">
      <alignment vertical="top" wrapText="1"/>
    </xf>
    <xf numFmtId="0" fontId="2" fillId="0" borderId="44" xfId="0" applyFont="1" applyBorder="1" applyAlignment="1">
      <alignment vertical="top"/>
    </xf>
    <xf numFmtId="0" fontId="2" fillId="8" borderId="51" xfId="0" applyFont="1" applyFill="1" applyBorder="1" applyAlignment="1">
      <alignment horizontal="center" vertical="top" wrapText="1"/>
    </xf>
    <xf numFmtId="0" fontId="2" fillId="8" borderId="51" xfId="0" applyFont="1" applyFill="1" applyBorder="1" applyAlignment="1">
      <alignment horizontal="center" vertical="top"/>
    </xf>
    <xf numFmtId="0" fontId="12" fillId="8" borderId="13" xfId="0" applyFont="1" applyFill="1" applyBorder="1" applyAlignment="1">
      <alignment vertical="top" wrapText="1"/>
    </xf>
    <xf numFmtId="0" fontId="12" fillId="8" borderId="64" xfId="0" applyFont="1" applyFill="1" applyBorder="1" applyAlignment="1">
      <alignment vertical="top" wrapText="1"/>
    </xf>
    <xf numFmtId="0" fontId="8" fillId="8" borderId="42" xfId="0" applyFont="1" applyFill="1" applyBorder="1" applyAlignment="1">
      <alignment horizontal="left" vertical="top" wrapText="1"/>
    </xf>
    <xf numFmtId="0" fontId="2" fillId="8" borderId="78" xfId="0" applyFont="1" applyFill="1" applyBorder="1" applyAlignment="1">
      <alignment horizontal="center" vertical="top"/>
    </xf>
    <xf numFmtId="0" fontId="2" fillId="8" borderId="77" xfId="0" applyFont="1" applyFill="1" applyBorder="1" applyAlignment="1">
      <alignment horizontal="center" vertical="top"/>
    </xf>
    <xf numFmtId="0" fontId="2" fillId="8" borderId="82" xfId="0" applyFont="1" applyFill="1" applyBorder="1" applyAlignment="1">
      <alignment horizontal="center" vertical="top"/>
    </xf>
    <xf numFmtId="0" fontId="2" fillId="8" borderId="74" xfId="0" applyFont="1" applyFill="1" applyBorder="1" applyAlignment="1">
      <alignment horizontal="center" vertical="top"/>
    </xf>
    <xf numFmtId="0" fontId="2" fillId="0" borderId="77" xfId="0" applyFont="1" applyFill="1" applyBorder="1" applyAlignment="1">
      <alignment horizontal="left" vertical="top" wrapText="1"/>
    </xf>
    <xf numFmtId="0" fontId="2" fillId="3" borderId="83" xfId="2" applyFont="1" applyFill="1" applyBorder="1" applyAlignment="1">
      <alignment horizontal="center" vertical="top"/>
    </xf>
    <xf numFmtId="0" fontId="2" fillId="8" borderId="19" xfId="0" applyFont="1" applyFill="1" applyBorder="1" applyAlignment="1">
      <alignment vertical="top" wrapText="1"/>
    </xf>
    <xf numFmtId="0" fontId="2" fillId="8" borderId="53" xfId="0" applyFont="1" applyFill="1" applyBorder="1" applyAlignment="1">
      <alignment horizontal="center" vertical="top" wrapText="1"/>
    </xf>
    <xf numFmtId="0" fontId="2" fillId="8" borderId="10" xfId="0" applyFont="1" applyFill="1" applyBorder="1" applyAlignment="1">
      <alignment horizontal="center" vertical="top" wrapText="1"/>
    </xf>
    <xf numFmtId="0" fontId="2" fillId="8" borderId="10" xfId="0" applyFont="1" applyFill="1" applyBorder="1" applyAlignment="1">
      <alignment horizontal="center" vertical="top"/>
    </xf>
    <xf numFmtId="164" fontId="2" fillId="8" borderId="11" xfId="0" applyNumberFormat="1" applyFont="1" applyFill="1" applyBorder="1" applyAlignment="1">
      <alignment horizontal="center" vertical="top"/>
    </xf>
    <xf numFmtId="0" fontId="2" fillId="8" borderId="83" xfId="0" applyFont="1" applyFill="1" applyBorder="1" applyAlignment="1">
      <alignment horizontal="center" vertical="top"/>
    </xf>
    <xf numFmtId="0" fontId="3" fillId="0" borderId="0" xfId="0" applyFont="1" applyBorder="1" applyAlignment="1">
      <alignment horizontal="center" vertical="top"/>
    </xf>
    <xf numFmtId="164" fontId="2" fillId="8" borderId="84" xfId="0" applyNumberFormat="1" applyFont="1" applyFill="1" applyBorder="1" applyAlignment="1">
      <alignment horizontal="center" vertical="top"/>
    </xf>
    <xf numFmtId="164" fontId="2" fillId="8" borderId="58" xfId="0" applyNumberFormat="1" applyFont="1" applyFill="1" applyBorder="1" applyAlignment="1">
      <alignment horizontal="center" vertical="top"/>
    </xf>
    <xf numFmtId="164" fontId="2" fillId="8" borderId="78" xfId="0" applyNumberFormat="1" applyFont="1" applyFill="1" applyBorder="1" applyAlignment="1">
      <alignment horizontal="center" vertical="top"/>
    </xf>
    <xf numFmtId="0" fontId="2" fillId="8" borderId="78" xfId="0" applyFont="1" applyFill="1" applyBorder="1" applyAlignment="1">
      <alignment horizontal="center" vertical="top" wrapText="1"/>
    </xf>
    <xf numFmtId="0" fontId="2" fillId="8" borderId="81" xfId="0" applyFont="1" applyFill="1" applyBorder="1" applyAlignment="1">
      <alignment horizontal="center" vertical="top" wrapText="1"/>
    </xf>
    <xf numFmtId="0" fontId="2" fillId="8" borderId="77" xfId="0" applyFont="1" applyFill="1" applyBorder="1" applyAlignment="1">
      <alignment horizontal="center" vertical="top" wrapText="1"/>
    </xf>
    <xf numFmtId="164" fontId="2" fillId="8" borderId="80" xfId="0" applyNumberFormat="1" applyFont="1" applyFill="1" applyBorder="1" applyAlignment="1">
      <alignment horizontal="center" vertical="top"/>
    </xf>
    <xf numFmtId="164" fontId="2" fillId="8" borderId="77" xfId="0" applyNumberFormat="1" applyFont="1" applyFill="1" applyBorder="1" applyAlignment="1">
      <alignment horizontal="center" vertical="top"/>
    </xf>
    <xf numFmtId="164" fontId="2" fillId="8" borderId="83" xfId="0" applyNumberFormat="1" applyFont="1" applyFill="1" applyBorder="1" applyAlignment="1">
      <alignment horizontal="center" vertical="top"/>
    </xf>
    <xf numFmtId="164" fontId="2" fillId="8" borderId="89" xfId="0" applyNumberFormat="1" applyFont="1" applyFill="1" applyBorder="1" applyAlignment="1">
      <alignment horizontal="center" vertical="top"/>
    </xf>
    <xf numFmtId="164" fontId="2" fillId="8" borderId="93" xfId="0" applyNumberFormat="1" applyFont="1" applyFill="1" applyBorder="1" applyAlignment="1">
      <alignment horizontal="center" vertical="top"/>
    </xf>
    <xf numFmtId="164" fontId="2" fillId="8" borderId="57" xfId="0" applyNumberFormat="1" applyFont="1" applyFill="1" applyBorder="1" applyAlignment="1">
      <alignment horizontal="center" vertical="top"/>
    </xf>
    <xf numFmtId="164" fontId="2" fillId="8" borderId="86" xfId="0" applyNumberFormat="1" applyFont="1" applyFill="1" applyBorder="1" applyAlignment="1">
      <alignment horizontal="center" vertical="top"/>
    </xf>
    <xf numFmtId="0" fontId="2" fillId="8" borderId="81" xfId="0" applyFont="1" applyFill="1" applyBorder="1" applyAlignment="1">
      <alignment horizontal="center" vertical="top"/>
    </xf>
    <xf numFmtId="0" fontId="2" fillId="8" borderId="91" xfId="0" applyFont="1" applyFill="1" applyBorder="1" applyAlignment="1">
      <alignment vertical="top" wrapText="1"/>
    </xf>
    <xf numFmtId="0" fontId="3" fillId="8" borderId="10" xfId="0" applyFont="1" applyFill="1" applyBorder="1" applyAlignment="1">
      <alignment horizontal="center" vertical="center" wrapText="1"/>
    </xf>
    <xf numFmtId="0" fontId="3" fillId="0" borderId="19" xfId="0" applyFont="1" applyBorder="1" applyAlignment="1">
      <alignment horizontal="center" vertical="top"/>
    </xf>
    <xf numFmtId="0" fontId="2" fillId="0" borderId="14" xfId="0" applyFont="1" applyBorder="1" applyAlignment="1">
      <alignment horizontal="center" vertical="top"/>
    </xf>
    <xf numFmtId="164" fontId="2" fillId="8" borderId="95" xfId="0" applyNumberFormat="1" applyFont="1" applyFill="1" applyBorder="1" applyAlignment="1">
      <alignment horizontal="center" vertical="top"/>
    </xf>
    <xf numFmtId="0" fontId="3" fillId="8" borderId="0" xfId="0" applyFont="1" applyFill="1" applyAlignment="1">
      <alignment horizontal="center" vertical="top"/>
    </xf>
    <xf numFmtId="49" fontId="3" fillId="7" borderId="28" xfId="0" applyNumberFormat="1" applyFont="1" applyFill="1" applyBorder="1" applyAlignment="1">
      <alignment horizontal="center" vertical="top"/>
    </xf>
    <xf numFmtId="0" fontId="3" fillId="7" borderId="64" xfId="0" applyFont="1" applyFill="1" applyBorder="1" applyAlignment="1">
      <alignment horizontal="center" vertical="top"/>
    </xf>
    <xf numFmtId="0" fontId="3" fillId="0" borderId="10" xfId="0" applyFont="1" applyBorder="1" applyAlignment="1">
      <alignment horizontal="center" vertical="top"/>
    </xf>
    <xf numFmtId="0" fontId="8" fillId="3" borderId="14" xfId="0" applyFont="1" applyFill="1" applyBorder="1" applyAlignment="1">
      <alignment horizontal="center" vertical="top" wrapText="1"/>
    </xf>
    <xf numFmtId="0" fontId="8" fillId="8" borderId="14" xfId="0" applyFont="1" applyFill="1" applyBorder="1" applyAlignment="1">
      <alignment horizontal="left" vertical="top" wrapText="1"/>
    </xf>
    <xf numFmtId="164" fontId="2" fillId="8" borderId="56" xfId="0" applyNumberFormat="1" applyFont="1" applyFill="1" applyBorder="1" applyAlignment="1">
      <alignment horizontal="center" vertical="top"/>
    </xf>
    <xf numFmtId="164" fontId="2" fillId="8" borderId="79" xfId="0" applyNumberFormat="1" applyFont="1" applyFill="1" applyBorder="1" applyAlignment="1">
      <alignment horizontal="center" vertical="top"/>
    </xf>
    <xf numFmtId="0" fontId="2" fillId="8" borderId="86" xfId="0" applyFont="1" applyFill="1" applyBorder="1" applyAlignment="1">
      <alignment vertical="top" wrapText="1"/>
    </xf>
    <xf numFmtId="0" fontId="3" fillId="8" borderId="19" xfId="0" applyFont="1" applyFill="1" applyBorder="1" applyAlignment="1">
      <alignment horizontal="center" vertical="top"/>
    </xf>
    <xf numFmtId="0" fontId="2" fillId="7" borderId="24" xfId="0" applyFont="1" applyFill="1" applyBorder="1" applyAlignment="1">
      <alignment horizontal="left" vertical="top" wrapText="1"/>
    </xf>
    <xf numFmtId="0" fontId="2" fillId="7" borderId="25" xfId="0" applyFont="1" applyFill="1" applyBorder="1" applyAlignment="1">
      <alignment horizontal="left" vertical="top" wrapText="1"/>
    </xf>
    <xf numFmtId="49" fontId="3" fillId="7" borderId="45" xfId="0" applyNumberFormat="1" applyFont="1" applyFill="1" applyBorder="1" applyAlignment="1">
      <alignment horizontal="center" vertical="top"/>
    </xf>
    <xf numFmtId="0" fontId="3" fillId="0" borderId="5" xfId="0" applyFont="1" applyBorder="1" applyAlignment="1">
      <alignment horizontal="center" vertical="center" wrapText="1"/>
    </xf>
    <xf numFmtId="0" fontId="2" fillId="8" borderId="54" xfId="0" applyFont="1" applyFill="1" applyBorder="1" applyAlignment="1">
      <alignment vertical="top" wrapText="1"/>
    </xf>
    <xf numFmtId="0" fontId="2" fillId="8" borderId="57" xfId="0" applyFont="1" applyFill="1" applyBorder="1" applyAlignment="1">
      <alignment horizontal="center" vertical="top"/>
    </xf>
    <xf numFmtId="0" fontId="2" fillId="8" borderId="94" xfId="0" applyFont="1" applyFill="1" applyBorder="1" applyAlignment="1">
      <alignment horizontal="center" vertical="top"/>
    </xf>
    <xf numFmtId="0" fontId="3" fillId="8" borderId="89" xfId="0" applyFont="1" applyFill="1" applyBorder="1" applyAlignment="1">
      <alignment horizontal="center" vertical="center" wrapText="1"/>
    </xf>
    <xf numFmtId="49" fontId="6" fillId="6" borderId="33" xfId="0" applyNumberFormat="1" applyFont="1" applyFill="1" applyBorder="1" applyAlignment="1">
      <alignment horizontal="left" vertical="top" wrapText="1"/>
    </xf>
    <xf numFmtId="0" fontId="2" fillId="8" borderId="47" xfId="0" applyFont="1" applyFill="1" applyBorder="1" applyAlignment="1">
      <alignment horizontal="center" vertical="top" wrapText="1"/>
    </xf>
    <xf numFmtId="0" fontId="2" fillId="8" borderId="6" xfId="0" applyFont="1" applyFill="1" applyBorder="1" applyAlignment="1">
      <alignment vertical="top" wrapText="1"/>
    </xf>
    <xf numFmtId="0" fontId="23" fillId="8" borderId="0" xfId="0" applyFont="1" applyFill="1" applyAlignment="1">
      <alignment horizontal="left" vertical="top" wrapText="1"/>
    </xf>
    <xf numFmtId="0" fontId="2" fillId="8" borderId="52" xfId="0" applyFont="1" applyFill="1" applyBorder="1" applyAlignment="1">
      <alignment horizontal="center" vertical="top" wrapText="1"/>
    </xf>
    <xf numFmtId="0" fontId="2" fillId="8" borderId="4" xfId="0" applyFont="1" applyFill="1" applyBorder="1" applyAlignment="1">
      <alignment horizontal="center" vertical="top"/>
    </xf>
    <xf numFmtId="0" fontId="2" fillId="8" borderId="14" xfId="0" applyFont="1" applyFill="1" applyBorder="1" applyAlignment="1">
      <alignment horizontal="center" vertical="top"/>
    </xf>
    <xf numFmtId="166" fontId="2" fillId="8" borderId="10" xfId="0" applyNumberFormat="1" applyFont="1" applyFill="1" applyBorder="1" applyAlignment="1">
      <alignment horizontal="center" vertical="top"/>
    </xf>
    <xf numFmtId="166" fontId="2" fillId="8" borderId="19" xfId="0" applyNumberFormat="1" applyFont="1" applyFill="1" applyBorder="1" applyAlignment="1">
      <alignment horizontal="center" vertical="top"/>
    </xf>
    <xf numFmtId="164" fontId="2" fillId="8" borderId="0" xfId="0" applyNumberFormat="1" applyFont="1" applyFill="1" applyAlignment="1">
      <alignment horizontal="center" vertical="top"/>
    </xf>
    <xf numFmtId="0" fontId="2" fillId="8" borderId="12" xfId="0" applyFont="1" applyFill="1" applyBorder="1" applyAlignment="1">
      <alignment horizontal="center" vertical="top"/>
    </xf>
    <xf numFmtId="3" fontId="3" fillId="0" borderId="0" xfId="0" applyNumberFormat="1" applyFont="1" applyAlignment="1">
      <alignment horizontal="center" vertical="top"/>
    </xf>
    <xf numFmtId="0" fontId="7" fillId="0" borderId="0" xfId="0" applyFont="1" applyAlignment="1">
      <alignment horizontal="left" vertical="top" wrapText="1"/>
    </xf>
    <xf numFmtId="164" fontId="3" fillId="8" borderId="0" xfId="0" applyNumberFormat="1" applyFont="1" applyFill="1" applyBorder="1" applyAlignment="1">
      <alignment horizontal="center" vertical="top"/>
    </xf>
    <xf numFmtId="164" fontId="3" fillId="8" borderId="11" xfId="0" applyNumberFormat="1" applyFont="1" applyFill="1" applyBorder="1" applyAlignment="1">
      <alignment horizontal="center" vertical="top"/>
    </xf>
    <xf numFmtId="0" fontId="2" fillId="0" borderId="71" xfId="0" applyFont="1" applyBorder="1" applyAlignment="1">
      <alignment horizontal="center" vertical="center" textRotation="90"/>
    </xf>
    <xf numFmtId="0" fontId="2" fillId="0" borderId="69" xfId="0" applyFont="1" applyBorder="1" applyAlignment="1">
      <alignment horizontal="center" vertical="center" textRotation="90"/>
    </xf>
    <xf numFmtId="0" fontId="2" fillId="3" borderId="75" xfId="2" applyFont="1" applyFill="1" applyBorder="1" applyAlignment="1">
      <alignment horizontal="center" vertical="top"/>
    </xf>
    <xf numFmtId="164" fontId="2" fillId="12" borderId="46" xfId="0" applyNumberFormat="1" applyFont="1" applyFill="1" applyBorder="1" applyAlignment="1">
      <alignment horizontal="left" vertical="top" wrapText="1"/>
    </xf>
    <xf numFmtId="164" fontId="2" fillId="12" borderId="68" xfId="0" applyNumberFormat="1" applyFont="1" applyFill="1" applyBorder="1" applyAlignment="1">
      <alignment horizontal="left" vertical="top" wrapText="1"/>
    </xf>
    <xf numFmtId="164" fontId="2" fillId="9" borderId="24" xfId="0" applyNumberFormat="1" applyFont="1" applyFill="1" applyBorder="1" applyAlignment="1">
      <alignment horizontal="left" vertical="top" wrapText="1"/>
    </xf>
    <xf numFmtId="164" fontId="2" fillId="9" borderId="25" xfId="0" applyNumberFormat="1" applyFont="1" applyFill="1" applyBorder="1" applyAlignment="1">
      <alignment horizontal="left" vertical="top" wrapText="1"/>
    </xf>
    <xf numFmtId="0" fontId="2" fillId="3" borderId="85" xfId="2" applyFont="1" applyFill="1" applyBorder="1" applyAlignment="1">
      <alignment horizontal="center" vertical="top"/>
    </xf>
    <xf numFmtId="164" fontId="2" fillId="8" borderId="88" xfId="0" applyNumberFormat="1" applyFont="1" applyFill="1" applyBorder="1" applyAlignment="1">
      <alignment horizontal="center" vertical="top"/>
    </xf>
    <xf numFmtId="164" fontId="2" fillId="8" borderId="101" xfId="0" applyNumberFormat="1" applyFont="1" applyFill="1" applyBorder="1" applyAlignment="1">
      <alignment horizontal="center" vertical="top"/>
    </xf>
    <xf numFmtId="164" fontId="2" fillId="8" borderId="52" xfId="0" applyNumberFormat="1" applyFont="1" applyFill="1" applyBorder="1" applyAlignment="1">
      <alignment horizontal="center" vertical="top"/>
    </xf>
    <xf numFmtId="164" fontId="2" fillId="8" borderId="87" xfId="0" applyNumberFormat="1" applyFont="1" applyFill="1" applyBorder="1" applyAlignment="1">
      <alignment horizontal="center" vertical="top"/>
    </xf>
    <xf numFmtId="164" fontId="3" fillId="8" borderId="45" xfId="0" applyNumberFormat="1" applyFont="1" applyFill="1" applyBorder="1" applyAlignment="1">
      <alignment horizontal="center" vertical="top"/>
    </xf>
    <xf numFmtId="164" fontId="3" fillId="11" borderId="27" xfId="0" applyNumberFormat="1" applyFont="1" applyFill="1" applyBorder="1" applyAlignment="1">
      <alignment horizontal="center" vertical="top"/>
    </xf>
    <xf numFmtId="0" fontId="5" fillId="8" borderId="8" xfId="0" applyFont="1" applyFill="1" applyBorder="1" applyAlignment="1">
      <alignment horizontal="left" vertical="top" wrapText="1"/>
    </xf>
    <xf numFmtId="0" fontId="1" fillId="8" borderId="8" xfId="0" applyFont="1" applyFill="1" applyBorder="1" applyAlignment="1">
      <alignment horizontal="center" vertical="center" textRotation="90" wrapText="1"/>
    </xf>
    <xf numFmtId="164" fontId="3" fillId="7" borderId="29" xfId="0" applyNumberFormat="1" applyFont="1" applyFill="1" applyBorder="1" applyAlignment="1">
      <alignment horizontal="center" vertical="top"/>
    </xf>
    <xf numFmtId="0" fontId="3" fillId="8" borderId="49" xfId="0" applyFont="1" applyFill="1" applyBorder="1" applyAlignment="1">
      <alignment horizontal="center" vertical="top"/>
    </xf>
    <xf numFmtId="0" fontId="2" fillId="8" borderId="76" xfId="0" applyFont="1" applyFill="1" applyBorder="1" applyAlignment="1">
      <alignment vertical="top" wrapText="1"/>
    </xf>
    <xf numFmtId="0" fontId="2" fillId="8" borderId="60" xfId="0" applyFont="1" applyFill="1" applyBorder="1" applyAlignment="1">
      <alignment horizontal="center" vertical="top" wrapText="1"/>
    </xf>
    <xf numFmtId="0" fontId="2" fillId="8" borderId="45" xfId="0" applyFont="1" applyFill="1" applyBorder="1" applyAlignment="1">
      <alignment horizontal="center" vertical="top" wrapText="1"/>
    </xf>
    <xf numFmtId="0" fontId="2" fillId="8" borderId="19" xfId="0" applyFont="1" applyFill="1" applyBorder="1" applyAlignment="1">
      <alignment horizontal="center" vertical="top" wrapText="1"/>
    </xf>
    <xf numFmtId="0" fontId="2" fillId="8" borderId="45" xfId="0" applyFont="1" applyFill="1" applyBorder="1" applyAlignment="1">
      <alignment vertical="top" wrapText="1"/>
    </xf>
    <xf numFmtId="0" fontId="2" fillId="8" borderId="12" xfId="0" applyFont="1" applyFill="1" applyBorder="1" applyAlignment="1">
      <alignment horizontal="center" vertical="top" wrapText="1"/>
    </xf>
    <xf numFmtId="0" fontId="2" fillId="8" borderId="45" xfId="0" applyFont="1" applyFill="1" applyBorder="1" applyAlignment="1">
      <alignment horizontal="center" vertical="top"/>
    </xf>
    <xf numFmtId="49" fontId="2" fillId="0" borderId="47" xfId="0" applyNumberFormat="1" applyFont="1" applyBorder="1" applyAlignment="1">
      <alignment horizontal="center" vertical="top" wrapText="1"/>
    </xf>
    <xf numFmtId="49" fontId="2" fillId="8" borderId="52" xfId="0" applyNumberFormat="1" applyFont="1" applyFill="1" applyBorder="1" applyAlignment="1">
      <alignment horizontal="center" vertical="top"/>
    </xf>
    <xf numFmtId="0" fontId="2" fillId="8" borderId="93" xfId="0" applyFont="1" applyFill="1" applyBorder="1" applyAlignment="1">
      <alignment horizontal="center" vertical="top"/>
    </xf>
    <xf numFmtId="0" fontId="2" fillId="8" borderId="101" xfId="0" applyFont="1" applyFill="1" applyBorder="1" applyAlignment="1">
      <alignment horizontal="center" vertical="top"/>
    </xf>
    <xf numFmtId="0" fontId="2" fillId="8" borderId="93" xfId="0" applyFont="1" applyFill="1" applyBorder="1" applyAlignment="1">
      <alignment vertical="top" wrapText="1"/>
    </xf>
    <xf numFmtId="0" fontId="2" fillId="8" borderId="82" xfId="1" applyFont="1" applyFill="1" applyBorder="1" applyAlignment="1">
      <alignment horizontal="center" vertical="top"/>
    </xf>
    <xf numFmtId="1" fontId="2" fillId="8" borderId="94" xfId="2" applyNumberFormat="1" applyFont="1" applyFill="1" applyBorder="1" applyAlignment="1">
      <alignment horizontal="center" vertical="top"/>
    </xf>
    <xf numFmtId="164" fontId="2" fillId="8" borderId="42" xfId="0" applyNumberFormat="1" applyFont="1" applyFill="1" applyBorder="1" applyAlignment="1">
      <alignment horizontal="left" vertical="top" wrapText="1"/>
    </xf>
    <xf numFmtId="0" fontId="2" fillId="8" borderId="102" xfId="0" applyFont="1" applyFill="1" applyBorder="1" applyAlignment="1">
      <alignment horizontal="left" vertical="top" wrapText="1"/>
    </xf>
    <xf numFmtId="0" fontId="2" fillId="8" borderId="59" xfId="0" applyFont="1" applyFill="1" applyBorder="1" applyAlignment="1">
      <alignment horizontal="left" vertical="top" wrapText="1"/>
    </xf>
    <xf numFmtId="0" fontId="12" fillId="8" borderId="34" xfId="0" applyFont="1" applyFill="1" applyBorder="1" applyAlignment="1">
      <alignment vertical="top" wrapText="1"/>
    </xf>
    <xf numFmtId="0" fontId="2" fillId="10" borderId="38" xfId="0" applyFont="1" applyFill="1" applyBorder="1" applyAlignment="1">
      <alignment vertical="top" wrapText="1"/>
    </xf>
    <xf numFmtId="0" fontId="2" fillId="8" borderId="42" xfId="0" applyFont="1" applyFill="1" applyBorder="1" applyAlignment="1">
      <alignment vertical="top" wrapText="1"/>
    </xf>
    <xf numFmtId="0" fontId="2" fillId="8" borderId="88" xfId="0" applyFont="1" applyFill="1" applyBorder="1" applyAlignment="1">
      <alignment horizontal="center" vertical="top" wrapText="1"/>
    </xf>
    <xf numFmtId="0" fontId="5" fillId="8" borderId="45" xfId="0" applyFont="1" applyFill="1" applyBorder="1" applyAlignment="1">
      <alignment vertical="top" wrapText="1"/>
    </xf>
    <xf numFmtId="0" fontId="5" fillId="8" borderId="12" xfId="0" applyFont="1" applyFill="1" applyBorder="1" applyAlignment="1">
      <alignment vertical="top" wrapText="1"/>
    </xf>
    <xf numFmtId="0" fontId="5" fillId="8" borderId="3" xfId="0" applyFont="1" applyFill="1" applyBorder="1" applyAlignment="1">
      <alignment vertical="top" wrapText="1"/>
    </xf>
    <xf numFmtId="0" fontId="2" fillId="10" borderId="4" xfId="0" applyFont="1" applyFill="1" applyBorder="1" applyAlignment="1">
      <alignment vertical="top" wrapText="1"/>
    </xf>
    <xf numFmtId="0" fontId="2" fillId="8" borderId="79" xfId="0" applyFont="1" applyFill="1" applyBorder="1" applyAlignment="1">
      <alignment horizontal="center" vertical="center" wrapText="1"/>
    </xf>
    <xf numFmtId="0" fontId="2" fillId="8" borderId="81" xfId="0" applyFont="1" applyFill="1" applyBorder="1" applyAlignment="1">
      <alignment horizontal="center" vertical="center" wrapText="1"/>
    </xf>
    <xf numFmtId="0" fontId="8" fillId="8" borderId="99" xfId="0" applyFont="1" applyFill="1" applyBorder="1" applyAlignment="1">
      <alignment horizontal="left" vertical="top" wrapText="1"/>
    </xf>
    <xf numFmtId="0" fontId="2" fillId="0" borderId="59" xfId="0" applyFont="1" applyBorder="1" applyAlignment="1">
      <alignment horizontal="left" vertical="top" wrapText="1"/>
    </xf>
    <xf numFmtId="0" fontId="2" fillId="0" borderId="97" xfId="0" applyFont="1" applyBorder="1" applyAlignment="1">
      <alignment horizontal="left" vertical="top" wrapText="1"/>
    </xf>
    <xf numFmtId="0" fontId="2" fillId="0" borderId="38" xfId="0" applyFont="1" applyBorder="1" applyAlignment="1">
      <alignment horizontal="left" vertical="top" wrapText="1"/>
    </xf>
    <xf numFmtId="0" fontId="8" fillId="8" borderId="104" xfId="0" applyFont="1" applyFill="1" applyBorder="1" applyAlignment="1">
      <alignment horizontal="left" vertical="top" wrapText="1"/>
    </xf>
    <xf numFmtId="0" fontId="2" fillId="8" borderId="102" xfId="0" applyFont="1" applyFill="1" applyBorder="1" applyAlignment="1">
      <alignment vertical="top" wrapText="1"/>
    </xf>
    <xf numFmtId="0" fontId="2" fillId="8" borderId="103" xfId="0" applyFont="1" applyFill="1" applyBorder="1" applyAlignment="1">
      <alignment horizontal="left" vertical="top" wrapText="1"/>
    </xf>
    <xf numFmtId="0" fontId="8" fillId="8" borderId="34" xfId="0" applyFont="1" applyFill="1" applyBorder="1" applyAlignment="1">
      <alignment vertical="top" wrapText="1"/>
    </xf>
    <xf numFmtId="0" fontId="8" fillId="8" borderId="38" xfId="0" applyFont="1" applyFill="1" applyBorder="1" applyAlignment="1">
      <alignment vertical="top" wrapText="1"/>
    </xf>
    <xf numFmtId="0" fontId="8" fillId="3" borderId="42" xfId="0" applyFont="1" applyFill="1" applyBorder="1" applyAlignment="1">
      <alignment horizontal="left" vertical="top" wrapText="1"/>
    </xf>
    <xf numFmtId="0" fontId="2" fillId="8" borderId="98" xfId="0" applyFont="1" applyFill="1" applyBorder="1" applyAlignment="1">
      <alignment horizontal="center" vertical="top"/>
    </xf>
    <xf numFmtId="0" fontId="12" fillId="8" borderId="60" xfId="0" applyFont="1" applyFill="1" applyBorder="1" applyAlignment="1">
      <alignment horizontal="center" vertical="top" wrapText="1"/>
    </xf>
    <xf numFmtId="0" fontId="8" fillId="8" borderId="30" xfId="0" applyFont="1" applyFill="1" applyBorder="1" applyAlignment="1">
      <alignment horizontal="left" vertical="top" wrapText="1"/>
    </xf>
    <xf numFmtId="0" fontId="2" fillId="8" borderId="80" xfId="0" applyFont="1" applyFill="1" applyBorder="1" applyAlignment="1">
      <alignment horizontal="center" vertical="top"/>
    </xf>
    <xf numFmtId="0" fontId="8" fillId="8" borderId="13" xfId="0" applyFont="1" applyFill="1" applyBorder="1" applyAlignment="1">
      <alignment horizontal="center" vertical="top" wrapText="1"/>
    </xf>
    <xf numFmtId="0" fontId="8" fillId="8" borderId="3" xfId="0" applyFont="1" applyFill="1" applyBorder="1" applyAlignment="1">
      <alignment horizontal="center" vertical="top" wrapText="1"/>
    </xf>
    <xf numFmtId="0" fontId="2" fillId="8" borderId="9" xfId="0" applyFont="1" applyFill="1" applyBorder="1" applyAlignment="1">
      <alignment horizontal="center" vertical="top"/>
    </xf>
    <xf numFmtId="0" fontId="2" fillId="8" borderId="1" xfId="0" applyFont="1" applyFill="1" applyBorder="1" applyAlignment="1">
      <alignment horizontal="center" vertical="top"/>
    </xf>
    <xf numFmtId="0" fontId="2" fillId="8" borderId="65" xfId="0" applyFont="1" applyFill="1" applyBorder="1" applyAlignment="1">
      <alignment horizontal="center" vertical="top"/>
    </xf>
    <xf numFmtId="49" fontId="2" fillId="8" borderId="36" xfId="0" applyNumberFormat="1" applyFont="1" applyFill="1" applyBorder="1" applyAlignment="1">
      <alignment horizontal="center" vertical="top" wrapText="1"/>
    </xf>
    <xf numFmtId="164" fontId="3" fillId="7" borderId="40" xfId="0" applyNumberFormat="1" applyFont="1" applyFill="1" applyBorder="1" applyAlignment="1">
      <alignment horizontal="center" vertical="top"/>
    </xf>
    <xf numFmtId="0" fontId="3" fillId="8" borderId="53" xfId="0" applyFont="1" applyFill="1" applyBorder="1" applyAlignment="1">
      <alignment horizontal="center" vertical="top"/>
    </xf>
    <xf numFmtId="0" fontId="12" fillId="8" borderId="3" xfId="0" applyFont="1" applyFill="1" applyBorder="1" applyAlignment="1">
      <alignment vertical="top" wrapText="1"/>
    </xf>
    <xf numFmtId="0" fontId="2" fillId="8" borderId="49" xfId="0" applyFont="1" applyFill="1" applyBorder="1" applyAlignment="1">
      <alignment vertical="top" wrapText="1"/>
    </xf>
    <xf numFmtId="0" fontId="2" fillId="8" borderId="28" xfId="0" applyFont="1" applyFill="1" applyBorder="1" applyAlignment="1">
      <alignment horizontal="center" vertical="top"/>
    </xf>
    <xf numFmtId="0" fontId="2" fillId="8" borderId="49" xfId="0" applyFont="1" applyFill="1" applyBorder="1" applyAlignment="1">
      <alignment horizontal="center" vertical="top"/>
    </xf>
    <xf numFmtId="0" fontId="8" fillId="8" borderId="52" xfId="0" applyFont="1" applyFill="1" applyBorder="1" applyAlignment="1">
      <alignment horizontal="left" vertical="top" wrapText="1"/>
    </xf>
    <xf numFmtId="3" fontId="2" fillId="8" borderId="9" xfId="0" applyNumberFormat="1" applyFont="1" applyFill="1" applyBorder="1" applyAlignment="1">
      <alignment horizontal="center" vertical="top"/>
    </xf>
    <xf numFmtId="0" fontId="2" fillId="8" borderId="89" xfId="0" applyFont="1" applyFill="1" applyBorder="1" applyAlignment="1">
      <alignment horizontal="center" vertical="top"/>
    </xf>
    <xf numFmtId="3" fontId="2" fillId="8" borderId="1" xfId="0" applyNumberFormat="1" applyFont="1" applyFill="1" applyBorder="1" applyAlignment="1">
      <alignment horizontal="center" vertical="top"/>
    </xf>
    <xf numFmtId="3" fontId="2" fillId="8" borderId="75" xfId="0" applyNumberFormat="1" applyFont="1" applyFill="1" applyBorder="1" applyAlignment="1">
      <alignment horizontal="center" vertical="top"/>
    </xf>
    <xf numFmtId="0" fontId="2" fillId="0" borderId="80" xfId="0" applyFont="1" applyBorder="1" applyAlignment="1">
      <alignment horizontal="center" vertical="top"/>
    </xf>
    <xf numFmtId="0" fontId="12" fillId="8" borderId="84" xfId="0" applyFont="1" applyFill="1" applyBorder="1" applyAlignment="1">
      <alignment horizontal="center" vertical="top" wrapText="1"/>
    </xf>
    <xf numFmtId="1" fontId="2" fillId="0" borderId="51" xfId="0" applyNumberFormat="1" applyFont="1" applyBorder="1" applyAlignment="1">
      <alignment horizontal="center" vertical="top"/>
    </xf>
    <xf numFmtId="1" fontId="2" fillId="3" borderId="57" xfId="2" applyNumberFormat="1" applyFont="1" applyFill="1" applyBorder="1" applyAlignment="1">
      <alignment horizontal="center" vertical="top"/>
    </xf>
    <xf numFmtId="3" fontId="2" fillId="8" borderId="52" xfId="2" applyNumberFormat="1" applyFont="1" applyFill="1" applyBorder="1" applyAlignment="1">
      <alignment horizontal="center" vertical="top"/>
    </xf>
    <xf numFmtId="0" fontId="2" fillId="8" borderId="95" xfId="0" applyFont="1" applyFill="1" applyBorder="1" applyAlignment="1">
      <alignment horizontal="center" vertical="top"/>
    </xf>
    <xf numFmtId="49" fontId="2" fillId="8" borderId="51" xfId="0" applyNumberFormat="1" applyFont="1" applyFill="1" applyBorder="1" applyAlignment="1">
      <alignment horizontal="center" vertical="top" wrapText="1"/>
    </xf>
    <xf numFmtId="164" fontId="2" fillId="8" borderId="37" xfId="0" applyNumberFormat="1" applyFont="1" applyFill="1" applyBorder="1" applyAlignment="1">
      <alignment horizontal="center" vertical="top"/>
    </xf>
    <xf numFmtId="0" fontId="2" fillId="8" borderId="11" xfId="0" applyFont="1" applyFill="1" applyBorder="1" applyAlignment="1">
      <alignment horizontal="center" vertical="top" wrapText="1"/>
    </xf>
    <xf numFmtId="0" fontId="2" fillId="8" borderId="3" xfId="0" applyFont="1" applyFill="1" applyBorder="1" applyAlignment="1">
      <alignment horizontal="center" vertical="top"/>
    </xf>
    <xf numFmtId="49" fontId="3" fillId="9" borderId="66" xfId="0" applyNumberFormat="1" applyFont="1" applyFill="1" applyBorder="1" applyAlignment="1">
      <alignment horizontal="center" vertical="top"/>
    </xf>
    <xf numFmtId="49" fontId="3" fillId="2" borderId="61" xfId="0" applyNumberFormat="1" applyFont="1" applyFill="1" applyBorder="1" applyAlignment="1">
      <alignment horizontal="center" vertical="top"/>
    </xf>
    <xf numFmtId="0" fontId="2" fillId="0" borderId="12" xfId="0" applyFont="1" applyBorder="1" applyAlignment="1">
      <alignment vertical="top"/>
    </xf>
    <xf numFmtId="0" fontId="2" fillId="11" borderId="46" xfId="2" applyFont="1" applyFill="1" applyBorder="1" applyAlignment="1">
      <alignment horizontal="center" vertical="top"/>
    </xf>
    <xf numFmtId="0" fontId="2" fillId="3" borderId="73" xfId="2" applyFont="1" applyFill="1" applyBorder="1" applyAlignment="1">
      <alignment horizontal="center" vertical="top"/>
    </xf>
    <xf numFmtId="0" fontId="2" fillId="3" borderId="70" xfId="2" applyFont="1" applyFill="1" applyBorder="1" applyAlignment="1">
      <alignment horizontal="center" vertical="top"/>
    </xf>
    <xf numFmtId="0" fontId="2" fillId="11" borderId="68" xfId="2" applyFont="1" applyFill="1" applyBorder="1" applyAlignment="1">
      <alignment horizontal="center" vertical="top"/>
    </xf>
    <xf numFmtId="0" fontId="2" fillId="3" borderId="106" xfId="2" applyFont="1" applyFill="1" applyBorder="1" applyAlignment="1">
      <alignment horizontal="center" vertical="top"/>
    </xf>
    <xf numFmtId="0" fontId="2" fillId="8" borderId="92" xfId="0" applyFont="1" applyFill="1" applyBorder="1" applyAlignment="1">
      <alignment horizontal="center" vertical="top"/>
    </xf>
    <xf numFmtId="0" fontId="19" fillId="8" borderId="19" xfId="0" applyFont="1" applyFill="1" applyBorder="1" applyAlignment="1">
      <alignment horizontal="center" vertical="top" wrapText="1"/>
    </xf>
    <xf numFmtId="166" fontId="2" fillId="8" borderId="43" xfId="0" applyNumberFormat="1" applyFont="1" applyFill="1" applyBorder="1" applyAlignment="1">
      <alignment horizontal="center" vertical="top" wrapText="1"/>
    </xf>
    <xf numFmtId="164" fontId="2" fillId="8" borderId="81" xfId="0" applyNumberFormat="1" applyFont="1" applyFill="1" applyBorder="1" applyAlignment="1">
      <alignment horizontal="center" vertical="top"/>
    </xf>
    <xf numFmtId="0" fontId="2" fillId="0" borderId="19" xfId="0" applyFont="1" applyBorder="1" applyAlignment="1">
      <alignment vertical="top"/>
    </xf>
    <xf numFmtId="0" fontId="13" fillId="0" borderId="0" xfId="0" applyFont="1" applyAlignment="1">
      <alignment horizontal="center" vertical="top"/>
    </xf>
    <xf numFmtId="49" fontId="3" fillId="8" borderId="53" xfId="0" applyNumberFormat="1" applyFont="1" applyFill="1" applyBorder="1" applyAlignment="1">
      <alignment horizontal="center" vertical="top" wrapText="1"/>
    </xf>
    <xf numFmtId="49" fontId="2" fillId="8" borderId="47" xfId="0" applyNumberFormat="1" applyFont="1" applyFill="1" applyBorder="1" applyAlignment="1">
      <alignment horizontal="center" vertical="top" wrapText="1"/>
    </xf>
    <xf numFmtId="49" fontId="3" fillId="9" borderId="6" xfId="0" applyNumberFormat="1" applyFont="1" applyFill="1" applyBorder="1" applyAlignment="1">
      <alignment horizontal="center" vertical="top"/>
    </xf>
    <xf numFmtId="49" fontId="3" fillId="2" borderId="10" xfId="0" applyNumberFormat="1" applyFont="1" applyFill="1" applyBorder="1" applyAlignment="1">
      <alignment horizontal="center" vertical="top"/>
    </xf>
    <xf numFmtId="49" fontId="3" fillId="8" borderId="53" xfId="0" applyNumberFormat="1" applyFont="1" applyFill="1" applyBorder="1" applyAlignment="1">
      <alignment horizontal="center" vertical="top"/>
    </xf>
    <xf numFmtId="49" fontId="3" fillId="8" borderId="10" xfId="0" applyNumberFormat="1" applyFont="1" applyFill="1" applyBorder="1" applyAlignment="1">
      <alignment horizontal="center" vertical="top"/>
    </xf>
    <xf numFmtId="0" fontId="2" fillId="8" borderId="53" xfId="0" applyFont="1" applyFill="1" applyBorder="1" applyAlignment="1">
      <alignment vertical="top" wrapText="1"/>
    </xf>
    <xf numFmtId="49" fontId="2" fillId="8" borderId="11" xfId="0" applyNumberFormat="1" applyFont="1" applyFill="1" applyBorder="1" applyAlignment="1">
      <alignment horizontal="center" vertical="top" wrapText="1"/>
    </xf>
    <xf numFmtId="49" fontId="3" fillId="8" borderId="10" xfId="0" applyNumberFormat="1" applyFont="1" applyFill="1" applyBorder="1" applyAlignment="1">
      <alignment horizontal="center" vertical="top" wrapText="1"/>
    </xf>
    <xf numFmtId="0" fontId="2" fillId="8" borderId="10" xfId="0" applyFont="1" applyFill="1" applyBorder="1" applyAlignment="1">
      <alignment horizontal="left" vertical="top" wrapText="1"/>
    </xf>
    <xf numFmtId="49" fontId="6" fillId="6" borderId="35" xfId="0" applyNumberFormat="1" applyFont="1" applyFill="1" applyBorder="1" applyAlignment="1">
      <alignment horizontal="left" vertical="top" wrapText="1"/>
    </xf>
    <xf numFmtId="49" fontId="2" fillId="8" borderId="28" xfId="0" applyNumberFormat="1" applyFont="1" applyFill="1" applyBorder="1" applyAlignment="1">
      <alignment horizontal="center" vertical="top" wrapText="1"/>
    </xf>
    <xf numFmtId="0" fontId="5" fillId="8" borderId="19" xfId="0" applyFont="1" applyFill="1" applyBorder="1" applyAlignment="1">
      <alignment vertical="top" wrapText="1"/>
    </xf>
    <xf numFmtId="164" fontId="2" fillId="8" borderId="0" xfId="0" applyNumberFormat="1" applyFont="1" applyFill="1" applyBorder="1" applyAlignment="1">
      <alignment horizontal="center" vertical="top"/>
    </xf>
    <xf numFmtId="0" fontId="2" fillId="8" borderId="48" xfId="0" applyFont="1" applyFill="1" applyBorder="1" applyAlignment="1">
      <alignment vertical="top" wrapText="1"/>
    </xf>
    <xf numFmtId="0" fontId="2" fillId="8" borderId="38" xfId="0" applyFont="1" applyFill="1" applyBorder="1" applyAlignment="1">
      <alignment vertical="top" wrapText="1"/>
    </xf>
    <xf numFmtId="0" fontId="2" fillId="8" borderId="38" xfId="0" applyFont="1" applyFill="1" applyBorder="1" applyAlignment="1">
      <alignment horizontal="left" vertical="top" wrapText="1"/>
    </xf>
    <xf numFmtId="0" fontId="3" fillId="8" borderId="53" xfId="0" applyFont="1" applyFill="1" applyBorder="1" applyAlignment="1">
      <alignment horizontal="center" vertical="top" wrapText="1"/>
    </xf>
    <xf numFmtId="0" fontId="3" fillId="8" borderId="10" xfId="0" applyFont="1" applyFill="1" applyBorder="1" applyAlignment="1">
      <alignment horizontal="center" vertical="top" wrapText="1"/>
    </xf>
    <xf numFmtId="0" fontId="2" fillId="0" borderId="14" xfId="0" applyFont="1" applyBorder="1" applyAlignment="1">
      <alignment vertical="top"/>
    </xf>
    <xf numFmtId="49" fontId="3" fillId="9" borderId="38" xfId="0" applyNumberFormat="1" applyFont="1" applyFill="1" applyBorder="1" applyAlignment="1">
      <alignment horizontal="center" vertical="top"/>
    </xf>
    <xf numFmtId="0" fontId="3" fillId="8" borderId="10" xfId="0" applyFont="1" applyFill="1" applyBorder="1" applyAlignment="1">
      <alignment horizontal="left" vertical="top" wrapText="1"/>
    </xf>
    <xf numFmtId="49" fontId="3" fillId="9" borderId="7" xfId="0" applyNumberFormat="1" applyFont="1" applyFill="1" applyBorder="1" applyAlignment="1">
      <alignment horizontal="center" vertical="top"/>
    </xf>
    <xf numFmtId="0" fontId="17" fillId="7" borderId="10" xfId="0" applyFont="1" applyFill="1" applyBorder="1" applyAlignment="1">
      <alignment horizontal="center" vertical="center" textRotation="90" wrapText="1"/>
    </xf>
    <xf numFmtId="0" fontId="5" fillId="8" borderId="10" xfId="0" applyFont="1" applyFill="1" applyBorder="1" applyAlignment="1">
      <alignment horizontal="left" vertical="top" wrapText="1"/>
    </xf>
    <xf numFmtId="0" fontId="5" fillId="8" borderId="11" xfId="0" applyFont="1" applyFill="1" applyBorder="1" applyAlignment="1">
      <alignment horizontal="center" vertical="top" wrapText="1"/>
    </xf>
    <xf numFmtId="0" fontId="2" fillId="8" borderId="97" xfId="0" applyFont="1" applyFill="1" applyBorder="1" applyAlignment="1">
      <alignment horizontal="left" vertical="top" wrapText="1"/>
    </xf>
    <xf numFmtId="0" fontId="5" fillId="8" borderId="10" xfId="0" applyFont="1" applyFill="1" applyBorder="1" applyAlignment="1">
      <alignment vertical="top" wrapText="1"/>
    </xf>
    <xf numFmtId="164" fontId="3" fillId="9" borderId="21" xfId="0" applyNumberFormat="1" applyFont="1" applyFill="1" applyBorder="1" applyAlignment="1">
      <alignment horizontal="center" vertical="top"/>
    </xf>
    <xf numFmtId="164" fontId="3" fillId="11" borderId="22" xfId="0" applyNumberFormat="1" applyFont="1" applyFill="1" applyBorder="1" applyAlignment="1">
      <alignment horizontal="center" vertical="top"/>
    </xf>
    <xf numFmtId="164" fontId="3" fillId="11" borderId="67" xfId="0" applyNumberFormat="1" applyFont="1" applyFill="1" applyBorder="1" applyAlignment="1">
      <alignment horizontal="center" vertical="top"/>
    </xf>
    <xf numFmtId="164" fontId="3" fillId="9" borderId="107" xfId="0" applyNumberFormat="1" applyFont="1" applyFill="1" applyBorder="1" applyAlignment="1">
      <alignment horizontal="center" vertical="top"/>
    </xf>
    <xf numFmtId="164" fontId="3" fillId="9" borderId="2" xfId="0" applyNumberFormat="1" applyFont="1" applyFill="1" applyBorder="1" applyAlignment="1">
      <alignment horizontal="center" vertical="top"/>
    </xf>
    <xf numFmtId="164" fontId="3" fillId="12" borderId="22" xfId="0" applyNumberFormat="1" applyFont="1" applyFill="1" applyBorder="1" applyAlignment="1">
      <alignment horizontal="center" vertical="top"/>
    </xf>
    <xf numFmtId="164" fontId="3" fillId="12" borderId="67" xfId="0" applyNumberFormat="1" applyFont="1" applyFill="1" applyBorder="1" applyAlignment="1">
      <alignment horizontal="center" vertical="top"/>
    </xf>
    <xf numFmtId="1" fontId="2" fillId="8" borderId="78" xfId="2" applyNumberFormat="1" applyFont="1" applyFill="1" applyBorder="1" applyAlignment="1">
      <alignment horizontal="center" vertical="top"/>
    </xf>
    <xf numFmtId="0" fontId="2" fillId="0" borderId="100" xfId="1" applyFont="1" applyBorder="1" applyAlignment="1">
      <alignment horizontal="center" vertical="top"/>
    </xf>
    <xf numFmtId="1" fontId="2" fillId="8" borderId="79" xfId="2" applyNumberFormat="1" applyFont="1" applyFill="1" applyBorder="1" applyAlignment="1">
      <alignment horizontal="center" vertical="top"/>
    </xf>
    <xf numFmtId="1" fontId="2" fillId="3" borderId="77" xfId="2" applyNumberFormat="1" applyFont="1" applyFill="1" applyBorder="1" applyAlignment="1">
      <alignment horizontal="center" vertical="top"/>
    </xf>
    <xf numFmtId="0" fontId="2" fillId="8" borderId="98" xfId="1" applyFont="1" applyFill="1" applyBorder="1" applyAlignment="1">
      <alignment horizontal="center" vertical="top"/>
    </xf>
    <xf numFmtId="0" fontId="2" fillId="8" borderId="89" xfId="0" applyFont="1" applyFill="1" applyBorder="1" applyAlignment="1">
      <alignment horizontal="center" vertical="top" wrapText="1"/>
    </xf>
    <xf numFmtId="1" fontId="2" fillId="8" borderId="100" xfId="2" applyNumberFormat="1" applyFont="1" applyFill="1" applyBorder="1" applyAlignment="1">
      <alignment horizontal="center" vertical="top"/>
    </xf>
    <xf numFmtId="0" fontId="2" fillId="8" borderId="83" xfId="0" applyFont="1" applyFill="1" applyBorder="1" applyAlignment="1">
      <alignment horizontal="center" vertical="top" wrapText="1"/>
    </xf>
    <xf numFmtId="1" fontId="2" fillId="3" borderId="79" xfId="2" applyNumberFormat="1" applyFont="1" applyFill="1" applyBorder="1" applyAlignment="1">
      <alignment horizontal="center" vertical="top"/>
    </xf>
    <xf numFmtId="1" fontId="2" fillId="0" borderId="45" xfId="0" applyNumberFormat="1" applyFont="1" applyBorder="1" applyAlignment="1">
      <alignment horizontal="center" vertical="top"/>
    </xf>
    <xf numFmtId="3" fontId="2" fillId="3" borderId="37" xfId="2" applyNumberFormat="1" applyFont="1" applyFill="1" applyBorder="1" applyAlignment="1">
      <alignment horizontal="center" vertical="top"/>
    </xf>
    <xf numFmtId="0" fontId="3" fillId="8" borderId="19" xfId="0" applyFont="1" applyFill="1" applyBorder="1" applyAlignment="1">
      <alignment horizontal="center" vertical="top" wrapText="1"/>
    </xf>
    <xf numFmtId="0" fontId="2" fillId="8" borderId="103" xfId="0" applyFont="1" applyFill="1" applyBorder="1" applyAlignment="1">
      <alignment vertical="top" wrapText="1"/>
    </xf>
    <xf numFmtId="0" fontId="2" fillId="8" borderId="80" xfId="0" applyFont="1" applyFill="1" applyBorder="1" applyAlignment="1">
      <alignment horizontal="center" vertical="top" wrapText="1"/>
    </xf>
    <xf numFmtId="0" fontId="3" fillId="8" borderId="19" xfId="0" applyFont="1" applyFill="1" applyBorder="1" applyAlignment="1">
      <alignment horizontal="center" vertical="center" wrapText="1"/>
    </xf>
    <xf numFmtId="0" fontId="2" fillId="0" borderId="97" xfId="0" applyFont="1" applyBorder="1" applyAlignment="1">
      <alignment vertical="top" wrapText="1"/>
    </xf>
    <xf numFmtId="0" fontId="2" fillId="8" borderId="59" xfId="0" applyFont="1" applyFill="1" applyBorder="1" applyAlignment="1">
      <alignment horizontal="center" vertical="top" wrapText="1"/>
    </xf>
    <xf numFmtId="0" fontId="2" fillId="8" borderId="59" xfId="0" applyFont="1" applyFill="1" applyBorder="1" applyAlignment="1">
      <alignment horizontal="center" vertical="top"/>
    </xf>
    <xf numFmtId="0" fontId="2" fillId="8" borderId="78" xfId="0" applyNumberFormat="1" applyFont="1" applyFill="1" applyBorder="1" applyAlignment="1">
      <alignment horizontal="center" vertical="top"/>
    </xf>
    <xf numFmtId="0" fontId="2" fillId="8" borderId="81" xfId="0" applyNumberFormat="1" applyFont="1" applyFill="1" applyBorder="1" applyAlignment="1">
      <alignment horizontal="center" vertical="top" wrapText="1"/>
    </xf>
    <xf numFmtId="0" fontId="2" fillId="8" borderId="87" xfId="0" applyNumberFormat="1" applyFont="1" applyFill="1" applyBorder="1" applyAlignment="1">
      <alignment horizontal="center" vertical="top" wrapText="1"/>
    </xf>
    <xf numFmtId="0" fontId="2" fillId="8" borderId="10" xfId="0" applyNumberFormat="1" applyFont="1" applyFill="1" applyBorder="1" applyAlignment="1">
      <alignment horizontal="center" vertical="top" wrapText="1"/>
    </xf>
    <xf numFmtId="0" fontId="8" fillId="8" borderId="4" xfId="0" applyFont="1" applyFill="1" applyBorder="1" applyAlignment="1">
      <alignment horizontal="center" vertical="top"/>
    </xf>
    <xf numFmtId="0" fontId="8" fillId="8" borderId="3" xfId="0" applyFont="1" applyFill="1" applyBorder="1" applyAlignment="1">
      <alignment horizontal="center" vertical="top"/>
    </xf>
    <xf numFmtId="0" fontId="2" fillId="8" borderId="56" xfId="0" applyFont="1" applyFill="1" applyBorder="1" applyAlignment="1">
      <alignment horizontal="center" vertical="top"/>
    </xf>
    <xf numFmtId="0" fontId="2" fillId="8" borderId="100" xfId="0" applyFont="1" applyFill="1" applyBorder="1" applyAlignment="1">
      <alignment horizontal="center" vertical="top"/>
    </xf>
    <xf numFmtId="0" fontId="2" fillId="8" borderId="84" xfId="0" applyFont="1" applyFill="1" applyBorder="1" applyAlignment="1">
      <alignment horizontal="center" vertical="top" wrapText="1"/>
    </xf>
    <xf numFmtId="0" fontId="2" fillId="8" borderId="87" xfId="0" applyFont="1" applyFill="1" applyBorder="1" applyAlignment="1">
      <alignment horizontal="center" vertical="top"/>
    </xf>
    <xf numFmtId="0" fontId="2" fillId="8" borderId="80" xfId="0" applyNumberFormat="1" applyFont="1" applyFill="1" applyBorder="1" applyAlignment="1">
      <alignment horizontal="center" vertical="top"/>
    </xf>
    <xf numFmtId="49" fontId="2" fillId="8" borderId="60" xfId="0" applyNumberFormat="1" applyFont="1" applyFill="1" applyBorder="1" applyAlignment="1">
      <alignment horizontal="center" vertical="top"/>
    </xf>
    <xf numFmtId="49" fontId="2" fillId="0" borderId="43" xfId="0" applyNumberFormat="1" applyFont="1" applyBorder="1" applyAlignment="1">
      <alignment horizontal="center" vertical="top" wrapText="1"/>
    </xf>
    <xf numFmtId="0" fontId="2" fillId="0" borderId="19" xfId="0" applyFont="1" applyBorder="1" applyAlignment="1">
      <alignment horizontal="center" vertical="top" wrapText="1"/>
    </xf>
    <xf numFmtId="0" fontId="2" fillId="8" borderId="60" xfId="0" applyNumberFormat="1" applyFont="1" applyFill="1" applyBorder="1" applyAlignment="1">
      <alignment horizontal="center" vertical="top" wrapText="1"/>
    </xf>
    <xf numFmtId="166" fontId="2" fillId="8" borderId="48" xfId="0" applyNumberFormat="1" applyFont="1" applyFill="1" applyBorder="1" applyAlignment="1">
      <alignment horizontal="center" vertical="center" wrapText="1"/>
    </xf>
    <xf numFmtId="166" fontId="2" fillId="8" borderId="53" xfId="0" applyNumberFormat="1" applyFont="1" applyFill="1" applyBorder="1" applyAlignment="1">
      <alignment horizontal="center" vertical="center" wrapText="1"/>
    </xf>
    <xf numFmtId="0" fontId="2" fillId="8" borderId="3" xfId="0" applyFont="1" applyFill="1" applyBorder="1" applyAlignment="1">
      <alignment horizontal="left" vertical="top" wrapText="1"/>
    </xf>
    <xf numFmtId="166" fontId="2" fillId="8" borderId="53" xfId="0" applyNumberFormat="1" applyFont="1" applyFill="1" applyBorder="1" applyAlignment="1">
      <alignment horizontal="center" vertical="top"/>
    </xf>
    <xf numFmtId="166" fontId="2" fillId="8" borderId="54" xfId="0" applyNumberFormat="1" applyFont="1" applyFill="1" applyBorder="1" applyAlignment="1">
      <alignment horizontal="center" vertical="top"/>
    </xf>
    <xf numFmtId="0" fontId="2" fillId="10" borderId="51" xfId="0" applyFont="1" applyFill="1" applyBorder="1" applyAlignment="1">
      <alignment horizontal="center" vertical="top" wrapText="1"/>
    </xf>
    <xf numFmtId="49" fontId="3" fillId="9" borderId="6" xfId="0" applyNumberFormat="1" applyFont="1" applyFill="1" applyBorder="1" applyAlignment="1">
      <alignment horizontal="center" vertical="top"/>
    </xf>
    <xf numFmtId="49" fontId="3" fillId="2" borderId="10" xfId="0" applyNumberFormat="1" applyFont="1" applyFill="1" applyBorder="1" applyAlignment="1">
      <alignment horizontal="center" vertical="top"/>
    </xf>
    <xf numFmtId="49" fontId="3" fillId="8" borderId="10" xfId="0" applyNumberFormat="1" applyFont="1" applyFill="1" applyBorder="1" applyAlignment="1">
      <alignment horizontal="center" vertical="top" wrapText="1"/>
    </xf>
    <xf numFmtId="0" fontId="2" fillId="0" borderId="0" xfId="0" applyFont="1" applyBorder="1" applyAlignment="1">
      <alignment vertical="top" wrapText="1"/>
    </xf>
    <xf numFmtId="1" fontId="2" fillId="3" borderId="98" xfId="2" applyNumberFormat="1" applyFont="1" applyFill="1" applyBorder="1" applyAlignment="1">
      <alignment horizontal="center" vertical="top" wrapText="1"/>
    </xf>
    <xf numFmtId="0" fontId="2" fillId="8" borderId="94" xfId="0" applyFont="1" applyFill="1" applyBorder="1" applyAlignment="1">
      <alignment horizontal="center" vertical="top" wrapText="1"/>
    </xf>
    <xf numFmtId="0" fontId="5" fillId="8" borderId="29" xfId="0" applyFont="1" applyFill="1" applyBorder="1" applyAlignment="1"/>
    <xf numFmtId="49" fontId="2" fillId="0" borderId="7" xfId="0" applyNumberFormat="1" applyFont="1" applyBorder="1" applyAlignment="1">
      <alignment horizontal="center" vertical="top" wrapText="1"/>
    </xf>
    <xf numFmtId="0" fontId="7" fillId="0" borderId="0" xfId="0" applyFont="1" applyBorder="1" applyAlignment="1">
      <alignment vertical="top" wrapText="1"/>
    </xf>
    <xf numFmtId="49" fontId="3" fillId="2" borderId="10" xfId="0" applyNumberFormat="1" applyFont="1" applyFill="1" applyBorder="1" applyAlignment="1">
      <alignment horizontal="center" vertical="top"/>
    </xf>
    <xf numFmtId="49" fontId="3" fillId="8" borderId="10" xfId="0" applyNumberFormat="1" applyFont="1" applyFill="1" applyBorder="1" applyAlignment="1">
      <alignment horizontal="center" vertical="top"/>
    </xf>
    <xf numFmtId="49" fontId="2" fillId="8" borderId="11" xfId="0" applyNumberFormat="1" applyFont="1" applyFill="1" applyBorder="1" applyAlignment="1">
      <alignment horizontal="center" vertical="top" wrapText="1"/>
    </xf>
    <xf numFmtId="0" fontId="2" fillId="8" borderId="38" xfId="0" applyFont="1" applyFill="1" applyBorder="1" applyAlignment="1">
      <alignment horizontal="left" vertical="top" wrapText="1"/>
    </xf>
    <xf numFmtId="0" fontId="3" fillId="8" borderId="53" xfId="0" applyFont="1" applyFill="1" applyBorder="1" applyAlignment="1">
      <alignment horizontal="center" vertical="top" wrapText="1"/>
    </xf>
    <xf numFmtId="0" fontId="3" fillId="8" borderId="10" xfId="0" applyFont="1" applyFill="1" applyBorder="1" applyAlignment="1">
      <alignment horizontal="center" vertical="top" wrapText="1"/>
    </xf>
    <xf numFmtId="49" fontId="3" fillId="9" borderId="38" xfId="0" applyNumberFormat="1" applyFont="1" applyFill="1" applyBorder="1" applyAlignment="1">
      <alignment horizontal="center" vertical="top"/>
    </xf>
    <xf numFmtId="0" fontId="2" fillId="8" borderId="97" xfId="0" applyFont="1" applyFill="1" applyBorder="1" applyAlignment="1">
      <alignment horizontal="left" vertical="top" wrapText="1"/>
    </xf>
    <xf numFmtId="1" fontId="2" fillId="3" borderId="108" xfId="2" applyNumberFormat="1" applyFont="1" applyFill="1" applyBorder="1" applyAlignment="1">
      <alignment horizontal="center" vertical="top" wrapText="1"/>
    </xf>
    <xf numFmtId="1" fontId="27" fillId="3" borderId="77" xfId="2" applyNumberFormat="1" applyFont="1" applyFill="1" applyBorder="1" applyAlignment="1">
      <alignment horizontal="center" vertical="top"/>
    </xf>
    <xf numFmtId="1" fontId="2" fillId="0" borderId="77" xfId="0" applyNumberFormat="1" applyFont="1" applyFill="1" applyBorder="1" applyAlignment="1">
      <alignment horizontal="center" vertical="top"/>
    </xf>
    <xf numFmtId="1" fontId="2" fillId="3" borderId="98" xfId="2" applyNumberFormat="1" applyFont="1" applyFill="1" applyBorder="1" applyAlignment="1">
      <alignment horizontal="center" vertical="top"/>
    </xf>
    <xf numFmtId="3" fontId="2" fillId="8" borderId="3" xfId="0" applyNumberFormat="1" applyFont="1" applyFill="1" applyBorder="1" applyAlignment="1">
      <alignment horizontal="center" vertical="top" wrapText="1"/>
    </xf>
    <xf numFmtId="1" fontId="2" fillId="3" borderId="56" xfId="2" applyNumberFormat="1" applyFont="1" applyFill="1" applyBorder="1" applyAlignment="1">
      <alignment horizontal="center" vertical="top"/>
    </xf>
    <xf numFmtId="0" fontId="2" fillId="8" borderId="86" xfId="0" applyFont="1" applyFill="1" applyBorder="1" applyAlignment="1">
      <alignment horizontal="center" vertical="top" wrapText="1"/>
    </xf>
    <xf numFmtId="0" fontId="2" fillId="8" borderId="77" xfId="0" applyFont="1" applyFill="1" applyBorder="1" applyAlignment="1">
      <alignment vertical="top" wrapText="1"/>
    </xf>
    <xf numFmtId="0" fontId="2" fillId="0" borderId="14" xfId="0" applyFont="1" applyBorder="1" applyAlignment="1">
      <alignment horizontal="center" vertical="center"/>
    </xf>
    <xf numFmtId="3" fontId="2" fillId="3" borderId="55" xfId="2" applyNumberFormat="1" applyFont="1" applyFill="1" applyBorder="1" applyAlignment="1">
      <alignment horizontal="center" vertical="top"/>
    </xf>
    <xf numFmtId="3" fontId="2" fillId="8" borderId="10" xfId="0" applyNumberFormat="1" applyFont="1" applyFill="1" applyBorder="1" applyAlignment="1">
      <alignment horizontal="center" vertical="top" wrapText="1"/>
    </xf>
    <xf numFmtId="3" fontId="2" fillId="3" borderId="47" xfId="2" applyNumberFormat="1" applyFont="1" applyFill="1" applyBorder="1" applyAlignment="1">
      <alignment horizontal="center" vertical="top"/>
    </xf>
    <xf numFmtId="0" fontId="2" fillId="10" borderId="45" xfId="0" applyFont="1" applyFill="1" applyBorder="1" applyAlignment="1">
      <alignment horizontal="center" vertical="top" wrapText="1"/>
    </xf>
    <xf numFmtId="0" fontId="2" fillId="8" borderId="87" xfId="0" applyFont="1" applyFill="1" applyBorder="1" applyAlignment="1">
      <alignment horizontal="center" vertical="top" wrapText="1"/>
    </xf>
    <xf numFmtId="0" fontId="2" fillId="8" borderId="4" xfId="0" applyFont="1" applyFill="1" applyBorder="1" applyAlignment="1">
      <alignment vertical="top"/>
    </xf>
    <xf numFmtId="0" fontId="2" fillId="8" borderId="37" xfId="0" applyFont="1" applyFill="1" applyBorder="1" applyAlignment="1">
      <alignment horizontal="center" vertical="top"/>
    </xf>
    <xf numFmtId="0" fontId="2" fillId="8" borderId="53" xfId="0" applyFont="1" applyFill="1" applyBorder="1" applyAlignment="1">
      <alignment vertical="top"/>
    </xf>
    <xf numFmtId="0" fontId="2" fillId="8" borderId="52" xfId="0" applyFont="1" applyFill="1" applyBorder="1" applyAlignment="1">
      <alignment horizontal="center" vertical="top"/>
    </xf>
    <xf numFmtId="0" fontId="2" fillId="8" borderId="3" xfId="0" applyFont="1" applyFill="1" applyBorder="1" applyAlignment="1">
      <alignment vertical="top"/>
    </xf>
    <xf numFmtId="0" fontId="2" fillId="8" borderId="6" xfId="0" applyFont="1" applyFill="1" applyBorder="1" applyAlignment="1">
      <alignment vertical="top"/>
    </xf>
    <xf numFmtId="0" fontId="2" fillId="8" borderId="10" xfId="0" applyFont="1" applyFill="1" applyBorder="1" applyAlignment="1">
      <alignment vertical="top"/>
    </xf>
    <xf numFmtId="0" fontId="2" fillId="8" borderId="14" xfId="0" applyFont="1" applyFill="1" applyBorder="1" applyAlignment="1">
      <alignment vertical="top"/>
    </xf>
    <xf numFmtId="0" fontId="2" fillId="8" borderId="55" xfId="0" applyFont="1" applyFill="1" applyBorder="1" applyAlignment="1">
      <alignment vertical="top"/>
    </xf>
    <xf numFmtId="0" fontId="2" fillId="8" borderId="19" xfId="0" applyFont="1" applyFill="1" applyBorder="1" applyAlignment="1">
      <alignment vertical="top"/>
    </xf>
    <xf numFmtId="0" fontId="2" fillId="3" borderId="59" xfId="0" applyFont="1" applyFill="1" applyBorder="1" applyAlignment="1">
      <alignment horizontal="left" vertical="top" wrapText="1"/>
    </xf>
    <xf numFmtId="0" fontId="12" fillId="8" borderId="92" xfId="0" applyFont="1" applyFill="1" applyBorder="1" applyAlignment="1">
      <alignment horizontal="center" vertical="top" wrapText="1"/>
    </xf>
    <xf numFmtId="0" fontId="2" fillId="8" borderId="77" xfId="0" applyNumberFormat="1" applyFont="1" applyFill="1" applyBorder="1" applyAlignment="1">
      <alignment horizontal="center" vertical="top"/>
    </xf>
    <xf numFmtId="0" fontId="2" fillId="8" borderId="3" xfId="0" applyNumberFormat="1" applyFont="1" applyFill="1" applyBorder="1" applyAlignment="1">
      <alignment horizontal="center" vertical="top"/>
    </xf>
    <xf numFmtId="0" fontId="2" fillId="8" borderId="11" xfId="0" applyFont="1" applyFill="1" applyBorder="1" applyAlignment="1">
      <alignment horizontal="center" vertical="top"/>
    </xf>
    <xf numFmtId="0" fontId="2" fillId="8" borderId="78" xfId="0" applyFont="1" applyFill="1" applyBorder="1" applyAlignment="1">
      <alignment horizontal="left" vertical="top" wrapText="1"/>
    </xf>
    <xf numFmtId="0" fontId="2" fillId="8" borderId="56" xfId="0" applyNumberFormat="1" applyFont="1" applyFill="1" applyBorder="1" applyAlignment="1">
      <alignment horizontal="center" vertical="top" wrapText="1"/>
    </xf>
    <xf numFmtId="0" fontId="2" fillId="0" borderId="84" xfId="0" applyFont="1" applyBorder="1" applyAlignment="1">
      <alignment horizontal="center" vertical="top" wrapText="1"/>
    </xf>
    <xf numFmtId="49" fontId="2" fillId="8" borderId="57" xfId="0" applyNumberFormat="1" applyFont="1" applyFill="1" applyBorder="1" applyAlignment="1">
      <alignment horizontal="center" vertical="top" wrapText="1"/>
    </xf>
    <xf numFmtId="49" fontId="3" fillId="8" borderId="19" xfId="0" applyNumberFormat="1" applyFont="1" applyFill="1" applyBorder="1" applyAlignment="1">
      <alignment horizontal="center" vertical="top" wrapText="1"/>
    </xf>
    <xf numFmtId="164" fontId="2" fillId="8" borderId="80" xfId="0" applyNumberFormat="1" applyFont="1" applyFill="1" applyBorder="1" applyAlignment="1">
      <alignment vertical="top" wrapText="1"/>
    </xf>
    <xf numFmtId="164" fontId="2" fillId="8" borderId="46" xfId="0" applyNumberFormat="1" applyFont="1" applyFill="1" applyBorder="1" applyAlignment="1">
      <alignment horizontal="center" vertical="top"/>
    </xf>
    <xf numFmtId="164" fontId="26" fillId="8" borderId="45" xfId="0" applyNumberFormat="1" applyFont="1" applyFill="1" applyBorder="1" applyAlignment="1">
      <alignment horizontal="center" vertical="top"/>
    </xf>
    <xf numFmtId="164" fontId="26" fillId="8" borderId="0" xfId="0" applyNumberFormat="1" applyFont="1" applyFill="1" applyBorder="1" applyAlignment="1">
      <alignment horizontal="center" vertical="top"/>
    </xf>
    <xf numFmtId="164" fontId="26" fillId="8" borderId="12" xfId="0" applyNumberFormat="1" applyFont="1" applyFill="1" applyBorder="1" applyAlignment="1">
      <alignment horizontal="center" vertical="top"/>
    </xf>
    <xf numFmtId="164" fontId="26" fillId="8" borderId="43" xfId="0" applyNumberFormat="1" applyFont="1" applyFill="1" applyBorder="1" applyAlignment="1">
      <alignment horizontal="center" vertical="top"/>
    </xf>
    <xf numFmtId="0" fontId="2" fillId="8" borderId="3" xfId="0" applyFont="1" applyFill="1" applyBorder="1" applyAlignment="1">
      <alignment vertical="top" wrapText="1"/>
    </xf>
    <xf numFmtId="3" fontId="2" fillId="8" borderId="91" xfId="0" applyNumberFormat="1" applyFont="1" applyFill="1" applyBorder="1" applyAlignment="1">
      <alignment horizontal="center" vertical="top" wrapText="1"/>
    </xf>
    <xf numFmtId="3" fontId="2" fillId="8" borderId="93" xfId="0" applyNumberFormat="1" applyFont="1" applyFill="1" applyBorder="1" applyAlignment="1">
      <alignment horizontal="center" vertical="top" wrapText="1"/>
    </xf>
    <xf numFmtId="49" fontId="3" fillId="8" borderId="53" xfId="0" applyNumberFormat="1" applyFont="1" applyFill="1" applyBorder="1" applyAlignment="1">
      <alignment horizontal="center" vertical="top" wrapText="1"/>
    </xf>
    <xf numFmtId="49" fontId="3" fillId="8" borderId="10" xfId="0" applyNumberFormat="1" applyFont="1" applyFill="1" applyBorder="1" applyAlignment="1">
      <alignment horizontal="center" vertical="top" wrapText="1"/>
    </xf>
    <xf numFmtId="0" fontId="2" fillId="8" borderId="42" xfId="0" applyFont="1" applyFill="1" applyBorder="1" applyAlignment="1">
      <alignment horizontal="left" vertical="top" wrapText="1"/>
    </xf>
    <xf numFmtId="49" fontId="2" fillId="8" borderId="11" xfId="0" applyNumberFormat="1" applyFont="1" applyFill="1" applyBorder="1" applyAlignment="1">
      <alignment horizontal="center" vertical="top" wrapText="1"/>
    </xf>
    <xf numFmtId="49" fontId="3" fillId="2" borderId="10" xfId="0" applyNumberFormat="1" applyFont="1" applyFill="1" applyBorder="1" applyAlignment="1">
      <alignment horizontal="center" vertical="top"/>
    </xf>
    <xf numFmtId="49" fontId="3" fillId="9" borderId="38" xfId="0" applyNumberFormat="1" applyFont="1" applyFill="1" applyBorder="1" applyAlignment="1">
      <alignment horizontal="center" vertical="top"/>
    </xf>
    <xf numFmtId="49" fontId="3" fillId="8" borderId="1" xfId="0" applyNumberFormat="1" applyFont="1" applyFill="1" applyBorder="1" applyAlignment="1">
      <alignment horizontal="center" vertical="top" wrapText="1"/>
    </xf>
    <xf numFmtId="164" fontId="2" fillId="8" borderId="65" xfId="0" applyNumberFormat="1" applyFont="1" applyFill="1" applyBorder="1" applyAlignment="1">
      <alignment horizontal="center" vertical="top"/>
    </xf>
    <xf numFmtId="0" fontId="5" fillId="8" borderId="64" xfId="0" applyFont="1" applyFill="1" applyBorder="1" applyAlignment="1"/>
    <xf numFmtId="0" fontId="2" fillId="0" borderId="61" xfId="0" applyFont="1" applyBorder="1" applyAlignment="1">
      <alignment horizontal="center" vertical="top" wrapText="1"/>
    </xf>
    <xf numFmtId="164" fontId="2" fillId="8" borderId="0" xfId="0" applyNumberFormat="1" applyFont="1" applyFill="1" applyBorder="1" applyAlignment="1">
      <alignment vertical="top"/>
    </xf>
    <xf numFmtId="0" fontId="2" fillId="8" borderId="49" xfId="0" applyFont="1" applyFill="1" applyBorder="1" applyAlignment="1">
      <alignment horizontal="center" vertical="top" wrapText="1"/>
    </xf>
    <xf numFmtId="0" fontId="2" fillId="8" borderId="48" xfId="0" applyFont="1" applyFill="1" applyBorder="1" applyAlignment="1">
      <alignment vertical="top" wrapText="1"/>
    </xf>
    <xf numFmtId="0" fontId="2" fillId="8" borderId="38" xfId="0" applyFont="1" applyFill="1" applyBorder="1" applyAlignment="1">
      <alignment vertical="top" wrapText="1"/>
    </xf>
    <xf numFmtId="166" fontId="2" fillId="8" borderId="11" xfId="0" applyNumberFormat="1" applyFont="1" applyFill="1" applyBorder="1" applyAlignment="1">
      <alignment horizontal="center" vertical="top" wrapText="1"/>
    </xf>
    <xf numFmtId="0" fontId="2" fillId="8" borderId="14" xfId="0" applyFont="1" applyFill="1" applyBorder="1" applyAlignment="1">
      <alignment horizontal="left" vertical="top" wrapText="1"/>
    </xf>
    <xf numFmtId="0" fontId="2" fillId="8" borderId="54" xfId="0" applyFont="1" applyFill="1" applyBorder="1" applyAlignment="1">
      <alignment horizontal="center" vertical="top" wrapText="1"/>
    </xf>
    <xf numFmtId="0" fontId="5" fillId="8" borderId="52" xfId="0" applyFont="1" applyFill="1" applyBorder="1" applyAlignment="1">
      <alignment vertical="top" wrapText="1"/>
    </xf>
    <xf numFmtId="0" fontId="2" fillId="8" borderId="38" xfId="0" applyFont="1" applyFill="1" applyBorder="1" applyAlignment="1">
      <alignment vertical="top"/>
    </xf>
    <xf numFmtId="0" fontId="2" fillId="8" borderId="45" xfId="0" applyFont="1" applyFill="1" applyBorder="1" applyAlignment="1">
      <alignment vertical="top"/>
    </xf>
    <xf numFmtId="164" fontId="2" fillId="8" borderId="91" xfId="0" applyNumberFormat="1" applyFont="1" applyFill="1" applyBorder="1" applyAlignment="1">
      <alignment horizontal="center" vertical="top"/>
    </xf>
    <xf numFmtId="0" fontId="2" fillId="8" borderId="0" xfId="0" applyFont="1" applyFill="1" applyAlignment="1">
      <alignment horizontal="center" vertical="top" wrapText="1"/>
    </xf>
    <xf numFmtId="164" fontId="3" fillId="8" borderId="12" xfId="0" applyNumberFormat="1" applyFont="1" applyFill="1" applyBorder="1" applyAlignment="1">
      <alignment horizontal="center" vertical="top"/>
    </xf>
    <xf numFmtId="164" fontId="3" fillId="8" borderId="19" xfId="0" applyNumberFormat="1" applyFont="1" applyFill="1" applyBorder="1" applyAlignment="1">
      <alignment horizontal="center" vertical="top"/>
    </xf>
    <xf numFmtId="164" fontId="3" fillId="8" borderId="47" xfId="0" applyNumberFormat="1" applyFont="1" applyFill="1" applyBorder="1" applyAlignment="1">
      <alignment horizontal="center" vertical="top"/>
    </xf>
    <xf numFmtId="0" fontId="12" fillId="8" borderId="12" xfId="0" applyFont="1" applyFill="1" applyBorder="1" applyAlignment="1">
      <alignment vertical="top" wrapText="1"/>
    </xf>
    <xf numFmtId="0" fontId="12" fillId="8" borderId="19" xfId="0" applyFont="1" applyFill="1" applyBorder="1" applyAlignment="1">
      <alignment vertical="top" wrapText="1"/>
    </xf>
    <xf numFmtId="166" fontId="2" fillId="8" borderId="4" xfId="0" applyNumberFormat="1" applyFont="1" applyFill="1" applyBorder="1" applyAlignment="1">
      <alignment horizontal="center" vertical="top"/>
    </xf>
    <xf numFmtId="166" fontId="2" fillId="8" borderId="48" xfId="3" applyNumberFormat="1" applyFont="1" applyFill="1" applyBorder="1" applyAlignment="1">
      <alignment horizontal="center" vertical="top" wrapText="1"/>
    </xf>
    <xf numFmtId="166" fontId="2" fillId="8" borderId="53" xfId="0" applyNumberFormat="1" applyFont="1" applyFill="1" applyBorder="1" applyAlignment="1">
      <alignment horizontal="center" vertical="top" wrapText="1"/>
    </xf>
    <xf numFmtId="165" fontId="2" fillId="8" borderId="102" xfId="3" applyFont="1" applyFill="1" applyBorder="1" applyAlignment="1">
      <alignment vertical="top" wrapText="1"/>
    </xf>
    <xf numFmtId="0" fontId="2" fillId="8" borderId="58" xfId="0" applyFont="1" applyFill="1" applyBorder="1" applyAlignment="1">
      <alignment horizontal="center" vertical="top"/>
    </xf>
    <xf numFmtId="0" fontId="2" fillId="8" borderId="84" xfId="0" applyFont="1" applyFill="1" applyBorder="1" applyAlignment="1">
      <alignment horizontal="center" vertical="top"/>
    </xf>
    <xf numFmtId="0" fontId="2" fillId="8" borderId="92" xfId="0" applyFont="1" applyFill="1" applyBorder="1" applyAlignment="1">
      <alignment vertical="top"/>
    </xf>
    <xf numFmtId="166" fontId="2" fillId="8" borderId="3" xfId="0" applyNumberFormat="1" applyFont="1" applyFill="1" applyBorder="1" applyAlignment="1">
      <alignment horizontal="center" vertical="top"/>
    </xf>
    <xf numFmtId="166" fontId="2" fillId="8" borderId="38" xfId="0" applyNumberFormat="1" applyFont="1" applyFill="1" applyBorder="1" applyAlignment="1">
      <alignment vertical="top" wrapText="1"/>
    </xf>
    <xf numFmtId="166" fontId="2" fillId="8" borderId="10" xfId="0" applyNumberFormat="1" applyFont="1" applyFill="1" applyBorder="1" applyAlignment="1">
      <alignment horizontal="center" vertical="top" wrapText="1"/>
    </xf>
    <xf numFmtId="0" fontId="2" fillId="8" borderId="81" xfId="0" applyFont="1" applyFill="1" applyBorder="1" applyAlignment="1">
      <alignment vertical="top" wrapText="1"/>
    </xf>
    <xf numFmtId="0" fontId="2" fillId="8" borderId="91" xfId="0" applyFont="1" applyFill="1" applyBorder="1" applyAlignment="1">
      <alignment vertical="top"/>
    </xf>
    <xf numFmtId="166" fontId="2" fillId="8" borderId="14" xfId="0" applyNumberFormat="1" applyFont="1" applyFill="1" applyBorder="1" applyAlignment="1">
      <alignment horizontal="center" vertical="top"/>
    </xf>
    <xf numFmtId="165" fontId="2" fillId="8" borderId="42" xfId="3" applyFont="1" applyFill="1" applyBorder="1" applyAlignment="1">
      <alignment vertical="top" wrapText="1"/>
    </xf>
    <xf numFmtId="0" fontId="2" fillId="8" borderId="47" xfId="0" applyFont="1" applyFill="1" applyBorder="1" applyAlignment="1">
      <alignment horizontal="center" vertical="top"/>
    </xf>
    <xf numFmtId="164" fontId="2" fillId="8" borderId="92" xfId="0" applyNumberFormat="1" applyFont="1" applyFill="1" applyBorder="1" applyAlignment="1">
      <alignment horizontal="center" vertical="top"/>
    </xf>
    <xf numFmtId="164" fontId="2" fillId="8" borderId="94" xfId="0" applyNumberFormat="1" applyFont="1" applyFill="1" applyBorder="1" applyAlignment="1">
      <alignment horizontal="center" vertical="top"/>
    </xf>
    <xf numFmtId="164" fontId="2" fillId="8" borderId="108" xfId="0" applyNumberFormat="1" applyFont="1" applyFill="1" applyBorder="1" applyAlignment="1">
      <alignment horizontal="center" vertical="top"/>
    </xf>
    <xf numFmtId="164" fontId="2" fillId="8" borderId="55" xfId="0" applyNumberFormat="1" applyFont="1" applyFill="1" applyBorder="1" applyAlignment="1">
      <alignment horizontal="center" vertical="top"/>
    </xf>
    <xf numFmtId="166" fontId="2" fillId="8" borderId="60" xfId="0" applyNumberFormat="1" applyFont="1" applyFill="1" applyBorder="1" applyAlignment="1">
      <alignment horizontal="center" vertical="top"/>
    </xf>
    <xf numFmtId="0" fontId="2" fillId="8" borderId="92" xfId="0" applyFont="1" applyFill="1" applyBorder="1" applyAlignment="1">
      <alignment horizontal="center" vertical="top" wrapText="1"/>
    </xf>
    <xf numFmtId="0" fontId="2" fillId="8" borderId="94" xfId="0" applyNumberFormat="1" applyFont="1" applyFill="1" applyBorder="1" applyAlignment="1">
      <alignment horizontal="center" vertical="top" wrapText="1"/>
    </xf>
    <xf numFmtId="49" fontId="3" fillId="8" borderId="53" xfId="0" applyNumberFormat="1" applyFont="1" applyFill="1" applyBorder="1" applyAlignment="1">
      <alignment horizontal="center" vertical="top" wrapText="1"/>
    </xf>
    <xf numFmtId="0" fontId="2" fillId="8" borderId="28" xfId="0" applyFont="1" applyFill="1" applyBorder="1" applyAlignment="1">
      <alignment horizontal="center" vertical="top" wrapText="1"/>
    </xf>
    <xf numFmtId="49" fontId="3" fillId="8" borderId="53" xfId="0" applyNumberFormat="1" applyFont="1" applyFill="1" applyBorder="1" applyAlignment="1">
      <alignment horizontal="center" vertical="top"/>
    </xf>
    <xf numFmtId="0" fontId="2" fillId="8" borderId="10" xfId="0" applyFont="1" applyFill="1" applyBorder="1" applyAlignment="1">
      <alignment vertical="top" wrapText="1"/>
    </xf>
    <xf numFmtId="49" fontId="3" fillId="9" borderId="6" xfId="0" applyNumberFormat="1" applyFont="1" applyFill="1" applyBorder="1" applyAlignment="1">
      <alignment horizontal="center" vertical="top"/>
    </xf>
    <xf numFmtId="49" fontId="3" fillId="2" borderId="10" xfId="0" applyNumberFormat="1" applyFont="1" applyFill="1" applyBorder="1" applyAlignment="1">
      <alignment horizontal="center" vertical="top"/>
    </xf>
    <xf numFmtId="49" fontId="3" fillId="8" borderId="10" xfId="0" applyNumberFormat="1" applyFont="1" applyFill="1" applyBorder="1" applyAlignment="1">
      <alignment horizontal="center" vertical="top"/>
    </xf>
    <xf numFmtId="0" fontId="2" fillId="8" borderId="38" xfId="0" applyFont="1" applyFill="1" applyBorder="1" applyAlignment="1">
      <alignment vertical="top" wrapText="1"/>
    </xf>
    <xf numFmtId="49" fontId="2" fillId="8" borderId="28" xfId="0" applyNumberFormat="1" applyFont="1" applyFill="1" applyBorder="1" applyAlignment="1">
      <alignment horizontal="center" vertical="top" wrapText="1"/>
    </xf>
    <xf numFmtId="0" fontId="2" fillId="8" borderId="11" xfId="0" applyFont="1" applyFill="1" applyBorder="1" applyAlignment="1">
      <alignment vertical="top"/>
    </xf>
    <xf numFmtId="0" fontId="2" fillId="8" borderId="47" xfId="0" applyFont="1" applyFill="1" applyBorder="1" applyAlignment="1">
      <alignment vertical="top"/>
    </xf>
    <xf numFmtId="49" fontId="3" fillId="9" borderId="6" xfId="0" applyNumberFormat="1" applyFont="1" applyFill="1" applyBorder="1" applyAlignment="1">
      <alignment vertical="top"/>
    </xf>
    <xf numFmtId="49" fontId="3" fillId="9" borderId="7" xfId="0" applyNumberFormat="1" applyFont="1" applyFill="1" applyBorder="1" applyAlignment="1">
      <alignment vertical="top"/>
    </xf>
    <xf numFmtId="49" fontId="3" fillId="2" borderId="10" xfId="0" applyNumberFormat="1" applyFont="1" applyFill="1" applyBorder="1" applyAlignment="1">
      <alignment vertical="top"/>
    </xf>
    <xf numFmtId="0" fontId="2" fillId="8" borderId="49" xfId="0" applyFont="1" applyFill="1" applyBorder="1" applyAlignment="1">
      <alignment vertical="top"/>
    </xf>
    <xf numFmtId="0" fontId="2" fillId="8" borderId="98" xfId="2" applyFont="1" applyFill="1" applyBorder="1" applyAlignment="1">
      <alignment horizontal="center" vertical="top"/>
    </xf>
    <xf numFmtId="164" fontId="2" fillId="8" borderId="98" xfId="0" applyNumberFormat="1" applyFont="1" applyFill="1" applyBorder="1" applyAlignment="1">
      <alignment horizontal="center" vertical="top"/>
    </xf>
    <xf numFmtId="0" fontId="2" fillId="8" borderId="38" xfId="0" applyFont="1" applyFill="1" applyBorder="1" applyAlignment="1">
      <alignment horizontal="center" vertical="top" wrapText="1"/>
    </xf>
    <xf numFmtId="164" fontId="2" fillId="8" borderId="100" xfId="0" applyNumberFormat="1" applyFont="1" applyFill="1" applyBorder="1" applyAlignment="1">
      <alignment horizontal="center" vertical="top"/>
    </xf>
    <xf numFmtId="49" fontId="3" fillId="8" borderId="10" xfId="0" applyNumberFormat="1" applyFont="1" applyFill="1" applyBorder="1" applyAlignment="1">
      <alignment horizontal="center" vertical="top" wrapText="1"/>
    </xf>
    <xf numFmtId="49" fontId="3" fillId="2" borderId="10" xfId="0" applyNumberFormat="1" applyFont="1" applyFill="1" applyBorder="1" applyAlignment="1">
      <alignment horizontal="center" vertical="top"/>
    </xf>
    <xf numFmtId="0" fontId="2" fillId="8" borderId="38" xfId="0" applyFont="1" applyFill="1" applyBorder="1" applyAlignment="1">
      <alignment vertical="top" wrapText="1"/>
    </xf>
    <xf numFmtId="49" fontId="3" fillId="9" borderId="38" xfId="0" applyNumberFormat="1" applyFont="1" applyFill="1" applyBorder="1" applyAlignment="1">
      <alignment horizontal="center" vertical="top"/>
    </xf>
    <xf numFmtId="0" fontId="2" fillId="8" borderId="11" xfId="0" applyFont="1" applyFill="1" applyBorder="1" applyAlignment="1">
      <alignment vertical="top"/>
    </xf>
    <xf numFmtId="0" fontId="2" fillId="8" borderId="47" xfId="0" applyFont="1" applyFill="1" applyBorder="1" applyAlignment="1">
      <alignment vertical="top"/>
    </xf>
    <xf numFmtId="0" fontId="13" fillId="0" borderId="0" xfId="0" applyFont="1" applyAlignment="1">
      <alignment horizontal="center" vertical="top"/>
    </xf>
    <xf numFmtId="0" fontId="2" fillId="8" borderId="53" xfId="0" applyFont="1" applyFill="1" applyBorder="1" applyAlignment="1">
      <alignment vertical="top" wrapText="1"/>
    </xf>
    <xf numFmtId="0" fontId="5" fillId="8" borderId="19" xfId="0" applyFont="1" applyFill="1" applyBorder="1" applyAlignment="1">
      <alignment vertical="top" wrapText="1"/>
    </xf>
    <xf numFmtId="49" fontId="3" fillId="9" borderId="6" xfId="0" applyNumberFormat="1" applyFont="1" applyFill="1" applyBorder="1" applyAlignment="1">
      <alignment horizontal="center" vertical="top"/>
    </xf>
    <xf numFmtId="49" fontId="3" fillId="2" borderId="10" xfId="0" applyNumberFormat="1" applyFont="1" applyFill="1" applyBorder="1" applyAlignment="1">
      <alignment horizontal="center" vertical="top"/>
    </xf>
    <xf numFmtId="49" fontId="6" fillId="6" borderId="35" xfId="0" applyNumberFormat="1" applyFont="1" applyFill="1" applyBorder="1" applyAlignment="1">
      <alignment horizontal="left" vertical="top" wrapText="1"/>
    </xf>
    <xf numFmtId="0" fontId="2" fillId="8" borderId="10" xfId="0" applyFont="1" applyFill="1" applyBorder="1" applyAlignment="1">
      <alignment horizontal="left" vertical="top" wrapText="1"/>
    </xf>
    <xf numFmtId="0" fontId="2" fillId="8" borderId="48" xfId="0" applyFont="1" applyFill="1" applyBorder="1" applyAlignment="1">
      <alignment vertical="top" wrapText="1"/>
    </xf>
    <xf numFmtId="0" fontId="2" fillId="8" borderId="38" xfId="0" applyFont="1" applyFill="1" applyBorder="1" applyAlignment="1">
      <alignment vertical="top" wrapText="1"/>
    </xf>
    <xf numFmtId="0" fontId="2" fillId="8" borderId="14" xfId="0" applyFont="1" applyFill="1" applyBorder="1" applyAlignment="1">
      <alignment horizontal="left" vertical="top" wrapText="1"/>
    </xf>
    <xf numFmtId="0" fontId="2" fillId="8" borderId="38" xfId="0" applyFont="1" applyFill="1" applyBorder="1" applyAlignment="1">
      <alignment horizontal="left" vertical="top" wrapText="1"/>
    </xf>
    <xf numFmtId="0" fontId="2" fillId="8" borderId="28" xfId="0" applyFont="1" applyFill="1" applyBorder="1" applyAlignment="1">
      <alignment vertical="top" wrapText="1"/>
    </xf>
    <xf numFmtId="0" fontId="2" fillId="8" borderId="87" xfId="0" applyFont="1" applyFill="1" applyBorder="1" applyAlignment="1">
      <alignment horizontal="center" vertical="top"/>
    </xf>
    <xf numFmtId="0" fontId="2" fillId="8" borderId="45" xfId="0" applyFont="1" applyFill="1" applyBorder="1" applyAlignment="1">
      <alignment horizontal="center" vertical="top"/>
    </xf>
    <xf numFmtId="0" fontId="2" fillId="8" borderId="100" xfId="0" applyFont="1" applyFill="1" applyBorder="1" applyAlignment="1">
      <alignment horizontal="center" vertical="top"/>
    </xf>
    <xf numFmtId="0" fontId="2" fillId="8" borderId="90" xfId="0" applyFont="1" applyFill="1" applyBorder="1" applyAlignment="1">
      <alignment horizontal="center" vertical="top" wrapText="1"/>
    </xf>
    <xf numFmtId="49" fontId="3" fillId="9" borderId="38" xfId="0" applyNumberFormat="1" applyFont="1" applyFill="1" applyBorder="1" applyAlignment="1">
      <alignment horizontal="center" vertical="top"/>
    </xf>
    <xf numFmtId="0" fontId="5" fillId="8" borderId="10" xfId="0" applyFont="1" applyFill="1" applyBorder="1" applyAlignment="1">
      <alignment vertical="top" wrapText="1"/>
    </xf>
    <xf numFmtId="0" fontId="2" fillId="8" borderId="42" xfId="0" applyFont="1" applyFill="1" applyBorder="1" applyAlignment="1">
      <alignment horizontal="left" vertical="top" wrapText="1"/>
    </xf>
    <xf numFmtId="0" fontId="17" fillId="7" borderId="10" xfId="0" applyFont="1" applyFill="1" applyBorder="1" applyAlignment="1">
      <alignment horizontal="center" vertical="center" textRotation="90" wrapText="1"/>
    </xf>
    <xf numFmtId="0" fontId="5" fillId="8" borderId="10" xfId="0" applyFont="1" applyFill="1" applyBorder="1" applyAlignment="1">
      <alignment horizontal="left" vertical="top" wrapText="1"/>
    </xf>
    <xf numFmtId="0" fontId="3" fillId="8" borderId="10" xfId="0" applyFont="1" applyFill="1" applyBorder="1" applyAlignment="1">
      <alignment horizontal="left" vertical="top" wrapText="1"/>
    </xf>
    <xf numFmtId="0" fontId="13" fillId="0" borderId="0" xfId="0" applyFont="1" applyAlignment="1">
      <alignment vertical="top" wrapText="1"/>
    </xf>
    <xf numFmtId="164" fontId="2" fillId="8" borderId="38" xfId="0" applyNumberFormat="1" applyFont="1" applyFill="1" applyBorder="1" applyAlignment="1">
      <alignment horizontal="left" vertical="top" wrapText="1"/>
    </xf>
    <xf numFmtId="0" fontId="2" fillId="8" borderId="79" xfId="0" applyFont="1" applyFill="1" applyBorder="1" applyAlignment="1">
      <alignment horizontal="left" vertical="top" wrapText="1"/>
    </xf>
    <xf numFmtId="0" fontId="2" fillId="8" borderId="6" xfId="0" applyFont="1" applyFill="1" applyBorder="1" applyAlignment="1">
      <alignment horizontal="center" vertical="top" wrapText="1"/>
    </xf>
    <xf numFmtId="0" fontId="2" fillId="8" borderId="55" xfId="0" applyFont="1" applyFill="1" applyBorder="1" applyAlignment="1">
      <alignment horizontal="center" vertical="top" wrapText="1"/>
    </xf>
    <xf numFmtId="0" fontId="5" fillId="8" borderId="6" xfId="0" applyFont="1" applyFill="1" applyBorder="1" applyAlignment="1">
      <alignment vertical="top" wrapText="1"/>
    </xf>
    <xf numFmtId="0" fontId="5" fillId="8" borderId="55" xfId="0" applyFont="1" applyFill="1" applyBorder="1" applyAlignment="1">
      <alignment vertical="top" wrapText="1"/>
    </xf>
    <xf numFmtId="0" fontId="12" fillId="8" borderId="55" xfId="0" applyFont="1" applyFill="1" applyBorder="1" applyAlignment="1">
      <alignment vertical="top" wrapText="1"/>
    </xf>
    <xf numFmtId="0" fontId="2" fillId="10" borderId="6" xfId="0" applyFont="1" applyFill="1" applyBorder="1" applyAlignment="1">
      <alignment horizontal="center" vertical="top" wrapText="1"/>
    </xf>
    <xf numFmtId="0" fontId="2" fillId="8" borderId="91" xfId="0" applyFont="1" applyFill="1" applyBorder="1" applyAlignment="1">
      <alignment horizontal="center" vertical="top" wrapText="1"/>
    </xf>
    <xf numFmtId="0" fontId="2" fillId="8" borderId="109" xfId="0" applyFont="1" applyFill="1" applyBorder="1" applyAlignment="1">
      <alignment horizontal="center" vertical="top" wrapText="1"/>
    </xf>
    <xf numFmtId="0" fontId="2" fillId="8" borderId="109" xfId="0" applyFont="1" applyFill="1" applyBorder="1" applyAlignment="1">
      <alignment horizontal="center" vertical="top"/>
    </xf>
    <xf numFmtId="0" fontId="2" fillId="8" borderId="4" xfId="0" applyFont="1" applyFill="1" applyBorder="1" applyAlignment="1">
      <alignment horizontal="left" vertical="top" wrapText="1"/>
    </xf>
    <xf numFmtId="0" fontId="2" fillId="0" borderId="77" xfId="0" applyFont="1" applyBorder="1" applyAlignment="1">
      <alignment horizontal="left" vertical="top" wrapText="1"/>
    </xf>
    <xf numFmtId="0" fontId="2" fillId="8" borderId="80" xfId="0" applyFont="1" applyFill="1" applyBorder="1" applyAlignment="1">
      <alignment horizontal="left" vertical="top" wrapText="1"/>
    </xf>
    <xf numFmtId="0" fontId="2" fillId="8" borderId="78" xfId="0" applyFont="1" applyFill="1" applyBorder="1" applyAlignment="1">
      <alignment vertical="top" wrapText="1"/>
    </xf>
    <xf numFmtId="0" fontId="2" fillId="0" borderId="3" xfId="0" applyFont="1" applyBorder="1" applyAlignment="1">
      <alignment horizontal="left" vertical="top" wrapText="1"/>
    </xf>
    <xf numFmtId="0" fontId="2" fillId="3" borderId="92" xfId="2" applyFont="1" applyFill="1" applyBorder="1" applyAlignment="1">
      <alignment horizontal="center" vertical="top"/>
    </xf>
    <xf numFmtId="1" fontId="2" fillId="3" borderId="91" xfId="2" applyNumberFormat="1" applyFont="1" applyFill="1" applyBorder="1" applyAlignment="1">
      <alignment horizontal="center" vertical="top" wrapText="1"/>
    </xf>
    <xf numFmtId="1" fontId="2" fillId="0" borderId="58" xfId="0" applyNumberFormat="1" applyFont="1" applyBorder="1" applyAlignment="1">
      <alignment horizontal="center" vertical="top"/>
    </xf>
    <xf numFmtId="0" fontId="2" fillId="3" borderId="20" xfId="2" applyFont="1" applyFill="1" applyBorder="1" applyAlignment="1">
      <alignment horizontal="center" vertical="top"/>
    </xf>
    <xf numFmtId="0" fontId="2" fillId="3" borderId="16" xfId="2" applyFont="1" applyFill="1" applyBorder="1" applyAlignment="1">
      <alignment horizontal="center" vertical="top"/>
    </xf>
    <xf numFmtId="0" fontId="2" fillId="3" borderId="17" xfId="2" applyFont="1" applyFill="1" applyBorder="1" applyAlignment="1">
      <alignment horizontal="center" vertical="top"/>
    </xf>
    <xf numFmtId="0" fontId="2" fillId="8" borderId="30" xfId="0" applyFont="1" applyFill="1" applyBorder="1" applyAlignment="1">
      <alignment horizontal="center" vertical="top"/>
    </xf>
    <xf numFmtId="0" fontId="2" fillId="8" borderId="10" xfId="0" applyFont="1" applyFill="1" applyBorder="1" applyAlignment="1">
      <alignment horizontal="center" vertical="center" textRotation="90" wrapText="1"/>
    </xf>
    <xf numFmtId="164" fontId="2" fillId="8" borderId="112" xfId="0" applyNumberFormat="1" applyFont="1" applyFill="1" applyBorder="1" applyAlignment="1">
      <alignment horizontal="center" vertical="top"/>
    </xf>
    <xf numFmtId="164" fontId="2" fillId="8" borderId="111" xfId="0" applyNumberFormat="1" applyFont="1" applyFill="1" applyBorder="1" applyAlignment="1">
      <alignment horizontal="center" vertical="top"/>
    </xf>
    <xf numFmtId="166" fontId="2" fillId="8" borderId="112" xfId="0" applyNumberFormat="1" applyFont="1" applyFill="1" applyBorder="1" applyAlignment="1">
      <alignment horizontal="center" vertical="top"/>
    </xf>
    <xf numFmtId="166" fontId="2" fillId="8" borderId="86" xfId="0" applyNumberFormat="1" applyFont="1" applyFill="1" applyBorder="1" applyAlignment="1">
      <alignment horizontal="center" vertical="top"/>
    </xf>
    <xf numFmtId="0" fontId="2" fillId="0" borderId="58" xfId="1" applyFont="1" applyBorder="1" applyAlignment="1">
      <alignment horizontal="center" vertical="top"/>
    </xf>
    <xf numFmtId="0" fontId="2" fillId="3" borderId="84" xfId="2" applyFont="1" applyFill="1" applyBorder="1" applyAlignment="1">
      <alignment horizontal="center" vertical="top"/>
    </xf>
    <xf numFmtId="0" fontId="2" fillId="0" borderId="45" xfId="0" applyFont="1" applyBorder="1" applyAlignment="1">
      <alignment horizontal="center" vertical="top"/>
    </xf>
    <xf numFmtId="0" fontId="2" fillId="0" borderId="110" xfId="0" applyFont="1" applyBorder="1" applyAlignment="1">
      <alignment horizontal="center" vertical="top"/>
    </xf>
    <xf numFmtId="0" fontId="2" fillId="0" borderId="111" xfId="0" applyFont="1" applyBorder="1" applyAlignment="1">
      <alignment horizontal="center" vertical="top"/>
    </xf>
    <xf numFmtId="0" fontId="29" fillId="8" borderId="4" xfId="0" applyFont="1" applyFill="1" applyBorder="1" applyAlignment="1">
      <alignment horizontal="center" vertical="top"/>
    </xf>
    <xf numFmtId="0" fontId="29" fillId="8" borderId="3" xfId="0" applyFont="1" applyFill="1" applyBorder="1" applyAlignment="1">
      <alignment horizontal="center" vertical="top"/>
    </xf>
    <xf numFmtId="0" fontId="29" fillId="8" borderId="4" xfId="0" applyFont="1" applyFill="1" applyBorder="1" applyAlignment="1">
      <alignment horizontal="center" vertical="top" wrapText="1"/>
    </xf>
    <xf numFmtId="164" fontId="29" fillId="8" borderId="60" xfId="0" applyNumberFormat="1" applyFont="1" applyFill="1" applyBorder="1" applyAlignment="1">
      <alignment horizontal="center" vertical="top"/>
    </xf>
    <xf numFmtId="164" fontId="29" fillId="8" borderId="53" xfId="0" applyNumberFormat="1" applyFont="1" applyFill="1" applyBorder="1" applyAlignment="1">
      <alignment horizontal="center" vertical="top"/>
    </xf>
    <xf numFmtId="164" fontId="29" fillId="8" borderId="46" xfId="0" applyNumberFormat="1" applyFont="1" applyFill="1" applyBorder="1" applyAlignment="1">
      <alignment horizontal="center" vertical="top"/>
    </xf>
    <xf numFmtId="164" fontId="29" fillId="8" borderId="45" xfId="0" applyNumberFormat="1" applyFont="1" applyFill="1" applyBorder="1" applyAlignment="1">
      <alignment horizontal="center" vertical="top"/>
    </xf>
    <xf numFmtId="164" fontId="29" fillId="8" borderId="0" xfId="0" applyNumberFormat="1" applyFont="1" applyFill="1" applyBorder="1" applyAlignment="1">
      <alignment horizontal="center" vertical="top"/>
    </xf>
    <xf numFmtId="0" fontId="29" fillId="0" borderId="14" xfId="0" applyFont="1" applyBorder="1" applyAlignment="1">
      <alignment vertical="top"/>
    </xf>
    <xf numFmtId="164" fontId="29" fillId="8" borderId="12" xfId="0" applyNumberFormat="1" applyFont="1" applyFill="1" applyBorder="1" applyAlignment="1">
      <alignment horizontal="center" vertical="top"/>
    </xf>
    <xf numFmtId="164" fontId="29" fillId="8" borderId="43" xfId="0" applyNumberFormat="1" applyFont="1" applyFill="1" applyBorder="1" applyAlignment="1">
      <alignment horizontal="center" vertical="top"/>
    </xf>
    <xf numFmtId="164" fontId="29" fillId="8" borderId="68" xfId="0" applyNumberFormat="1" applyFont="1" applyFill="1" applyBorder="1" applyAlignment="1">
      <alignment horizontal="center" vertical="top"/>
    </xf>
    <xf numFmtId="0" fontId="29" fillId="8" borderId="14" xfId="0" applyFont="1" applyFill="1" applyBorder="1" applyAlignment="1">
      <alignment horizontal="center" vertical="top" wrapText="1"/>
    </xf>
    <xf numFmtId="164" fontId="30" fillId="8" borderId="12" xfId="0" applyNumberFormat="1" applyFont="1" applyFill="1" applyBorder="1" applyAlignment="1">
      <alignment horizontal="center" vertical="top"/>
    </xf>
    <xf numFmtId="164" fontId="30" fillId="8" borderId="19" xfId="0" applyNumberFormat="1" applyFont="1" applyFill="1" applyBorder="1" applyAlignment="1">
      <alignment horizontal="center" vertical="top"/>
    </xf>
    <xf numFmtId="164" fontId="3" fillId="7" borderId="113" xfId="0" applyNumberFormat="1" applyFont="1" applyFill="1" applyBorder="1" applyAlignment="1">
      <alignment horizontal="center" vertical="top"/>
    </xf>
    <xf numFmtId="164" fontId="3" fillId="7" borderId="50" xfId="0" applyNumberFormat="1" applyFont="1" applyFill="1" applyBorder="1" applyAlignment="1">
      <alignment horizontal="center" vertical="top"/>
    </xf>
    <xf numFmtId="164" fontId="29" fillId="8" borderId="10" xfId="0" applyNumberFormat="1" applyFont="1" applyFill="1" applyBorder="1" applyAlignment="1">
      <alignment horizontal="center" vertical="top"/>
    </xf>
    <xf numFmtId="0" fontId="29" fillId="8" borderId="77" xfId="0" applyFont="1" applyFill="1" applyBorder="1" applyAlignment="1">
      <alignment horizontal="center" vertical="top"/>
    </xf>
    <xf numFmtId="164" fontId="29" fillId="8" borderId="108" xfId="0" applyNumberFormat="1" applyFont="1" applyFill="1" applyBorder="1" applyAlignment="1">
      <alignment horizontal="center" vertical="top"/>
    </xf>
    <xf numFmtId="164" fontId="29" fillId="8" borderId="89" xfId="0" applyNumberFormat="1" applyFont="1" applyFill="1" applyBorder="1" applyAlignment="1">
      <alignment horizontal="center" vertical="top"/>
    </xf>
    <xf numFmtId="164" fontId="29" fillId="8" borderId="93" xfId="0" applyNumberFormat="1" applyFont="1" applyFill="1" applyBorder="1" applyAlignment="1">
      <alignment horizontal="center" vertical="top"/>
    </xf>
    <xf numFmtId="164" fontId="29" fillId="8" borderId="91" xfId="0" applyNumberFormat="1" applyFont="1" applyFill="1" applyBorder="1" applyAlignment="1">
      <alignment horizontal="center" vertical="top"/>
    </xf>
    <xf numFmtId="164" fontId="29" fillId="8" borderId="11" xfId="0" applyNumberFormat="1" applyFont="1" applyFill="1" applyBorder="1" applyAlignment="1">
      <alignment horizontal="center" vertical="top"/>
    </xf>
    <xf numFmtId="0" fontId="29" fillId="8" borderId="14" xfId="0" applyFont="1" applyFill="1" applyBorder="1" applyAlignment="1">
      <alignment vertical="top"/>
    </xf>
    <xf numFmtId="164" fontId="31" fillId="8" borderId="12" xfId="0" applyNumberFormat="1" applyFont="1" applyFill="1" applyBorder="1" applyAlignment="1">
      <alignment horizontal="center" vertical="top"/>
    </xf>
    <xf numFmtId="164" fontId="31" fillId="8" borderId="19" xfId="0" applyNumberFormat="1" applyFont="1" applyFill="1" applyBorder="1" applyAlignment="1">
      <alignment horizontal="center" vertical="top"/>
    </xf>
    <xf numFmtId="164" fontId="31" fillId="8" borderId="47" xfId="0" applyNumberFormat="1" applyFont="1" applyFill="1" applyBorder="1" applyAlignment="1">
      <alignment horizontal="center" vertical="top"/>
    </xf>
    <xf numFmtId="166" fontId="29" fillId="8" borderId="4" xfId="0" applyNumberFormat="1" applyFont="1" applyFill="1" applyBorder="1" applyAlignment="1">
      <alignment horizontal="center" vertical="top"/>
    </xf>
    <xf numFmtId="166" fontId="29" fillId="8" borderId="48" xfId="3" applyNumberFormat="1" applyFont="1" applyFill="1" applyBorder="1" applyAlignment="1">
      <alignment horizontal="center" vertical="top" wrapText="1"/>
    </xf>
    <xf numFmtId="166" fontId="29" fillId="8" borderId="53" xfId="0" applyNumberFormat="1" applyFont="1" applyFill="1" applyBorder="1" applyAlignment="1">
      <alignment horizontal="center" vertical="top" wrapText="1"/>
    </xf>
    <xf numFmtId="166" fontId="29" fillId="8" borderId="3" xfId="0" applyNumberFormat="1" applyFont="1" applyFill="1" applyBorder="1" applyAlignment="1">
      <alignment horizontal="center" vertical="top"/>
    </xf>
    <xf numFmtId="166" fontId="29" fillId="8" borderId="38" xfId="0" applyNumberFormat="1" applyFont="1" applyFill="1" applyBorder="1" applyAlignment="1">
      <alignment vertical="top" wrapText="1"/>
    </xf>
    <xf numFmtId="166" fontId="29" fillId="8" borderId="10" xfId="0" applyNumberFormat="1" applyFont="1" applyFill="1" applyBorder="1" applyAlignment="1">
      <alignment horizontal="center" vertical="top" wrapText="1"/>
    </xf>
    <xf numFmtId="166" fontId="29" fillId="8" borderId="11" xfId="0" applyNumberFormat="1" applyFont="1" applyFill="1" applyBorder="1" applyAlignment="1">
      <alignment horizontal="center" vertical="top" wrapText="1"/>
    </xf>
    <xf numFmtId="166" fontId="29" fillId="8" borderId="14" xfId="0" applyNumberFormat="1" applyFont="1" applyFill="1" applyBorder="1" applyAlignment="1">
      <alignment horizontal="center" vertical="top"/>
    </xf>
    <xf numFmtId="165" fontId="29" fillId="8" borderId="42" xfId="3" applyFont="1" applyFill="1" applyBorder="1" applyAlignment="1">
      <alignment vertical="top" wrapText="1"/>
    </xf>
    <xf numFmtId="0" fontId="29" fillId="8" borderId="19" xfId="0" applyFont="1" applyFill="1" applyBorder="1" applyAlignment="1">
      <alignment horizontal="center" vertical="top" wrapText="1"/>
    </xf>
    <xf numFmtId="0" fontId="29" fillId="8" borderId="49" xfId="0" applyFont="1" applyFill="1" applyBorder="1" applyAlignment="1">
      <alignment horizontal="center" vertical="top" wrapText="1"/>
    </xf>
    <xf numFmtId="164" fontId="29" fillId="8" borderId="4" xfId="0" applyNumberFormat="1" applyFont="1" applyFill="1" applyBorder="1" applyAlignment="1">
      <alignment horizontal="center" vertical="top"/>
    </xf>
    <xf numFmtId="166" fontId="29" fillId="8" borderId="48" xfId="0" applyNumberFormat="1" applyFont="1" applyFill="1" applyBorder="1" applyAlignment="1">
      <alignment horizontal="center" vertical="center" wrapText="1"/>
    </xf>
    <xf numFmtId="166" fontId="29" fillId="8" borderId="53" xfId="0" applyNumberFormat="1" applyFont="1" applyFill="1" applyBorder="1" applyAlignment="1">
      <alignment horizontal="center" vertical="center" wrapText="1"/>
    </xf>
    <xf numFmtId="164" fontId="29" fillId="8" borderId="3" xfId="0" applyNumberFormat="1" applyFont="1" applyFill="1" applyBorder="1" applyAlignment="1">
      <alignment horizontal="center" vertical="top"/>
    </xf>
    <xf numFmtId="0" fontId="29" fillId="8" borderId="6" xfId="0" applyFont="1" applyFill="1" applyBorder="1" applyAlignment="1">
      <alignment vertical="top" wrapText="1"/>
    </xf>
    <xf numFmtId="0" fontId="29" fillId="8" borderId="45" xfId="0" applyFont="1" applyFill="1" applyBorder="1" applyAlignment="1">
      <alignment vertical="top" wrapText="1"/>
    </xf>
    <xf numFmtId="0" fontId="29" fillId="8" borderId="28" xfId="0" applyFont="1" applyFill="1" applyBorder="1" applyAlignment="1">
      <alignment horizontal="center" vertical="top" wrapText="1"/>
    </xf>
    <xf numFmtId="164" fontId="29" fillId="8" borderId="14" xfId="0" applyNumberFormat="1" applyFont="1" applyFill="1" applyBorder="1" applyAlignment="1">
      <alignment horizontal="center" vertical="top"/>
    </xf>
    <xf numFmtId="0" fontId="29" fillId="8" borderId="42" xfId="0" applyFont="1" applyFill="1" applyBorder="1" applyAlignment="1">
      <alignment vertical="top" wrapText="1"/>
    </xf>
    <xf numFmtId="0" fontId="29" fillId="8" borderId="19" xfId="0" applyFont="1" applyFill="1" applyBorder="1" applyAlignment="1">
      <alignment vertical="top" wrapText="1"/>
    </xf>
    <xf numFmtId="0" fontId="29" fillId="8" borderId="49" xfId="0" applyFont="1" applyFill="1" applyBorder="1" applyAlignment="1">
      <alignment vertical="top" wrapText="1"/>
    </xf>
    <xf numFmtId="0" fontId="29" fillId="8" borderId="48" xfId="0" applyFont="1" applyFill="1" applyBorder="1" applyAlignment="1">
      <alignment horizontal="center" vertical="top"/>
    </xf>
    <xf numFmtId="0" fontId="29" fillId="8" borderId="48" xfId="0" applyFont="1" applyFill="1" applyBorder="1" applyAlignment="1">
      <alignment vertical="top" wrapText="1"/>
    </xf>
    <xf numFmtId="166" fontId="29" fillId="8" borderId="53" xfId="0" applyNumberFormat="1" applyFont="1" applyFill="1" applyBorder="1" applyAlignment="1">
      <alignment horizontal="center" vertical="top"/>
    </xf>
    <xf numFmtId="166" fontId="29" fillId="8" borderId="52" xfId="0" applyNumberFormat="1" applyFont="1" applyFill="1" applyBorder="1" applyAlignment="1">
      <alignment horizontal="center" vertical="top"/>
    </xf>
    <xf numFmtId="0" fontId="29" fillId="8" borderId="10" xfId="0" applyFont="1" applyFill="1" applyBorder="1" applyAlignment="1">
      <alignment horizontal="center" vertical="top"/>
    </xf>
    <xf numFmtId="0" fontId="29" fillId="8" borderId="11" xfId="0" applyFont="1" applyFill="1" applyBorder="1" applyAlignment="1">
      <alignment horizontal="center" vertical="top"/>
    </xf>
    <xf numFmtId="0" fontId="29" fillId="8" borderId="38" xfId="0" applyFont="1" applyFill="1" applyBorder="1" applyAlignment="1">
      <alignment vertical="top" wrapText="1"/>
    </xf>
    <xf numFmtId="0" fontId="29" fillId="8" borderId="28" xfId="0" applyFont="1" applyFill="1" applyBorder="1" applyAlignment="1">
      <alignment horizontal="center" vertical="top"/>
    </xf>
    <xf numFmtId="0" fontId="29" fillId="8" borderId="55" xfId="0" applyFont="1" applyFill="1" applyBorder="1" applyAlignment="1">
      <alignment vertical="top" wrapText="1"/>
    </xf>
    <xf numFmtId="0" fontId="29" fillId="8" borderId="12" xfId="0" applyFont="1" applyFill="1" applyBorder="1" applyAlignment="1">
      <alignment horizontal="center" vertical="top"/>
    </xf>
    <xf numFmtId="0" fontId="29" fillId="8" borderId="49" xfId="0" applyFont="1" applyFill="1" applyBorder="1" applyAlignment="1">
      <alignment horizontal="center" vertical="top"/>
    </xf>
    <xf numFmtId="166" fontId="29" fillId="8" borderId="60" xfId="0" applyNumberFormat="1" applyFont="1" applyFill="1" applyBorder="1" applyAlignment="1">
      <alignment horizontal="center" vertical="top"/>
    </xf>
    <xf numFmtId="166" fontId="29" fillId="8" borderId="10" xfId="0" applyNumberFormat="1" applyFont="1" applyFill="1" applyBorder="1" applyAlignment="1">
      <alignment horizontal="center" vertical="top"/>
    </xf>
    <xf numFmtId="0" fontId="29" fillId="8" borderId="3" xfId="0" applyFont="1" applyFill="1" applyBorder="1" applyAlignment="1">
      <alignment horizontal="center" vertical="top" wrapText="1"/>
    </xf>
    <xf numFmtId="164" fontId="29" fillId="8" borderId="0" xfId="0" applyNumberFormat="1" applyFont="1" applyFill="1" applyBorder="1" applyAlignment="1">
      <alignment vertical="top"/>
    </xf>
    <xf numFmtId="164" fontId="29" fillId="8" borderId="6" xfId="0" applyNumberFormat="1" applyFont="1" applyFill="1" applyBorder="1" applyAlignment="1">
      <alignment horizontal="center" vertical="top"/>
    </xf>
    <xf numFmtId="164" fontId="29" fillId="8" borderId="51" xfId="0" applyNumberFormat="1" applyFont="1" applyFill="1" applyBorder="1" applyAlignment="1">
      <alignment horizontal="center" vertical="top"/>
    </xf>
    <xf numFmtId="164" fontId="29" fillId="8" borderId="95" xfId="0" applyNumberFormat="1" applyFont="1" applyFill="1" applyBorder="1" applyAlignment="1">
      <alignment horizontal="center" vertical="top"/>
    </xf>
    <xf numFmtId="164" fontId="29" fillId="8" borderId="0" xfId="0" applyNumberFormat="1" applyFont="1" applyFill="1" applyAlignment="1">
      <alignment horizontal="center" vertical="top"/>
    </xf>
    <xf numFmtId="164" fontId="29" fillId="8" borderId="101" xfId="0" applyNumberFormat="1" applyFont="1" applyFill="1" applyBorder="1" applyAlignment="1">
      <alignment horizontal="center" vertical="top"/>
    </xf>
    <xf numFmtId="0" fontId="29" fillId="8" borderId="81" xfId="0" applyFont="1" applyFill="1" applyBorder="1" applyAlignment="1">
      <alignment horizontal="center" vertical="top" wrapText="1"/>
    </xf>
    <xf numFmtId="164" fontId="29" fillId="8" borderId="19" xfId="0" applyNumberFormat="1" applyFont="1" applyFill="1" applyBorder="1" applyAlignment="1">
      <alignment horizontal="center" vertical="top"/>
    </xf>
    <xf numFmtId="164" fontId="29" fillId="8" borderId="47" xfId="0" applyNumberFormat="1" applyFont="1" applyFill="1" applyBorder="1" applyAlignment="1">
      <alignment horizontal="center" vertical="top"/>
    </xf>
    <xf numFmtId="164" fontId="29" fillId="8" borderId="52" xfId="0" applyNumberFormat="1" applyFont="1" applyFill="1" applyBorder="1" applyAlignment="1">
      <alignment horizontal="center" vertical="top"/>
    </xf>
    <xf numFmtId="164" fontId="31" fillId="8" borderId="45" xfId="0" applyNumberFormat="1" applyFont="1" applyFill="1" applyBorder="1" applyAlignment="1">
      <alignment horizontal="center" vertical="top"/>
    </xf>
    <xf numFmtId="164" fontId="31" fillId="8" borderId="0" xfId="0" applyNumberFormat="1" applyFont="1" applyFill="1" applyBorder="1" applyAlignment="1">
      <alignment horizontal="center" vertical="top"/>
    </xf>
    <xf numFmtId="164" fontId="31" fillId="8" borderId="11" xfId="0" applyNumberFormat="1" applyFont="1" applyFill="1" applyBorder="1" applyAlignment="1">
      <alignment horizontal="center" vertical="top"/>
    </xf>
    <xf numFmtId="164" fontId="29" fillId="8" borderId="28" xfId="0" applyNumberFormat="1" applyFont="1" applyFill="1" applyBorder="1" applyAlignment="1">
      <alignment horizontal="center" vertical="top"/>
    </xf>
    <xf numFmtId="0" fontId="29" fillId="8" borderId="78" xfId="0" applyFont="1" applyFill="1" applyBorder="1" applyAlignment="1">
      <alignment horizontal="center" vertical="top"/>
    </xf>
    <xf numFmtId="164" fontId="29" fillId="8" borderId="58" xfId="0" applyNumberFormat="1" applyFont="1" applyFill="1" applyBorder="1" applyAlignment="1">
      <alignment horizontal="center" vertical="top"/>
    </xf>
    <xf numFmtId="164" fontId="29" fillId="8" borderId="84" xfId="0" applyNumberFormat="1" applyFont="1" applyFill="1" applyBorder="1" applyAlignment="1">
      <alignment horizontal="center" vertical="top"/>
    </xf>
    <xf numFmtId="164" fontId="29" fillId="8" borderId="92" xfId="0" applyNumberFormat="1" applyFont="1" applyFill="1" applyBorder="1" applyAlignment="1">
      <alignment horizontal="center" vertical="top"/>
    </xf>
    <xf numFmtId="0" fontId="29" fillId="8" borderId="77" xfId="0" applyFont="1" applyFill="1" applyBorder="1" applyAlignment="1">
      <alignment horizontal="center" vertical="top" wrapText="1"/>
    </xf>
    <xf numFmtId="164" fontId="29" fillId="8" borderId="100" xfId="0" applyNumberFormat="1" applyFont="1" applyFill="1" applyBorder="1" applyAlignment="1">
      <alignment horizontal="center" vertical="top"/>
    </xf>
    <xf numFmtId="164" fontId="29" fillId="8" borderId="83" xfId="0" applyNumberFormat="1" applyFont="1" applyFill="1" applyBorder="1" applyAlignment="1">
      <alignment horizontal="center" vertical="top"/>
    </xf>
    <xf numFmtId="164" fontId="29" fillId="8" borderId="94" xfId="0" applyNumberFormat="1" applyFont="1" applyFill="1" applyBorder="1" applyAlignment="1">
      <alignment horizontal="center" vertical="top"/>
    </xf>
    <xf numFmtId="164" fontId="29" fillId="8" borderId="87" xfId="0" applyNumberFormat="1" applyFont="1" applyFill="1" applyBorder="1" applyAlignment="1">
      <alignment horizontal="center" vertical="top"/>
    </xf>
    <xf numFmtId="0" fontId="29" fillId="8" borderId="14" xfId="0" applyFont="1" applyFill="1" applyBorder="1" applyAlignment="1">
      <alignment horizontal="center" vertical="top"/>
    </xf>
    <xf numFmtId="164" fontId="29" fillId="8" borderId="56" xfId="0" applyNumberFormat="1" applyFont="1" applyFill="1" applyBorder="1" applyAlignment="1">
      <alignment horizontal="center" vertical="top"/>
    </xf>
    <xf numFmtId="164" fontId="29" fillId="8" borderId="57" xfId="0" applyNumberFormat="1" applyFont="1" applyFill="1" applyBorder="1" applyAlignment="1">
      <alignment horizontal="center" vertical="top"/>
    </xf>
    <xf numFmtId="164" fontId="29" fillId="8" borderId="37" xfId="0" applyNumberFormat="1" applyFont="1" applyFill="1" applyBorder="1" applyAlignment="1">
      <alignment horizontal="center" vertical="top"/>
    </xf>
    <xf numFmtId="164" fontId="3" fillId="7" borderId="105" xfId="0" applyNumberFormat="1" applyFont="1" applyFill="1" applyBorder="1" applyAlignment="1">
      <alignment horizontal="center" vertical="top"/>
    </xf>
    <xf numFmtId="164" fontId="3" fillId="11" borderId="17" xfId="0" applyNumberFormat="1" applyFont="1" applyFill="1" applyBorder="1" applyAlignment="1">
      <alignment horizontal="center" vertical="top"/>
    </xf>
    <xf numFmtId="164" fontId="3" fillId="9" borderId="36" xfId="0" applyNumberFormat="1" applyFont="1" applyFill="1" applyBorder="1" applyAlignment="1">
      <alignment horizontal="center" vertical="top"/>
    </xf>
    <xf numFmtId="164" fontId="3" fillId="11" borderId="2" xfId="0" applyNumberFormat="1" applyFont="1" applyFill="1" applyBorder="1" applyAlignment="1">
      <alignment horizontal="center" vertical="top"/>
    </xf>
    <xf numFmtId="164" fontId="3" fillId="9" borderId="67" xfId="0" applyNumberFormat="1" applyFont="1" applyFill="1" applyBorder="1" applyAlignment="1">
      <alignment horizontal="center" vertical="top"/>
    </xf>
    <xf numFmtId="0" fontId="29" fillId="0" borderId="0" xfId="0" applyFont="1" applyBorder="1" applyAlignment="1">
      <alignment vertical="top"/>
    </xf>
    <xf numFmtId="164" fontId="29" fillId="0" borderId="0" xfId="0" applyNumberFormat="1" applyFont="1" applyBorder="1" applyAlignment="1">
      <alignment vertical="top"/>
    </xf>
    <xf numFmtId="0" fontId="2" fillId="8" borderId="37" xfId="0" applyFont="1" applyFill="1" applyBorder="1" applyAlignment="1">
      <alignment horizontal="center" vertical="top" wrapText="1"/>
    </xf>
    <xf numFmtId="0" fontId="2" fillId="8" borderId="47" xfId="0" applyFont="1" applyFill="1" applyBorder="1" applyAlignment="1">
      <alignment vertical="top" wrapText="1"/>
    </xf>
    <xf numFmtId="0" fontId="2" fillId="0" borderId="35" xfId="0" applyFont="1" applyBorder="1" applyAlignment="1">
      <alignment vertical="top"/>
    </xf>
    <xf numFmtId="0" fontId="26" fillId="0" borderId="38" xfId="0" applyFont="1" applyBorder="1" applyAlignment="1">
      <alignment horizontal="left" vertical="top" wrapText="1"/>
    </xf>
    <xf numFmtId="0" fontId="2" fillId="8" borderId="11" xfId="0" applyFont="1" applyFill="1" applyBorder="1" applyAlignment="1">
      <alignment vertical="top"/>
    </xf>
    <xf numFmtId="0" fontId="2" fillId="8" borderId="47" xfId="0" applyFont="1" applyFill="1" applyBorder="1" applyAlignment="1">
      <alignment vertical="top"/>
    </xf>
    <xf numFmtId="0" fontId="25" fillId="0" borderId="4" xfId="0" applyFont="1" applyBorder="1"/>
    <xf numFmtId="0" fontId="25" fillId="0" borderId="3" xfId="0" applyFont="1" applyBorder="1"/>
    <xf numFmtId="0" fontId="25" fillId="0" borderId="14" xfId="0" applyFont="1" applyBorder="1"/>
    <xf numFmtId="0" fontId="2" fillId="0" borderId="37" xfId="0" applyFont="1" applyBorder="1" applyAlignment="1">
      <alignment horizontal="center" vertical="top"/>
    </xf>
    <xf numFmtId="0" fontId="2" fillId="0" borderId="6" xfId="0" applyFont="1" applyBorder="1" applyAlignment="1">
      <alignment horizontal="center" vertical="top"/>
    </xf>
    <xf numFmtId="0" fontId="2" fillId="0" borderId="55" xfId="0" applyFont="1" applyBorder="1" applyAlignment="1">
      <alignment horizontal="center" vertical="top"/>
    </xf>
    <xf numFmtId="0" fontId="2" fillId="0" borderId="53" xfId="0" applyFont="1" applyBorder="1" applyAlignment="1">
      <alignment vertical="top"/>
    </xf>
    <xf numFmtId="0" fontId="2" fillId="0" borderId="10" xfId="0" applyFont="1" applyBorder="1" applyAlignment="1">
      <alignment vertical="top"/>
    </xf>
    <xf numFmtId="0" fontId="2" fillId="0" borderId="19" xfId="0" applyFont="1" applyBorder="1" applyAlignment="1">
      <alignment vertical="top"/>
    </xf>
    <xf numFmtId="0" fontId="2" fillId="0" borderId="52" xfId="0" applyFont="1" applyBorder="1" applyAlignment="1">
      <alignment horizontal="center" vertical="top"/>
    </xf>
    <xf numFmtId="0" fontId="2" fillId="0" borderId="11" xfId="0" applyFont="1" applyBorder="1" applyAlignment="1">
      <alignment horizontal="center" vertical="top"/>
    </xf>
    <xf numFmtId="0" fontId="2" fillId="0" borderId="47" xfId="0" applyFont="1" applyBorder="1" applyAlignment="1">
      <alignment horizontal="center" vertical="top"/>
    </xf>
    <xf numFmtId="0" fontId="23" fillId="0" borderId="0" xfId="0" applyFont="1" applyAlignment="1">
      <alignment horizontal="right" vertical="top"/>
    </xf>
    <xf numFmtId="0" fontId="13" fillId="0" borderId="0" xfId="0" applyFont="1" applyAlignment="1">
      <alignment horizontal="center" vertical="top" wrapText="1"/>
    </xf>
    <xf numFmtId="0" fontId="14" fillId="0" borderId="0" xfId="0" applyFont="1" applyAlignment="1">
      <alignment horizontal="center" vertical="top"/>
    </xf>
    <xf numFmtId="0" fontId="13" fillId="0" borderId="0" xfId="0" applyFont="1" applyAlignment="1">
      <alignment horizontal="center" vertical="top"/>
    </xf>
    <xf numFmtId="0" fontId="6" fillId="12" borderId="26" xfId="0" applyFont="1" applyFill="1" applyBorder="1" applyAlignment="1">
      <alignment horizontal="left" vertical="top" wrapText="1"/>
    </xf>
    <xf numFmtId="0" fontId="6" fillId="12" borderId="46" xfId="0" applyFont="1" applyFill="1" applyBorder="1" applyAlignment="1">
      <alignment horizontal="left" vertical="top" wrapText="1"/>
    </xf>
    <xf numFmtId="0" fontId="3" fillId="9" borderId="26" xfId="0" applyFont="1" applyFill="1" applyBorder="1" applyAlignment="1">
      <alignment horizontal="left" vertical="top" wrapText="1"/>
    </xf>
    <xf numFmtId="0" fontId="3" fillId="9" borderId="24" xfId="0" applyFont="1" applyFill="1" applyBorder="1" applyAlignment="1">
      <alignment horizontal="left" vertical="top" wrapText="1"/>
    </xf>
    <xf numFmtId="0" fontId="3" fillId="11" borderId="105" xfId="0" applyFont="1" applyFill="1" applyBorder="1" applyAlignment="1">
      <alignment horizontal="left" vertical="top" wrapText="1"/>
    </xf>
    <xf numFmtId="0" fontId="3" fillId="11" borderId="71" xfId="0" applyFont="1" applyFill="1" applyBorder="1" applyAlignment="1">
      <alignment horizontal="left" vertical="top" wrapText="1"/>
    </xf>
    <xf numFmtId="49" fontId="3" fillId="8" borderId="10" xfId="0" applyNumberFormat="1" applyFont="1" applyFill="1" applyBorder="1" applyAlignment="1">
      <alignment horizontal="center" vertical="top" wrapText="1"/>
    </xf>
    <xf numFmtId="0" fontId="2" fillId="8" borderId="53" xfId="0" applyFont="1" applyFill="1" applyBorder="1" applyAlignment="1">
      <alignment vertical="top" wrapText="1"/>
    </xf>
    <xf numFmtId="0" fontId="5" fillId="8" borderId="19" xfId="0" applyFont="1" applyFill="1" applyBorder="1" applyAlignment="1">
      <alignment vertical="top" wrapText="1"/>
    </xf>
    <xf numFmtId="49" fontId="2" fillId="8" borderId="52" xfId="0" applyNumberFormat="1" applyFont="1" applyFill="1" applyBorder="1" applyAlignment="1">
      <alignment horizontal="center" vertical="top" wrapText="1"/>
    </xf>
    <xf numFmtId="49" fontId="2" fillId="8" borderId="47" xfId="0" applyNumberFormat="1" applyFont="1" applyFill="1" applyBorder="1" applyAlignment="1">
      <alignment horizontal="center" vertical="top" wrapText="1"/>
    </xf>
    <xf numFmtId="49" fontId="3" fillId="9" borderId="6" xfId="0" applyNumberFormat="1" applyFont="1" applyFill="1" applyBorder="1" applyAlignment="1">
      <alignment horizontal="center" vertical="top"/>
    </xf>
    <xf numFmtId="49" fontId="3" fillId="2" borderId="10" xfId="0" applyNumberFormat="1" applyFont="1" applyFill="1" applyBorder="1" applyAlignment="1">
      <alignment horizontal="center" vertical="top"/>
    </xf>
    <xf numFmtId="49" fontId="3" fillId="8" borderId="53" xfId="0" applyNumberFormat="1" applyFont="1" applyFill="1" applyBorder="1" applyAlignment="1">
      <alignment horizontal="center" vertical="top"/>
    </xf>
    <xf numFmtId="49" fontId="3" fillId="8" borderId="10" xfId="0" applyNumberFormat="1" applyFont="1" applyFill="1" applyBorder="1" applyAlignment="1">
      <alignment horizontal="center" vertical="top"/>
    </xf>
    <xf numFmtId="49" fontId="3" fillId="8" borderId="19" xfId="0" applyNumberFormat="1" applyFont="1" applyFill="1" applyBorder="1" applyAlignment="1">
      <alignment horizontal="center" vertical="top"/>
    </xf>
    <xf numFmtId="0" fontId="2" fillId="8" borderId="10" xfId="0" applyFont="1" applyFill="1" applyBorder="1" applyAlignment="1">
      <alignment vertical="top" wrapText="1"/>
    </xf>
    <xf numFmtId="49" fontId="2" fillId="8" borderId="11" xfId="0" applyNumberFormat="1" applyFont="1" applyFill="1" applyBorder="1" applyAlignment="1">
      <alignment horizontal="center" vertical="top" wrapText="1"/>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49" fontId="6" fillId="6" borderId="32" xfId="0" applyNumberFormat="1" applyFont="1" applyFill="1" applyBorder="1" applyAlignment="1">
      <alignment horizontal="left" vertical="top" wrapText="1"/>
    </xf>
    <xf numFmtId="49" fontId="6" fillId="6" borderId="35" xfId="0" applyNumberFormat="1" applyFont="1" applyFill="1" applyBorder="1" applyAlignment="1">
      <alignment horizontal="left" vertical="top" wrapText="1"/>
    </xf>
    <xf numFmtId="3" fontId="2" fillId="0" borderId="16" xfId="0" applyNumberFormat="1" applyFont="1" applyBorder="1" applyAlignment="1">
      <alignment horizontal="center" vertical="center" textRotation="90" shrinkToFit="1"/>
    </xf>
    <xf numFmtId="3" fontId="2" fillId="0" borderId="10" xfId="0" applyNumberFormat="1" applyFont="1" applyBorder="1" applyAlignment="1">
      <alignment horizontal="center" vertical="center" textRotation="90" shrinkToFit="1"/>
    </xf>
    <xf numFmtId="3" fontId="2" fillId="0" borderId="8" xfId="0" applyNumberFormat="1" applyFont="1" applyBorder="1" applyAlignment="1">
      <alignment horizontal="center" vertical="center" textRotation="90" shrinkToFit="1"/>
    </xf>
    <xf numFmtId="0" fontId="2" fillId="0" borderId="0" xfId="0" applyFont="1" applyBorder="1" applyAlignment="1">
      <alignment horizontal="right" vertical="top"/>
    </xf>
    <xf numFmtId="3" fontId="2" fillId="0" borderId="20" xfId="0" applyNumberFormat="1" applyFont="1" applyBorder="1" applyAlignment="1">
      <alignment horizontal="center" vertical="center" textRotation="90" shrinkToFit="1"/>
    </xf>
    <xf numFmtId="3" fontId="2" fillId="0" borderId="6" xfId="0" applyNumberFormat="1" applyFont="1" applyBorder="1" applyAlignment="1">
      <alignment horizontal="center" vertical="center" textRotation="90" shrinkToFit="1"/>
    </xf>
    <xf numFmtId="3" fontId="2" fillId="0" borderId="7" xfId="0" applyNumberFormat="1" applyFont="1" applyBorder="1" applyAlignment="1">
      <alignment horizontal="center" vertical="center" textRotation="90" shrinkToFit="1"/>
    </xf>
    <xf numFmtId="3" fontId="2" fillId="0" borderId="31" xfId="0" applyNumberFormat="1" applyFont="1" applyBorder="1" applyAlignment="1">
      <alignment horizontal="center" vertical="center" shrinkToFit="1"/>
    </xf>
    <xf numFmtId="3" fontId="2" fillId="0" borderId="28" xfId="0" applyNumberFormat="1" applyFont="1" applyBorder="1" applyAlignment="1">
      <alignment horizontal="center" vertical="center" shrinkToFit="1"/>
    </xf>
    <xf numFmtId="3" fontId="2" fillId="0" borderId="36" xfId="0" applyNumberFormat="1" applyFont="1" applyBorder="1" applyAlignment="1">
      <alignment horizontal="center" vertical="center" shrinkToFit="1"/>
    </xf>
    <xf numFmtId="3" fontId="2" fillId="0" borderId="17" xfId="0" applyNumberFormat="1" applyFont="1" applyFill="1" applyBorder="1" applyAlignment="1">
      <alignment horizontal="center" vertical="center" wrapText="1" shrinkToFit="1"/>
    </xf>
    <xf numFmtId="3" fontId="2" fillId="0" borderId="11" xfId="0" applyNumberFormat="1" applyFont="1" applyFill="1" applyBorder="1" applyAlignment="1">
      <alignment horizontal="center" vertical="center" wrapText="1" shrinkToFit="1"/>
    </xf>
    <xf numFmtId="3" fontId="2" fillId="0" borderId="15" xfId="0" applyNumberFormat="1" applyFont="1" applyFill="1" applyBorder="1" applyAlignment="1">
      <alignment horizontal="center" vertical="center" wrapText="1" shrinkToFit="1"/>
    </xf>
    <xf numFmtId="3" fontId="2" fillId="0" borderId="30" xfId="0" applyNumberFormat="1" applyFont="1" applyBorder="1" applyAlignment="1">
      <alignment horizontal="center" vertical="center" textRotation="90" wrapText="1" shrinkToFit="1"/>
    </xf>
    <xf numFmtId="3" fontId="2" fillId="0" borderId="3" xfId="0" applyNumberFormat="1" applyFont="1" applyBorder="1" applyAlignment="1">
      <alignment horizontal="center" vertical="center" textRotation="90" wrapText="1" shrinkToFit="1"/>
    </xf>
    <xf numFmtId="3" fontId="2" fillId="0" borderId="29" xfId="0" applyNumberFormat="1" applyFont="1" applyBorder="1" applyAlignment="1">
      <alignment horizontal="center" vertical="center" textRotation="90" wrapText="1" shrinkToFit="1"/>
    </xf>
    <xf numFmtId="0" fontId="2" fillId="0" borderId="30" xfId="0" applyFont="1" applyBorder="1" applyAlignment="1">
      <alignment horizontal="center" vertical="center" textRotation="90" wrapText="1"/>
    </xf>
    <xf numFmtId="0" fontId="2" fillId="0" borderId="3" xfId="0" applyFont="1" applyBorder="1" applyAlignment="1">
      <alignment horizontal="center" vertical="center" textRotation="90" wrapText="1"/>
    </xf>
    <xf numFmtId="0" fontId="2" fillId="0" borderId="29" xfId="0" applyFont="1" applyBorder="1" applyAlignment="1">
      <alignment horizontal="center" vertical="center" textRotation="90" wrapText="1"/>
    </xf>
    <xf numFmtId="3" fontId="2" fillId="0" borderId="99" xfId="0" applyNumberFormat="1" applyFont="1" applyBorder="1" applyAlignment="1">
      <alignment horizontal="center" vertical="center"/>
    </xf>
    <xf numFmtId="3" fontId="2" fillId="0" borderId="62" xfId="0" applyNumberFormat="1" applyFont="1" applyBorder="1" applyAlignment="1">
      <alignment horizontal="center" vertical="center"/>
    </xf>
    <xf numFmtId="3" fontId="2" fillId="0" borderId="96" xfId="0" applyNumberFormat="1" applyFont="1" applyBorder="1" applyAlignment="1">
      <alignment horizontal="center" vertical="center"/>
    </xf>
    <xf numFmtId="0" fontId="2" fillId="0" borderId="3" xfId="0" applyFont="1" applyBorder="1" applyAlignment="1">
      <alignment horizontal="center" vertical="center" textRotation="90"/>
    </xf>
    <xf numFmtId="0" fontId="2" fillId="0" borderId="29" xfId="0" applyFont="1" applyBorder="1" applyAlignment="1">
      <alignment horizontal="center" vertical="center" textRotation="90"/>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2" fillId="0" borderId="20" xfId="0" applyFont="1" applyBorder="1" applyAlignment="1">
      <alignment horizontal="center" vertical="center" textRotation="90" wrapText="1"/>
    </xf>
    <xf numFmtId="0" fontId="2" fillId="0" borderId="6" xfId="0" applyFont="1" applyBorder="1" applyAlignment="1">
      <alignment horizontal="center" vertical="center" textRotation="90" wrapText="1"/>
    </xf>
    <xf numFmtId="0" fontId="2" fillId="0" borderId="7" xfId="0" applyFont="1" applyBorder="1" applyAlignment="1">
      <alignment horizontal="center" vertical="center" textRotation="90" wrapText="1"/>
    </xf>
    <xf numFmtId="0" fontId="2" fillId="0" borderId="16" xfId="0" applyFont="1" applyBorder="1" applyAlignment="1">
      <alignment horizontal="center" vertical="center" textRotation="90" wrapText="1"/>
    </xf>
    <xf numFmtId="0" fontId="2" fillId="0" borderId="10" xfId="0" applyFont="1" applyBorder="1" applyAlignment="1">
      <alignment horizontal="center" vertical="center" textRotation="90" wrapText="1"/>
    </xf>
    <xf numFmtId="0" fontId="2" fillId="0" borderId="8" xfId="0" applyFont="1" applyBorder="1" applyAlignment="1">
      <alignment horizontal="center" vertical="center" textRotation="90" wrapText="1"/>
    </xf>
    <xf numFmtId="0" fontId="2" fillId="0" borderId="17" xfId="0" applyFont="1" applyBorder="1" applyAlignment="1">
      <alignment horizontal="center" vertical="center" textRotation="90" wrapText="1"/>
    </xf>
    <xf numFmtId="0" fontId="2" fillId="0" borderId="11" xfId="0" applyFont="1" applyBorder="1" applyAlignment="1">
      <alignment horizontal="center" vertical="center" textRotation="90" wrapText="1"/>
    </xf>
    <xf numFmtId="0" fontId="2" fillId="0" borderId="15" xfId="0" applyFont="1" applyBorder="1" applyAlignment="1">
      <alignment horizontal="center" vertical="center" textRotation="90" wrapText="1"/>
    </xf>
    <xf numFmtId="0" fontId="3" fillId="8" borderId="10" xfId="0" applyFont="1" applyFill="1" applyBorder="1" applyAlignment="1">
      <alignment vertical="top" wrapText="1"/>
    </xf>
    <xf numFmtId="0" fontId="19" fillId="8" borderId="10" xfId="0" applyFont="1" applyFill="1" applyBorder="1" applyAlignment="1">
      <alignment vertical="top" wrapText="1"/>
    </xf>
    <xf numFmtId="49" fontId="1" fillId="7" borderId="45" xfId="0" applyNumberFormat="1" applyFont="1" applyFill="1" applyBorder="1" applyAlignment="1">
      <alignment horizontal="center" vertical="center" textRotation="90" wrapText="1"/>
    </xf>
    <xf numFmtId="0" fontId="5" fillId="0" borderId="45" xfId="0" applyFont="1" applyBorder="1" applyAlignment="1">
      <alignment horizontal="center" vertical="center"/>
    </xf>
    <xf numFmtId="0" fontId="2" fillId="8" borderId="28" xfId="0" applyFont="1" applyFill="1" applyBorder="1" applyAlignment="1">
      <alignment horizontal="center" vertical="top" wrapText="1"/>
    </xf>
    <xf numFmtId="0" fontId="2" fillId="8" borderId="49" xfId="0" applyFont="1" applyFill="1" applyBorder="1" applyAlignment="1">
      <alignment horizontal="center" vertical="top" wrapText="1"/>
    </xf>
    <xf numFmtId="0" fontId="2" fillId="8" borderId="53" xfId="0" applyFont="1" applyFill="1" applyBorder="1" applyAlignment="1">
      <alignment horizontal="left" vertical="top" wrapText="1"/>
    </xf>
    <xf numFmtId="0" fontId="2" fillId="8" borderId="10" xfId="0" applyFont="1" applyFill="1" applyBorder="1" applyAlignment="1">
      <alignment horizontal="left" vertical="top" wrapText="1"/>
    </xf>
    <xf numFmtId="0" fontId="2" fillId="8" borderId="48" xfId="0" applyFont="1" applyFill="1" applyBorder="1" applyAlignment="1">
      <alignment vertical="top" wrapText="1"/>
    </xf>
    <xf numFmtId="0" fontId="2" fillId="8" borderId="38" xfId="0" applyFont="1" applyFill="1" applyBorder="1" applyAlignment="1">
      <alignment vertical="top" wrapText="1"/>
    </xf>
    <xf numFmtId="0" fontId="2" fillId="8" borderId="19" xfId="0" applyFont="1" applyFill="1" applyBorder="1" applyAlignment="1">
      <alignment horizontal="left" vertical="top" wrapText="1"/>
    </xf>
    <xf numFmtId="49" fontId="3" fillId="2" borderId="41" xfId="0" applyNumberFormat="1" applyFont="1" applyFill="1" applyBorder="1" applyAlignment="1">
      <alignment horizontal="right" vertical="top"/>
    </xf>
    <xf numFmtId="49" fontId="3" fillId="2" borderId="22" xfId="0" applyNumberFormat="1" applyFont="1" applyFill="1" applyBorder="1" applyAlignment="1">
      <alignment horizontal="right" vertical="top"/>
    </xf>
    <xf numFmtId="166" fontId="2" fillId="8" borderId="52" xfId="0" applyNumberFormat="1" applyFont="1" applyFill="1" applyBorder="1" applyAlignment="1">
      <alignment horizontal="center" vertical="top" wrapText="1"/>
    </xf>
    <xf numFmtId="166" fontId="2" fillId="8" borderId="11" xfId="0" applyNumberFormat="1" applyFont="1" applyFill="1" applyBorder="1" applyAlignment="1">
      <alignment horizontal="center" vertical="top" wrapText="1"/>
    </xf>
    <xf numFmtId="49" fontId="2" fillId="8" borderId="54" xfId="0" applyNumberFormat="1" applyFont="1" applyFill="1" applyBorder="1" applyAlignment="1">
      <alignment horizontal="center" vertical="top" wrapText="1"/>
    </xf>
    <xf numFmtId="49" fontId="2" fillId="8" borderId="28" xfId="0" applyNumberFormat="1" applyFont="1" applyFill="1" applyBorder="1" applyAlignment="1">
      <alignment horizontal="center" vertical="top" wrapText="1"/>
    </xf>
    <xf numFmtId="0" fontId="2" fillId="0" borderId="53" xfId="0" applyFont="1" applyBorder="1" applyAlignment="1">
      <alignment horizontal="center" vertical="top"/>
    </xf>
    <xf numFmtId="0" fontId="2" fillId="0" borderId="10" xfId="0" applyFont="1" applyBorder="1" applyAlignment="1">
      <alignment horizontal="center" vertical="top"/>
    </xf>
    <xf numFmtId="0" fontId="2" fillId="0" borderId="19" xfId="0" applyFont="1" applyBorder="1" applyAlignment="1">
      <alignment horizontal="center" vertical="top"/>
    </xf>
    <xf numFmtId="0" fontId="2" fillId="8" borderId="81" xfId="0" applyFont="1" applyFill="1" applyBorder="1" applyAlignment="1">
      <alignment horizontal="left" vertical="top" wrapText="1"/>
    </xf>
    <xf numFmtId="0" fontId="2" fillId="8" borderId="14" xfId="0" applyFont="1" applyFill="1" applyBorder="1" applyAlignment="1">
      <alignment horizontal="left" vertical="top" wrapText="1"/>
    </xf>
    <xf numFmtId="0" fontId="2" fillId="0" borderId="10" xfId="0" applyFont="1" applyFill="1" applyBorder="1" applyAlignment="1">
      <alignment vertical="top" wrapText="1"/>
    </xf>
    <xf numFmtId="0" fontId="2" fillId="8" borderId="104" xfId="0" applyFont="1" applyFill="1" applyBorder="1" applyAlignment="1">
      <alignment horizontal="left" vertical="top" wrapText="1"/>
    </xf>
    <xf numFmtId="0" fontId="2" fillId="8" borderId="38" xfId="0" applyFont="1" applyFill="1" applyBorder="1" applyAlignment="1">
      <alignment horizontal="left" vertical="top" wrapText="1"/>
    </xf>
    <xf numFmtId="0" fontId="3" fillId="5" borderId="39" xfId="0" applyFont="1" applyFill="1" applyBorder="1" applyAlignment="1">
      <alignment horizontal="right" vertical="top" wrapText="1"/>
    </xf>
    <xf numFmtId="0" fontId="3" fillId="5" borderId="18" xfId="0" applyFont="1" applyFill="1" applyBorder="1" applyAlignment="1">
      <alignment horizontal="right" vertical="top" wrapText="1"/>
    </xf>
    <xf numFmtId="0" fontId="3" fillId="5" borderId="40" xfId="0" applyFont="1" applyFill="1" applyBorder="1" applyAlignment="1">
      <alignment horizontal="right" vertical="top" wrapText="1"/>
    </xf>
    <xf numFmtId="49" fontId="3" fillId="12" borderId="41" xfId="0" applyNumberFormat="1" applyFont="1" applyFill="1" applyBorder="1" applyAlignment="1">
      <alignment horizontal="right" vertical="top"/>
    </xf>
    <xf numFmtId="49" fontId="3" fillId="12" borderId="22" xfId="0" applyNumberFormat="1" applyFont="1" applyFill="1" applyBorder="1" applyAlignment="1">
      <alignment horizontal="right" vertical="top"/>
    </xf>
    <xf numFmtId="49" fontId="3" fillId="12" borderId="23" xfId="0" applyNumberFormat="1" applyFont="1" applyFill="1" applyBorder="1" applyAlignment="1">
      <alignment horizontal="right" vertical="top"/>
    </xf>
    <xf numFmtId="49" fontId="3" fillId="0" borderId="18" xfId="0" applyNumberFormat="1" applyFont="1" applyFill="1" applyBorder="1" applyAlignment="1">
      <alignment horizontal="center" vertical="top"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4" borderId="34" xfId="0" applyFont="1" applyFill="1" applyBorder="1" applyAlignment="1">
      <alignment horizontal="right" vertical="top" wrapText="1"/>
    </xf>
    <xf numFmtId="0" fontId="3" fillId="4" borderId="24" xfId="0" applyFont="1" applyFill="1" applyBorder="1" applyAlignment="1">
      <alignment horizontal="right" vertical="top" wrapText="1"/>
    </xf>
    <xf numFmtId="0" fontId="3" fillId="4" borderId="25" xfId="0" applyFont="1" applyFill="1" applyBorder="1" applyAlignment="1">
      <alignment horizontal="right" vertical="top" wrapText="1"/>
    </xf>
    <xf numFmtId="0" fontId="2" fillId="3" borderId="42" xfId="0" applyFont="1" applyFill="1" applyBorder="1" applyAlignment="1">
      <alignment horizontal="left" vertical="top" wrapText="1"/>
    </xf>
    <xf numFmtId="0" fontId="2" fillId="3" borderId="43" xfId="0" applyFont="1" applyFill="1" applyBorder="1" applyAlignment="1">
      <alignment horizontal="left" vertical="top" wrapText="1"/>
    </xf>
    <xf numFmtId="0" fontId="2" fillId="3" borderId="44" xfId="0" applyFont="1" applyFill="1" applyBorder="1" applyAlignment="1">
      <alignment horizontal="left" vertical="top" wrapText="1"/>
    </xf>
    <xf numFmtId="0" fontId="2" fillId="8" borderId="28" xfId="0" applyFont="1" applyFill="1" applyBorder="1" applyAlignment="1">
      <alignment vertical="top" wrapText="1"/>
    </xf>
    <xf numFmtId="0" fontId="2" fillId="7" borderId="42" xfId="0" applyFont="1" applyFill="1" applyBorder="1" applyAlignment="1">
      <alignment horizontal="left" vertical="top" wrapText="1"/>
    </xf>
    <xf numFmtId="0" fontId="2" fillId="7" borderId="43" xfId="0" applyFont="1" applyFill="1" applyBorder="1" applyAlignment="1">
      <alignment horizontal="left" vertical="top" wrapText="1"/>
    </xf>
    <xf numFmtId="0" fontId="2" fillId="7" borderId="44" xfId="0" applyFont="1" applyFill="1" applyBorder="1" applyAlignment="1">
      <alignment horizontal="left" vertical="top" wrapText="1"/>
    </xf>
    <xf numFmtId="0" fontId="2" fillId="7" borderId="34" xfId="0" applyFont="1" applyFill="1" applyBorder="1" applyAlignment="1">
      <alignment horizontal="left" vertical="top" wrapText="1"/>
    </xf>
    <xf numFmtId="0" fontId="5" fillId="7" borderId="24" xfId="0" applyFont="1" applyFill="1" applyBorder="1" applyAlignment="1">
      <alignment horizontal="left" vertical="top" wrapText="1"/>
    </xf>
    <xf numFmtId="3" fontId="2" fillId="0" borderId="62" xfId="0" applyNumberFormat="1" applyFont="1" applyFill="1" applyBorder="1" applyAlignment="1">
      <alignment horizontal="left" vertical="top" wrapText="1"/>
    </xf>
    <xf numFmtId="0" fontId="2" fillId="12" borderId="21" xfId="0" applyFont="1" applyFill="1" applyBorder="1" applyAlignment="1">
      <alignment horizontal="center" vertical="top"/>
    </xf>
    <xf numFmtId="0" fontId="2" fillId="12" borderId="22" xfId="0" applyFont="1" applyFill="1" applyBorder="1" applyAlignment="1">
      <alignment horizontal="center" vertical="top"/>
    </xf>
    <xf numFmtId="0" fontId="2" fillId="12" borderId="23" xfId="0" applyFont="1" applyFill="1" applyBorder="1" applyAlignment="1">
      <alignment horizontal="center" vertical="top"/>
    </xf>
    <xf numFmtId="0" fontId="8" fillId="11" borderId="21" xfId="0" applyFont="1" applyFill="1" applyBorder="1" applyAlignment="1">
      <alignment horizontal="center" vertical="top" wrapText="1"/>
    </xf>
    <xf numFmtId="0" fontId="8" fillId="11" borderId="22" xfId="0" applyFont="1" applyFill="1" applyBorder="1" applyAlignment="1">
      <alignment horizontal="center" vertical="top" wrapText="1"/>
    </xf>
    <xf numFmtId="0" fontId="8" fillId="11" borderId="23" xfId="0" applyFont="1" applyFill="1" applyBorder="1" applyAlignment="1">
      <alignment horizontal="center" vertical="top" wrapText="1"/>
    </xf>
    <xf numFmtId="0" fontId="2" fillId="8" borderId="87" xfId="0" applyFont="1" applyFill="1" applyBorder="1" applyAlignment="1">
      <alignment horizontal="center" vertical="top"/>
    </xf>
    <xf numFmtId="0" fontId="2" fillId="8" borderId="45" xfId="0" applyFont="1" applyFill="1" applyBorder="1" applyAlignment="1">
      <alignment horizontal="center" vertical="top"/>
    </xf>
    <xf numFmtId="0" fontId="2" fillId="8" borderId="100" xfId="0" applyFont="1" applyFill="1" applyBorder="1" applyAlignment="1">
      <alignment horizontal="center" vertical="top"/>
    </xf>
    <xf numFmtId="0" fontId="2" fillId="8" borderId="90" xfId="0" applyFont="1" applyFill="1" applyBorder="1" applyAlignment="1">
      <alignment horizontal="center" vertical="top" wrapText="1"/>
    </xf>
    <xf numFmtId="3" fontId="2" fillId="0" borderId="0" xfId="0" applyNumberFormat="1" applyFont="1" applyFill="1" applyBorder="1" applyAlignment="1">
      <alignment horizontal="left" vertical="top" wrapText="1"/>
    </xf>
    <xf numFmtId="0" fontId="2" fillId="0" borderId="42" xfId="0" applyFont="1" applyBorder="1" applyAlignment="1">
      <alignment horizontal="left" vertical="top" wrapText="1"/>
    </xf>
    <xf numFmtId="0" fontId="2" fillId="0" borderId="43" xfId="0" applyFont="1" applyBorder="1" applyAlignment="1">
      <alignment horizontal="left" vertical="top" wrapText="1"/>
    </xf>
    <xf numFmtId="0" fontId="2" fillId="0" borderId="44" xfId="0" applyFont="1" applyBorder="1" applyAlignment="1">
      <alignment horizontal="left" vertical="top" wrapText="1"/>
    </xf>
    <xf numFmtId="0" fontId="2" fillId="9" borderId="21" xfId="0" applyFont="1" applyFill="1" applyBorder="1" applyAlignment="1">
      <alignment horizontal="center" vertical="top"/>
    </xf>
    <xf numFmtId="0" fontId="2" fillId="9" borderId="22" xfId="0" applyFont="1" applyFill="1" applyBorder="1" applyAlignment="1">
      <alignment horizontal="center" vertical="top"/>
    </xf>
    <xf numFmtId="0" fontId="2" fillId="9" borderId="23" xfId="0" applyFont="1" applyFill="1" applyBorder="1" applyAlignment="1">
      <alignment horizontal="center" vertical="top"/>
    </xf>
    <xf numFmtId="49" fontId="3" fillId="9" borderId="38" xfId="0" applyNumberFormat="1" applyFont="1" applyFill="1" applyBorder="1" applyAlignment="1">
      <alignment horizontal="center" vertical="top"/>
    </xf>
    <xf numFmtId="49" fontId="3" fillId="11" borderId="36" xfId="0" applyNumberFormat="1" applyFont="1" applyFill="1" applyBorder="1" applyAlignment="1">
      <alignment horizontal="right" vertical="top"/>
    </xf>
    <xf numFmtId="49" fontId="3" fillId="11" borderId="18" xfId="0" applyNumberFormat="1" applyFont="1" applyFill="1" applyBorder="1" applyAlignment="1">
      <alignment horizontal="right" vertical="top"/>
    </xf>
    <xf numFmtId="49" fontId="3" fillId="11" borderId="40" xfId="0" applyNumberFormat="1" applyFont="1" applyFill="1" applyBorder="1" applyAlignment="1">
      <alignment horizontal="right" vertical="top"/>
    </xf>
    <xf numFmtId="49" fontId="3" fillId="9" borderId="41" xfId="0" applyNumberFormat="1" applyFont="1" applyFill="1" applyBorder="1" applyAlignment="1">
      <alignment horizontal="right" vertical="top"/>
    </xf>
    <xf numFmtId="49" fontId="3" fillId="9" borderId="22" xfId="0" applyNumberFormat="1" applyFont="1" applyFill="1" applyBorder="1" applyAlignment="1">
      <alignment horizontal="right" vertical="top"/>
    </xf>
    <xf numFmtId="49" fontId="3" fillId="9" borderId="23" xfId="0" applyNumberFormat="1" applyFont="1" applyFill="1" applyBorder="1" applyAlignment="1">
      <alignment horizontal="right" vertical="top"/>
    </xf>
    <xf numFmtId="49" fontId="2" fillId="7" borderId="10" xfId="0" applyNumberFormat="1" applyFont="1" applyFill="1" applyBorder="1" applyAlignment="1">
      <alignment horizontal="center" vertical="center" textRotation="90" wrapText="1"/>
    </xf>
    <xf numFmtId="0" fontId="5" fillId="8" borderId="10" xfId="0" applyFont="1" applyFill="1" applyBorder="1" applyAlignment="1">
      <alignment vertical="top" wrapText="1"/>
    </xf>
    <xf numFmtId="0" fontId="3" fillId="4" borderId="32" xfId="0" applyFont="1" applyFill="1" applyBorder="1" applyAlignment="1">
      <alignment horizontal="right" vertical="top" wrapText="1"/>
    </xf>
    <xf numFmtId="0" fontId="3" fillId="4" borderId="35" xfId="0" applyFont="1" applyFill="1" applyBorder="1" applyAlignment="1">
      <alignment horizontal="right" vertical="top" wrapText="1"/>
    </xf>
    <xf numFmtId="0" fontId="3" fillId="4" borderId="33" xfId="0" applyFont="1" applyFill="1" applyBorder="1" applyAlignment="1">
      <alignment horizontal="right" vertical="top" wrapText="1"/>
    </xf>
    <xf numFmtId="0" fontId="3" fillId="7" borderId="34" xfId="0" applyFont="1" applyFill="1" applyBorder="1" applyAlignment="1">
      <alignment horizontal="right" vertical="top" wrapText="1"/>
    </xf>
    <xf numFmtId="0" fontId="3" fillId="7" borderId="24" xfId="0" applyFont="1" applyFill="1" applyBorder="1" applyAlignment="1">
      <alignment horizontal="right" vertical="top" wrapText="1"/>
    </xf>
    <xf numFmtId="0" fontId="3" fillId="7" borderId="25" xfId="0" applyFont="1" applyFill="1" applyBorder="1" applyAlignment="1">
      <alignment horizontal="right" vertical="top" wrapText="1"/>
    </xf>
    <xf numFmtId="49" fontId="7" fillId="7" borderId="10" xfId="0" applyNumberFormat="1" applyFont="1" applyFill="1" applyBorder="1" applyAlignment="1">
      <alignment horizontal="center" vertical="center" textRotation="90" wrapText="1"/>
    </xf>
    <xf numFmtId="0" fontId="22" fillId="0" borderId="10" xfId="0" applyFont="1" applyBorder="1" applyAlignment="1">
      <alignment horizontal="center" vertical="center" textRotation="90" wrapText="1"/>
    </xf>
    <xf numFmtId="0" fontId="5" fillId="8" borderId="19" xfId="0" applyFont="1" applyFill="1" applyBorder="1" applyAlignment="1">
      <alignment horizontal="left" vertical="top" wrapText="1"/>
    </xf>
    <xf numFmtId="0" fontId="8" fillId="0" borderId="48" xfId="0" applyFont="1" applyBorder="1" applyAlignment="1">
      <alignment horizontal="left" vertical="top" wrapText="1"/>
    </xf>
    <xf numFmtId="0" fontId="8" fillId="0" borderId="97" xfId="0" applyFont="1" applyBorder="1" applyAlignment="1">
      <alignment horizontal="left" vertical="top" wrapText="1"/>
    </xf>
    <xf numFmtId="0" fontId="8" fillId="8" borderId="60" xfId="0" applyFont="1" applyFill="1" applyBorder="1" applyAlignment="1">
      <alignment horizontal="left" vertical="top" wrapText="1"/>
    </xf>
    <xf numFmtId="0" fontId="8" fillId="8" borderId="100" xfId="0" applyFont="1" applyFill="1" applyBorder="1" applyAlignment="1">
      <alignment horizontal="left" vertical="top" wrapText="1"/>
    </xf>
    <xf numFmtId="0" fontId="8" fillId="8" borderId="53" xfId="0" applyFont="1" applyFill="1" applyBorder="1" applyAlignment="1">
      <alignment horizontal="left" vertical="top" wrapText="1"/>
    </xf>
    <xf numFmtId="0" fontId="8" fillId="8" borderId="85" xfId="0" applyFont="1" applyFill="1" applyBorder="1" applyAlignment="1">
      <alignment horizontal="left" vertical="top" wrapText="1"/>
    </xf>
    <xf numFmtId="0" fontId="2" fillId="0" borderId="93" xfId="0" applyNumberFormat="1" applyFont="1" applyFill="1" applyBorder="1" applyAlignment="1">
      <alignment horizontal="center" vertical="top" wrapText="1"/>
    </xf>
    <xf numFmtId="0" fontId="2" fillId="0" borderId="47" xfId="0" applyNumberFormat="1" applyFont="1" applyFill="1" applyBorder="1" applyAlignment="1">
      <alignment horizontal="center" vertical="top" wrapText="1"/>
    </xf>
    <xf numFmtId="166" fontId="2" fillId="8" borderId="4" xfId="0" applyNumberFormat="1" applyFont="1" applyFill="1" applyBorder="1" applyAlignment="1">
      <alignment horizontal="center" vertical="top"/>
    </xf>
    <xf numFmtId="166" fontId="2" fillId="8" borderId="3" xfId="0" applyNumberFormat="1" applyFont="1" applyFill="1" applyBorder="1" applyAlignment="1">
      <alignment horizontal="center" vertical="top"/>
    </xf>
    <xf numFmtId="166" fontId="2" fillId="8" borderId="14" xfId="0" applyNumberFormat="1" applyFont="1" applyFill="1" applyBorder="1" applyAlignment="1">
      <alignment horizontal="center" vertical="top"/>
    </xf>
    <xf numFmtId="0" fontId="2" fillId="0" borderId="87" xfId="0" applyNumberFormat="1" applyFont="1" applyFill="1" applyBorder="1" applyAlignment="1">
      <alignment horizontal="center" vertical="top" wrapText="1"/>
    </xf>
    <xf numFmtId="0" fontId="2" fillId="0" borderId="12" xfId="0" applyNumberFormat="1" applyFont="1" applyFill="1" applyBorder="1" applyAlignment="1">
      <alignment horizontal="center" vertical="top" wrapText="1"/>
    </xf>
    <xf numFmtId="0" fontId="2" fillId="0" borderId="89" xfId="0" applyNumberFormat="1" applyFont="1" applyFill="1" applyBorder="1" applyAlignment="1">
      <alignment horizontal="center" vertical="top" wrapText="1"/>
    </xf>
    <xf numFmtId="0" fontId="2" fillId="0" borderId="19" xfId="0" applyNumberFormat="1" applyFont="1" applyFill="1" applyBorder="1" applyAlignment="1">
      <alignment horizontal="center" vertical="top" wrapText="1"/>
    </xf>
    <xf numFmtId="0" fontId="2" fillId="0" borderId="81" xfId="0" applyNumberFormat="1" applyFont="1" applyFill="1" applyBorder="1" applyAlignment="1">
      <alignment horizontal="center" vertical="top" wrapText="1"/>
    </xf>
    <xf numFmtId="0" fontId="5" fillId="0" borderId="14" xfId="0" applyFont="1" applyBorder="1" applyAlignment="1">
      <alignment horizontal="center" vertical="top" wrapText="1"/>
    </xf>
    <xf numFmtId="0" fontId="2" fillId="8" borderId="89" xfId="0" applyFont="1" applyFill="1" applyBorder="1" applyAlignment="1">
      <alignment horizontal="left" vertical="top" wrapText="1"/>
    </xf>
    <xf numFmtId="0" fontId="2" fillId="2" borderId="21" xfId="0" applyFont="1" applyFill="1" applyBorder="1" applyAlignment="1">
      <alignment horizontal="center" vertical="top" wrapText="1"/>
    </xf>
    <xf numFmtId="0" fontId="2" fillId="2" borderId="22" xfId="0" applyFont="1" applyFill="1" applyBorder="1" applyAlignment="1">
      <alignment horizontal="center" vertical="top" wrapText="1"/>
    </xf>
    <xf numFmtId="0" fontId="2" fillId="2" borderId="23" xfId="0" applyFont="1" applyFill="1" applyBorder="1" applyAlignment="1">
      <alignment horizontal="center" vertical="top" wrapText="1"/>
    </xf>
    <xf numFmtId="0" fontId="3" fillId="2" borderId="41" xfId="0" applyFont="1" applyFill="1" applyBorder="1" applyAlignment="1">
      <alignment horizontal="left" vertical="top" wrapText="1"/>
    </xf>
    <xf numFmtId="0" fontId="3" fillId="2" borderId="22" xfId="0" applyFont="1" applyFill="1" applyBorder="1" applyAlignment="1">
      <alignment horizontal="left" vertical="top" wrapText="1"/>
    </xf>
    <xf numFmtId="0" fontId="3" fillId="2" borderId="23" xfId="0" applyFont="1" applyFill="1" applyBorder="1" applyAlignment="1">
      <alignment horizontal="left" vertical="top" wrapText="1"/>
    </xf>
    <xf numFmtId="49" fontId="3" fillId="8" borderId="53" xfId="0" applyNumberFormat="1" applyFont="1" applyFill="1" applyBorder="1" applyAlignment="1">
      <alignment horizontal="center" vertical="top" wrapText="1"/>
    </xf>
    <xf numFmtId="0" fontId="2" fillId="8" borderId="42" xfId="0" applyFont="1" applyFill="1" applyBorder="1" applyAlignment="1">
      <alignment horizontal="left" vertical="top" wrapText="1"/>
    </xf>
    <xf numFmtId="49" fontId="2" fillId="7" borderId="10" xfId="0" applyNumberFormat="1" applyFont="1" applyFill="1" applyBorder="1" applyAlignment="1">
      <alignment horizontal="center" vertical="center" textRotation="90"/>
    </xf>
    <xf numFmtId="0" fontId="2" fillId="8" borderId="97" xfId="0" applyFont="1" applyFill="1" applyBorder="1" applyAlignment="1">
      <alignment horizontal="left" vertical="top" wrapText="1"/>
    </xf>
    <xf numFmtId="0" fontId="2" fillId="7" borderId="10" xfId="0" applyFont="1" applyFill="1" applyBorder="1" applyAlignment="1">
      <alignment horizontal="center" vertical="center"/>
    </xf>
    <xf numFmtId="164" fontId="2" fillId="8" borderId="52" xfId="0" applyNumberFormat="1" applyFont="1" applyFill="1" applyBorder="1" applyAlignment="1">
      <alignment horizontal="center" vertical="top" wrapText="1"/>
    </xf>
    <xf numFmtId="164" fontId="2" fillId="8" borderId="11" xfId="0" applyNumberFormat="1" applyFont="1" applyFill="1" applyBorder="1" applyAlignment="1">
      <alignment horizontal="center" vertical="top" wrapText="1"/>
    </xf>
    <xf numFmtId="164" fontId="2" fillId="8" borderId="47" xfId="0" applyNumberFormat="1" applyFont="1" applyFill="1" applyBorder="1" applyAlignment="1">
      <alignment horizontal="center" vertical="top" wrapText="1"/>
    </xf>
    <xf numFmtId="49" fontId="1" fillId="7" borderId="10" xfId="0" applyNumberFormat="1" applyFont="1" applyFill="1" applyBorder="1" applyAlignment="1">
      <alignment horizontal="center" vertical="center" textRotation="90" wrapText="1"/>
    </xf>
    <xf numFmtId="0" fontId="17" fillId="7" borderId="10" xfId="0" applyFont="1" applyFill="1" applyBorder="1" applyAlignment="1">
      <alignment horizontal="center" vertical="center" textRotation="90" wrapText="1"/>
    </xf>
    <xf numFmtId="0" fontId="5" fillId="8" borderId="10" xfId="0" applyFont="1" applyFill="1" applyBorder="1" applyAlignment="1">
      <alignment horizontal="left" vertical="top" wrapText="1"/>
    </xf>
    <xf numFmtId="0" fontId="5" fillId="8" borderId="11" xfId="0" applyFont="1" applyFill="1" applyBorder="1" applyAlignment="1">
      <alignment horizontal="center" vertical="top" wrapText="1"/>
    </xf>
    <xf numFmtId="0" fontId="2" fillId="8" borderId="52" xfId="0" applyNumberFormat="1" applyFont="1" applyFill="1" applyBorder="1" applyAlignment="1">
      <alignment horizontal="center" vertical="top" wrapText="1"/>
    </xf>
    <xf numFmtId="0" fontId="2" fillId="8" borderId="11" xfId="0" applyNumberFormat="1" applyFont="1" applyFill="1" applyBorder="1" applyAlignment="1">
      <alignment horizontal="center" vertical="top" wrapText="1"/>
    </xf>
    <xf numFmtId="0" fontId="3" fillId="8" borderId="10" xfId="0" applyFont="1" applyFill="1" applyBorder="1" applyAlignment="1">
      <alignment horizontal="left" vertical="top" wrapText="1"/>
    </xf>
    <xf numFmtId="0" fontId="2" fillId="8" borderId="79" xfId="0" applyFont="1" applyFill="1" applyBorder="1" applyAlignment="1">
      <alignment horizontal="left" vertical="top" wrapText="1"/>
    </xf>
    <xf numFmtId="0" fontId="2" fillId="8" borderId="4" xfId="0" applyFont="1" applyFill="1" applyBorder="1" applyAlignment="1">
      <alignment horizontal="left" vertical="top" wrapText="1"/>
    </xf>
    <xf numFmtId="0" fontId="29" fillId="0" borderId="52" xfId="0" applyFont="1" applyBorder="1" applyAlignment="1">
      <alignment horizontal="center" vertical="top"/>
    </xf>
    <xf numFmtId="0" fontId="29" fillId="0" borderId="11" xfId="0" applyFont="1" applyBorder="1" applyAlignment="1">
      <alignment horizontal="center" vertical="top"/>
    </xf>
    <xf numFmtId="0" fontId="29" fillId="0" borderId="37" xfId="0" applyFont="1" applyBorder="1" applyAlignment="1">
      <alignment horizontal="center" vertical="top"/>
    </xf>
    <xf numFmtId="0" fontId="29" fillId="0" borderId="6" xfId="0" applyFont="1" applyBorder="1" applyAlignment="1">
      <alignment horizontal="center" vertical="top"/>
    </xf>
    <xf numFmtId="0" fontId="29" fillId="0" borderId="53" xfId="0" applyFont="1" applyBorder="1" applyAlignment="1">
      <alignment horizontal="center" vertical="top"/>
    </xf>
    <xf numFmtId="0" fontId="29" fillId="0" borderId="10" xfId="0" applyFont="1" applyBorder="1" applyAlignment="1">
      <alignment horizontal="center" vertical="top"/>
    </xf>
    <xf numFmtId="0" fontId="13" fillId="0" borderId="0" xfId="0" applyFont="1" applyAlignment="1">
      <alignment horizontal="left" vertical="top" wrapText="1"/>
    </xf>
  </cellXfs>
  <cellStyles count="4">
    <cellStyle name="Excel Built-in Normal" xfId="3"/>
    <cellStyle name="Įprastas" xfId="0" builtinId="0"/>
    <cellStyle name="Įprastas 2" xfId="2"/>
    <cellStyle name="Normal_biudz uz 2001 atskaitomybe3" xfId="1"/>
  </cellStyles>
  <dxfs count="0"/>
  <tableStyles count="0" defaultTableStyle="TableStyleMedium2" defaultPivotStyle="PivotStyleLight16"/>
  <colors>
    <mruColors>
      <color rgb="FFCCFFCC"/>
      <color rgb="FFFFCCFF"/>
      <color rgb="FFFFFF99"/>
      <color rgb="FFFFDDFF"/>
      <color rgb="FFFF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M121"/>
  <sheetViews>
    <sheetView zoomScaleNormal="100" zoomScaleSheetLayoutView="100" workbookViewId="0">
      <selection activeCell="N96" sqref="N96"/>
    </sheetView>
  </sheetViews>
  <sheetFormatPr defaultColWidth="9.42578125" defaultRowHeight="12.75"/>
  <cols>
    <col min="1" max="3" width="2.5703125" style="2" customWidth="1"/>
    <col min="4" max="4" width="3.42578125" style="2" customWidth="1"/>
    <col min="5" max="5" width="28" style="2" customWidth="1"/>
    <col min="6" max="6" width="4.42578125" style="20" customWidth="1"/>
    <col min="7" max="7" width="13" style="3" customWidth="1"/>
    <col min="8" max="8" width="9.42578125" style="20" customWidth="1"/>
    <col min="9" max="12" width="10.42578125" style="2" customWidth="1"/>
    <col min="13" max="13" width="36" style="2" customWidth="1"/>
    <col min="14" max="17" width="6.5703125" style="2" customWidth="1"/>
    <col min="18" max="18" width="14.42578125" style="1" customWidth="1"/>
    <col min="19" max="16384" width="9.42578125" style="1"/>
  </cols>
  <sheetData>
    <row r="1" spans="1:17" ht="15.6" customHeight="1">
      <c r="F1" s="40"/>
      <c r="I1" s="194"/>
      <c r="J1" s="194"/>
      <c r="K1" s="194"/>
      <c r="L1" s="194"/>
      <c r="M1" s="686" t="s">
        <v>143</v>
      </c>
      <c r="N1" s="686"/>
      <c r="O1" s="686"/>
      <c r="P1" s="686"/>
      <c r="Q1" s="686"/>
    </row>
    <row r="2" spans="1:17" ht="17.25" customHeight="1">
      <c r="F2" s="40"/>
      <c r="I2" s="46"/>
      <c r="J2" s="46"/>
      <c r="K2" s="46"/>
      <c r="L2" s="46"/>
      <c r="M2" s="46"/>
      <c r="N2" s="1"/>
      <c r="O2" s="1"/>
      <c r="P2" s="1"/>
      <c r="Q2" s="1"/>
    </row>
    <row r="3" spans="1:17" s="2" customFormat="1" ht="15" customHeight="1">
      <c r="A3" s="687" t="s">
        <v>112</v>
      </c>
      <c r="B3" s="687"/>
      <c r="C3" s="687"/>
      <c r="D3" s="687"/>
      <c r="E3" s="687"/>
      <c r="F3" s="687"/>
      <c r="G3" s="687"/>
      <c r="H3" s="687"/>
      <c r="I3" s="687"/>
      <c r="J3" s="687"/>
      <c r="K3" s="687"/>
      <c r="L3" s="687"/>
      <c r="M3" s="687"/>
      <c r="N3" s="687"/>
      <c r="O3" s="687"/>
      <c r="P3" s="687"/>
      <c r="Q3" s="687"/>
    </row>
    <row r="4" spans="1:17" ht="16.5" customHeight="1">
      <c r="A4" s="688" t="s">
        <v>46</v>
      </c>
      <c r="B4" s="688"/>
      <c r="C4" s="688"/>
      <c r="D4" s="688"/>
      <c r="E4" s="688"/>
      <c r="F4" s="688"/>
      <c r="G4" s="688"/>
      <c r="H4" s="688"/>
      <c r="I4" s="688"/>
      <c r="J4" s="688"/>
      <c r="K4" s="688"/>
      <c r="L4" s="688"/>
      <c r="M4" s="688"/>
      <c r="N4" s="688"/>
      <c r="O4" s="688"/>
      <c r="P4" s="688"/>
      <c r="Q4" s="688"/>
    </row>
    <row r="5" spans="1:17" ht="16.5" customHeight="1">
      <c r="A5" s="689" t="s">
        <v>25</v>
      </c>
      <c r="B5" s="689"/>
      <c r="C5" s="689"/>
      <c r="D5" s="689"/>
      <c r="E5" s="689"/>
      <c r="F5" s="689"/>
      <c r="G5" s="689"/>
      <c r="H5" s="689"/>
      <c r="I5" s="689"/>
      <c r="J5" s="689"/>
      <c r="K5" s="689"/>
      <c r="L5" s="689"/>
      <c r="M5" s="689"/>
      <c r="N5" s="689"/>
      <c r="O5" s="689"/>
      <c r="P5" s="689"/>
      <c r="Q5" s="689"/>
    </row>
    <row r="6" spans="1:17" ht="15" customHeight="1">
      <c r="A6" s="305"/>
      <c r="B6" s="305"/>
      <c r="C6" s="305"/>
      <c r="D6" s="305"/>
      <c r="E6" s="305"/>
      <c r="F6" s="305"/>
      <c r="G6" s="305"/>
      <c r="H6" s="305"/>
      <c r="I6" s="305"/>
      <c r="J6" s="305"/>
      <c r="K6" s="305"/>
      <c r="L6" s="305"/>
      <c r="M6" s="305"/>
      <c r="N6" s="305"/>
      <c r="O6" s="305"/>
      <c r="P6" s="305"/>
      <c r="Q6" s="305"/>
    </row>
    <row r="7" spans="1:17" ht="15" customHeight="1" thickBot="1">
      <c r="G7" s="2"/>
      <c r="K7" s="86"/>
      <c r="L7" s="86"/>
      <c r="P7" s="715" t="s">
        <v>23</v>
      </c>
      <c r="Q7" s="715"/>
    </row>
    <row r="8" spans="1:17" s="23" customFormat="1" ht="29.25" customHeight="1" thickBot="1">
      <c r="A8" s="716" t="s">
        <v>15</v>
      </c>
      <c r="B8" s="712" t="s">
        <v>0</v>
      </c>
      <c r="C8" s="712" t="s">
        <v>1</v>
      </c>
      <c r="D8" s="712" t="s">
        <v>18</v>
      </c>
      <c r="E8" s="719" t="s">
        <v>9</v>
      </c>
      <c r="F8" s="712" t="s">
        <v>69</v>
      </c>
      <c r="G8" s="722" t="s">
        <v>70</v>
      </c>
      <c r="H8" s="725" t="s">
        <v>2</v>
      </c>
      <c r="I8" s="728" t="s">
        <v>103</v>
      </c>
      <c r="J8" s="739" t="s">
        <v>110</v>
      </c>
      <c r="K8" s="742" t="s">
        <v>71</v>
      </c>
      <c r="L8" s="745" t="s">
        <v>111</v>
      </c>
      <c r="M8" s="736" t="s">
        <v>68</v>
      </c>
      <c r="N8" s="737"/>
      <c r="O8" s="737"/>
      <c r="P8" s="737"/>
      <c r="Q8" s="738"/>
    </row>
    <row r="9" spans="1:17" s="23" customFormat="1" ht="21.75" customHeight="1">
      <c r="A9" s="717"/>
      <c r="B9" s="713"/>
      <c r="C9" s="713"/>
      <c r="D9" s="713"/>
      <c r="E9" s="720"/>
      <c r="F9" s="713"/>
      <c r="G9" s="723"/>
      <c r="H9" s="726"/>
      <c r="I9" s="729"/>
      <c r="J9" s="740"/>
      <c r="K9" s="743"/>
      <c r="L9" s="746"/>
      <c r="M9" s="708" t="s">
        <v>9</v>
      </c>
      <c r="N9" s="734" t="s">
        <v>108</v>
      </c>
      <c r="O9" s="731" t="s">
        <v>102</v>
      </c>
      <c r="P9" s="732"/>
      <c r="Q9" s="733"/>
    </row>
    <row r="10" spans="1:17" s="23" customFormat="1" ht="83.25" customHeight="1" thickBot="1">
      <c r="A10" s="718"/>
      <c r="B10" s="714"/>
      <c r="C10" s="714"/>
      <c r="D10" s="714"/>
      <c r="E10" s="721"/>
      <c r="F10" s="714"/>
      <c r="G10" s="724"/>
      <c r="H10" s="727"/>
      <c r="I10" s="730"/>
      <c r="J10" s="741"/>
      <c r="K10" s="744"/>
      <c r="L10" s="747"/>
      <c r="M10" s="709"/>
      <c r="N10" s="735"/>
      <c r="O10" s="127" t="s">
        <v>72</v>
      </c>
      <c r="P10" s="206" t="s">
        <v>73</v>
      </c>
      <c r="Q10" s="207" t="s">
        <v>109</v>
      </c>
    </row>
    <row r="11" spans="1:17" s="7" customFormat="1" ht="14.85" customHeight="1">
      <c r="A11" s="710" t="s">
        <v>21</v>
      </c>
      <c r="B11" s="711"/>
      <c r="C11" s="711"/>
      <c r="D11" s="711"/>
      <c r="E11" s="711"/>
      <c r="F11" s="711"/>
      <c r="G11" s="711"/>
      <c r="H11" s="711"/>
      <c r="I11" s="711"/>
      <c r="J11" s="711"/>
      <c r="K11" s="711"/>
      <c r="L11" s="711"/>
      <c r="M11" s="711"/>
      <c r="N11" s="711"/>
      <c r="O11" s="316"/>
      <c r="P11" s="316"/>
      <c r="Q11" s="191"/>
    </row>
    <row r="12" spans="1:17" s="7" customFormat="1" ht="14.85" customHeight="1">
      <c r="A12" s="690" t="s">
        <v>47</v>
      </c>
      <c r="B12" s="691"/>
      <c r="C12" s="691"/>
      <c r="D12" s="691"/>
      <c r="E12" s="691"/>
      <c r="F12" s="691"/>
      <c r="G12" s="691"/>
      <c r="H12" s="691"/>
      <c r="I12" s="691"/>
      <c r="J12" s="691"/>
      <c r="K12" s="691"/>
      <c r="L12" s="691"/>
      <c r="M12" s="691"/>
      <c r="N12" s="691"/>
      <c r="O12" s="209"/>
      <c r="P12" s="209"/>
      <c r="Q12" s="210"/>
    </row>
    <row r="13" spans="1:17" ht="14.85" customHeight="1" thickBot="1">
      <c r="A13" s="292" t="s">
        <v>3</v>
      </c>
      <c r="B13" s="692" t="s">
        <v>52</v>
      </c>
      <c r="C13" s="693"/>
      <c r="D13" s="693"/>
      <c r="E13" s="693"/>
      <c r="F13" s="693"/>
      <c r="G13" s="693"/>
      <c r="H13" s="693"/>
      <c r="I13" s="693"/>
      <c r="J13" s="693"/>
      <c r="K13" s="693"/>
      <c r="L13" s="693"/>
      <c r="M13" s="693"/>
      <c r="N13" s="693"/>
      <c r="O13" s="211"/>
      <c r="P13" s="211"/>
      <c r="Q13" s="212"/>
    </row>
    <row r="14" spans="1:17" ht="14.85" customHeight="1" thickBot="1">
      <c r="A14" s="292" t="s">
        <v>3</v>
      </c>
      <c r="B14" s="293" t="s">
        <v>3</v>
      </c>
      <c r="C14" s="694" t="s">
        <v>53</v>
      </c>
      <c r="D14" s="695"/>
      <c r="E14" s="695"/>
      <c r="F14" s="695"/>
      <c r="G14" s="695"/>
      <c r="H14" s="695"/>
      <c r="I14" s="695"/>
      <c r="J14" s="695"/>
      <c r="K14" s="695"/>
      <c r="L14" s="695"/>
      <c r="M14" s="695"/>
      <c r="N14" s="695"/>
      <c r="O14" s="295"/>
      <c r="P14" s="295"/>
      <c r="Q14" s="298"/>
    </row>
    <row r="15" spans="1:17" ht="33" customHeight="1">
      <c r="A15" s="308" t="s">
        <v>3</v>
      </c>
      <c r="B15" s="309" t="s">
        <v>3</v>
      </c>
      <c r="C15" s="185" t="s">
        <v>3</v>
      </c>
      <c r="D15" s="311"/>
      <c r="E15" s="327" t="s">
        <v>31</v>
      </c>
      <c r="F15" s="78"/>
      <c r="G15" s="35"/>
      <c r="H15" s="197"/>
      <c r="I15" s="98"/>
      <c r="J15" s="294"/>
      <c r="K15" s="304"/>
      <c r="L15" s="135"/>
      <c r="M15" s="238"/>
      <c r="N15" s="132"/>
      <c r="O15" s="296"/>
      <c r="P15" s="297"/>
      <c r="Q15" s="299"/>
    </row>
    <row r="16" spans="1:17" ht="25.5" customHeight="1">
      <c r="A16" s="701"/>
      <c r="B16" s="702"/>
      <c r="C16" s="185"/>
      <c r="D16" s="703" t="s">
        <v>3</v>
      </c>
      <c r="E16" s="697" t="s">
        <v>66</v>
      </c>
      <c r="F16" s="63" t="s">
        <v>49</v>
      </c>
      <c r="G16" s="699" t="s">
        <v>58</v>
      </c>
      <c r="H16" s="196" t="s">
        <v>17</v>
      </c>
      <c r="I16" s="72">
        <v>303</v>
      </c>
      <c r="J16" s="677">
        <v>283.5</v>
      </c>
      <c r="K16" s="765">
        <v>283.5</v>
      </c>
      <c r="L16" s="683">
        <v>283.5</v>
      </c>
      <c r="M16" s="239" t="s">
        <v>24</v>
      </c>
      <c r="N16" s="341">
        <v>90</v>
      </c>
      <c r="O16" s="342">
        <v>100</v>
      </c>
      <c r="P16" s="213">
        <v>100</v>
      </c>
      <c r="Q16" s="208">
        <v>100</v>
      </c>
    </row>
    <row r="17" spans="1:18" ht="17.100000000000001" customHeight="1">
      <c r="A17" s="701"/>
      <c r="B17" s="702"/>
      <c r="C17" s="185"/>
      <c r="D17" s="704"/>
      <c r="E17" s="706"/>
      <c r="F17" s="64"/>
      <c r="G17" s="707"/>
      <c r="H17" s="291"/>
      <c r="I17" s="71"/>
      <c r="J17" s="678"/>
      <c r="K17" s="766"/>
      <c r="L17" s="684"/>
      <c r="M17" s="332" t="s">
        <v>90</v>
      </c>
      <c r="N17" s="343">
        <v>30</v>
      </c>
      <c r="O17" s="504">
        <v>75</v>
      </c>
      <c r="P17" s="146">
        <v>70</v>
      </c>
      <c r="Q17" s="129">
        <v>70</v>
      </c>
    </row>
    <row r="18" spans="1:18" ht="29.1" customHeight="1">
      <c r="A18" s="701"/>
      <c r="B18" s="702"/>
      <c r="C18" s="185"/>
      <c r="D18" s="704"/>
      <c r="E18" s="706"/>
      <c r="F18" s="324" t="s">
        <v>67</v>
      </c>
      <c r="G18" s="707"/>
      <c r="H18" s="291"/>
      <c r="I18" s="71"/>
      <c r="J18" s="678"/>
      <c r="K18" s="766"/>
      <c r="L18" s="684"/>
      <c r="M18" s="240" t="s">
        <v>97</v>
      </c>
      <c r="N18" s="344">
        <v>5</v>
      </c>
      <c r="O18" s="345">
        <v>5</v>
      </c>
      <c r="P18" s="346">
        <v>5</v>
      </c>
      <c r="Q18" s="236">
        <v>5</v>
      </c>
      <c r="R18" s="70"/>
    </row>
    <row r="19" spans="1:18" ht="27.75" customHeight="1">
      <c r="A19" s="701"/>
      <c r="B19" s="702"/>
      <c r="C19" s="185"/>
      <c r="D19" s="704"/>
      <c r="E19" s="706"/>
      <c r="F19" s="324" t="s">
        <v>79</v>
      </c>
      <c r="G19" s="707"/>
      <c r="H19" s="291"/>
      <c r="I19" s="71"/>
      <c r="J19" s="678"/>
      <c r="K19" s="766"/>
      <c r="L19" s="684"/>
      <c r="M19" s="133" t="s">
        <v>60</v>
      </c>
      <c r="N19" s="344">
        <v>3</v>
      </c>
      <c r="O19" s="347">
        <v>2</v>
      </c>
      <c r="P19" s="348">
        <v>2</v>
      </c>
      <c r="Q19" s="237">
        <v>3</v>
      </c>
    </row>
    <row r="20" spans="1:18" ht="27" customHeight="1">
      <c r="A20" s="701"/>
      <c r="B20" s="702"/>
      <c r="C20" s="185"/>
      <c r="D20" s="704"/>
      <c r="E20" s="706"/>
      <c r="F20" s="64" t="s">
        <v>80</v>
      </c>
      <c r="G20" s="313"/>
      <c r="H20" s="291"/>
      <c r="I20" s="71"/>
      <c r="J20" s="678"/>
      <c r="K20" s="766"/>
      <c r="L20" s="684"/>
      <c r="M20" s="396" t="s">
        <v>121</v>
      </c>
      <c r="N20" s="398">
        <v>200</v>
      </c>
      <c r="O20" s="397"/>
      <c r="P20" s="348"/>
      <c r="Q20" s="130"/>
      <c r="R20" s="383"/>
    </row>
    <row r="21" spans="1:18" ht="28.5" customHeight="1">
      <c r="A21" s="701"/>
      <c r="B21" s="702"/>
      <c r="C21" s="185"/>
      <c r="D21" s="704"/>
      <c r="E21" s="706"/>
      <c r="F21" s="64"/>
      <c r="G21" s="391"/>
      <c r="H21" s="291"/>
      <c r="I21" s="71"/>
      <c r="J21" s="678"/>
      <c r="K21" s="766"/>
      <c r="L21" s="684"/>
      <c r="M21" s="392" t="s">
        <v>120</v>
      </c>
      <c r="N21" s="349"/>
      <c r="O21" s="384">
        <v>320</v>
      </c>
      <c r="P21" s="348">
        <v>400</v>
      </c>
      <c r="Q21" s="130">
        <v>400</v>
      </c>
      <c r="R21" s="383"/>
    </row>
    <row r="22" spans="1:18" ht="30" customHeight="1">
      <c r="A22" s="701"/>
      <c r="B22" s="702"/>
      <c r="C22" s="185"/>
      <c r="D22" s="704"/>
      <c r="E22" s="706"/>
      <c r="F22" s="64"/>
      <c r="G22" s="313"/>
      <c r="H22" s="291"/>
      <c r="I22" s="71"/>
      <c r="J22" s="678"/>
      <c r="K22" s="766"/>
      <c r="L22" s="684"/>
      <c r="M22" s="404" t="s">
        <v>55</v>
      </c>
      <c r="N22" s="399">
        <v>1</v>
      </c>
      <c r="O22" s="400"/>
      <c r="P22" s="348"/>
      <c r="Q22" s="130"/>
    </row>
    <row r="23" spans="1:18" ht="27.75" customHeight="1">
      <c r="A23" s="701"/>
      <c r="B23" s="702"/>
      <c r="C23" s="185"/>
      <c r="D23" s="705"/>
      <c r="E23" s="706"/>
      <c r="F23" s="64"/>
      <c r="G23" s="313"/>
      <c r="H23" s="291"/>
      <c r="I23" s="71"/>
      <c r="J23" s="679"/>
      <c r="K23" s="767"/>
      <c r="L23" s="685"/>
      <c r="M23" s="431" t="s">
        <v>63</v>
      </c>
      <c r="N23" s="401">
        <v>1</v>
      </c>
      <c r="O23" s="402"/>
      <c r="P23" s="403"/>
      <c r="Q23" s="285"/>
    </row>
    <row r="24" spans="1:18" ht="27.75" customHeight="1">
      <c r="A24" s="326"/>
      <c r="B24" s="309"/>
      <c r="C24" s="69"/>
      <c r="D24" s="696" t="s">
        <v>5</v>
      </c>
      <c r="E24" s="754" t="s">
        <v>130</v>
      </c>
      <c r="F24" s="323" t="s">
        <v>33</v>
      </c>
      <c r="G24" s="699" t="s">
        <v>58</v>
      </c>
      <c r="H24" s="56" t="s">
        <v>17</v>
      </c>
      <c r="I24" s="72">
        <v>3</v>
      </c>
      <c r="J24" s="48">
        <v>3</v>
      </c>
      <c r="K24" s="65">
        <v>3</v>
      </c>
      <c r="L24" s="432">
        <v>3</v>
      </c>
      <c r="M24" s="437" t="s">
        <v>114</v>
      </c>
      <c r="N24" s="157">
        <v>1</v>
      </c>
      <c r="O24" s="350">
        <v>1</v>
      </c>
      <c r="P24" s="428"/>
      <c r="Q24" s="284"/>
    </row>
    <row r="25" spans="1:18" ht="18.75" customHeight="1">
      <c r="A25" s="326"/>
      <c r="B25" s="309"/>
      <c r="C25" s="25"/>
      <c r="D25" s="696"/>
      <c r="E25" s="755"/>
      <c r="F25" s="64" t="s">
        <v>49</v>
      </c>
      <c r="G25" s="707"/>
      <c r="H25" s="291"/>
      <c r="I25" s="71"/>
      <c r="J25" s="433"/>
      <c r="K25" s="433"/>
      <c r="L25" s="434"/>
      <c r="M25" s="768" t="s">
        <v>128</v>
      </c>
      <c r="N25" s="36"/>
      <c r="O25" s="438">
        <v>1</v>
      </c>
      <c r="P25" s="407">
        <v>1</v>
      </c>
      <c r="Q25" s="439">
        <v>1</v>
      </c>
    </row>
    <row r="26" spans="1:18" ht="19.5" customHeight="1">
      <c r="A26" s="326"/>
      <c r="B26" s="309"/>
      <c r="C26" s="25"/>
      <c r="D26" s="696"/>
      <c r="E26" s="755"/>
      <c r="F26" s="153" t="s">
        <v>80</v>
      </c>
      <c r="G26" s="700"/>
      <c r="H26" s="325"/>
      <c r="I26" s="73"/>
      <c r="J26" s="435"/>
      <c r="K26" s="435"/>
      <c r="L26" s="436"/>
      <c r="M26" s="769"/>
      <c r="N26" s="405"/>
      <c r="O26" s="406"/>
      <c r="P26" s="227"/>
      <c r="Q26" s="408"/>
    </row>
    <row r="27" spans="1:18" ht="19.350000000000001" customHeight="1">
      <c r="A27" s="326"/>
      <c r="B27" s="309"/>
      <c r="C27" s="69"/>
      <c r="D27" s="440"/>
      <c r="E27" s="754" t="s">
        <v>32</v>
      </c>
      <c r="F27" s="67" t="s">
        <v>33</v>
      </c>
      <c r="G27" s="699" t="s">
        <v>54</v>
      </c>
      <c r="H27" s="36" t="s">
        <v>28</v>
      </c>
      <c r="I27" s="156">
        <v>15.5</v>
      </c>
      <c r="J27" s="155"/>
      <c r="K27" s="154"/>
      <c r="L27" s="49"/>
      <c r="M27" s="756" t="s">
        <v>62</v>
      </c>
      <c r="N27" s="196">
        <v>100</v>
      </c>
      <c r="O27" s="351"/>
      <c r="P27" s="148"/>
      <c r="Q27" s="286"/>
    </row>
    <row r="28" spans="1:18" ht="19.350000000000001" customHeight="1">
      <c r="A28" s="326"/>
      <c r="B28" s="309"/>
      <c r="C28" s="69"/>
      <c r="D28" s="314"/>
      <c r="E28" s="755"/>
      <c r="F28" s="42" t="s">
        <v>20</v>
      </c>
      <c r="G28" s="707"/>
      <c r="H28" s="159" t="s">
        <v>27</v>
      </c>
      <c r="I28" s="180">
        <v>83.8</v>
      </c>
      <c r="J28" s="49"/>
      <c r="K28" s="162"/>
      <c r="L28" s="164"/>
      <c r="M28" s="757"/>
      <c r="N28" s="247"/>
      <c r="O28" s="226"/>
      <c r="P28" s="149"/>
      <c r="Q28" s="290"/>
    </row>
    <row r="29" spans="1:18" ht="19.350000000000001" customHeight="1">
      <c r="A29" s="511"/>
      <c r="B29" s="509"/>
      <c r="C29" s="69"/>
      <c r="D29" s="508"/>
      <c r="E29" s="755"/>
      <c r="F29" s="42"/>
      <c r="G29" s="707"/>
      <c r="H29" s="158" t="s">
        <v>131</v>
      </c>
      <c r="I29" s="71">
        <v>1.4</v>
      </c>
      <c r="J29" s="484"/>
      <c r="K29" s="162"/>
      <c r="L29" s="164"/>
      <c r="M29" s="510"/>
      <c r="N29" s="247"/>
      <c r="O29" s="226"/>
      <c r="P29" s="149"/>
      <c r="Q29" s="290"/>
    </row>
    <row r="30" spans="1:18" ht="19.350000000000001" customHeight="1">
      <c r="A30" s="326"/>
      <c r="B30" s="309"/>
      <c r="C30" s="69"/>
      <c r="D30" s="430"/>
      <c r="E30" s="755"/>
      <c r="F30" s="42"/>
      <c r="G30" s="707"/>
      <c r="H30" s="158" t="s">
        <v>35</v>
      </c>
      <c r="I30" s="160">
        <v>3.7</v>
      </c>
      <c r="J30" s="179"/>
      <c r="K30" s="49"/>
      <c r="L30" s="165"/>
      <c r="M30" s="322"/>
      <c r="N30" s="247"/>
      <c r="O30" s="229"/>
      <c r="P30" s="227"/>
      <c r="Q30" s="192"/>
    </row>
    <row r="31" spans="1:18" ht="15" customHeight="1">
      <c r="A31" s="326"/>
      <c r="B31" s="309"/>
      <c r="C31" s="25"/>
      <c r="D31" s="696"/>
      <c r="E31" s="697" t="s">
        <v>93</v>
      </c>
      <c r="F31" s="323" t="s">
        <v>33</v>
      </c>
      <c r="G31" s="699" t="s">
        <v>58</v>
      </c>
      <c r="H31" s="56" t="s">
        <v>17</v>
      </c>
      <c r="I31" s="71">
        <v>10</v>
      </c>
      <c r="J31" s="48"/>
      <c r="K31" s="65"/>
      <c r="L31" s="87"/>
      <c r="M31" s="320" t="s">
        <v>95</v>
      </c>
      <c r="N31" s="56">
        <v>1</v>
      </c>
      <c r="O31" s="228"/>
      <c r="P31" s="312"/>
      <c r="Q31" s="131"/>
    </row>
    <row r="32" spans="1:18" ht="15" customHeight="1">
      <c r="A32" s="326"/>
      <c r="B32" s="309"/>
      <c r="C32" s="25"/>
      <c r="D32" s="696"/>
      <c r="E32" s="698"/>
      <c r="F32" s="352" t="s">
        <v>80</v>
      </c>
      <c r="G32" s="700"/>
      <c r="H32" s="55"/>
      <c r="I32" s="73"/>
      <c r="J32" s="51"/>
      <c r="K32" s="89"/>
      <c r="L32" s="51"/>
      <c r="M32" s="353" t="s">
        <v>115</v>
      </c>
      <c r="N32" s="354"/>
      <c r="O32" s="244">
        <v>1</v>
      </c>
      <c r="P32" s="181"/>
      <c r="Q32" s="224"/>
    </row>
    <row r="33" spans="1:17" ht="16.5" customHeight="1" thickBot="1">
      <c r="A33" s="326"/>
      <c r="B33" s="309"/>
      <c r="C33" s="45"/>
      <c r="D33" s="446"/>
      <c r="E33" s="75"/>
      <c r="F33" s="78"/>
      <c r="G33" s="307"/>
      <c r="H33" s="175" t="s">
        <v>4</v>
      </c>
      <c r="I33" s="74">
        <f>SUM(I16:I32)</f>
        <v>420.4</v>
      </c>
      <c r="J33" s="94">
        <f>SUM(J16:J32)</f>
        <v>286.5</v>
      </c>
      <c r="K33" s="92">
        <f>SUM(K16:K32)</f>
        <v>286.5</v>
      </c>
      <c r="L33" s="91">
        <f>SUM(L16:L32)</f>
        <v>286.5</v>
      </c>
      <c r="M33" s="241"/>
      <c r="N33" s="138"/>
      <c r="O33" s="267"/>
      <c r="P33" s="268"/>
      <c r="Q33" s="269"/>
    </row>
    <row r="34" spans="1:17" ht="12.75" customHeight="1">
      <c r="A34" s="701"/>
      <c r="B34" s="702"/>
      <c r="C34" s="185" t="s">
        <v>5</v>
      </c>
      <c r="D34" s="311"/>
      <c r="E34" s="748" t="s">
        <v>48</v>
      </c>
      <c r="F34" s="42"/>
      <c r="G34" s="317"/>
      <c r="H34" s="36"/>
      <c r="I34" s="71"/>
      <c r="J34" s="49"/>
      <c r="K34" s="47"/>
      <c r="L34" s="49"/>
      <c r="M34" s="242"/>
      <c r="N34" s="248"/>
      <c r="O34" s="245"/>
      <c r="P34" s="333"/>
      <c r="Q34" s="128"/>
    </row>
    <row r="35" spans="1:17" ht="29.25" customHeight="1">
      <c r="A35" s="701"/>
      <c r="B35" s="702"/>
      <c r="C35" s="33"/>
      <c r="D35" s="311"/>
      <c r="E35" s="749"/>
      <c r="F35" s="28"/>
      <c r="G35" s="317"/>
      <c r="H35" s="36"/>
      <c r="I35" s="71"/>
      <c r="J35" s="50"/>
      <c r="K35" s="66"/>
      <c r="L35" s="97"/>
      <c r="M35" s="321"/>
      <c r="N35" s="134"/>
      <c r="O35" s="246"/>
      <c r="P35" s="318"/>
      <c r="Q35" s="128"/>
    </row>
    <row r="36" spans="1:17" ht="14.85" customHeight="1">
      <c r="A36" s="701"/>
      <c r="B36" s="702"/>
      <c r="C36" s="750"/>
      <c r="D36" s="310" t="s">
        <v>3</v>
      </c>
      <c r="E36" s="697" t="s">
        <v>98</v>
      </c>
      <c r="F36" s="63" t="s">
        <v>39</v>
      </c>
      <c r="G36" s="763" t="s">
        <v>138</v>
      </c>
      <c r="H36" s="196" t="s">
        <v>28</v>
      </c>
      <c r="I36" s="72">
        <v>150</v>
      </c>
      <c r="J36" s="49">
        <f>605.5-105.5</f>
        <v>500</v>
      </c>
      <c r="K36" s="47"/>
      <c r="L36" s="49"/>
      <c r="M36" s="452" t="s">
        <v>81</v>
      </c>
      <c r="N36" s="36">
        <v>10</v>
      </c>
      <c r="O36" s="506">
        <v>15</v>
      </c>
      <c r="P36" s="456">
        <v>100</v>
      </c>
      <c r="Q36" s="457"/>
    </row>
    <row r="37" spans="1:17" ht="14.85" customHeight="1">
      <c r="A37" s="701"/>
      <c r="B37" s="702"/>
      <c r="C37" s="750"/>
      <c r="D37" s="311"/>
      <c r="E37" s="706"/>
      <c r="F37" s="64" t="s">
        <v>33</v>
      </c>
      <c r="G37" s="764"/>
      <c r="H37" s="142" t="s">
        <v>17</v>
      </c>
      <c r="I37" s="303"/>
      <c r="J37" s="484"/>
      <c r="K37" s="163">
        <f>2940.1+105.5</f>
        <v>3045.6</v>
      </c>
      <c r="L37" s="164"/>
      <c r="M37" s="458"/>
      <c r="N37" s="415"/>
      <c r="O37" s="459"/>
      <c r="P37" s="417"/>
      <c r="Q37" s="672"/>
    </row>
    <row r="38" spans="1:17" ht="14.85" customHeight="1">
      <c r="A38" s="701"/>
      <c r="B38" s="702"/>
      <c r="C38" s="750"/>
      <c r="D38" s="311"/>
      <c r="E38" s="706"/>
      <c r="F38" s="64" t="s">
        <v>20</v>
      </c>
      <c r="G38" s="752" t="s">
        <v>139</v>
      </c>
      <c r="H38" s="291"/>
      <c r="I38" s="303"/>
      <c r="J38" s="460"/>
      <c r="K38" s="163"/>
      <c r="L38" s="164"/>
      <c r="M38" s="453"/>
      <c r="N38" s="36"/>
      <c r="O38" s="226"/>
      <c r="P38" s="461"/>
      <c r="Q38" s="672"/>
    </row>
    <row r="39" spans="1:17" ht="14.85" customHeight="1">
      <c r="A39" s="701"/>
      <c r="B39" s="702"/>
      <c r="C39" s="750"/>
      <c r="D39" s="311"/>
      <c r="E39" s="706"/>
      <c r="F39" s="44" t="s">
        <v>49</v>
      </c>
      <c r="G39" s="752"/>
      <c r="H39" s="291"/>
      <c r="I39" s="71"/>
      <c r="J39" s="49"/>
      <c r="K39" s="47"/>
      <c r="L39" s="151"/>
      <c r="M39" s="453"/>
      <c r="N39" s="36"/>
      <c r="O39" s="226"/>
      <c r="P39" s="149"/>
      <c r="Q39" s="672"/>
    </row>
    <row r="40" spans="1:17" ht="14.85" customHeight="1">
      <c r="A40" s="701"/>
      <c r="B40" s="702"/>
      <c r="C40" s="751"/>
      <c r="D40" s="68"/>
      <c r="E40" s="698"/>
      <c r="F40" s="355" t="s">
        <v>80</v>
      </c>
      <c r="G40" s="753"/>
      <c r="H40" s="418"/>
      <c r="I40" s="418"/>
      <c r="J40" s="462"/>
      <c r="K40" s="463"/>
      <c r="L40" s="464"/>
      <c r="M40" s="243"/>
      <c r="N40" s="134"/>
      <c r="O40" s="465"/>
      <c r="P40" s="466"/>
      <c r="Q40" s="673"/>
    </row>
    <row r="41" spans="1:17" ht="29.1" customHeight="1">
      <c r="A41" s="500"/>
      <c r="B41" s="502"/>
      <c r="C41" s="185"/>
      <c r="D41" s="491" t="s">
        <v>5</v>
      </c>
      <c r="E41" s="770" t="s">
        <v>34</v>
      </c>
      <c r="F41" s="44" t="s">
        <v>33</v>
      </c>
      <c r="G41" s="497" t="s">
        <v>140</v>
      </c>
      <c r="H41" s="291" t="s">
        <v>17</v>
      </c>
      <c r="I41" s="71"/>
      <c r="J41" s="49"/>
      <c r="K41" s="47">
        <v>26</v>
      </c>
      <c r="L41" s="49"/>
      <c r="M41" s="356" t="s">
        <v>75</v>
      </c>
      <c r="N41" s="249"/>
      <c r="O41" s="409"/>
      <c r="P41" s="367">
        <v>1</v>
      </c>
      <c r="Q41" s="379"/>
    </row>
    <row r="42" spans="1:17" ht="15" customHeight="1">
      <c r="A42" s="500"/>
      <c r="B42" s="502"/>
      <c r="C42" s="185"/>
      <c r="D42" s="495"/>
      <c r="E42" s="770"/>
      <c r="F42" s="44" t="s">
        <v>80</v>
      </c>
      <c r="G42" s="752" t="s">
        <v>141</v>
      </c>
      <c r="H42" s="291"/>
      <c r="I42" s="71"/>
      <c r="J42" s="49"/>
      <c r="K42" s="47"/>
      <c r="L42" s="151"/>
      <c r="M42" s="771" t="s">
        <v>61</v>
      </c>
      <c r="N42" s="250">
        <v>1</v>
      </c>
      <c r="O42" s="410"/>
      <c r="P42" s="346">
        <v>1</v>
      </c>
      <c r="Q42" s="235"/>
    </row>
    <row r="43" spans="1:17" ht="14.1" customHeight="1">
      <c r="A43" s="500"/>
      <c r="B43" s="502"/>
      <c r="C43" s="185"/>
      <c r="D43" s="495"/>
      <c r="E43" s="770"/>
      <c r="F43" s="394" t="s">
        <v>49</v>
      </c>
      <c r="G43" s="752"/>
      <c r="H43" s="291"/>
      <c r="I43" s="71"/>
      <c r="J43" s="49"/>
      <c r="K43" s="47"/>
      <c r="L43" s="151"/>
      <c r="M43" s="772"/>
      <c r="N43" s="325"/>
      <c r="O43" s="226"/>
      <c r="P43" s="226"/>
      <c r="Q43" s="192"/>
    </row>
    <row r="44" spans="1:17" s="2" customFormat="1" ht="21.6" customHeight="1">
      <c r="A44" s="308"/>
      <c r="B44" s="309"/>
      <c r="C44" s="62"/>
      <c r="D44" s="489" t="s">
        <v>19</v>
      </c>
      <c r="E44" s="754" t="s">
        <v>99</v>
      </c>
      <c r="F44" s="272" t="s">
        <v>49</v>
      </c>
      <c r="G44" s="761" t="s">
        <v>142</v>
      </c>
      <c r="H44" s="467" t="s">
        <v>17</v>
      </c>
      <c r="I44" s="839"/>
      <c r="J44" s="468"/>
      <c r="K44" s="469">
        <v>10</v>
      </c>
      <c r="L44" s="469">
        <v>75</v>
      </c>
      <c r="M44" s="470" t="s">
        <v>126</v>
      </c>
      <c r="N44" s="157"/>
      <c r="O44" s="471"/>
      <c r="P44" s="472">
        <v>1</v>
      </c>
      <c r="Q44" s="473"/>
    </row>
    <row r="45" spans="1:17" s="2" customFormat="1" ht="21.6" customHeight="1">
      <c r="A45" s="308"/>
      <c r="B45" s="309"/>
      <c r="C45" s="62"/>
      <c r="D45" s="394"/>
      <c r="E45" s="755"/>
      <c r="F45" s="59" t="s">
        <v>84</v>
      </c>
      <c r="G45" s="762"/>
      <c r="H45" s="474"/>
      <c r="I45" s="840"/>
      <c r="J45" s="475"/>
      <c r="K45" s="476"/>
      <c r="L45" s="454"/>
      <c r="M45" s="453" t="s">
        <v>127</v>
      </c>
      <c r="N45" s="477"/>
      <c r="O45" s="478"/>
      <c r="P45" s="279"/>
      <c r="Q45" s="233">
        <v>1</v>
      </c>
    </row>
    <row r="46" spans="1:17" s="2" customFormat="1" ht="28.35" customHeight="1">
      <c r="A46" s="308"/>
      <c r="B46" s="309"/>
      <c r="C46" s="62"/>
      <c r="D46" s="394"/>
      <c r="E46" s="758"/>
      <c r="F46" s="182" t="s">
        <v>20</v>
      </c>
      <c r="G46" s="302" t="s">
        <v>139</v>
      </c>
      <c r="H46" s="479"/>
      <c r="I46" s="841"/>
      <c r="J46" s="480"/>
      <c r="K46" s="227"/>
      <c r="L46" s="451"/>
      <c r="M46" s="455"/>
      <c r="N46" s="134"/>
      <c r="O46" s="419"/>
      <c r="P46" s="420"/>
      <c r="Q46" s="481"/>
    </row>
    <row r="47" spans="1:17" s="2" customFormat="1" ht="16.5" customHeight="1">
      <c r="A47" s="493"/>
      <c r="B47" s="494"/>
      <c r="C47" s="859"/>
      <c r="D47" s="489" t="s">
        <v>40</v>
      </c>
      <c r="E47" s="754" t="s">
        <v>82</v>
      </c>
      <c r="F47" s="39" t="s">
        <v>49</v>
      </c>
      <c r="G47" s="860" t="s">
        <v>113</v>
      </c>
      <c r="H47" s="72" t="s">
        <v>17</v>
      </c>
      <c r="I47" s="72"/>
      <c r="J47" s="374"/>
      <c r="K47" s="375"/>
      <c r="L47" s="375">
        <v>78</v>
      </c>
      <c r="M47" s="496" t="s">
        <v>83</v>
      </c>
      <c r="N47" s="411"/>
      <c r="O47" s="412"/>
      <c r="P47" s="413"/>
      <c r="Q47" s="414">
        <v>1</v>
      </c>
    </row>
    <row r="48" spans="1:17" s="2" customFormat="1" ht="16.5" customHeight="1">
      <c r="A48" s="493"/>
      <c r="B48" s="494"/>
      <c r="C48" s="859"/>
      <c r="D48" s="394"/>
      <c r="E48" s="755"/>
      <c r="F48" s="44" t="s">
        <v>84</v>
      </c>
      <c r="G48" s="861"/>
      <c r="H48" s="71"/>
      <c r="I48" s="71"/>
      <c r="J48" s="193"/>
      <c r="K48" s="228"/>
      <c r="L48" s="490"/>
      <c r="M48" s="376"/>
      <c r="N48" s="415"/>
      <c r="O48" s="416"/>
      <c r="P48" s="417"/>
      <c r="Q48" s="498"/>
    </row>
    <row r="49" spans="1:18" s="2" customFormat="1" ht="16.5" customHeight="1">
      <c r="A49" s="493"/>
      <c r="B49" s="494"/>
      <c r="C49" s="62"/>
      <c r="D49" s="301"/>
      <c r="E49" s="503"/>
      <c r="F49" s="223" t="s">
        <v>20</v>
      </c>
      <c r="G49" s="862"/>
      <c r="H49" s="73"/>
      <c r="I49" s="73"/>
      <c r="J49" s="243"/>
      <c r="K49" s="147"/>
      <c r="L49" s="274"/>
      <c r="M49" s="134"/>
      <c r="N49" s="418"/>
      <c r="O49" s="419"/>
      <c r="P49" s="420"/>
      <c r="Q49" s="499"/>
    </row>
    <row r="50" spans="1:18" s="2" customFormat="1" ht="15" customHeight="1">
      <c r="A50" s="500"/>
      <c r="B50" s="502"/>
      <c r="C50" s="33"/>
      <c r="D50" s="855" t="s">
        <v>41</v>
      </c>
      <c r="E50" s="754" t="s">
        <v>74</v>
      </c>
      <c r="F50" s="39" t="s">
        <v>33</v>
      </c>
      <c r="G50" s="867" t="s">
        <v>59</v>
      </c>
      <c r="H50" s="37" t="s">
        <v>17</v>
      </c>
      <c r="I50" s="72"/>
      <c r="J50" s="320"/>
      <c r="K50" s="377"/>
      <c r="L50" s="378">
        <v>50</v>
      </c>
      <c r="M50" s="320" t="s">
        <v>83</v>
      </c>
      <c r="N50" s="674"/>
      <c r="O50" s="677"/>
      <c r="P50" s="680"/>
      <c r="Q50" s="683">
        <v>1</v>
      </c>
      <c r="R50" s="70"/>
    </row>
    <row r="51" spans="1:18" s="2" customFormat="1" ht="15" customHeight="1">
      <c r="A51" s="500"/>
      <c r="B51" s="502"/>
      <c r="C51" s="33"/>
      <c r="D51" s="696"/>
      <c r="E51" s="755"/>
      <c r="F51" s="64" t="s">
        <v>49</v>
      </c>
      <c r="G51" s="868"/>
      <c r="H51" s="167" t="s">
        <v>27</v>
      </c>
      <c r="I51" s="303"/>
      <c r="J51" s="168"/>
      <c r="K51" s="279"/>
      <c r="L51" s="233"/>
      <c r="M51" s="291"/>
      <c r="N51" s="675"/>
      <c r="O51" s="678"/>
      <c r="P51" s="681"/>
      <c r="Q51" s="684"/>
      <c r="R51" s="70"/>
    </row>
    <row r="52" spans="1:18" s="2" customFormat="1" ht="15" customHeight="1">
      <c r="A52" s="500"/>
      <c r="B52" s="502"/>
      <c r="C52" s="33"/>
      <c r="D52" s="394"/>
      <c r="E52" s="755"/>
      <c r="F52" s="64" t="s">
        <v>80</v>
      </c>
      <c r="G52" s="151"/>
      <c r="H52" s="71"/>
      <c r="I52" s="71"/>
      <c r="J52" s="321"/>
      <c r="K52" s="150"/>
      <c r="L52" s="275"/>
      <c r="M52" s="291"/>
      <c r="N52" s="675"/>
      <c r="O52" s="678"/>
      <c r="P52" s="681"/>
      <c r="Q52" s="684"/>
      <c r="R52" s="70"/>
    </row>
    <row r="53" spans="1:18" s="2" customFormat="1" ht="15" customHeight="1">
      <c r="A53" s="500"/>
      <c r="B53" s="502"/>
      <c r="C53" s="33"/>
      <c r="D53" s="492"/>
      <c r="E53" s="758"/>
      <c r="F53" s="223" t="s">
        <v>20</v>
      </c>
      <c r="G53" s="97"/>
      <c r="H53" s="73"/>
      <c r="I53" s="73"/>
      <c r="J53" s="58"/>
      <c r="K53" s="201"/>
      <c r="L53" s="276"/>
      <c r="M53" s="291"/>
      <c r="N53" s="676"/>
      <c r="O53" s="679"/>
      <c r="P53" s="682"/>
      <c r="Q53" s="685"/>
      <c r="R53" s="70"/>
    </row>
    <row r="54" spans="1:18" ht="16.5" customHeight="1" thickBot="1">
      <c r="A54" s="501"/>
      <c r="B54" s="502"/>
      <c r="C54" s="57"/>
      <c r="D54" s="79"/>
      <c r="E54" s="220"/>
      <c r="F54" s="221"/>
      <c r="G54" s="270"/>
      <c r="H54" s="175" t="s">
        <v>4</v>
      </c>
      <c r="I54" s="222">
        <f>SUM(I36:I53)</f>
        <v>150</v>
      </c>
      <c r="J54" s="94">
        <f>SUM(J36:J53)</f>
        <v>500</v>
      </c>
      <c r="K54" s="92">
        <f>SUM(K36:K53)</f>
        <v>3081.6</v>
      </c>
      <c r="L54" s="271">
        <f>SUM(L36:L53)</f>
        <v>203</v>
      </c>
      <c r="M54" s="139"/>
      <c r="N54" s="273"/>
      <c r="O54" s="226"/>
      <c r="P54" s="149"/>
      <c r="Q54" s="195"/>
    </row>
    <row r="55" spans="1:18" ht="15.75" customHeight="1" thickBot="1">
      <c r="A55" s="9" t="s">
        <v>3</v>
      </c>
      <c r="B55" s="4" t="s">
        <v>3</v>
      </c>
      <c r="C55" s="759" t="s">
        <v>6</v>
      </c>
      <c r="D55" s="760"/>
      <c r="E55" s="760"/>
      <c r="F55" s="760"/>
      <c r="G55" s="760"/>
      <c r="H55" s="760"/>
      <c r="I55" s="95">
        <f>I54+I33</f>
        <v>570.4</v>
      </c>
      <c r="J55" s="95">
        <f>J54+J33</f>
        <v>786.5</v>
      </c>
      <c r="K55" s="93">
        <f>K54+K33</f>
        <v>3368.1</v>
      </c>
      <c r="L55" s="96">
        <f>L54+L33</f>
        <v>489.5</v>
      </c>
      <c r="M55" s="849"/>
      <c r="N55" s="850"/>
      <c r="O55" s="850"/>
      <c r="P55" s="850"/>
      <c r="Q55" s="851"/>
    </row>
    <row r="56" spans="1:18" ht="15" customHeight="1" thickBot="1">
      <c r="A56" s="9" t="s">
        <v>3</v>
      </c>
      <c r="B56" s="4" t="s">
        <v>5</v>
      </c>
      <c r="C56" s="852" t="s">
        <v>65</v>
      </c>
      <c r="D56" s="853"/>
      <c r="E56" s="853"/>
      <c r="F56" s="853"/>
      <c r="G56" s="853"/>
      <c r="H56" s="853"/>
      <c r="I56" s="853"/>
      <c r="J56" s="853"/>
      <c r="K56" s="853"/>
      <c r="L56" s="853"/>
      <c r="M56" s="853"/>
      <c r="N56" s="853"/>
      <c r="O56" s="853"/>
      <c r="P56" s="853"/>
      <c r="Q56" s="854"/>
    </row>
    <row r="57" spans="1:18" ht="21" customHeight="1">
      <c r="A57" s="308" t="s">
        <v>3</v>
      </c>
      <c r="B57" s="309" t="s">
        <v>5</v>
      </c>
      <c r="C57" s="33" t="s">
        <v>3</v>
      </c>
      <c r="D57" s="311"/>
      <c r="E57" s="869" t="s">
        <v>64</v>
      </c>
      <c r="F57" s="64"/>
      <c r="G57" s="34"/>
      <c r="H57" s="36"/>
      <c r="I57" s="100"/>
      <c r="J57" s="85"/>
      <c r="K57" s="198"/>
      <c r="L57" s="99"/>
      <c r="M57" s="251"/>
      <c r="N57" s="263"/>
      <c r="O57" s="226"/>
      <c r="P57" s="149"/>
      <c r="Q57" s="136"/>
    </row>
    <row r="58" spans="1:18" ht="19.350000000000001" customHeight="1">
      <c r="A58" s="308"/>
      <c r="B58" s="309"/>
      <c r="C58" s="33"/>
      <c r="D58" s="311"/>
      <c r="E58" s="830"/>
      <c r="F58" s="38"/>
      <c r="G58" s="313"/>
      <c r="H58" s="36"/>
      <c r="I58" s="73"/>
      <c r="J58" s="85"/>
      <c r="K58" s="199"/>
      <c r="L58" s="319"/>
      <c r="M58" s="140"/>
      <c r="N58" s="178"/>
      <c r="O58" s="226"/>
      <c r="P58" s="149"/>
      <c r="Q58" s="136"/>
    </row>
    <row r="59" spans="1:18" ht="27.75" customHeight="1">
      <c r="A59" s="308"/>
      <c r="B59" s="309"/>
      <c r="C59" s="863"/>
      <c r="D59" s="306" t="s">
        <v>3</v>
      </c>
      <c r="E59" s="754" t="s">
        <v>50</v>
      </c>
      <c r="F59" s="64" t="s">
        <v>49</v>
      </c>
      <c r="G59" s="699" t="s">
        <v>58</v>
      </c>
      <c r="H59" s="56" t="s">
        <v>17</v>
      </c>
      <c r="I59" s="72">
        <f>563.7+9+3+12</f>
        <v>587.70000000000005</v>
      </c>
      <c r="J59" s="486">
        <f>592.3-150</f>
        <v>442.3</v>
      </c>
      <c r="K59" s="198">
        <v>592.29999999999995</v>
      </c>
      <c r="L59" s="432">
        <v>592.29999999999995</v>
      </c>
      <c r="M59" s="32" t="s">
        <v>123</v>
      </c>
      <c r="N59" s="196">
        <v>5</v>
      </c>
      <c r="O59" s="225">
        <v>2</v>
      </c>
      <c r="P59" s="148">
        <v>2</v>
      </c>
      <c r="Q59" s="487">
        <v>2</v>
      </c>
      <c r="R59" s="70"/>
    </row>
    <row r="60" spans="1:18" ht="27" customHeight="1">
      <c r="A60" s="308"/>
      <c r="B60" s="309"/>
      <c r="C60" s="863"/>
      <c r="D60" s="314"/>
      <c r="E60" s="755"/>
      <c r="F60" s="64" t="s">
        <v>39</v>
      </c>
      <c r="G60" s="707"/>
      <c r="H60" s="36"/>
      <c r="I60" s="71"/>
      <c r="J60" s="49"/>
      <c r="K60" s="47"/>
      <c r="L60" s="450"/>
      <c r="M60" s="145" t="s">
        <v>44</v>
      </c>
      <c r="N60" s="159">
        <v>5</v>
      </c>
      <c r="O60" s="357">
        <v>5</v>
      </c>
      <c r="P60" s="348">
        <v>5</v>
      </c>
      <c r="Q60" s="385">
        <v>5</v>
      </c>
    </row>
    <row r="61" spans="1:18" ht="31.5" customHeight="1">
      <c r="A61" s="308"/>
      <c r="B61" s="309"/>
      <c r="C61" s="863"/>
      <c r="D61" s="314"/>
      <c r="E61" s="755"/>
      <c r="F61" s="64" t="s">
        <v>33</v>
      </c>
      <c r="G61" s="707"/>
      <c r="H61" s="36"/>
      <c r="I61" s="71"/>
      <c r="J61" s="49"/>
      <c r="K61" s="47"/>
      <c r="L61" s="450"/>
      <c r="M61" s="19" t="s">
        <v>104</v>
      </c>
      <c r="N61" s="142">
        <v>2</v>
      </c>
      <c r="O61" s="358">
        <v>3</v>
      </c>
      <c r="P61" s="152">
        <v>3</v>
      </c>
      <c r="Q61" s="385">
        <v>3</v>
      </c>
    </row>
    <row r="62" spans="1:18" ht="18.600000000000001" customHeight="1">
      <c r="A62" s="308"/>
      <c r="B62" s="309"/>
      <c r="C62" s="863"/>
      <c r="D62" s="314"/>
      <c r="E62" s="755"/>
      <c r="F62" s="64" t="s">
        <v>80</v>
      </c>
      <c r="G62" s="707"/>
      <c r="H62" s="36"/>
      <c r="I62" s="71"/>
      <c r="J62" s="88"/>
      <c r="K62" s="47"/>
      <c r="L62" s="151"/>
      <c r="M62" s="19" t="s">
        <v>122</v>
      </c>
      <c r="N62" s="142">
        <v>2</v>
      </c>
      <c r="O62" s="261">
        <v>2</v>
      </c>
      <c r="P62" s="152">
        <v>2</v>
      </c>
      <c r="Q62" s="189">
        <v>2</v>
      </c>
    </row>
    <row r="63" spans="1:18" ht="18" customHeight="1">
      <c r="A63" s="380"/>
      <c r="B63" s="381"/>
      <c r="C63" s="863"/>
      <c r="D63" s="382"/>
      <c r="E63" s="755"/>
      <c r="F63" s="64"/>
      <c r="G63" s="707"/>
      <c r="H63" s="36"/>
      <c r="I63" s="71"/>
      <c r="J63" s="49"/>
      <c r="K63" s="47"/>
      <c r="L63" s="90"/>
      <c r="M63" s="19" t="s">
        <v>117</v>
      </c>
      <c r="N63" s="142"/>
      <c r="O63" s="261">
        <v>20</v>
      </c>
      <c r="P63" s="152">
        <v>20</v>
      </c>
      <c r="Q63" s="189">
        <v>20</v>
      </c>
    </row>
    <row r="64" spans="1:18" ht="43.5" customHeight="1">
      <c r="A64" s="308"/>
      <c r="B64" s="309"/>
      <c r="C64" s="863"/>
      <c r="D64" s="314"/>
      <c r="E64" s="755"/>
      <c r="F64" s="42"/>
      <c r="G64" s="707"/>
      <c r="H64" s="36"/>
      <c r="I64" s="71"/>
      <c r="J64" s="49"/>
      <c r="K64" s="47"/>
      <c r="L64" s="90"/>
      <c r="M64" s="421" t="s">
        <v>45</v>
      </c>
      <c r="N64" s="142">
        <v>1</v>
      </c>
      <c r="O64" s="261"/>
      <c r="P64" s="152"/>
      <c r="Q64" s="189"/>
    </row>
    <row r="65" spans="1:18" ht="58.35" customHeight="1">
      <c r="A65" s="308"/>
      <c r="B65" s="309"/>
      <c r="C65" s="864"/>
      <c r="D65" s="314"/>
      <c r="E65" s="865"/>
      <c r="F65" s="42"/>
      <c r="G65" s="866"/>
      <c r="H65" s="36"/>
      <c r="I65" s="71"/>
      <c r="J65" s="49"/>
      <c r="K65" s="47"/>
      <c r="L65" s="151"/>
      <c r="M65" s="252" t="s">
        <v>129</v>
      </c>
      <c r="N65" s="167">
        <v>15</v>
      </c>
      <c r="O65" s="261">
        <v>15</v>
      </c>
      <c r="P65" s="152">
        <v>15</v>
      </c>
      <c r="Q65" s="137">
        <v>15</v>
      </c>
    </row>
    <row r="66" spans="1:18" ht="29.85" customHeight="1">
      <c r="A66" s="308"/>
      <c r="B66" s="309"/>
      <c r="C66" s="329"/>
      <c r="D66" s="314"/>
      <c r="E66" s="330"/>
      <c r="F66" s="169"/>
      <c r="G66" s="331"/>
      <c r="H66" s="36"/>
      <c r="I66" s="71"/>
      <c r="J66" s="172"/>
      <c r="K66" s="200"/>
      <c r="L66" s="215"/>
      <c r="M66" s="252" t="s">
        <v>91</v>
      </c>
      <c r="N66" s="167">
        <v>2</v>
      </c>
      <c r="O66" s="358">
        <v>2</v>
      </c>
      <c r="P66" s="152">
        <v>2</v>
      </c>
      <c r="Q66" s="233">
        <v>2</v>
      </c>
    </row>
    <row r="67" spans="1:18" ht="29.85" customHeight="1">
      <c r="A67" s="308"/>
      <c r="B67" s="309"/>
      <c r="C67" s="329"/>
      <c r="D67" s="314"/>
      <c r="E67" s="848" t="s">
        <v>107</v>
      </c>
      <c r="F67" s="190"/>
      <c r="G67" s="331"/>
      <c r="H67" s="159" t="s">
        <v>17</v>
      </c>
      <c r="I67" s="161">
        <v>1.8</v>
      </c>
      <c r="J67" s="217">
        <v>21</v>
      </c>
      <c r="K67" s="163">
        <v>21</v>
      </c>
      <c r="L67" s="164">
        <v>21</v>
      </c>
      <c r="M67" s="253" t="s">
        <v>105</v>
      </c>
      <c r="N67" s="142">
        <v>150</v>
      </c>
      <c r="O67" s="287">
        <v>150</v>
      </c>
      <c r="P67" s="152">
        <v>150</v>
      </c>
      <c r="Q67" s="189">
        <v>150</v>
      </c>
      <c r="R67" s="671"/>
    </row>
    <row r="68" spans="1:18" ht="41.25" customHeight="1">
      <c r="A68" s="308"/>
      <c r="B68" s="309"/>
      <c r="C68" s="329"/>
      <c r="D68" s="314"/>
      <c r="E68" s="758"/>
      <c r="F68" s="42"/>
      <c r="G68" s="331"/>
      <c r="H68" s="36" t="s">
        <v>28</v>
      </c>
      <c r="I68" s="71">
        <v>19.2</v>
      </c>
      <c r="J68" s="214"/>
      <c r="K68" s="166"/>
      <c r="L68" s="165"/>
      <c r="M68" s="254" t="s">
        <v>106</v>
      </c>
      <c r="N68" s="264">
        <v>1000</v>
      </c>
      <c r="O68" s="230">
        <v>1000</v>
      </c>
      <c r="P68" s="150">
        <v>1000</v>
      </c>
      <c r="Q68" s="188">
        <v>1000</v>
      </c>
      <c r="R68" s="671"/>
    </row>
    <row r="69" spans="1:18" ht="14.85" customHeight="1">
      <c r="A69" s="701"/>
      <c r="B69" s="702"/>
      <c r="C69" s="857"/>
      <c r="D69" s="703" t="s">
        <v>5</v>
      </c>
      <c r="E69" s="789" t="s">
        <v>100</v>
      </c>
      <c r="F69" s="67" t="s">
        <v>49</v>
      </c>
      <c r="G69" s="707"/>
      <c r="H69" s="196" t="s">
        <v>17</v>
      </c>
      <c r="I69" s="72">
        <v>125</v>
      </c>
      <c r="J69" s="48">
        <f>125-55</f>
        <v>70</v>
      </c>
      <c r="K69" s="65">
        <v>125</v>
      </c>
      <c r="L69" s="216">
        <v>125</v>
      </c>
      <c r="M69" s="239" t="s">
        <v>85</v>
      </c>
      <c r="N69" s="359">
        <v>5</v>
      </c>
      <c r="O69" s="262">
        <v>5</v>
      </c>
      <c r="P69" s="283">
        <v>5</v>
      </c>
      <c r="Q69" s="422">
        <v>5</v>
      </c>
    </row>
    <row r="70" spans="1:18" ht="14.85" customHeight="1">
      <c r="A70" s="701"/>
      <c r="B70" s="702"/>
      <c r="C70" s="857"/>
      <c r="D70" s="704"/>
      <c r="E70" s="789"/>
      <c r="F70" s="169" t="s">
        <v>39</v>
      </c>
      <c r="G70" s="707"/>
      <c r="H70" s="291"/>
      <c r="I70" s="71"/>
      <c r="J70" s="218"/>
      <c r="K70" s="204"/>
      <c r="L70" s="205"/>
      <c r="M70" s="240" t="s">
        <v>77</v>
      </c>
      <c r="N70" s="360">
        <v>80</v>
      </c>
      <c r="O70" s="361">
        <v>80</v>
      </c>
      <c r="P70" s="362">
        <v>80</v>
      </c>
      <c r="Q70" s="488">
        <v>80</v>
      </c>
      <c r="R70" s="70"/>
    </row>
    <row r="71" spans="1:18" ht="14.85" customHeight="1">
      <c r="A71" s="701"/>
      <c r="B71" s="702"/>
      <c r="C71" s="857"/>
      <c r="D71" s="704"/>
      <c r="E71" s="789"/>
      <c r="F71" s="42" t="s">
        <v>33</v>
      </c>
      <c r="G71" s="707"/>
      <c r="H71" s="291"/>
      <c r="I71" s="71"/>
      <c r="J71" s="319"/>
      <c r="K71" s="54"/>
      <c r="L71" s="151"/>
      <c r="M71" s="771" t="s">
        <v>78</v>
      </c>
      <c r="N71" s="846">
        <v>120</v>
      </c>
      <c r="O71" s="842">
        <v>360</v>
      </c>
      <c r="P71" s="844">
        <v>360</v>
      </c>
      <c r="Q71" s="837">
        <v>360</v>
      </c>
    </row>
    <row r="72" spans="1:18" ht="14.85" customHeight="1">
      <c r="A72" s="701"/>
      <c r="B72" s="702"/>
      <c r="C72" s="857"/>
      <c r="D72" s="704"/>
      <c r="E72" s="789"/>
      <c r="F72" s="42" t="s">
        <v>80</v>
      </c>
      <c r="G72" s="707"/>
      <c r="H72" s="291"/>
      <c r="I72" s="71"/>
      <c r="J72" s="49"/>
      <c r="K72" s="66"/>
      <c r="L72" s="97"/>
      <c r="M72" s="856"/>
      <c r="N72" s="847"/>
      <c r="O72" s="843"/>
      <c r="P72" s="845"/>
      <c r="Q72" s="838"/>
      <c r="R72" s="70"/>
    </row>
    <row r="73" spans="1:18" ht="17.100000000000001" customHeight="1">
      <c r="A73" s="326"/>
      <c r="B73" s="31"/>
      <c r="C73" s="820"/>
      <c r="D73" s="310" t="s">
        <v>19</v>
      </c>
      <c r="E73" s="697" t="s">
        <v>94</v>
      </c>
      <c r="F73" s="67" t="s">
        <v>49</v>
      </c>
      <c r="G73" s="707"/>
      <c r="H73" s="141" t="s">
        <v>17</v>
      </c>
      <c r="I73" s="72">
        <f>76-60</f>
        <v>16</v>
      </c>
      <c r="J73" s="155">
        <f>26-15.8</f>
        <v>10.199999999999999</v>
      </c>
      <c r="K73" s="154">
        <v>76</v>
      </c>
      <c r="L73" s="482">
        <v>76</v>
      </c>
      <c r="M73" s="256" t="s">
        <v>56</v>
      </c>
      <c r="N73" s="359">
        <v>12</v>
      </c>
      <c r="O73" s="366">
        <v>40</v>
      </c>
      <c r="P73" s="367">
        <v>40</v>
      </c>
      <c r="Q73" s="300">
        <v>40</v>
      </c>
    </row>
    <row r="74" spans="1:18" ht="15" customHeight="1">
      <c r="A74" s="326"/>
      <c r="B74" s="31"/>
      <c r="C74" s="820"/>
      <c r="D74" s="311"/>
      <c r="E74" s="706"/>
      <c r="F74" s="42" t="s">
        <v>39</v>
      </c>
      <c r="G74" s="707"/>
      <c r="H74" s="159" t="s">
        <v>17</v>
      </c>
      <c r="I74" s="161">
        <f>50-40.8</f>
        <v>9.1999999999999993</v>
      </c>
      <c r="J74" s="507">
        <f>25-20</f>
        <v>5</v>
      </c>
      <c r="K74" s="47">
        <v>50</v>
      </c>
      <c r="L74" s="215">
        <v>50</v>
      </c>
      <c r="M74" s="19" t="s">
        <v>88</v>
      </c>
      <c r="N74" s="423">
        <v>1</v>
      </c>
      <c r="O74" s="261">
        <v>10</v>
      </c>
      <c r="P74" s="348">
        <v>10</v>
      </c>
      <c r="Q74" s="144">
        <v>10</v>
      </c>
    </row>
    <row r="75" spans="1:18" ht="26.85" customHeight="1">
      <c r="A75" s="326"/>
      <c r="B75" s="31"/>
      <c r="C75" s="820"/>
      <c r="D75" s="311"/>
      <c r="E75" s="706"/>
      <c r="F75" s="42" t="s">
        <v>33</v>
      </c>
      <c r="G75" s="43"/>
      <c r="H75" s="36" t="s">
        <v>17</v>
      </c>
      <c r="I75" s="161">
        <f>53-30</f>
        <v>23</v>
      </c>
      <c r="J75" s="505"/>
      <c r="K75" s="162"/>
      <c r="L75" s="483"/>
      <c r="M75" s="321" t="s">
        <v>89</v>
      </c>
      <c r="N75" s="424">
        <v>9</v>
      </c>
      <c r="O75" s="368">
        <v>30</v>
      </c>
      <c r="P75" s="348">
        <v>30</v>
      </c>
      <c r="Q75" s="144">
        <v>30</v>
      </c>
    </row>
    <row r="76" spans="1:18" ht="13.5" customHeight="1">
      <c r="A76" s="308"/>
      <c r="B76" s="309"/>
      <c r="C76" s="820"/>
      <c r="D76" s="311"/>
      <c r="E76" s="821"/>
      <c r="F76" s="173" t="s">
        <v>80</v>
      </c>
      <c r="G76" s="43"/>
      <c r="H76" s="159" t="s">
        <v>28</v>
      </c>
      <c r="I76" s="161"/>
      <c r="J76" s="49">
        <v>72</v>
      </c>
      <c r="K76" s="162"/>
      <c r="L76" s="483"/>
      <c r="M76" s="771" t="s">
        <v>42</v>
      </c>
      <c r="N76" s="167">
        <v>5</v>
      </c>
      <c r="O76" s="802">
        <v>5</v>
      </c>
      <c r="P76" s="805">
        <v>5</v>
      </c>
      <c r="Q76" s="233">
        <v>5</v>
      </c>
    </row>
    <row r="77" spans="1:18" ht="13.5" customHeight="1">
      <c r="A77" s="395"/>
      <c r="B77" s="389"/>
      <c r="C77" s="820"/>
      <c r="D77" s="390"/>
      <c r="E77" s="333"/>
      <c r="F77" s="173"/>
      <c r="G77" s="43"/>
      <c r="H77" s="159" t="s">
        <v>17</v>
      </c>
      <c r="I77" s="180"/>
      <c r="J77" s="484"/>
      <c r="K77" s="162">
        <v>72</v>
      </c>
      <c r="L77" s="483">
        <v>72</v>
      </c>
      <c r="M77" s="772"/>
      <c r="N77" s="291"/>
      <c r="O77" s="803"/>
      <c r="P77" s="752"/>
      <c r="Q77" s="425"/>
    </row>
    <row r="78" spans="1:18" ht="13.5" customHeight="1">
      <c r="A78" s="326"/>
      <c r="B78" s="309"/>
      <c r="C78" s="820"/>
      <c r="D78" s="311"/>
      <c r="E78" s="315"/>
      <c r="G78" s="43"/>
      <c r="H78" s="142" t="s">
        <v>17</v>
      </c>
      <c r="I78" s="180">
        <v>10</v>
      </c>
      <c r="J78" s="217">
        <v>10</v>
      </c>
      <c r="K78" s="162">
        <v>10</v>
      </c>
      <c r="L78" s="47">
        <v>10</v>
      </c>
      <c r="M78" s="858"/>
      <c r="N78" s="291"/>
      <c r="O78" s="804"/>
      <c r="P78" s="752"/>
      <c r="Q78" s="234"/>
    </row>
    <row r="79" spans="1:18" ht="29.1" customHeight="1">
      <c r="A79" s="326"/>
      <c r="B79" s="31"/>
      <c r="C79" s="820"/>
      <c r="D79" s="311"/>
      <c r="E79" s="333"/>
      <c r="F79" s="41"/>
      <c r="G79" s="43"/>
      <c r="H79" s="197" t="s">
        <v>17</v>
      </c>
      <c r="I79" s="73">
        <v>44</v>
      </c>
      <c r="J79" s="179">
        <f>25-20</f>
        <v>5</v>
      </c>
      <c r="K79" s="66">
        <v>50</v>
      </c>
      <c r="L79" s="165">
        <v>50</v>
      </c>
      <c r="M79" s="257" t="s">
        <v>43</v>
      </c>
      <c r="N79" s="369">
        <v>5</v>
      </c>
      <c r="O79" s="230">
        <v>5</v>
      </c>
      <c r="P79" s="279">
        <v>4</v>
      </c>
      <c r="Q79" s="188">
        <v>4</v>
      </c>
    </row>
    <row r="80" spans="1:18" ht="16.5" customHeight="1">
      <c r="A80" s="445"/>
      <c r="B80" s="444"/>
      <c r="C80" s="174"/>
      <c r="D80" s="703" t="s">
        <v>40</v>
      </c>
      <c r="E80" s="754" t="s">
        <v>86</v>
      </c>
      <c r="F80" s="393" t="s">
        <v>124</v>
      </c>
      <c r="G80" s="443"/>
      <c r="H80" s="196" t="s">
        <v>17</v>
      </c>
      <c r="I80" s="72">
        <f>330-133-54.2</f>
        <v>142.80000000000001</v>
      </c>
      <c r="J80" s="289">
        <f>350-100-50</f>
        <v>200</v>
      </c>
      <c r="K80" s="65">
        <v>350</v>
      </c>
      <c r="L80" s="216">
        <v>350</v>
      </c>
      <c r="M80" s="426" t="s">
        <v>87</v>
      </c>
      <c r="N80" s="157">
        <v>1</v>
      </c>
      <c r="O80" s="373">
        <v>1</v>
      </c>
      <c r="P80" s="428">
        <v>1</v>
      </c>
      <c r="Q80" s="288" t="s">
        <v>116</v>
      </c>
      <c r="R80" s="388"/>
    </row>
    <row r="81" spans="1:39" ht="27" customHeight="1">
      <c r="A81" s="445"/>
      <c r="B81" s="444"/>
      <c r="C81" s="174"/>
      <c r="D81" s="705"/>
      <c r="E81" s="758"/>
      <c r="F81" s="352" t="s">
        <v>80</v>
      </c>
      <c r="G81" s="443"/>
      <c r="H81" s="197"/>
      <c r="I81" s="73"/>
      <c r="J81" s="485"/>
      <c r="K81" s="66"/>
      <c r="L81" s="90"/>
      <c r="M81" s="442" t="s">
        <v>118</v>
      </c>
      <c r="N81" s="55"/>
      <c r="O81" s="427">
        <v>2</v>
      </c>
      <c r="P81" s="372">
        <v>2</v>
      </c>
      <c r="Q81" s="429" t="s">
        <v>119</v>
      </c>
    </row>
    <row r="82" spans="1:39" ht="57.6" customHeight="1">
      <c r="A82" s="326"/>
      <c r="B82" s="309"/>
      <c r="C82" s="33"/>
      <c r="D82" s="310"/>
      <c r="E82" s="187" t="s">
        <v>51</v>
      </c>
      <c r="F82" s="176" t="s">
        <v>80</v>
      </c>
      <c r="G82" s="43"/>
      <c r="H82" s="197" t="s">
        <v>17</v>
      </c>
      <c r="I82" s="160">
        <v>1</v>
      </c>
      <c r="J82" s="50"/>
      <c r="K82" s="66"/>
      <c r="L82" s="447"/>
      <c r="M82" s="258" t="s">
        <v>92</v>
      </c>
      <c r="N82" s="265"/>
      <c r="O82" s="278"/>
      <c r="P82" s="280"/>
      <c r="Q82" s="281"/>
    </row>
    <row r="83" spans="1:39" ht="27.6" customHeight="1">
      <c r="A83" s="326"/>
      <c r="B83" s="309"/>
      <c r="C83" s="33"/>
      <c r="D83" s="310"/>
      <c r="E83" s="754" t="s">
        <v>96</v>
      </c>
      <c r="F83" s="323" t="s">
        <v>33</v>
      </c>
      <c r="G83" s="43"/>
      <c r="H83" s="141" t="s">
        <v>17</v>
      </c>
      <c r="I83" s="71">
        <f>0.8+0.1</f>
        <v>0.9</v>
      </c>
      <c r="J83" s="48"/>
      <c r="K83" s="154"/>
      <c r="L83" s="52"/>
      <c r="M83" s="259" t="s">
        <v>92</v>
      </c>
      <c r="N83" s="266">
        <v>1</v>
      </c>
      <c r="O83" s="370"/>
      <c r="P83" s="148"/>
      <c r="Q83" s="232"/>
    </row>
    <row r="84" spans="1:39" ht="27.6" customHeight="1">
      <c r="A84" s="326"/>
      <c r="B84" s="309"/>
      <c r="C84" s="33"/>
      <c r="D84" s="311"/>
      <c r="E84" s="758"/>
      <c r="F84" s="59" t="s">
        <v>80</v>
      </c>
      <c r="G84" s="43"/>
      <c r="H84" s="197" t="s">
        <v>29</v>
      </c>
      <c r="I84" s="160">
        <v>4.5</v>
      </c>
      <c r="J84" s="214"/>
      <c r="K84" s="166"/>
      <c r="L84" s="164"/>
      <c r="M84" s="260"/>
      <c r="N84" s="177"/>
      <c r="O84" s="371"/>
      <c r="P84" s="372"/>
      <c r="Q84" s="231"/>
    </row>
    <row r="85" spans="1:39" ht="17.25" customHeight="1">
      <c r="A85" s="813"/>
      <c r="B85" s="702"/>
      <c r="C85" s="828"/>
      <c r="D85" s="440"/>
      <c r="E85" s="754" t="s">
        <v>36</v>
      </c>
      <c r="F85" s="393" t="s">
        <v>49</v>
      </c>
      <c r="G85" s="43"/>
      <c r="H85" s="56" t="s">
        <v>17</v>
      </c>
      <c r="I85" s="72">
        <f>18.2-0.1-4.8-12</f>
        <v>1.3</v>
      </c>
      <c r="J85" s="289"/>
      <c r="K85" s="65"/>
      <c r="L85" s="216"/>
      <c r="M85" s="831" t="s">
        <v>37</v>
      </c>
      <c r="N85" s="363"/>
      <c r="O85" s="833"/>
      <c r="P85" s="835"/>
      <c r="Q85" s="277"/>
    </row>
    <row r="86" spans="1:39" ht="16.350000000000001" customHeight="1">
      <c r="A86" s="813"/>
      <c r="B86" s="702"/>
      <c r="C86" s="828"/>
      <c r="D86" s="441"/>
      <c r="E86" s="755"/>
      <c r="F86" s="64" t="s">
        <v>33</v>
      </c>
      <c r="G86" s="43"/>
      <c r="H86" s="36"/>
      <c r="I86" s="71"/>
      <c r="J86" s="49"/>
      <c r="K86" s="49"/>
      <c r="L86" s="151"/>
      <c r="M86" s="832"/>
      <c r="N86" s="364"/>
      <c r="O86" s="834"/>
      <c r="P86" s="836"/>
      <c r="Q86" s="234"/>
    </row>
    <row r="87" spans="1:39" ht="16.5" customHeight="1">
      <c r="A87" s="813"/>
      <c r="B87" s="702"/>
      <c r="C87" s="829"/>
      <c r="D87" s="430"/>
      <c r="E87" s="830"/>
      <c r="F87" s="170" t="s">
        <v>80</v>
      </c>
      <c r="G87" s="43"/>
      <c r="H87" s="171"/>
      <c r="I87" s="73"/>
      <c r="J87" s="50"/>
      <c r="K87" s="49"/>
      <c r="L87" s="49"/>
      <c r="M87" s="255" t="s">
        <v>38</v>
      </c>
      <c r="N87" s="282"/>
      <c r="O87" s="365"/>
      <c r="P87" s="346"/>
      <c r="Q87" s="143"/>
    </row>
    <row r="88" spans="1:39" s="11" customFormat="1" ht="16.5" customHeight="1" thickBot="1">
      <c r="A88" s="10"/>
      <c r="B88" s="24"/>
      <c r="C88" s="17"/>
      <c r="D88" s="81"/>
      <c r="E88" s="76"/>
      <c r="F88" s="80"/>
      <c r="G88" s="77"/>
      <c r="H88" s="175" t="s">
        <v>4</v>
      </c>
      <c r="I88" s="74">
        <f>SUM(I59:I87)</f>
        <v>986.4</v>
      </c>
      <c r="J88" s="94">
        <f>SUM(J59:J87)</f>
        <v>835.5</v>
      </c>
      <c r="K88" s="53">
        <f>SUM(K59:K87)</f>
        <v>1346.3</v>
      </c>
      <c r="L88" s="91">
        <f>SUM(L59:L87)</f>
        <v>1346.3</v>
      </c>
      <c r="M88" s="448"/>
      <c r="N88" s="386"/>
      <c r="O88" s="387"/>
      <c r="P88" s="449"/>
      <c r="Q88" s="77"/>
      <c r="R88" s="1"/>
      <c r="S88" s="1"/>
      <c r="T88" s="1"/>
      <c r="U88" s="1"/>
      <c r="V88" s="1"/>
      <c r="W88" s="1"/>
      <c r="X88" s="1"/>
      <c r="Y88" s="1"/>
      <c r="Z88" s="1"/>
      <c r="AA88" s="1"/>
      <c r="AB88" s="1"/>
      <c r="AC88" s="1"/>
      <c r="AD88" s="1"/>
      <c r="AE88" s="1"/>
      <c r="AF88" s="1"/>
      <c r="AG88" s="1"/>
      <c r="AH88" s="1"/>
      <c r="AI88" s="1"/>
      <c r="AJ88" s="1"/>
      <c r="AK88" s="1"/>
      <c r="AL88" s="1"/>
    </row>
    <row r="89" spans="1:39" ht="14.25" customHeight="1" thickBot="1">
      <c r="A89" s="328" t="s">
        <v>3</v>
      </c>
      <c r="B89" s="27" t="s">
        <v>5</v>
      </c>
      <c r="C89" s="814" t="s">
        <v>6</v>
      </c>
      <c r="D89" s="815"/>
      <c r="E89" s="815"/>
      <c r="F89" s="815"/>
      <c r="G89" s="815"/>
      <c r="H89" s="816"/>
      <c r="I89" s="219">
        <f>I88</f>
        <v>986.4</v>
      </c>
      <c r="J89" s="219">
        <f t="shared" ref="J89:L89" si="0">J88</f>
        <v>835.5</v>
      </c>
      <c r="K89" s="335">
        <f t="shared" si="0"/>
        <v>1346.3</v>
      </c>
      <c r="L89" s="336">
        <f t="shared" si="0"/>
        <v>1346.3</v>
      </c>
      <c r="M89" s="799"/>
      <c r="N89" s="800"/>
      <c r="O89" s="800"/>
      <c r="P89" s="800"/>
      <c r="Q89" s="801"/>
    </row>
    <row r="90" spans="1:39" ht="14.25" customHeight="1" thickBot="1">
      <c r="A90" s="9" t="s">
        <v>3</v>
      </c>
      <c r="B90" s="817" t="s">
        <v>7</v>
      </c>
      <c r="C90" s="818"/>
      <c r="D90" s="818"/>
      <c r="E90" s="818"/>
      <c r="F90" s="818"/>
      <c r="G90" s="818"/>
      <c r="H90" s="819"/>
      <c r="I90" s="101">
        <f>I89+I55</f>
        <v>1556.8</v>
      </c>
      <c r="J90" s="334">
        <f>J89+J55</f>
        <v>1622</v>
      </c>
      <c r="K90" s="338">
        <f>K89+K55</f>
        <v>4714.3999999999996</v>
      </c>
      <c r="L90" s="337">
        <f>L89+L55</f>
        <v>1835.8</v>
      </c>
      <c r="M90" s="810"/>
      <c r="N90" s="811"/>
      <c r="O90" s="811"/>
      <c r="P90" s="811"/>
      <c r="Q90" s="812"/>
    </row>
    <row r="91" spans="1:39" ht="14.25" customHeight="1" thickBot="1">
      <c r="A91" s="26" t="s">
        <v>3</v>
      </c>
      <c r="B91" s="776" t="s">
        <v>14</v>
      </c>
      <c r="C91" s="777"/>
      <c r="D91" s="777"/>
      <c r="E91" s="777"/>
      <c r="F91" s="777"/>
      <c r="G91" s="777"/>
      <c r="H91" s="778"/>
      <c r="I91" s="102">
        <f>I90</f>
        <v>1556.8</v>
      </c>
      <c r="J91" s="102">
        <f>J90</f>
        <v>1622</v>
      </c>
      <c r="K91" s="339">
        <f t="shared" ref="K91:L91" si="1">K90</f>
        <v>4714.3999999999996</v>
      </c>
      <c r="L91" s="340">
        <f t="shared" si="1"/>
        <v>1835.8</v>
      </c>
      <c r="M91" s="796"/>
      <c r="N91" s="797"/>
      <c r="O91" s="797"/>
      <c r="P91" s="797"/>
      <c r="Q91" s="798"/>
    </row>
    <row r="92" spans="1:39" s="6" customFormat="1" ht="17.25" customHeight="1">
      <c r="A92" s="795" t="s">
        <v>148</v>
      </c>
      <c r="B92" s="795"/>
      <c r="C92" s="795"/>
      <c r="D92" s="795"/>
      <c r="E92" s="795"/>
      <c r="F92" s="795"/>
      <c r="G92" s="795"/>
      <c r="H92" s="795"/>
      <c r="I92" s="795"/>
      <c r="J92" s="795"/>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row>
    <row r="93" spans="1:39" s="6" customFormat="1" ht="17.25" customHeight="1">
      <c r="A93" s="806" t="s">
        <v>125</v>
      </c>
      <c r="B93" s="806"/>
      <c r="C93" s="806"/>
      <c r="D93" s="806"/>
      <c r="E93" s="806"/>
      <c r="F93" s="806"/>
      <c r="G93" s="806"/>
      <c r="H93" s="806"/>
      <c r="I93" s="806"/>
      <c r="J93" s="806"/>
      <c r="K93" s="806"/>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spans="1:39" s="5" customFormat="1" ht="14.85" customHeight="1">
      <c r="A94" s="60"/>
      <c r="B94" s="60"/>
      <c r="C94" s="60"/>
      <c r="D94" s="60"/>
      <c r="E94" s="60"/>
      <c r="F94" s="60"/>
      <c r="G94" s="60"/>
      <c r="H94" s="60"/>
      <c r="I94" s="61"/>
      <c r="J94" s="2"/>
      <c r="K94" s="2"/>
      <c r="L94" s="2"/>
      <c r="M94" s="2"/>
      <c r="N94" s="2"/>
      <c r="O94" s="1"/>
      <c r="P94" s="1"/>
      <c r="Q94" s="1"/>
      <c r="R94" s="1"/>
      <c r="S94" s="1"/>
      <c r="T94" s="1"/>
      <c r="U94" s="1"/>
      <c r="V94" s="1"/>
      <c r="W94" s="1"/>
      <c r="X94" s="1"/>
      <c r="Y94" s="1"/>
      <c r="Z94" s="1"/>
      <c r="AA94" s="1"/>
      <c r="AB94" s="1"/>
      <c r="AC94" s="1"/>
      <c r="AD94" s="1"/>
      <c r="AE94" s="1"/>
      <c r="AF94" s="1"/>
      <c r="AG94" s="1"/>
      <c r="AH94" s="1"/>
      <c r="AI94" s="1"/>
      <c r="AJ94" s="1"/>
      <c r="AK94" s="1"/>
      <c r="AL94" s="1"/>
    </row>
    <row r="95" spans="1:39" s="6" customFormat="1" ht="14.85" customHeight="1" thickBot="1">
      <c r="A95" s="779" t="s">
        <v>10</v>
      </c>
      <c r="B95" s="779"/>
      <c r="C95" s="779"/>
      <c r="D95" s="779"/>
      <c r="E95" s="779"/>
      <c r="F95" s="779"/>
      <c r="G95" s="779"/>
      <c r="H95" s="779"/>
      <c r="I95" s="779"/>
      <c r="J95" s="5"/>
      <c r="K95" s="5"/>
      <c r="L95" s="5"/>
      <c r="M95" s="5"/>
      <c r="N95" s="5"/>
      <c r="O95" s="1"/>
      <c r="P95" s="1"/>
      <c r="Q95" s="1"/>
      <c r="R95" s="1"/>
      <c r="S95" s="1"/>
      <c r="T95" s="1"/>
      <c r="U95" s="1"/>
      <c r="V95" s="1"/>
      <c r="W95" s="1"/>
      <c r="X95" s="1"/>
      <c r="Y95" s="1"/>
      <c r="Z95" s="1"/>
      <c r="AA95" s="1"/>
      <c r="AB95" s="1"/>
      <c r="AC95" s="1"/>
      <c r="AD95" s="1"/>
      <c r="AE95" s="1"/>
      <c r="AF95" s="1"/>
      <c r="AG95" s="1"/>
      <c r="AH95" s="1"/>
      <c r="AI95" s="1"/>
      <c r="AJ95" s="1"/>
      <c r="AK95" s="1"/>
      <c r="AL95" s="1"/>
    </row>
    <row r="96" spans="1:39" ht="80.099999999999994" customHeight="1" thickBot="1">
      <c r="A96" s="780" t="s">
        <v>8</v>
      </c>
      <c r="B96" s="781"/>
      <c r="C96" s="781"/>
      <c r="D96" s="781"/>
      <c r="E96" s="781"/>
      <c r="F96" s="781"/>
      <c r="G96" s="781"/>
      <c r="H96" s="782"/>
      <c r="I96" s="186" t="s">
        <v>103</v>
      </c>
      <c r="J96" s="103" t="s">
        <v>110</v>
      </c>
      <c r="K96" s="104" t="s">
        <v>71</v>
      </c>
      <c r="L96" s="105" t="s">
        <v>111</v>
      </c>
      <c r="M96" s="1"/>
      <c r="N96" s="1"/>
      <c r="O96" s="1"/>
      <c r="P96" s="1"/>
      <c r="Q96" s="1"/>
    </row>
    <row r="97" spans="1:38" ht="14.25" customHeight="1">
      <c r="A97" s="822" t="s">
        <v>11</v>
      </c>
      <c r="B97" s="823"/>
      <c r="C97" s="823"/>
      <c r="D97" s="823"/>
      <c r="E97" s="823"/>
      <c r="F97" s="823"/>
      <c r="G97" s="823"/>
      <c r="H97" s="824"/>
      <c r="I97" s="22">
        <f>I98+I103+I102</f>
        <v>1555.4</v>
      </c>
      <c r="J97" s="113">
        <f t="shared" ref="J97:L97" si="2">J98+J103+J102</f>
        <v>1622</v>
      </c>
      <c r="K97" s="120">
        <f t="shared" si="2"/>
        <v>4714.3999999999996</v>
      </c>
      <c r="L97" s="106">
        <f t="shared" si="2"/>
        <v>1835.8</v>
      </c>
      <c r="M97" s="1"/>
      <c r="N97" s="1"/>
      <c r="O97" s="1"/>
      <c r="P97" s="1"/>
      <c r="Q97" s="1"/>
    </row>
    <row r="98" spans="1:38" s="11" customFormat="1" ht="14.25" customHeight="1">
      <c r="A98" s="825" t="s">
        <v>22</v>
      </c>
      <c r="B98" s="826"/>
      <c r="C98" s="826"/>
      <c r="D98" s="826"/>
      <c r="E98" s="826"/>
      <c r="F98" s="826"/>
      <c r="G98" s="826"/>
      <c r="H98" s="827"/>
      <c r="I98" s="12">
        <f>SUM(I99:I101)</f>
        <v>1367</v>
      </c>
      <c r="J98" s="114">
        <f t="shared" ref="J98:L98" si="3">SUM(J99:J101)</f>
        <v>1050</v>
      </c>
      <c r="K98" s="121">
        <f t="shared" si="3"/>
        <v>4714.3999999999996</v>
      </c>
      <c r="L98" s="107">
        <f t="shared" si="3"/>
        <v>1835.8</v>
      </c>
      <c r="M98" s="1"/>
      <c r="N98" s="1"/>
      <c r="O98" s="1"/>
      <c r="P98" s="1"/>
      <c r="Q98" s="1"/>
      <c r="R98" s="1"/>
      <c r="S98" s="1"/>
      <c r="T98" s="1"/>
      <c r="U98" s="1"/>
      <c r="V98" s="1"/>
      <c r="W98" s="1"/>
      <c r="X98" s="1"/>
      <c r="Y98" s="1"/>
      <c r="Z98" s="1"/>
      <c r="AA98" s="1"/>
      <c r="AB98" s="1"/>
      <c r="AC98" s="1"/>
      <c r="AD98" s="1"/>
      <c r="AE98" s="1"/>
      <c r="AF98" s="1"/>
      <c r="AG98" s="1"/>
      <c r="AH98" s="1"/>
      <c r="AI98" s="1"/>
      <c r="AJ98" s="1"/>
      <c r="AK98" s="1"/>
      <c r="AL98" s="1"/>
    </row>
    <row r="99" spans="1:38" ht="14.25" customHeight="1">
      <c r="A99" s="807" t="s">
        <v>16</v>
      </c>
      <c r="B99" s="808"/>
      <c r="C99" s="808"/>
      <c r="D99" s="808"/>
      <c r="E99" s="808"/>
      <c r="F99" s="808"/>
      <c r="G99" s="808"/>
      <c r="H99" s="809"/>
      <c r="I99" s="14">
        <f>SUMIF(H16:H91,"SB",I16:I91)</f>
        <v>1278.7</v>
      </c>
      <c r="J99" s="115">
        <f>SUMIF(H16:H91,"SB",J16:J91)</f>
        <v>1050</v>
      </c>
      <c r="K99" s="122">
        <f>SUMIF(H16:H91,"SB",K16:K91)</f>
        <v>4714.3999999999996</v>
      </c>
      <c r="L99" s="108">
        <f>SUMIF(H16:H91,"SB",L16:L91)</f>
        <v>1835.8</v>
      </c>
      <c r="M99" s="5"/>
      <c r="N99" s="5"/>
      <c r="O99" s="1"/>
      <c r="P99" s="1"/>
      <c r="Q99" s="1"/>
    </row>
    <row r="100" spans="1:38" ht="29.25" customHeight="1">
      <c r="A100" s="807" t="s">
        <v>30</v>
      </c>
      <c r="B100" s="808"/>
      <c r="C100" s="808"/>
      <c r="D100" s="808"/>
      <c r="E100" s="808"/>
      <c r="F100" s="808"/>
      <c r="G100" s="808"/>
      <c r="H100" s="809"/>
      <c r="I100" s="14">
        <f>SUMIF(H16:H91,"SB(ESA)",I16:I91)</f>
        <v>4.5</v>
      </c>
      <c r="J100" s="115">
        <f>SUMIF(H16:H91,"SB(ESA)",J16:J91)</f>
        <v>0</v>
      </c>
      <c r="K100" s="122">
        <f>SUMIF(H16:H91,"SB(ESA)",K16:K91)</f>
        <v>0</v>
      </c>
      <c r="L100" s="108">
        <f>SUMIF(H16:H91,"SB(ESA)",L16:L91)</f>
        <v>0</v>
      </c>
      <c r="M100" s="5"/>
      <c r="N100" s="5"/>
      <c r="O100" s="1"/>
      <c r="P100" s="1"/>
      <c r="Q100" s="1"/>
    </row>
    <row r="101" spans="1:38" ht="19.5" customHeight="1">
      <c r="A101" s="807" t="s">
        <v>57</v>
      </c>
      <c r="B101" s="808"/>
      <c r="C101" s="808"/>
      <c r="D101" s="808"/>
      <c r="E101" s="808"/>
      <c r="F101" s="808"/>
      <c r="G101" s="808"/>
      <c r="H101" s="809"/>
      <c r="I101" s="14">
        <f>SUMIF(H16:H91,"SB(ES)",I16:I91)</f>
        <v>83.8</v>
      </c>
      <c r="J101" s="115">
        <f>SUMIF(H16:H91,"SB(ES)",J16:J91)</f>
        <v>0</v>
      </c>
      <c r="K101" s="122">
        <f>SUMIF(H16:H91,"SB(ES)",K16:K91)</f>
        <v>0</v>
      </c>
      <c r="L101" s="108">
        <f>SUMIF(H16:H91,"SB(ES)",L16:L91)</f>
        <v>0</v>
      </c>
      <c r="M101" s="1"/>
      <c r="N101" s="1"/>
      <c r="O101" s="1"/>
      <c r="P101" s="1"/>
      <c r="Q101" s="1"/>
    </row>
    <row r="102" spans="1:38" ht="26.25" customHeight="1">
      <c r="A102" s="790" t="s">
        <v>101</v>
      </c>
      <c r="B102" s="791"/>
      <c r="C102" s="791"/>
      <c r="D102" s="791"/>
      <c r="E102" s="791"/>
      <c r="F102" s="791"/>
      <c r="G102" s="791"/>
      <c r="H102" s="792"/>
      <c r="I102" s="21">
        <f>SUMIF(H16:H91,"SB(ESL)",I16:I91)</f>
        <v>3.7</v>
      </c>
      <c r="J102" s="116">
        <f>SUMIF(H16:H91,"SB(ESL)",J16:J91)</f>
        <v>0</v>
      </c>
      <c r="K102" s="123">
        <f>SUMIF(H16:H91,"SB(ESL)",K16:K91)</f>
        <v>0</v>
      </c>
      <c r="L102" s="109">
        <f>SUMIF(H16:H91,"SB(ESL)",L16:L91)</f>
        <v>0</v>
      </c>
      <c r="M102" s="1"/>
      <c r="N102" s="1"/>
      <c r="O102" s="1"/>
      <c r="P102" s="1"/>
      <c r="Q102" s="1"/>
    </row>
    <row r="103" spans="1:38" ht="15.75" customHeight="1">
      <c r="A103" s="793" t="s">
        <v>76</v>
      </c>
      <c r="B103" s="794"/>
      <c r="C103" s="794"/>
      <c r="D103" s="794"/>
      <c r="E103" s="794"/>
      <c r="F103" s="794"/>
      <c r="G103" s="183"/>
      <c r="H103" s="184"/>
      <c r="I103" s="13">
        <f>SUMIF(H16:H91,"SB(L)",I16:I91)</f>
        <v>184.7</v>
      </c>
      <c r="J103" s="117">
        <f>SUMIF(H16:H91,"SB(L)",J16:J91)</f>
        <v>572</v>
      </c>
      <c r="K103" s="124">
        <f>SUMIF(H16:H91,"SB(L)",K16:K91)</f>
        <v>0</v>
      </c>
      <c r="L103" s="110">
        <f>SUMIF(H16:H91,"SB(L)",L16:L91)</f>
        <v>0</v>
      </c>
      <c r="M103" s="1"/>
      <c r="N103" s="1"/>
    </row>
    <row r="104" spans="1:38" ht="14.25" customHeight="1">
      <c r="A104" s="783" t="s">
        <v>12</v>
      </c>
      <c r="B104" s="784"/>
      <c r="C104" s="784"/>
      <c r="D104" s="784"/>
      <c r="E104" s="784"/>
      <c r="F104" s="784"/>
      <c r="G104" s="784"/>
      <c r="H104" s="785"/>
      <c r="I104" s="15">
        <f>I105</f>
        <v>1.4</v>
      </c>
      <c r="J104" s="118">
        <f t="shared" ref="J104:K104" si="4">J105</f>
        <v>0</v>
      </c>
      <c r="K104" s="125">
        <f t="shared" si="4"/>
        <v>0</v>
      </c>
      <c r="L104" s="111">
        <f>L105</f>
        <v>0</v>
      </c>
    </row>
    <row r="105" spans="1:38" s="2" customFormat="1" ht="16.5" customHeight="1">
      <c r="A105" s="786" t="s">
        <v>26</v>
      </c>
      <c r="B105" s="787"/>
      <c r="C105" s="787"/>
      <c r="D105" s="787"/>
      <c r="E105" s="787"/>
      <c r="F105" s="787"/>
      <c r="G105" s="787"/>
      <c r="H105" s="788"/>
      <c r="I105" s="14">
        <f>SUMIF(H16:H91,"Kt",I16:I91)</f>
        <v>1.4</v>
      </c>
      <c r="J105" s="115">
        <f>SUMIF(H16:H91,"Kt",J16:J91)</f>
        <v>0</v>
      </c>
      <c r="K105" s="122">
        <f>SUMIF(H16:H91,"Kt",K16:K91)</f>
        <v>0</v>
      </c>
      <c r="L105" s="108">
        <f>SUMIF(H16:H91,"Kt",L16:L91)</f>
        <v>0</v>
      </c>
    </row>
    <row r="106" spans="1:38" s="2" customFormat="1" ht="18" customHeight="1" thickBot="1">
      <c r="A106" s="773" t="s">
        <v>13</v>
      </c>
      <c r="B106" s="774"/>
      <c r="C106" s="774"/>
      <c r="D106" s="774"/>
      <c r="E106" s="774"/>
      <c r="F106" s="774"/>
      <c r="G106" s="774"/>
      <c r="H106" s="775"/>
      <c r="I106" s="16">
        <f>SUM(I97,I104)</f>
        <v>1556.8</v>
      </c>
      <c r="J106" s="119">
        <f>SUM(J97,J104)</f>
        <v>1622</v>
      </c>
      <c r="K106" s="126">
        <f>SUM(K97,K104)</f>
        <v>4714.3999999999996</v>
      </c>
      <c r="L106" s="112">
        <f>SUM(L97,L104)</f>
        <v>1835.8</v>
      </c>
      <c r="M106" s="202"/>
      <c r="N106" s="202"/>
    </row>
    <row r="107" spans="1:38" s="2" customFormat="1">
      <c r="E107" s="5"/>
      <c r="F107" s="30"/>
      <c r="G107" s="82"/>
      <c r="H107" s="83"/>
      <c r="I107" s="84"/>
      <c r="M107" s="5"/>
      <c r="N107" s="5"/>
    </row>
    <row r="108" spans="1:38" s="2" customFormat="1">
      <c r="E108" s="5"/>
      <c r="F108" s="30"/>
      <c r="G108" s="18"/>
      <c r="H108" s="30"/>
      <c r="I108" s="5"/>
      <c r="M108" s="203"/>
      <c r="N108" s="203"/>
    </row>
    <row r="109" spans="1:38" s="2" customFormat="1">
      <c r="E109" s="5"/>
      <c r="F109" s="30"/>
      <c r="G109" s="18"/>
      <c r="H109" s="30"/>
      <c r="I109" s="5"/>
      <c r="M109" s="20"/>
      <c r="N109" s="20"/>
    </row>
    <row r="110" spans="1:38" s="2" customFormat="1">
      <c r="F110" s="20"/>
      <c r="G110" s="3"/>
      <c r="H110" s="20"/>
    </row>
    <row r="111" spans="1:38" s="2" customFormat="1" ht="48.75" customHeight="1">
      <c r="F111" s="20"/>
      <c r="G111" s="3"/>
      <c r="H111" s="20"/>
      <c r="O111" s="1"/>
      <c r="P111" s="1"/>
      <c r="Q111" s="1"/>
    </row>
    <row r="112" spans="1:38" s="2" customFormat="1" ht="23.25">
      <c r="F112" s="20"/>
      <c r="G112" s="3"/>
      <c r="H112" s="20"/>
      <c r="I112" s="29"/>
      <c r="L112" s="8"/>
      <c r="O112" s="1"/>
      <c r="P112" s="1"/>
      <c r="Q112" s="1"/>
    </row>
    <row r="113" spans="10:17">
      <c r="O113" s="1"/>
      <c r="P113" s="1"/>
      <c r="Q113" s="1"/>
    </row>
    <row r="114" spans="10:17">
      <c r="O114" s="1"/>
      <c r="P114" s="1"/>
      <c r="Q114" s="1"/>
    </row>
    <row r="115" spans="10:17">
      <c r="L115" s="8"/>
      <c r="O115" s="1"/>
      <c r="P115" s="1"/>
      <c r="Q115" s="1"/>
    </row>
    <row r="116" spans="10:17">
      <c r="O116" s="1"/>
      <c r="P116" s="1"/>
      <c r="Q116" s="1"/>
    </row>
    <row r="117" spans="10:17">
      <c r="M117" s="8"/>
      <c r="N117" s="8"/>
      <c r="O117" s="1"/>
      <c r="P117" s="1"/>
      <c r="Q117" s="1"/>
    </row>
    <row r="118" spans="10:17">
      <c r="O118" s="1"/>
      <c r="P118" s="1"/>
      <c r="Q118" s="1"/>
    </row>
    <row r="121" spans="10:17" ht="23.25">
      <c r="J121" s="29"/>
      <c r="K121" s="29"/>
      <c r="L121" s="29"/>
    </row>
  </sheetData>
  <mergeCells count="123">
    <mergeCell ref="M76:M78"/>
    <mergeCell ref="E83:E84"/>
    <mergeCell ref="C47:C48"/>
    <mergeCell ref="E47:E48"/>
    <mergeCell ref="G47:G49"/>
    <mergeCell ref="C59:C65"/>
    <mergeCell ref="E59:E65"/>
    <mergeCell ref="G59:G65"/>
    <mergeCell ref="G50:G51"/>
    <mergeCell ref="E57:E58"/>
    <mergeCell ref="Q71:Q72"/>
    <mergeCell ref="I44:I46"/>
    <mergeCell ref="O71:O72"/>
    <mergeCell ref="P71:P72"/>
    <mergeCell ref="N71:N72"/>
    <mergeCell ref="E67:E68"/>
    <mergeCell ref="M55:Q55"/>
    <mergeCell ref="C56:Q56"/>
    <mergeCell ref="D50:D51"/>
    <mergeCell ref="M71:M72"/>
    <mergeCell ref="C69:C72"/>
    <mergeCell ref="M91:Q91"/>
    <mergeCell ref="M89:Q89"/>
    <mergeCell ref="O76:O78"/>
    <mergeCell ref="P76:P78"/>
    <mergeCell ref="A93:K93"/>
    <mergeCell ref="A99:H99"/>
    <mergeCell ref="A100:H100"/>
    <mergeCell ref="A101:H101"/>
    <mergeCell ref="M90:Q90"/>
    <mergeCell ref="E80:E81"/>
    <mergeCell ref="D80:D81"/>
    <mergeCell ref="A85:A87"/>
    <mergeCell ref="C89:H89"/>
    <mergeCell ref="B90:H90"/>
    <mergeCell ref="C73:C79"/>
    <mergeCell ref="E73:E76"/>
    <mergeCell ref="G73:G74"/>
    <mergeCell ref="A97:H97"/>
    <mergeCell ref="A98:H98"/>
    <mergeCell ref="C85:C87"/>
    <mergeCell ref="E85:E87"/>
    <mergeCell ref="M85:M86"/>
    <mergeCell ref="O85:O86"/>
    <mergeCell ref="P85:P86"/>
    <mergeCell ref="A106:H106"/>
    <mergeCell ref="B91:H91"/>
    <mergeCell ref="A95:I95"/>
    <mergeCell ref="A96:H96"/>
    <mergeCell ref="A104:H104"/>
    <mergeCell ref="A105:H105"/>
    <mergeCell ref="A69:A72"/>
    <mergeCell ref="B69:B72"/>
    <mergeCell ref="D69:D72"/>
    <mergeCell ref="E69:E72"/>
    <mergeCell ref="G69:G72"/>
    <mergeCell ref="B85:B87"/>
    <mergeCell ref="A102:H102"/>
    <mergeCell ref="A103:F103"/>
    <mergeCell ref="A92:J92"/>
    <mergeCell ref="M27:M28"/>
    <mergeCell ref="L16:L23"/>
    <mergeCell ref="E50:E53"/>
    <mergeCell ref="E44:E46"/>
    <mergeCell ref="C55:H55"/>
    <mergeCell ref="G44:G45"/>
    <mergeCell ref="G36:G37"/>
    <mergeCell ref="E27:E30"/>
    <mergeCell ref="G27:G30"/>
    <mergeCell ref="K16:K23"/>
    <mergeCell ref="M25:M26"/>
    <mergeCell ref="E41:E43"/>
    <mergeCell ref="G42:G43"/>
    <mergeCell ref="M42:M43"/>
    <mergeCell ref="A34:A40"/>
    <mergeCell ref="B34:B40"/>
    <mergeCell ref="E34:E35"/>
    <mergeCell ref="C36:C40"/>
    <mergeCell ref="E36:E40"/>
    <mergeCell ref="G38:G40"/>
    <mergeCell ref="E24:E26"/>
    <mergeCell ref="G24:G26"/>
    <mergeCell ref="J16:J23"/>
    <mergeCell ref="F8:F10"/>
    <mergeCell ref="P7:Q7"/>
    <mergeCell ref="A8:A10"/>
    <mergeCell ref="B8:B10"/>
    <mergeCell ref="C8:C10"/>
    <mergeCell ref="D8:D10"/>
    <mergeCell ref="E8:E10"/>
    <mergeCell ref="G8:G10"/>
    <mergeCell ref="H8:H10"/>
    <mergeCell ref="I8:I10"/>
    <mergeCell ref="O9:Q9"/>
    <mergeCell ref="N9:N10"/>
    <mergeCell ref="M8:Q8"/>
    <mergeCell ref="J8:J10"/>
    <mergeCell ref="K8:K10"/>
    <mergeCell ref="L8:L10"/>
    <mergeCell ref="R67:R68"/>
    <mergeCell ref="Q37:Q40"/>
    <mergeCell ref="N50:N53"/>
    <mergeCell ref="O50:O53"/>
    <mergeCell ref="P50:P53"/>
    <mergeCell ref="Q50:Q53"/>
    <mergeCell ref="M1:Q1"/>
    <mergeCell ref="A3:Q3"/>
    <mergeCell ref="A4:Q4"/>
    <mergeCell ref="A5:Q5"/>
    <mergeCell ref="A12:N12"/>
    <mergeCell ref="B13:N13"/>
    <mergeCell ref="C14:N14"/>
    <mergeCell ref="D31:D32"/>
    <mergeCell ref="E31:E32"/>
    <mergeCell ref="G31:G32"/>
    <mergeCell ref="A16:A23"/>
    <mergeCell ref="B16:B23"/>
    <mergeCell ref="D16:D23"/>
    <mergeCell ref="E16:E23"/>
    <mergeCell ref="G16:G19"/>
    <mergeCell ref="D24:D26"/>
    <mergeCell ref="M9:M10"/>
    <mergeCell ref="A11:N11"/>
  </mergeCells>
  <phoneticPr fontId="24" type="noConversion"/>
  <printOptions horizontalCentered="1"/>
  <pageMargins left="0.78740157480314965" right="0.39370078740157483" top="0.39370078740157483" bottom="0.39370078740157483" header="0" footer="0"/>
  <pageSetup paperSize="9" scale="54" fitToHeight="0" orientation="portrait" r:id="rId1"/>
  <headerFooter alignWithMargins="0"/>
  <rowBreaks count="1" manualBreakCount="1">
    <brk id="66" max="16" man="1"/>
  </rowBreaks>
  <ignoredErrors>
    <ignoredError sqref="I90:L90" formula="1"/>
    <ignoredError sqref="Q80:Q81" numberStoredAsText="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101"/>
  <sheetViews>
    <sheetView tabSelected="1" zoomScaleNormal="100" zoomScaleSheetLayoutView="100" workbookViewId="0">
      <selection activeCell="G81" sqref="G81"/>
    </sheetView>
  </sheetViews>
  <sheetFormatPr defaultColWidth="9.42578125" defaultRowHeight="12.75"/>
  <cols>
    <col min="1" max="3" width="2.5703125" style="2" customWidth="1"/>
    <col min="4" max="4" width="28" style="2" customWidth="1"/>
    <col min="5" max="5" width="4.42578125" style="20" customWidth="1"/>
    <col min="6" max="6" width="9.42578125" style="20" customWidth="1"/>
    <col min="7" max="7" width="9.28515625" style="2" customWidth="1"/>
    <col min="8" max="9" width="8.140625" style="2" customWidth="1"/>
    <col min="10" max="10" width="36" style="2" customWidth="1"/>
    <col min="11" max="13" width="6.5703125" style="2" customWidth="1"/>
    <col min="14" max="14" width="11" style="1" customWidth="1"/>
    <col min="15" max="18" width="0" style="1" hidden="1" customWidth="1"/>
    <col min="19" max="16384" width="9.42578125" style="1"/>
  </cols>
  <sheetData>
    <row r="1" spans="1:18" ht="30" customHeight="1">
      <c r="D1" s="40"/>
      <c r="F1" s="2"/>
      <c r="I1" s="1"/>
      <c r="J1" s="878" t="s">
        <v>133</v>
      </c>
      <c r="K1" s="878"/>
      <c r="L1" s="878"/>
      <c r="M1" s="878"/>
    </row>
    <row r="2" spans="1:18" ht="15">
      <c r="D2" s="40"/>
      <c r="F2" s="2"/>
      <c r="I2" s="1"/>
      <c r="J2" s="536" t="s">
        <v>134</v>
      </c>
      <c r="K2" s="536"/>
      <c r="L2" s="536"/>
      <c r="M2" s="1"/>
    </row>
    <row r="3" spans="1:18" ht="17.25" customHeight="1">
      <c r="E3" s="40"/>
      <c r="G3" s="46"/>
      <c r="H3" s="46"/>
      <c r="I3" s="46"/>
      <c r="J3" s="46"/>
      <c r="K3" s="1"/>
      <c r="L3" s="1"/>
      <c r="M3" s="1"/>
    </row>
    <row r="4" spans="1:18" s="2" customFormat="1" ht="15" customHeight="1">
      <c r="A4" s="687" t="s">
        <v>132</v>
      </c>
      <c r="B4" s="687"/>
      <c r="C4" s="687"/>
      <c r="D4" s="687"/>
      <c r="E4" s="687"/>
      <c r="F4" s="687"/>
      <c r="G4" s="687"/>
      <c r="H4" s="687"/>
      <c r="I4" s="687"/>
      <c r="J4" s="687"/>
      <c r="K4" s="687"/>
      <c r="L4" s="687"/>
      <c r="M4" s="687"/>
    </row>
    <row r="5" spans="1:18" ht="16.5" customHeight="1">
      <c r="A5" s="688" t="s">
        <v>46</v>
      </c>
      <c r="B5" s="688"/>
      <c r="C5" s="688"/>
      <c r="D5" s="688"/>
      <c r="E5" s="688"/>
      <c r="F5" s="688"/>
      <c r="G5" s="688"/>
      <c r="H5" s="688"/>
      <c r="I5" s="688"/>
      <c r="J5" s="688"/>
      <c r="K5" s="688"/>
      <c r="L5" s="688"/>
      <c r="M5" s="688"/>
    </row>
    <row r="6" spans="1:18" ht="16.5" customHeight="1">
      <c r="A6" s="689" t="s">
        <v>25</v>
      </c>
      <c r="B6" s="689"/>
      <c r="C6" s="689"/>
      <c r="D6" s="689"/>
      <c r="E6" s="689"/>
      <c r="F6" s="689"/>
      <c r="G6" s="689"/>
      <c r="H6" s="689"/>
      <c r="I6" s="689"/>
      <c r="J6" s="689"/>
      <c r="K6" s="689"/>
      <c r="L6" s="689"/>
      <c r="M6" s="689"/>
    </row>
    <row r="7" spans="1:18" ht="15" customHeight="1">
      <c r="A7" s="514"/>
      <c r="B7" s="514"/>
      <c r="C7" s="514"/>
      <c r="D7" s="514"/>
      <c r="E7" s="514"/>
      <c r="F7" s="514"/>
      <c r="G7" s="514"/>
      <c r="H7" s="514"/>
      <c r="I7" s="514"/>
      <c r="J7" s="514"/>
      <c r="K7" s="514"/>
      <c r="L7" s="514"/>
      <c r="M7" s="514"/>
    </row>
    <row r="8" spans="1:18" ht="15" customHeight="1" thickBot="1">
      <c r="H8" s="86"/>
      <c r="I8" s="86"/>
      <c r="L8" s="715" t="s">
        <v>23</v>
      </c>
      <c r="M8" s="715"/>
    </row>
    <row r="9" spans="1:18" s="23" customFormat="1" ht="29.25" customHeight="1" thickBot="1">
      <c r="A9" s="716" t="s">
        <v>15</v>
      </c>
      <c r="B9" s="712" t="s">
        <v>0</v>
      </c>
      <c r="C9" s="712" t="s">
        <v>1</v>
      </c>
      <c r="D9" s="719" t="s">
        <v>9</v>
      </c>
      <c r="E9" s="712" t="s">
        <v>69</v>
      </c>
      <c r="F9" s="725" t="s">
        <v>2</v>
      </c>
      <c r="G9" s="739" t="s">
        <v>110</v>
      </c>
      <c r="H9" s="742" t="s">
        <v>71</v>
      </c>
      <c r="I9" s="745" t="s">
        <v>111</v>
      </c>
      <c r="J9" s="736" t="s">
        <v>68</v>
      </c>
      <c r="K9" s="737"/>
      <c r="L9" s="737"/>
      <c r="M9" s="738"/>
    </row>
    <row r="10" spans="1:18" s="23" customFormat="1" ht="21.75" customHeight="1">
      <c r="A10" s="717"/>
      <c r="B10" s="713"/>
      <c r="C10" s="713"/>
      <c r="D10" s="720"/>
      <c r="E10" s="713"/>
      <c r="F10" s="726"/>
      <c r="G10" s="740"/>
      <c r="H10" s="743"/>
      <c r="I10" s="746"/>
      <c r="J10" s="708" t="s">
        <v>9</v>
      </c>
      <c r="K10" s="731" t="s">
        <v>102</v>
      </c>
      <c r="L10" s="732"/>
      <c r="M10" s="733"/>
    </row>
    <row r="11" spans="1:18" s="23" customFormat="1" ht="83.25" customHeight="1" thickBot="1">
      <c r="A11" s="718"/>
      <c r="B11" s="714"/>
      <c r="C11" s="714"/>
      <c r="D11" s="721"/>
      <c r="E11" s="714"/>
      <c r="F11" s="727"/>
      <c r="G11" s="741"/>
      <c r="H11" s="744"/>
      <c r="I11" s="747"/>
      <c r="J11" s="709"/>
      <c r="K11" s="127" t="s">
        <v>72</v>
      </c>
      <c r="L11" s="206" t="s">
        <v>73</v>
      </c>
      <c r="M11" s="207" t="s">
        <v>109</v>
      </c>
    </row>
    <row r="12" spans="1:18" s="7" customFormat="1" ht="14.85" customHeight="1">
      <c r="A12" s="710" t="s">
        <v>21</v>
      </c>
      <c r="B12" s="711"/>
      <c r="C12" s="711"/>
      <c r="D12" s="711"/>
      <c r="E12" s="711"/>
      <c r="F12" s="711"/>
      <c r="G12" s="711"/>
      <c r="H12" s="711"/>
      <c r="I12" s="711"/>
      <c r="J12" s="711"/>
      <c r="K12" s="519"/>
      <c r="L12" s="519"/>
      <c r="M12" s="191"/>
    </row>
    <row r="13" spans="1:18" s="7" customFormat="1" ht="14.85" customHeight="1">
      <c r="A13" s="690" t="s">
        <v>47</v>
      </c>
      <c r="B13" s="691"/>
      <c r="C13" s="691"/>
      <c r="D13" s="691"/>
      <c r="E13" s="691"/>
      <c r="F13" s="691"/>
      <c r="G13" s="691"/>
      <c r="H13" s="691"/>
      <c r="I13" s="691"/>
      <c r="J13" s="691"/>
      <c r="K13" s="209"/>
      <c r="L13" s="209"/>
      <c r="M13" s="210"/>
    </row>
    <row r="14" spans="1:18" ht="14.85" customHeight="1" thickBot="1">
      <c r="A14" s="292" t="s">
        <v>3</v>
      </c>
      <c r="B14" s="692" t="s">
        <v>52</v>
      </c>
      <c r="C14" s="693"/>
      <c r="D14" s="693"/>
      <c r="E14" s="693"/>
      <c r="F14" s="693"/>
      <c r="G14" s="693"/>
      <c r="H14" s="693"/>
      <c r="I14" s="693"/>
      <c r="J14" s="693"/>
      <c r="K14" s="211"/>
      <c r="L14" s="211"/>
      <c r="M14" s="212"/>
    </row>
    <row r="15" spans="1:18" ht="14.85" customHeight="1" thickBot="1">
      <c r="A15" s="292" t="s">
        <v>3</v>
      </c>
      <c r="B15" s="293" t="s">
        <v>3</v>
      </c>
      <c r="C15" s="694" t="s">
        <v>53</v>
      </c>
      <c r="D15" s="695"/>
      <c r="E15" s="695"/>
      <c r="F15" s="695"/>
      <c r="G15" s="695"/>
      <c r="H15" s="695"/>
      <c r="I15" s="695"/>
      <c r="J15" s="695"/>
      <c r="K15" s="295"/>
      <c r="L15" s="295"/>
      <c r="M15" s="298"/>
    </row>
    <row r="16" spans="1:18" ht="27.75" customHeight="1">
      <c r="A16" s="517" t="s">
        <v>3</v>
      </c>
      <c r="B16" s="518" t="s">
        <v>3</v>
      </c>
      <c r="C16" s="185" t="s">
        <v>3</v>
      </c>
      <c r="D16" s="535" t="s">
        <v>31</v>
      </c>
      <c r="E16" s="560"/>
      <c r="F16" s="559" t="s">
        <v>17</v>
      </c>
      <c r="G16" s="567">
        <v>286.5</v>
      </c>
      <c r="H16" s="568">
        <v>286.5</v>
      </c>
      <c r="I16" s="569">
        <v>286.5</v>
      </c>
      <c r="J16" s="537"/>
      <c r="K16" s="556"/>
      <c r="L16" s="557"/>
      <c r="M16" s="558"/>
      <c r="O16" s="666" t="s">
        <v>17</v>
      </c>
      <c r="P16" s="667">
        <f>+G17+G22</f>
        <v>286.5</v>
      </c>
      <c r="Q16" s="667">
        <f t="shared" ref="Q16:R16" si="0">+H17+H22</f>
        <v>286.5</v>
      </c>
      <c r="R16" s="667">
        <f t="shared" si="0"/>
        <v>286.5</v>
      </c>
    </row>
    <row r="17" spans="1:18" ht="25.5" customHeight="1">
      <c r="A17" s="701"/>
      <c r="B17" s="702"/>
      <c r="C17" s="185"/>
      <c r="D17" s="697" t="s">
        <v>66</v>
      </c>
      <c r="E17" s="63" t="s">
        <v>49</v>
      </c>
      <c r="F17" s="570" t="s">
        <v>135</v>
      </c>
      <c r="G17" s="874">
        <v>283.5</v>
      </c>
      <c r="H17" s="876">
        <v>283.5</v>
      </c>
      <c r="I17" s="872">
        <v>283.5</v>
      </c>
      <c r="J17" s="426" t="s">
        <v>24</v>
      </c>
      <c r="K17" s="565">
        <v>100</v>
      </c>
      <c r="L17" s="566">
        <v>100</v>
      </c>
      <c r="M17" s="553">
        <v>100</v>
      </c>
      <c r="O17" s="666"/>
      <c r="P17" s="667">
        <f>+P16-G27</f>
        <v>0</v>
      </c>
      <c r="Q17" s="667">
        <f t="shared" ref="Q17:R17" si="1">+Q16-H27</f>
        <v>0</v>
      </c>
      <c r="R17" s="667">
        <f t="shared" si="1"/>
        <v>0</v>
      </c>
    </row>
    <row r="18" spans="1:18" ht="17.100000000000001" customHeight="1">
      <c r="A18" s="701"/>
      <c r="B18" s="702"/>
      <c r="C18" s="185"/>
      <c r="D18" s="706"/>
      <c r="E18" s="64" t="s">
        <v>80</v>
      </c>
      <c r="F18" s="571"/>
      <c r="G18" s="875"/>
      <c r="H18" s="877"/>
      <c r="I18" s="873"/>
      <c r="J18" s="538" t="s">
        <v>90</v>
      </c>
      <c r="K18" s="504">
        <v>75</v>
      </c>
      <c r="L18" s="146">
        <v>70</v>
      </c>
      <c r="M18" s="129">
        <v>70</v>
      </c>
    </row>
    <row r="19" spans="1:18" ht="29.1" customHeight="1">
      <c r="A19" s="701"/>
      <c r="B19" s="702"/>
      <c r="C19" s="185"/>
      <c r="D19" s="706"/>
      <c r="E19" s="394" t="s">
        <v>67</v>
      </c>
      <c r="F19" s="571"/>
      <c r="G19" s="875"/>
      <c r="H19" s="877"/>
      <c r="I19" s="873"/>
      <c r="J19" s="133" t="s">
        <v>97</v>
      </c>
      <c r="K19" s="345">
        <v>5</v>
      </c>
      <c r="L19" s="346">
        <v>5</v>
      </c>
      <c r="M19" s="236">
        <v>5</v>
      </c>
      <c r="N19" s="70"/>
    </row>
    <row r="20" spans="1:18" ht="27.75" customHeight="1">
      <c r="A20" s="701"/>
      <c r="B20" s="702"/>
      <c r="C20" s="185"/>
      <c r="D20" s="706"/>
      <c r="E20" s="394" t="s">
        <v>79</v>
      </c>
      <c r="F20" s="571"/>
      <c r="G20" s="875"/>
      <c r="H20" s="877"/>
      <c r="I20" s="873"/>
      <c r="J20" s="133" t="s">
        <v>60</v>
      </c>
      <c r="K20" s="347">
        <v>2</v>
      </c>
      <c r="L20" s="348">
        <v>2</v>
      </c>
      <c r="M20" s="237">
        <v>3</v>
      </c>
    </row>
    <row r="21" spans="1:18" ht="28.5" customHeight="1">
      <c r="A21" s="701"/>
      <c r="B21" s="702"/>
      <c r="C21" s="185"/>
      <c r="D21" s="706"/>
      <c r="E21" s="64"/>
      <c r="F21" s="571"/>
      <c r="G21" s="875"/>
      <c r="H21" s="877"/>
      <c r="I21" s="873"/>
      <c r="J21" s="524" t="s">
        <v>120</v>
      </c>
      <c r="K21" s="554">
        <v>320</v>
      </c>
      <c r="L21" s="348">
        <v>400</v>
      </c>
      <c r="M21" s="285">
        <v>400</v>
      </c>
      <c r="N21" s="383"/>
    </row>
    <row r="22" spans="1:18" ht="27.75" customHeight="1">
      <c r="A22" s="530"/>
      <c r="B22" s="518"/>
      <c r="C22" s="69"/>
      <c r="D22" s="754" t="s">
        <v>130</v>
      </c>
      <c r="E22" s="393" t="s">
        <v>33</v>
      </c>
      <c r="F22" s="572" t="s">
        <v>135</v>
      </c>
      <c r="G22" s="573">
        <v>3</v>
      </c>
      <c r="H22" s="574">
        <v>3</v>
      </c>
      <c r="I22" s="575">
        <v>3</v>
      </c>
      <c r="J22" s="551" t="s">
        <v>114</v>
      </c>
      <c r="K22" s="555">
        <v>1</v>
      </c>
      <c r="L22" s="428"/>
      <c r="M22" s="284"/>
    </row>
    <row r="23" spans="1:18" ht="18.75" customHeight="1">
      <c r="A23" s="530"/>
      <c r="B23" s="518"/>
      <c r="C23" s="25"/>
      <c r="D23" s="755"/>
      <c r="E23" s="64" t="s">
        <v>49</v>
      </c>
      <c r="F23" s="571"/>
      <c r="G23" s="576"/>
      <c r="H23" s="576"/>
      <c r="I23" s="577"/>
      <c r="J23" s="768" t="s">
        <v>128</v>
      </c>
      <c r="K23" s="438">
        <v>1</v>
      </c>
      <c r="L23" s="407">
        <v>1</v>
      </c>
      <c r="M23" s="439">
        <v>1</v>
      </c>
    </row>
    <row r="24" spans="1:18" ht="19.5" customHeight="1">
      <c r="A24" s="530"/>
      <c r="B24" s="518"/>
      <c r="C24" s="25"/>
      <c r="D24" s="755"/>
      <c r="E24" s="153" t="s">
        <v>80</v>
      </c>
      <c r="F24" s="578"/>
      <c r="G24" s="579"/>
      <c r="H24" s="579"/>
      <c r="I24" s="580"/>
      <c r="J24" s="769"/>
      <c r="K24" s="406"/>
      <c r="L24" s="227"/>
      <c r="M24" s="408"/>
    </row>
    <row r="25" spans="1:18" ht="15" customHeight="1">
      <c r="A25" s="530"/>
      <c r="B25" s="518"/>
      <c r="C25" s="25"/>
      <c r="D25" s="697" t="s">
        <v>93</v>
      </c>
      <c r="E25" s="393" t="s">
        <v>33</v>
      </c>
      <c r="F25" s="572"/>
      <c r="G25" s="573"/>
      <c r="H25" s="574"/>
      <c r="I25" s="581"/>
      <c r="J25" s="871" t="s">
        <v>115</v>
      </c>
      <c r="K25" s="668">
        <v>1</v>
      </c>
      <c r="L25" s="515"/>
      <c r="M25" s="131"/>
    </row>
    <row r="26" spans="1:18" ht="15" customHeight="1">
      <c r="A26" s="530"/>
      <c r="B26" s="518"/>
      <c r="C26" s="25"/>
      <c r="D26" s="698"/>
      <c r="E26" s="352" t="s">
        <v>80</v>
      </c>
      <c r="F26" s="582"/>
      <c r="G26" s="583"/>
      <c r="H26" s="584"/>
      <c r="I26" s="583"/>
      <c r="J26" s="769"/>
      <c r="K26" s="540"/>
      <c r="L26" s="147"/>
      <c r="M26" s="669"/>
    </row>
    <row r="27" spans="1:18" ht="16.5" customHeight="1" thickBot="1">
      <c r="A27" s="530"/>
      <c r="B27" s="518"/>
      <c r="C27" s="45"/>
      <c r="D27" s="75"/>
      <c r="E27" s="78"/>
      <c r="F27" s="175" t="s">
        <v>4</v>
      </c>
      <c r="G27" s="585">
        <f>+G16</f>
        <v>286.5</v>
      </c>
      <c r="H27" s="92">
        <f t="shared" ref="H27:I27" si="2">+H16</f>
        <v>286.5</v>
      </c>
      <c r="I27" s="53">
        <f t="shared" si="2"/>
        <v>286.5</v>
      </c>
      <c r="J27" s="241"/>
      <c r="K27" s="267"/>
      <c r="L27" s="268"/>
      <c r="M27" s="269"/>
    </row>
    <row r="28" spans="1:18" ht="20.100000000000001" customHeight="1">
      <c r="A28" s="701"/>
      <c r="B28" s="702"/>
      <c r="C28" s="185" t="s">
        <v>5</v>
      </c>
      <c r="D28" s="748" t="s">
        <v>48</v>
      </c>
      <c r="E28" s="42"/>
      <c r="F28" s="36" t="s">
        <v>17</v>
      </c>
      <c r="G28" s="561"/>
      <c r="H28" s="47">
        <v>3081.6</v>
      </c>
      <c r="I28" s="562">
        <v>203</v>
      </c>
      <c r="J28" s="242"/>
      <c r="K28" s="541"/>
      <c r="L28" s="531"/>
      <c r="M28" s="128"/>
      <c r="O28" s="666" t="s">
        <v>17</v>
      </c>
      <c r="P28" s="667">
        <f>+G31+G35+G38+G41+G44</f>
        <v>0</v>
      </c>
      <c r="Q28" s="667">
        <f t="shared" ref="Q28:R28" si="3">+H31+H35+H38+H41+H44</f>
        <v>3081.6</v>
      </c>
      <c r="R28" s="667">
        <f t="shared" si="3"/>
        <v>203</v>
      </c>
    </row>
    <row r="29" spans="1:18" ht="20.100000000000001" customHeight="1">
      <c r="A29" s="701"/>
      <c r="B29" s="702"/>
      <c r="C29" s="33"/>
      <c r="D29" s="749"/>
      <c r="E29" s="28"/>
      <c r="F29" s="264" t="s">
        <v>28</v>
      </c>
      <c r="G29" s="50">
        <v>500</v>
      </c>
      <c r="H29" s="166"/>
      <c r="I29" s="97"/>
      <c r="J29" s="522"/>
      <c r="K29" s="542"/>
      <c r="L29" s="516"/>
      <c r="M29" s="128"/>
      <c r="O29" s="666" t="s">
        <v>137</v>
      </c>
      <c r="P29" s="667">
        <f>+G30</f>
        <v>500</v>
      </c>
      <c r="Q29" s="667">
        <f t="shared" ref="Q29:R29" si="4">+H30</f>
        <v>0</v>
      </c>
      <c r="R29" s="667">
        <f t="shared" si="4"/>
        <v>0</v>
      </c>
    </row>
    <row r="30" spans="1:18" ht="14.85" customHeight="1">
      <c r="A30" s="701"/>
      <c r="B30" s="702"/>
      <c r="C30" s="750"/>
      <c r="D30" s="697" t="s">
        <v>98</v>
      </c>
      <c r="E30" s="63" t="s">
        <v>39</v>
      </c>
      <c r="F30" s="570" t="s">
        <v>136</v>
      </c>
      <c r="G30" s="576">
        <f>605.5-105.5</f>
        <v>500</v>
      </c>
      <c r="H30" s="587"/>
      <c r="I30" s="576"/>
      <c r="J30" s="521" t="s">
        <v>81</v>
      </c>
      <c r="K30" s="539">
        <v>15</v>
      </c>
      <c r="L30" s="456">
        <v>100</v>
      </c>
      <c r="M30" s="457"/>
      <c r="O30" s="666"/>
      <c r="P30" s="667">
        <f>+P28+P29</f>
        <v>500</v>
      </c>
      <c r="Q30" s="667">
        <f t="shared" ref="Q30:R30" si="5">+Q28+Q29</f>
        <v>3081.6</v>
      </c>
      <c r="R30" s="667">
        <f t="shared" si="5"/>
        <v>203</v>
      </c>
    </row>
    <row r="31" spans="1:18" ht="14.85" customHeight="1">
      <c r="A31" s="701"/>
      <c r="B31" s="702"/>
      <c r="C31" s="750"/>
      <c r="D31" s="706"/>
      <c r="E31" s="64" t="s">
        <v>33</v>
      </c>
      <c r="F31" s="588" t="s">
        <v>135</v>
      </c>
      <c r="G31" s="589"/>
      <c r="H31" s="590">
        <f>2940.1+105.5</f>
        <v>3045.6</v>
      </c>
      <c r="I31" s="591"/>
      <c r="J31" s="458"/>
      <c r="K31" s="416"/>
      <c r="L31" s="417"/>
      <c r="M31" s="672"/>
      <c r="O31" s="666"/>
      <c r="P31" s="667">
        <f>+P30-G48</f>
        <v>0</v>
      </c>
      <c r="Q31" s="667">
        <f t="shared" ref="Q31:R31" si="6">+Q30-H48</f>
        <v>0</v>
      </c>
      <c r="R31" s="667">
        <f t="shared" si="6"/>
        <v>0</v>
      </c>
    </row>
    <row r="32" spans="1:18" ht="14.85" customHeight="1">
      <c r="A32" s="701"/>
      <c r="B32" s="702"/>
      <c r="C32" s="750"/>
      <c r="D32" s="706"/>
      <c r="E32" s="64" t="s">
        <v>20</v>
      </c>
      <c r="F32" s="571"/>
      <c r="G32" s="592"/>
      <c r="H32" s="590"/>
      <c r="I32" s="591"/>
      <c r="J32" s="522"/>
      <c r="K32" s="539"/>
      <c r="L32" s="461"/>
      <c r="M32" s="672"/>
    </row>
    <row r="33" spans="1:14" ht="14.85" customHeight="1">
      <c r="A33" s="701"/>
      <c r="B33" s="702"/>
      <c r="C33" s="750"/>
      <c r="D33" s="706"/>
      <c r="E33" s="44" t="s">
        <v>49</v>
      </c>
      <c r="F33" s="571"/>
      <c r="G33" s="576"/>
      <c r="H33" s="587"/>
      <c r="I33" s="593"/>
      <c r="J33" s="522"/>
      <c r="K33" s="539"/>
      <c r="L33" s="149"/>
      <c r="M33" s="672"/>
    </row>
    <row r="34" spans="1:14" ht="14.85" customHeight="1">
      <c r="A34" s="701"/>
      <c r="B34" s="702"/>
      <c r="C34" s="751"/>
      <c r="D34" s="698"/>
      <c r="E34" s="355" t="s">
        <v>80</v>
      </c>
      <c r="F34" s="594"/>
      <c r="G34" s="595"/>
      <c r="H34" s="596"/>
      <c r="I34" s="597"/>
      <c r="J34" s="243"/>
      <c r="K34" s="543"/>
      <c r="L34" s="466"/>
      <c r="M34" s="673"/>
    </row>
    <row r="35" spans="1:14" ht="29.1" customHeight="1">
      <c r="A35" s="500"/>
      <c r="B35" s="502"/>
      <c r="C35" s="185"/>
      <c r="D35" s="770" t="s">
        <v>34</v>
      </c>
      <c r="E35" s="44" t="s">
        <v>33</v>
      </c>
      <c r="F35" s="571" t="s">
        <v>135</v>
      </c>
      <c r="G35" s="576"/>
      <c r="H35" s="587">
        <v>26</v>
      </c>
      <c r="I35" s="576"/>
      <c r="J35" s="356" t="s">
        <v>75</v>
      </c>
      <c r="K35" s="544"/>
      <c r="L35" s="367">
        <v>1</v>
      </c>
      <c r="M35" s="379"/>
    </row>
    <row r="36" spans="1:14" ht="15" customHeight="1">
      <c r="A36" s="500"/>
      <c r="B36" s="502"/>
      <c r="C36" s="185"/>
      <c r="D36" s="770"/>
      <c r="E36" s="44" t="s">
        <v>80</v>
      </c>
      <c r="F36" s="571"/>
      <c r="G36" s="576"/>
      <c r="H36" s="587"/>
      <c r="I36" s="593"/>
      <c r="J36" s="771" t="s">
        <v>61</v>
      </c>
      <c r="K36" s="545"/>
      <c r="L36" s="346">
        <v>1</v>
      </c>
      <c r="M36" s="235"/>
    </row>
    <row r="37" spans="1:14" ht="14.1" customHeight="1">
      <c r="A37" s="500"/>
      <c r="B37" s="502"/>
      <c r="C37" s="185"/>
      <c r="D37" s="770"/>
      <c r="E37" s="394" t="s">
        <v>49</v>
      </c>
      <c r="F37" s="571"/>
      <c r="G37" s="576"/>
      <c r="H37" s="587"/>
      <c r="I37" s="593"/>
      <c r="J37" s="772"/>
      <c r="K37" s="539"/>
      <c r="L37" s="226"/>
      <c r="M37" s="192"/>
    </row>
    <row r="38" spans="1:14" s="2" customFormat="1" ht="21.6" customHeight="1">
      <c r="A38" s="517"/>
      <c r="B38" s="518"/>
      <c r="C38" s="62"/>
      <c r="D38" s="754" t="s">
        <v>99</v>
      </c>
      <c r="E38" s="272" t="s">
        <v>49</v>
      </c>
      <c r="F38" s="598" t="s">
        <v>135</v>
      </c>
      <c r="G38" s="599"/>
      <c r="H38" s="600">
        <v>10</v>
      </c>
      <c r="I38" s="600">
        <v>75</v>
      </c>
      <c r="J38" s="470" t="s">
        <v>126</v>
      </c>
      <c r="K38" s="471"/>
      <c r="L38" s="472">
        <v>1</v>
      </c>
      <c r="M38" s="473"/>
    </row>
    <row r="39" spans="1:14" s="2" customFormat="1" ht="21.6" customHeight="1">
      <c r="A39" s="517"/>
      <c r="B39" s="518"/>
      <c r="C39" s="62"/>
      <c r="D39" s="755"/>
      <c r="E39" s="59" t="s">
        <v>84</v>
      </c>
      <c r="F39" s="601"/>
      <c r="G39" s="602"/>
      <c r="H39" s="603"/>
      <c r="I39" s="604"/>
      <c r="J39" s="522" t="s">
        <v>127</v>
      </c>
      <c r="K39" s="478"/>
      <c r="L39" s="279"/>
      <c r="M39" s="233">
        <v>1</v>
      </c>
    </row>
    <row r="40" spans="1:14" s="2" customFormat="1" ht="28.35" customHeight="1">
      <c r="A40" s="517"/>
      <c r="B40" s="518"/>
      <c r="C40" s="62"/>
      <c r="D40" s="758"/>
      <c r="E40" s="182" t="s">
        <v>20</v>
      </c>
      <c r="F40" s="605"/>
      <c r="G40" s="606"/>
      <c r="H40" s="607"/>
      <c r="I40" s="608"/>
      <c r="J40" s="523"/>
      <c r="K40" s="419"/>
      <c r="L40" s="420"/>
      <c r="M40" s="481"/>
    </row>
    <row r="41" spans="1:14" s="2" customFormat="1" ht="16.5" customHeight="1">
      <c r="A41" s="517"/>
      <c r="B41" s="518"/>
      <c r="C41" s="859"/>
      <c r="D41" s="754" t="s">
        <v>82</v>
      </c>
      <c r="E41" s="39" t="s">
        <v>49</v>
      </c>
      <c r="F41" s="609" t="s">
        <v>135</v>
      </c>
      <c r="G41" s="610"/>
      <c r="H41" s="611"/>
      <c r="I41" s="611">
        <v>78</v>
      </c>
      <c r="J41" s="522" t="s">
        <v>83</v>
      </c>
      <c r="K41" s="412"/>
      <c r="L41" s="413"/>
      <c r="M41" s="414">
        <v>1</v>
      </c>
    </row>
    <row r="42" spans="1:14" s="2" customFormat="1" ht="16.5" customHeight="1">
      <c r="A42" s="517"/>
      <c r="B42" s="518"/>
      <c r="C42" s="859"/>
      <c r="D42" s="755"/>
      <c r="E42" s="44" t="s">
        <v>84</v>
      </c>
      <c r="F42" s="612"/>
      <c r="G42" s="613"/>
      <c r="H42" s="614"/>
      <c r="I42" s="615"/>
      <c r="J42" s="376"/>
      <c r="K42" s="416"/>
      <c r="L42" s="417"/>
      <c r="M42" s="512"/>
    </row>
    <row r="43" spans="1:14" s="2" customFormat="1" ht="16.5" customHeight="1">
      <c r="A43" s="517"/>
      <c r="B43" s="518"/>
      <c r="C43" s="62"/>
      <c r="D43" s="503"/>
      <c r="E43" s="223" t="s">
        <v>20</v>
      </c>
      <c r="F43" s="616"/>
      <c r="G43" s="617"/>
      <c r="H43" s="618"/>
      <c r="I43" s="619"/>
      <c r="J43" s="134"/>
      <c r="K43" s="419"/>
      <c r="L43" s="420"/>
      <c r="M43" s="513"/>
    </row>
    <row r="44" spans="1:14" s="2" customFormat="1" ht="15" customHeight="1">
      <c r="A44" s="500"/>
      <c r="B44" s="502"/>
      <c r="C44" s="33"/>
      <c r="D44" s="754" t="s">
        <v>74</v>
      </c>
      <c r="E44" s="39" t="s">
        <v>33</v>
      </c>
      <c r="F44" s="620" t="s">
        <v>135</v>
      </c>
      <c r="G44" s="621"/>
      <c r="H44" s="622"/>
      <c r="I44" s="623">
        <v>50</v>
      </c>
      <c r="J44" s="521" t="s">
        <v>83</v>
      </c>
      <c r="K44" s="677"/>
      <c r="L44" s="680"/>
      <c r="M44" s="683">
        <v>1</v>
      </c>
      <c r="N44" s="70"/>
    </row>
    <row r="45" spans="1:14" s="2" customFormat="1" ht="15" customHeight="1">
      <c r="A45" s="500"/>
      <c r="B45" s="502"/>
      <c r="C45" s="33"/>
      <c r="D45" s="755"/>
      <c r="E45" s="64" t="s">
        <v>49</v>
      </c>
      <c r="F45" s="571"/>
      <c r="G45" s="613"/>
      <c r="H45" s="624"/>
      <c r="I45" s="625"/>
      <c r="J45" s="291"/>
      <c r="K45" s="678"/>
      <c r="L45" s="681"/>
      <c r="M45" s="684"/>
      <c r="N45" s="70"/>
    </row>
    <row r="46" spans="1:14" s="2" customFormat="1" ht="15" customHeight="1">
      <c r="A46" s="500"/>
      <c r="B46" s="502"/>
      <c r="C46" s="33"/>
      <c r="D46" s="755"/>
      <c r="E46" s="64" t="s">
        <v>80</v>
      </c>
      <c r="F46" s="612"/>
      <c r="G46" s="626"/>
      <c r="H46" s="624"/>
      <c r="I46" s="627"/>
      <c r="J46" s="291"/>
      <c r="K46" s="678"/>
      <c r="L46" s="681"/>
      <c r="M46" s="684"/>
      <c r="N46" s="70"/>
    </row>
    <row r="47" spans="1:14" s="2" customFormat="1" ht="15" customHeight="1">
      <c r="A47" s="500"/>
      <c r="B47" s="502"/>
      <c r="C47" s="33"/>
      <c r="D47" s="758"/>
      <c r="E47" s="223" t="s">
        <v>20</v>
      </c>
      <c r="F47" s="616"/>
      <c r="G47" s="628"/>
      <c r="H47" s="629"/>
      <c r="I47" s="630"/>
      <c r="J47" s="291"/>
      <c r="K47" s="679"/>
      <c r="L47" s="682"/>
      <c r="M47" s="685"/>
      <c r="N47" s="70"/>
    </row>
    <row r="48" spans="1:14" ht="16.5" customHeight="1" thickBot="1">
      <c r="A48" s="501"/>
      <c r="B48" s="502"/>
      <c r="C48" s="57"/>
      <c r="D48" s="220"/>
      <c r="E48" s="221"/>
      <c r="F48" s="175" t="s">
        <v>4</v>
      </c>
      <c r="G48" s="94">
        <f>+G28+G29</f>
        <v>500</v>
      </c>
      <c r="H48" s="92">
        <f t="shared" ref="H48:I48" si="7">+H28+H29</f>
        <v>3081.6</v>
      </c>
      <c r="I48" s="53">
        <f t="shared" si="7"/>
        <v>203</v>
      </c>
      <c r="J48" s="139"/>
      <c r="K48" s="226"/>
      <c r="L48" s="149"/>
      <c r="M48" s="195"/>
    </row>
    <row r="49" spans="1:18" ht="15.75" customHeight="1" thickBot="1">
      <c r="A49" s="9" t="s">
        <v>3</v>
      </c>
      <c r="B49" s="4" t="s">
        <v>3</v>
      </c>
      <c r="C49" s="759" t="s">
        <v>6</v>
      </c>
      <c r="D49" s="760"/>
      <c r="E49" s="760"/>
      <c r="F49" s="760"/>
      <c r="G49" s="95">
        <f>G48+G27</f>
        <v>786.5</v>
      </c>
      <c r="H49" s="93">
        <f>H48+H27</f>
        <v>3368.1</v>
      </c>
      <c r="I49" s="96">
        <f>I48+I27</f>
        <v>489.5</v>
      </c>
      <c r="J49" s="849"/>
      <c r="K49" s="850"/>
      <c r="L49" s="850"/>
      <c r="M49" s="851"/>
    </row>
    <row r="50" spans="1:18" ht="15" customHeight="1" thickBot="1">
      <c r="A50" s="9" t="s">
        <v>3</v>
      </c>
      <c r="B50" s="4" t="s">
        <v>5</v>
      </c>
      <c r="C50" s="852" t="s">
        <v>65</v>
      </c>
      <c r="D50" s="853"/>
      <c r="E50" s="853"/>
      <c r="F50" s="853"/>
      <c r="G50" s="853"/>
      <c r="H50" s="853"/>
      <c r="I50" s="853"/>
      <c r="J50" s="853"/>
      <c r="K50" s="853"/>
      <c r="L50" s="853"/>
      <c r="M50" s="854"/>
    </row>
    <row r="51" spans="1:18" ht="21" customHeight="1">
      <c r="A51" s="517" t="s">
        <v>3</v>
      </c>
      <c r="B51" s="518" t="s">
        <v>5</v>
      </c>
      <c r="C51" s="33" t="s">
        <v>3</v>
      </c>
      <c r="D51" s="869" t="s">
        <v>64</v>
      </c>
      <c r="E51" s="64"/>
      <c r="F51" s="36" t="s">
        <v>17</v>
      </c>
      <c r="G51" s="563">
        <v>763.5</v>
      </c>
      <c r="H51" s="198">
        <v>1346.3</v>
      </c>
      <c r="I51" s="562">
        <v>1346.3</v>
      </c>
      <c r="J51" s="263"/>
      <c r="K51" s="226"/>
      <c r="L51" s="149"/>
      <c r="M51" s="136"/>
      <c r="O51" s="666" t="s">
        <v>17</v>
      </c>
      <c r="P51" s="667">
        <f>+G53+G60+G62+G66+G67+G69+G70+G71+G72</f>
        <v>763.5</v>
      </c>
      <c r="Q51" s="667">
        <f>+H53+H60+H62+H66+H67+H69+H70+H71+H72</f>
        <v>1346.3</v>
      </c>
      <c r="R51" s="667">
        <f>+I53+I60+I62+I66+I67+I69+I70+I71+I72</f>
        <v>1346.3</v>
      </c>
    </row>
    <row r="52" spans="1:18" ht="19.5" customHeight="1">
      <c r="A52" s="517"/>
      <c r="B52" s="518"/>
      <c r="C52" s="33"/>
      <c r="D52" s="830"/>
      <c r="E52" s="38"/>
      <c r="F52" s="159" t="s">
        <v>28</v>
      </c>
      <c r="G52" s="85">
        <v>72</v>
      </c>
      <c r="H52" s="564"/>
      <c r="I52" s="319"/>
      <c r="J52" s="178"/>
      <c r="K52" s="226"/>
      <c r="L52" s="149"/>
      <c r="M52" s="136"/>
      <c r="O52" s="666" t="s">
        <v>137</v>
      </c>
      <c r="P52" s="667">
        <f>+G68</f>
        <v>72</v>
      </c>
      <c r="Q52" s="667">
        <f t="shared" ref="Q52:R52" si="8">+H68</f>
        <v>0</v>
      </c>
      <c r="R52" s="667">
        <f t="shared" si="8"/>
        <v>0</v>
      </c>
    </row>
    <row r="53" spans="1:18" ht="27.75" customHeight="1">
      <c r="A53" s="517"/>
      <c r="B53" s="518"/>
      <c r="C53" s="863"/>
      <c r="D53" s="754" t="s">
        <v>50</v>
      </c>
      <c r="E53" s="64" t="s">
        <v>49</v>
      </c>
      <c r="F53" s="572" t="s">
        <v>135</v>
      </c>
      <c r="G53" s="631">
        <f>592.3-150</f>
        <v>442.3</v>
      </c>
      <c r="H53" s="632">
        <v>592.29999999999995</v>
      </c>
      <c r="I53" s="575">
        <v>592.29999999999995</v>
      </c>
      <c r="J53" s="548" t="s">
        <v>123</v>
      </c>
      <c r="K53" s="225">
        <v>2</v>
      </c>
      <c r="L53" s="148">
        <v>2</v>
      </c>
      <c r="M53" s="487">
        <v>2</v>
      </c>
      <c r="N53" s="70"/>
      <c r="O53" s="666"/>
      <c r="P53" s="667">
        <f>+P51+P52</f>
        <v>835.5</v>
      </c>
      <c r="Q53" s="667">
        <f t="shared" ref="Q53:R53" si="9">+Q51+Q52</f>
        <v>1346.3</v>
      </c>
      <c r="R53" s="667">
        <f t="shared" si="9"/>
        <v>1346.3</v>
      </c>
    </row>
    <row r="54" spans="1:18" ht="27" customHeight="1">
      <c r="A54" s="517"/>
      <c r="B54" s="518"/>
      <c r="C54" s="863"/>
      <c r="D54" s="755"/>
      <c r="E54" s="64" t="s">
        <v>39</v>
      </c>
      <c r="F54" s="633"/>
      <c r="G54" s="576"/>
      <c r="H54" s="587"/>
      <c r="I54" s="634"/>
      <c r="J54" s="145" t="s">
        <v>44</v>
      </c>
      <c r="K54" s="546">
        <v>5</v>
      </c>
      <c r="L54" s="348">
        <v>5</v>
      </c>
      <c r="M54" s="385">
        <v>5</v>
      </c>
      <c r="O54" s="666"/>
      <c r="P54" s="667">
        <f>+P53-G74</f>
        <v>0</v>
      </c>
      <c r="Q54" s="667">
        <f>+Q53-H74</f>
        <v>0</v>
      </c>
      <c r="R54" s="667">
        <f>+R53-I74</f>
        <v>0</v>
      </c>
    </row>
    <row r="55" spans="1:18" ht="38.25" customHeight="1">
      <c r="A55" s="517"/>
      <c r="B55" s="518"/>
      <c r="C55" s="863"/>
      <c r="D55" s="755"/>
      <c r="E55" s="64" t="s">
        <v>33</v>
      </c>
      <c r="F55" s="633"/>
      <c r="G55" s="576"/>
      <c r="H55" s="587"/>
      <c r="I55" s="634"/>
      <c r="J55" s="404" t="s">
        <v>144</v>
      </c>
      <c r="K55" s="547">
        <v>3</v>
      </c>
      <c r="L55" s="152">
        <v>3</v>
      </c>
      <c r="M55" s="385">
        <v>3</v>
      </c>
    </row>
    <row r="56" spans="1:18" ht="18.600000000000001" customHeight="1">
      <c r="A56" s="517"/>
      <c r="B56" s="518"/>
      <c r="C56" s="863"/>
      <c r="D56" s="755"/>
      <c r="E56" s="64" t="s">
        <v>80</v>
      </c>
      <c r="F56" s="633"/>
      <c r="G56" s="635"/>
      <c r="H56" s="587"/>
      <c r="I56" s="593"/>
      <c r="J56" s="404" t="s">
        <v>122</v>
      </c>
      <c r="K56" s="261">
        <v>2</v>
      </c>
      <c r="L56" s="152">
        <v>2</v>
      </c>
      <c r="M56" s="189">
        <v>2</v>
      </c>
    </row>
    <row r="57" spans="1:18" ht="18" customHeight="1">
      <c r="A57" s="517"/>
      <c r="B57" s="518"/>
      <c r="C57" s="863"/>
      <c r="D57" s="755"/>
      <c r="E57" s="64"/>
      <c r="F57" s="633"/>
      <c r="G57" s="576"/>
      <c r="H57" s="587"/>
      <c r="I57" s="636"/>
      <c r="J57" s="404" t="s">
        <v>117</v>
      </c>
      <c r="K57" s="261">
        <v>20</v>
      </c>
      <c r="L57" s="152">
        <v>20</v>
      </c>
      <c r="M57" s="189">
        <v>20</v>
      </c>
    </row>
    <row r="58" spans="1:18" ht="58.35" customHeight="1">
      <c r="A58" s="517"/>
      <c r="B58" s="518"/>
      <c r="C58" s="864"/>
      <c r="D58" s="865"/>
      <c r="E58" s="42"/>
      <c r="F58" s="633"/>
      <c r="G58" s="576"/>
      <c r="H58" s="587"/>
      <c r="I58" s="593"/>
      <c r="J58" s="549" t="s">
        <v>145</v>
      </c>
      <c r="K58" s="261">
        <v>15</v>
      </c>
      <c r="L58" s="152">
        <v>15</v>
      </c>
      <c r="M58" s="137">
        <v>15</v>
      </c>
    </row>
    <row r="59" spans="1:18" ht="29.85" customHeight="1">
      <c r="A59" s="517"/>
      <c r="B59" s="518"/>
      <c r="C59" s="533"/>
      <c r="D59" s="534"/>
      <c r="E59" s="169"/>
      <c r="F59" s="633"/>
      <c r="G59" s="637"/>
      <c r="H59" s="638"/>
      <c r="I59" s="639"/>
      <c r="J59" s="252" t="s">
        <v>91</v>
      </c>
      <c r="K59" s="358">
        <v>2</v>
      </c>
      <c r="L59" s="152">
        <v>2</v>
      </c>
      <c r="M59" s="233">
        <v>2</v>
      </c>
    </row>
    <row r="60" spans="1:18" ht="29.85" customHeight="1">
      <c r="A60" s="517"/>
      <c r="B60" s="518"/>
      <c r="C60" s="533"/>
      <c r="D60" s="848" t="s">
        <v>146</v>
      </c>
      <c r="E60" s="190"/>
      <c r="F60" s="640" t="s">
        <v>135</v>
      </c>
      <c r="G60" s="592">
        <v>21</v>
      </c>
      <c r="H60" s="590">
        <v>21</v>
      </c>
      <c r="I60" s="591">
        <v>21</v>
      </c>
      <c r="J60" s="253" t="s">
        <v>105</v>
      </c>
      <c r="K60" s="287">
        <v>150</v>
      </c>
      <c r="L60" s="152">
        <v>150</v>
      </c>
      <c r="M60" s="189">
        <v>150</v>
      </c>
      <c r="N60" s="671"/>
    </row>
    <row r="61" spans="1:18" ht="37.5" customHeight="1">
      <c r="A61" s="517"/>
      <c r="B61" s="518"/>
      <c r="C61" s="533"/>
      <c r="D61" s="758"/>
      <c r="E61" s="42"/>
      <c r="F61" s="633"/>
      <c r="G61" s="579"/>
      <c r="H61" s="641"/>
      <c r="I61" s="642"/>
      <c r="J61" s="552" t="s">
        <v>106</v>
      </c>
      <c r="K61" s="527">
        <v>1000</v>
      </c>
      <c r="L61" s="150">
        <v>1000</v>
      </c>
      <c r="M61" s="188">
        <v>1000</v>
      </c>
      <c r="N61" s="671"/>
    </row>
    <row r="62" spans="1:18" ht="14.85" customHeight="1">
      <c r="A62" s="701"/>
      <c r="B62" s="702"/>
      <c r="C62" s="857"/>
      <c r="D62" s="789" t="s">
        <v>100</v>
      </c>
      <c r="E62" s="67" t="s">
        <v>49</v>
      </c>
      <c r="F62" s="570" t="s">
        <v>135</v>
      </c>
      <c r="G62" s="573">
        <f>125-55</f>
        <v>70</v>
      </c>
      <c r="H62" s="574">
        <v>125</v>
      </c>
      <c r="I62" s="643">
        <v>125</v>
      </c>
      <c r="J62" s="426" t="s">
        <v>85</v>
      </c>
      <c r="K62" s="262">
        <v>5</v>
      </c>
      <c r="L62" s="283">
        <v>5</v>
      </c>
      <c r="M62" s="422">
        <v>5</v>
      </c>
    </row>
    <row r="63" spans="1:18" ht="14.85" customHeight="1">
      <c r="A63" s="701"/>
      <c r="B63" s="702"/>
      <c r="C63" s="857"/>
      <c r="D63" s="789"/>
      <c r="E63" s="169" t="s">
        <v>39</v>
      </c>
      <c r="F63" s="571"/>
      <c r="G63" s="644"/>
      <c r="H63" s="645"/>
      <c r="I63" s="646"/>
      <c r="J63" s="133" t="s">
        <v>77</v>
      </c>
      <c r="K63" s="361">
        <v>80</v>
      </c>
      <c r="L63" s="362">
        <v>80</v>
      </c>
      <c r="M63" s="488">
        <v>80</v>
      </c>
      <c r="N63" s="70"/>
    </row>
    <row r="64" spans="1:18" ht="14.85" customHeight="1">
      <c r="A64" s="701"/>
      <c r="B64" s="702"/>
      <c r="C64" s="857"/>
      <c r="D64" s="789"/>
      <c r="E64" s="42" t="s">
        <v>33</v>
      </c>
      <c r="F64" s="571"/>
      <c r="G64" s="577"/>
      <c r="H64" s="647"/>
      <c r="I64" s="593"/>
      <c r="J64" s="768" t="s">
        <v>78</v>
      </c>
      <c r="K64" s="842">
        <v>360</v>
      </c>
      <c r="L64" s="844">
        <v>360</v>
      </c>
      <c r="M64" s="837">
        <v>360</v>
      </c>
    </row>
    <row r="65" spans="1:37" ht="14.85" customHeight="1">
      <c r="A65" s="701"/>
      <c r="B65" s="702"/>
      <c r="C65" s="857"/>
      <c r="D65" s="789"/>
      <c r="E65" s="42" t="s">
        <v>80</v>
      </c>
      <c r="F65" s="571"/>
      <c r="G65" s="576"/>
      <c r="H65" s="641"/>
      <c r="I65" s="642"/>
      <c r="J65" s="769"/>
      <c r="K65" s="843"/>
      <c r="L65" s="845"/>
      <c r="M65" s="838"/>
      <c r="N65" s="70"/>
    </row>
    <row r="66" spans="1:37" ht="17.100000000000001" customHeight="1">
      <c r="A66" s="530"/>
      <c r="B66" s="31"/>
      <c r="C66" s="820"/>
      <c r="D66" s="697" t="s">
        <v>94</v>
      </c>
      <c r="E66" s="67" t="s">
        <v>49</v>
      </c>
      <c r="F66" s="648" t="s">
        <v>135</v>
      </c>
      <c r="G66" s="649">
        <f>26-15.8</f>
        <v>10.199999999999999</v>
      </c>
      <c r="H66" s="650">
        <v>76</v>
      </c>
      <c r="I66" s="651">
        <v>76</v>
      </c>
      <c r="J66" s="551" t="s">
        <v>56</v>
      </c>
      <c r="K66" s="528">
        <v>40</v>
      </c>
      <c r="L66" s="367">
        <v>40</v>
      </c>
      <c r="M66" s="300">
        <v>40</v>
      </c>
    </row>
    <row r="67" spans="1:37" ht="15" customHeight="1">
      <c r="A67" s="530"/>
      <c r="B67" s="31"/>
      <c r="C67" s="820"/>
      <c r="D67" s="706"/>
      <c r="E67" s="42" t="s">
        <v>39</v>
      </c>
      <c r="F67" s="652" t="s">
        <v>135</v>
      </c>
      <c r="G67" s="653">
        <f>25-20</f>
        <v>5</v>
      </c>
      <c r="H67" s="587">
        <v>50</v>
      </c>
      <c r="I67" s="639">
        <v>50</v>
      </c>
      <c r="J67" s="404" t="s">
        <v>88</v>
      </c>
      <c r="K67" s="261">
        <v>10</v>
      </c>
      <c r="L67" s="348">
        <v>10</v>
      </c>
      <c r="M67" s="144">
        <v>10</v>
      </c>
    </row>
    <row r="68" spans="1:37" ht="26.85" customHeight="1">
      <c r="A68" s="530"/>
      <c r="B68" s="31"/>
      <c r="C68" s="820"/>
      <c r="D68" s="706"/>
      <c r="E68" s="42" t="s">
        <v>33</v>
      </c>
      <c r="F68" s="652" t="s">
        <v>136</v>
      </c>
      <c r="G68" s="576">
        <v>72</v>
      </c>
      <c r="H68" s="654"/>
      <c r="I68" s="655"/>
      <c r="J68" s="437" t="s">
        <v>89</v>
      </c>
      <c r="K68" s="526">
        <v>30</v>
      </c>
      <c r="L68" s="348">
        <v>30</v>
      </c>
      <c r="M68" s="144">
        <v>30</v>
      </c>
    </row>
    <row r="69" spans="1:37" ht="13.5" customHeight="1">
      <c r="A69" s="517"/>
      <c r="B69" s="518"/>
      <c r="C69" s="820"/>
      <c r="D69" s="821"/>
      <c r="E69" s="173" t="s">
        <v>80</v>
      </c>
      <c r="F69" s="652" t="s">
        <v>135</v>
      </c>
      <c r="G69" s="589"/>
      <c r="H69" s="654">
        <v>72</v>
      </c>
      <c r="I69" s="655">
        <v>72</v>
      </c>
      <c r="J69" s="768" t="s">
        <v>42</v>
      </c>
      <c r="K69" s="526">
        <v>5</v>
      </c>
      <c r="L69" s="529">
        <v>5</v>
      </c>
      <c r="M69" s="233">
        <v>5</v>
      </c>
    </row>
    <row r="70" spans="1:37" ht="13.5" customHeight="1">
      <c r="A70" s="530"/>
      <c r="B70" s="518"/>
      <c r="C70" s="820"/>
      <c r="D70" s="531"/>
      <c r="E70" s="173"/>
      <c r="F70" s="588" t="s">
        <v>135</v>
      </c>
      <c r="G70" s="656">
        <v>10</v>
      </c>
      <c r="H70" s="654">
        <v>10</v>
      </c>
      <c r="I70" s="587">
        <v>10</v>
      </c>
      <c r="J70" s="870"/>
      <c r="K70" s="459"/>
      <c r="L70" s="525"/>
      <c r="M70" s="425"/>
    </row>
    <row r="71" spans="1:37" ht="28.5" customHeight="1">
      <c r="A71" s="530"/>
      <c r="B71" s="518"/>
      <c r="C71" s="820"/>
      <c r="D71" s="520"/>
      <c r="F71" s="657" t="s">
        <v>135</v>
      </c>
      <c r="G71" s="658">
        <f>25-20</f>
        <v>5</v>
      </c>
      <c r="H71" s="641">
        <v>50</v>
      </c>
      <c r="I71" s="659">
        <v>50</v>
      </c>
      <c r="J71" s="550" t="s">
        <v>43</v>
      </c>
      <c r="K71" s="365">
        <v>5</v>
      </c>
      <c r="L71" s="279">
        <v>4</v>
      </c>
      <c r="M71" s="188">
        <v>4</v>
      </c>
    </row>
    <row r="72" spans="1:37" ht="16.5" customHeight="1">
      <c r="A72" s="530"/>
      <c r="B72" s="518"/>
      <c r="C72" s="174"/>
      <c r="D72" s="754" t="s">
        <v>86</v>
      </c>
      <c r="E72" s="393" t="s">
        <v>124</v>
      </c>
      <c r="F72" s="570" t="s">
        <v>135</v>
      </c>
      <c r="G72" s="660">
        <f>350-100-50</f>
        <v>200</v>
      </c>
      <c r="H72" s="574">
        <v>350</v>
      </c>
      <c r="I72" s="643">
        <v>350</v>
      </c>
      <c r="J72" s="426" t="s">
        <v>87</v>
      </c>
      <c r="K72" s="373">
        <v>1</v>
      </c>
      <c r="L72" s="428">
        <v>1</v>
      </c>
      <c r="M72" s="288" t="s">
        <v>116</v>
      </c>
      <c r="N72" s="388"/>
    </row>
    <row r="73" spans="1:37" ht="27" customHeight="1">
      <c r="A73" s="530"/>
      <c r="B73" s="518"/>
      <c r="C73" s="174"/>
      <c r="D73" s="758"/>
      <c r="E73" s="352" t="s">
        <v>80</v>
      </c>
      <c r="F73" s="197"/>
      <c r="G73" s="485"/>
      <c r="H73" s="66"/>
      <c r="I73" s="90"/>
      <c r="J73" s="532" t="s">
        <v>118</v>
      </c>
      <c r="K73" s="427">
        <v>2</v>
      </c>
      <c r="L73" s="372">
        <v>2</v>
      </c>
      <c r="M73" s="429" t="s">
        <v>119</v>
      </c>
    </row>
    <row r="74" spans="1:37" s="11" customFormat="1" ht="16.5" customHeight="1" thickBot="1">
      <c r="A74" s="10"/>
      <c r="B74" s="24"/>
      <c r="C74" s="17"/>
      <c r="D74" s="76"/>
      <c r="E74" s="80"/>
      <c r="F74" s="175" t="s">
        <v>4</v>
      </c>
      <c r="G74" s="585">
        <f>+G51+G52</f>
        <v>835.5</v>
      </c>
      <c r="H74" s="661">
        <f>+H51+H52</f>
        <v>1346.3</v>
      </c>
      <c r="I74" s="586">
        <f>+I51+I52</f>
        <v>1346.3</v>
      </c>
      <c r="J74" s="448"/>
      <c r="K74" s="387"/>
      <c r="L74" s="449"/>
      <c r="M74" s="77"/>
      <c r="N74" s="1"/>
      <c r="O74" s="1"/>
      <c r="P74" s="1"/>
      <c r="Q74" s="1"/>
      <c r="R74" s="1"/>
      <c r="S74" s="1"/>
      <c r="T74" s="1"/>
      <c r="U74" s="1"/>
      <c r="V74" s="1"/>
      <c r="W74" s="1"/>
      <c r="X74" s="1"/>
      <c r="Y74" s="1"/>
      <c r="Z74" s="1"/>
      <c r="AA74" s="1"/>
      <c r="AB74" s="1"/>
      <c r="AC74" s="1"/>
      <c r="AD74" s="1"/>
      <c r="AE74" s="1"/>
      <c r="AF74" s="1"/>
      <c r="AG74" s="1"/>
      <c r="AH74" s="1"/>
    </row>
    <row r="75" spans="1:37" ht="14.25" customHeight="1" thickBot="1">
      <c r="A75" s="328" t="s">
        <v>3</v>
      </c>
      <c r="B75" s="27" t="s">
        <v>5</v>
      </c>
      <c r="C75" s="814" t="s">
        <v>6</v>
      </c>
      <c r="D75" s="815"/>
      <c r="E75" s="815"/>
      <c r="F75" s="816"/>
      <c r="G75" s="219">
        <f t="shared" ref="G75:I75" si="10">G74</f>
        <v>835.5</v>
      </c>
      <c r="H75" s="664">
        <f t="shared" si="10"/>
        <v>1346.3</v>
      </c>
      <c r="I75" s="662">
        <f t="shared" si="10"/>
        <v>1346.3</v>
      </c>
      <c r="J75" s="799"/>
      <c r="K75" s="800"/>
      <c r="L75" s="800"/>
      <c r="M75" s="801"/>
    </row>
    <row r="76" spans="1:37" ht="14.25" customHeight="1" thickBot="1">
      <c r="A76" s="9" t="s">
        <v>3</v>
      </c>
      <c r="B76" s="817" t="s">
        <v>7</v>
      </c>
      <c r="C76" s="818"/>
      <c r="D76" s="818"/>
      <c r="E76" s="818"/>
      <c r="F76" s="819"/>
      <c r="G76" s="334">
        <f>G75+G49</f>
        <v>1622</v>
      </c>
      <c r="H76" s="663">
        <f>H75+H49</f>
        <v>4714.3999999999996</v>
      </c>
      <c r="I76" s="665">
        <f>I75+I49</f>
        <v>1835.8</v>
      </c>
      <c r="J76" s="810"/>
      <c r="K76" s="811"/>
      <c r="L76" s="811"/>
      <c r="M76" s="812"/>
    </row>
    <row r="77" spans="1:37" ht="14.25" customHeight="1" thickBot="1">
      <c r="A77" s="26" t="s">
        <v>3</v>
      </c>
      <c r="B77" s="776" t="s">
        <v>14</v>
      </c>
      <c r="C77" s="777"/>
      <c r="D77" s="777"/>
      <c r="E77" s="777"/>
      <c r="F77" s="778"/>
      <c r="G77" s="102">
        <f>G76</f>
        <v>1622</v>
      </c>
      <c r="H77" s="339">
        <f t="shared" ref="H77:I77" si="11">H76</f>
        <v>4714.3999999999996</v>
      </c>
      <c r="I77" s="340">
        <f t="shared" si="11"/>
        <v>1835.8</v>
      </c>
      <c r="J77" s="796"/>
      <c r="K77" s="797"/>
      <c r="L77" s="797"/>
      <c r="M77" s="798"/>
    </row>
    <row r="78" spans="1:37" s="6" customFormat="1" ht="17.25" customHeight="1">
      <c r="A78" s="795" t="s">
        <v>148</v>
      </c>
      <c r="B78" s="795"/>
      <c r="C78" s="795"/>
      <c r="D78" s="795"/>
      <c r="E78" s="795"/>
      <c r="F78" s="795"/>
      <c r="G78" s="795"/>
      <c r="H78" s="795"/>
      <c r="I78" s="795"/>
      <c r="J78" s="795"/>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row>
    <row r="79" spans="1:37" s="5" customFormat="1" ht="14.85" customHeight="1">
      <c r="A79" s="60"/>
      <c r="B79" s="60"/>
      <c r="C79" s="60"/>
      <c r="D79" s="60"/>
      <c r="E79" s="60"/>
      <c r="F79" s="60"/>
      <c r="G79" s="2"/>
      <c r="H79" s="2"/>
      <c r="I79" s="2"/>
      <c r="J79" s="2"/>
      <c r="K79" s="1"/>
      <c r="L79" s="1"/>
      <c r="M79" s="1"/>
      <c r="N79" s="1"/>
      <c r="O79" s="1"/>
      <c r="P79" s="1"/>
      <c r="Q79" s="1"/>
      <c r="R79" s="1"/>
      <c r="S79" s="1"/>
      <c r="T79" s="1"/>
      <c r="U79" s="1"/>
      <c r="V79" s="1"/>
      <c r="W79" s="1"/>
      <c r="X79" s="1"/>
      <c r="Y79" s="1"/>
      <c r="Z79" s="1"/>
      <c r="AA79" s="1"/>
      <c r="AB79" s="1"/>
      <c r="AC79" s="1"/>
      <c r="AD79" s="1"/>
      <c r="AE79" s="1"/>
      <c r="AF79" s="1"/>
      <c r="AG79" s="1"/>
      <c r="AH79" s="1"/>
    </row>
    <row r="80" spans="1:37" s="6" customFormat="1" ht="14.85" customHeight="1" thickBot="1">
      <c r="A80" s="779" t="s">
        <v>10</v>
      </c>
      <c r="B80" s="779"/>
      <c r="C80" s="779"/>
      <c r="D80" s="779"/>
      <c r="E80" s="779"/>
      <c r="F80" s="779"/>
      <c r="G80" s="5"/>
      <c r="H80" s="5"/>
      <c r="I80" s="5"/>
      <c r="J80" s="5"/>
      <c r="K80" s="1"/>
      <c r="L80" s="1"/>
      <c r="M80" s="1"/>
      <c r="N80" s="1"/>
      <c r="O80" s="1"/>
      <c r="P80" s="1"/>
      <c r="Q80" s="1"/>
      <c r="R80" s="1"/>
      <c r="S80" s="1"/>
      <c r="T80" s="1"/>
      <c r="U80" s="1"/>
      <c r="V80" s="1"/>
      <c r="W80" s="1"/>
      <c r="X80" s="1"/>
      <c r="Y80" s="1"/>
      <c r="Z80" s="1"/>
      <c r="AA80" s="1"/>
      <c r="AB80" s="1"/>
      <c r="AC80" s="1"/>
      <c r="AD80" s="1"/>
      <c r="AE80" s="1"/>
      <c r="AF80" s="1"/>
      <c r="AG80" s="1"/>
      <c r="AH80" s="1"/>
    </row>
    <row r="81" spans="1:34" ht="84" customHeight="1" thickBot="1">
      <c r="A81" s="780" t="s">
        <v>8</v>
      </c>
      <c r="B81" s="781"/>
      <c r="C81" s="781"/>
      <c r="D81" s="781"/>
      <c r="E81" s="781"/>
      <c r="F81" s="782"/>
      <c r="G81" s="103" t="s">
        <v>147</v>
      </c>
      <c r="H81" s="104" t="s">
        <v>71</v>
      </c>
      <c r="I81" s="105" t="s">
        <v>111</v>
      </c>
      <c r="J81" s="1"/>
      <c r="K81" s="1"/>
      <c r="L81" s="1"/>
      <c r="M81" s="1"/>
    </row>
    <row r="82" spans="1:34" ht="14.25" customHeight="1">
      <c r="A82" s="822" t="s">
        <v>11</v>
      </c>
      <c r="B82" s="823"/>
      <c r="C82" s="823"/>
      <c r="D82" s="823"/>
      <c r="E82" s="823"/>
      <c r="F82" s="824"/>
      <c r="G82" s="113">
        <f>G83+G85</f>
        <v>1622</v>
      </c>
      <c r="H82" s="120">
        <f>H83+H85</f>
        <v>4714.3999999999996</v>
      </c>
      <c r="I82" s="106">
        <f>I83+I85</f>
        <v>1835.8</v>
      </c>
      <c r="J82" s="1"/>
      <c r="K82" s="1"/>
      <c r="L82" s="1"/>
      <c r="M82" s="1"/>
    </row>
    <row r="83" spans="1:34" s="11" customFormat="1" ht="14.25" customHeight="1">
      <c r="A83" s="825" t="s">
        <v>22</v>
      </c>
      <c r="B83" s="826"/>
      <c r="C83" s="826"/>
      <c r="D83" s="826"/>
      <c r="E83" s="826"/>
      <c r="F83" s="827"/>
      <c r="G83" s="114">
        <f>SUM(G84:G84)</f>
        <v>1050</v>
      </c>
      <c r="H83" s="121">
        <f>SUM(H84:H84)</f>
        <v>4714.3999999999996</v>
      </c>
      <c r="I83" s="107">
        <f>SUM(I84:I84)</f>
        <v>1835.8</v>
      </c>
      <c r="J83" s="1"/>
      <c r="K83" s="1"/>
      <c r="L83" s="1"/>
      <c r="M83" s="1"/>
      <c r="N83" s="1"/>
      <c r="O83" s="1"/>
      <c r="P83" s="1"/>
      <c r="Q83" s="1"/>
      <c r="R83" s="1"/>
      <c r="S83" s="1"/>
      <c r="T83" s="1"/>
      <c r="U83" s="1"/>
      <c r="V83" s="1"/>
      <c r="W83" s="1"/>
      <c r="X83" s="1"/>
      <c r="Y83" s="1"/>
      <c r="Z83" s="1"/>
      <c r="AA83" s="1"/>
      <c r="AB83" s="1"/>
      <c r="AC83" s="1"/>
      <c r="AD83" s="1"/>
      <c r="AE83" s="1"/>
      <c r="AF83" s="1"/>
      <c r="AG83" s="1"/>
      <c r="AH83" s="1"/>
    </row>
    <row r="84" spans="1:34" ht="14.25" customHeight="1">
      <c r="A84" s="807" t="s">
        <v>16</v>
      </c>
      <c r="B84" s="808"/>
      <c r="C84" s="808"/>
      <c r="D84" s="808"/>
      <c r="E84" s="808"/>
      <c r="F84" s="809"/>
      <c r="G84" s="115">
        <f>SUMIF(F16:F77,"SB",G16:G77)</f>
        <v>1050</v>
      </c>
      <c r="H84" s="122">
        <f>SUMIF(F16:F77,"SB",H16:H77)</f>
        <v>4714.3999999999996</v>
      </c>
      <c r="I84" s="108">
        <f>SUMIF(F16:F77,"SB",I16:I77)</f>
        <v>1835.8</v>
      </c>
      <c r="J84" s="5"/>
      <c r="K84" s="1"/>
      <c r="L84" s="1"/>
      <c r="M84" s="1"/>
    </row>
    <row r="85" spans="1:34" ht="15.75" customHeight="1">
      <c r="A85" s="793" t="s">
        <v>76</v>
      </c>
      <c r="B85" s="794"/>
      <c r="C85" s="794"/>
      <c r="D85" s="794"/>
      <c r="E85" s="794"/>
      <c r="F85" s="184"/>
      <c r="G85" s="117">
        <f>SUMIF(F16:F77,"SB(L)",G16:G77)</f>
        <v>572</v>
      </c>
      <c r="H85" s="124">
        <f>SUMIF(F16:F77,"SB(L)",H16:H77)</f>
        <v>0</v>
      </c>
      <c r="I85" s="110">
        <f>SUMIF(F16:F77,"SB(L)",I16:I77)</f>
        <v>0</v>
      </c>
      <c r="J85" s="1"/>
    </row>
    <row r="86" spans="1:34" s="2" customFormat="1" ht="18" customHeight="1" thickBot="1">
      <c r="A86" s="773" t="s">
        <v>13</v>
      </c>
      <c r="B86" s="774"/>
      <c r="C86" s="774"/>
      <c r="D86" s="774"/>
      <c r="E86" s="774"/>
      <c r="F86" s="775"/>
      <c r="G86" s="119">
        <f>SUM(G82)</f>
        <v>1622</v>
      </c>
      <c r="H86" s="126">
        <f>SUM(H82)</f>
        <v>4714.3999999999996</v>
      </c>
      <c r="I86" s="112">
        <f>SUM(I82)</f>
        <v>1835.8</v>
      </c>
      <c r="J86" s="202"/>
    </row>
    <row r="87" spans="1:34" s="2" customFormat="1">
      <c r="D87" s="5"/>
      <c r="E87" s="30"/>
      <c r="F87" s="83"/>
      <c r="G87" s="670"/>
      <c r="H87" s="670"/>
      <c r="I87" s="670"/>
      <c r="J87" s="5"/>
    </row>
    <row r="88" spans="1:34" s="2" customFormat="1">
      <c r="D88" s="5"/>
      <c r="E88" s="30"/>
      <c r="F88" s="30"/>
      <c r="J88" s="203"/>
    </row>
    <row r="89" spans="1:34" s="2" customFormat="1">
      <c r="D89" s="5"/>
      <c r="E89" s="30"/>
      <c r="F89" s="30"/>
      <c r="J89" s="20"/>
    </row>
    <row r="90" spans="1:34" s="2" customFormat="1">
      <c r="E90" s="20"/>
      <c r="F90" s="20"/>
    </row>
    <row r="91" spans="1:34" s="2" customFormat="1" ht="48.75" customHeight="1">
      <c r="E91" s="20"/>
      <c r="F91" s="20"/>
      <c r="K91" s="1"/>
      <c r="L91" s="1"/>
      <c r="M91" s="1"/>
    </row>
    <row r="92" spans="1:34" s="2" customFormat="1">
      <c r="E92" s="20"/>
      <c r="F92" s="20"/>
      <c r="I92" s="8"/>
      <c r="K92" s="1"/>
      <c r="L92" s="1"/>
      <c r="M92" s="1"/>
    </row>
    <row r="93" spans="1:34">
      <c r="K93" s="1"/>
      <c r="L93" s="1"/>
      <c r="M93" s="1"/>
    </row>
    <row r="94" spans="1:34">
      <c r="K94" s="1"/>
      <c r="L94" s="1"/>
      <c r="M94" s="1"/>
    </row>
    <row r="95" spans="1:34">
      <c r="I95" s="8"/>
      <c r="K95" s="1"/>
      <c r="L95" s="1"/>
      <c r="M95" s="1"/>
    </row>
    <row r="96" spans="1:34">
      <c r="K96" s="1"/>
      <c r="L96" s="1"/>
      <c r="M96" s="1"/>
    </row>
    <row r="97" spans="7:13">
      <c r="J97" s="8"/>
      <c r="K97" s="1"/>
      <c r="L97" s="1"/>
      <c r="M97" s="1"/>
    </row>
    <row r="98" spans="7:13">
      <c r="K98" s="1"/>
      <c r="L98" s="1"/>
      <c r="M98" s="1"/>
    </row>
    <row r="101" spans="7:13" ht="23.25">
      <c r="G101" s="29"/>
      <c r="H101" s="29"/>
      <c r="I101" s="29"/>
    </row>
  </sheetData>
  <mergeCells count="80">
    <mergeCell ref="J1:M1"/>
    <mergeCell ref="A4:M4"/>
    <mergeCell ref="A5:M5"/>
    <mergeCell ref="A6:M6"/>
    <mergeCell ref="L8:M8"/>
    <mergeCell ref="I9:I11"/>
    <mergeCell ref="J9:M9"/>
    <mergeCell ref="J10:J11"/>
    <mergeCell ref="K10:M10"/>
    <mergeCell ref="A12:J12"/>
    <mergeCell ref="E9:E11"/>
    <mergeCell ref="F9:F11"/>
    <mergeCell ref="G9:G11"/>
    <mergeCell ref="H9:H11"/>
    <mergeCell ref="A9:A11"/>
    <mergeCell ref="B9:B11"/>
    <mergeCell ref="C9:C11"/>
    <mergeCell ref="D9:D11"/>
    <mergeCell ref="I17:I21"/>
    <mergeCell ref="D22:D24"/>
    <mergeCell ref="J23:J24"/>
    <mergeCell ref="A13:J13"/>
    <mergeCell ref="B14:J14"/>
    <mergeCell ref="C15:J15"/>
    <mergeCell ref="A17:A21"/>
    <mergeCell ref="B17:B21"/>
    <mergeCell ref="D17:D21"/>
    <mergeCell ref="G17:G21"/>
    <mergeCell ref="H17:H21"/>
    <mergeCell ref="D25:D26"/>
    <mergeCell ref="A28:A34"/>
    <mergeCell ref="B28:B34"/>
    <mergeCell ref="D28:D29"/>
    <mergeCell ref="C30:C34"/>
    <mergeCell ref="D30:D34"/>
    <mergeCell ref="M31:M34"/>
    <mergeCell ref="D35:D37"/>
    <mergeCell ref="J36:J37"/>
    <mergeCell ref="D38:D40"/>
    <mergeCell ref="K44:K47"/>
    <mergeCell ref="L44:L47"/>
    <mergeCell ref="M44:M47"/>
    <mergeCell ref="C53:C58"/>
    <mergeCell ref="D53:D58"/>
    <mergeCell ref="C41:C42"/>
    <mergeCell ref="D41:D42"/>
    <mergeCell ref="D44:D47"/>
    <mergeCell ref="N60:N61"/>
    <mergeCell ref="A62:A65"/>
    <mergeCell ref="B62:B65"/>
    <mergeCell ref="C62:C65"/>
    <mergeCell ref="D62:D65"/>
    <mergeCell ref="J64:J65"/>
    <mergeCell ref="K64:K65"/>
    <mergeCell ref="L64:L65"/>
    <mergeCell ref="M64:M65"/>
    <mergeCell ref="C66:C71"/>
    <mergeCell ref="D66:D69"/>
    <mergeCell ref="J69:J70"/>
    <mergeCell ref="J25:J26"/>
    <mergeCell ref="A85:E85"/>
    <mergeCell ref="J77:M77"/>
    <mergeCell ref="C75:F75"/>
    <mergeCell ref="J75:M75"/>
    <mergeCell ref="B76:F76"/>
    <mergeCell ref="J76:M76"/>
    <mergeCell ref="D72:D73"/>
    <mergeCell ref="D60:D61"/>
    <mergeCell ref="C49:F49"/>
    <mergeCell ref="J49:M49"/>
    <mergeCell ref="C50:M50"/>
    <mergeCell ref="D51:D52"/>
    <mergeCell ref="A86:F86"/>
    <mergeCell ref="A82:F82"/>
    <mergeCell ref="A83:F83"/>
    <mergeCell ref="A84:F84"/>
    <mergeCell ref="B77:F77"/>
    <mergeCell ref="A80:F80"/>
    <mergeCell ref="A81:F81"/>
    <mergeCell ref="A78:J78"/>
  </mergeCells>
  <printOptions horizontalCentered="1"/>
  <pageMargins left="0.78740157480314965" right="0.39370078740157483" top="0.39370078740157483" bottom="0.39370078740157483" header="0" footer="0"/>
  <pageSetup paperSize="9" scale="71" fitToHeight="0" orientation="portrait" r:id="rId1"/>
  <headerFooter alignWithMargins="0"/>
  <rowBreaks count="1" manualBreakCount="1">
    <brk id="49" max="12" man="1"/>
  </rowBreaks>
  <ignoredErrors>
    <ignoredError sqref="G76:I76" formula="1"/>
    <ignoredError sqref="M72:M73" numberStoredAsText="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Įvardinti diapazonai</vt:lpstr>
      </vt:variant>
      <vt:variant>
        <vt:i4>4</vt:i4>
      </vt:variant>
    </vt:vector>
  </HeadingPairs>
  <TitlesOfParts>
    <vt:vector size="6" baseType="lpstr">
      <vt:lpstr>Aiškinamoji lentelė</vt:lpstr>
      <vt:lpstr>2 programa</vt:lpstr>
      <vt:lpstr>'2 programa'!Print_Area</vt:lpstr>
      <vt:lpstr>'Aiškinamoji lentelė'!Print_Area</vt:lpstr>
      <vt:lpstr>'2 programa'!Print_Titles</vt:lpstr>
      <vt:lpstr>'Aiškinamoji lentelė'!Print_Titles</vt:lpstr>
    </vt:vector>
  </TitlesOfParts>
  <Company>valdyba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A.Cepiene</dc:creator>
  <cp:lastModifiedBy>Inga Mikalauskienė</cp:lastModifiedBy>
  <cp:lastPrinted>2023-01-04T08:28:38Z</cp:lastPrinted>
  <dcterms:created xsi:type="dcterms:W3CDTF">2007-07-27T10:32:34Z</dcterms:created>
  <dcterms:modified xsi:type="dcterms:W3CDTF">2023-01-25T12:13:44Z</dcterms:modified>
</cp:coreProperties>
</file>