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3-2025 SVP\SPRENDIMO PROJEKTAS\"/>
    </mc:Choice>
  </mc:AlternateContent>
  <bookViews>
    <workbookView xWindow="14445" yWindow="240" windowWidth="14355" windowHeight="15360" tabRatio="845" firstSheet="1" activeTab="1"/>
  </bookViews>
  <sheets>
    <sheet name="Aiškinamoji lentelė" sheetId="44" state="hidden" r:id="rId1"/>
    <sheet name="9 programa" sheetId="47" r:id="rId2"/>
    <sheet name="Jaunimo sostinė" sheetId="45" state="hidden" r:id="rId3"/>
    <sheet name="Šilingo AJE" sheetId="46" state="hidden" r:id="rId4"/>
  </sheets>
  <definedNames>
    <definedName name="_xlnm.Print_Area" localSheetId="1">'9 programa'!$A$1:$M$92</definedName>
    <definedName name="_xlnm.Print_Area" localSheetId="0">'Aiškinamoji lentelė'!$A$1:$Q$104</definedName>
    <definedName name="_xlnm.Print_Titles" localSheetId="1">'9 programa'!$9:$11</definedName>
    <definedName name="_xlnm.Print_Titles" localSheetId="0">'Aiškinamoji lentelė'!$8:$10</definedName>
  </definedNames>
  <calcPr calcId="162913"/>
</workbook>
</file>

<file path=xl/calcChain.xml><?xml version="1.0" encoding="utf-8"?>
<calcChain xmlns="http://schemas.openxmlformats.org/spreadsheetml/2006/main">
  <c r="I70" i="47" l="1"/>
  <c r="H70" i="47"/>
  <c r="G70" i="47"/>
  <c r="I86" i="47" l="1"/>
  <c r="I85" i="47"/>
  <c r="H85" i="47"/>
  <c r="I30" i="47"/>
  <c r="H30" i="47"/>
  <c r="G30" i="47"/>
  <c r="I38" i="47"/>
  <c r="H38" i="47"/>
  <c r="G38" i="47"/>
  <c r="I52" i="47"/>
  <c r="H52" i="47"/>
  <c r="G52" i="47"/>
  <c r="G62" i="47"/>
  <c r="I89" i="47" l="1"/>
  <c r="H89" i="47"/>
  <c r="G89" i="47"/>
  <c r="I88" i="47"/>
  <c r="H88" i="47"/>
  <c r="G88" i="47"/>
  <c r="H86" i="47"/>
  <c r="G86" i="47"/>
  <c r="I74" i="47"/>
  <c r="H74" i="47"/>
  <c r="G71" i="47"/>
  <c r="G85" i="47" s="1"/>
  <c r="I65" i="47"/>
  <c r="H65" i="47"/>
  <c r="G65" i="47"/>
  <c r="I62" i="47"/>
  <c r="H62" i="47"/>
  <c r="I58" i="47"/>
  <c r="H58" i="47"/>
  <c r="G58" i="47"/>
  <c r="I55" i="47"/>
  <c r="H55" i="47"/>
  <c r="G55" i="47"/>
  <c r="I33" i="47"/>
  <c r="H33" i="47"/>
  <c r="G33" i="47"/>
  <c r="I87" i="47" l="1"/>
  <c r="H87" i="47"/>
  <c r="I77" i="47"/>
  <c r="G66" i="47"/>
  <c r="G87" i="47"/>
  <c r="I66" i="47"/>
  <c r="H66" i="47"/>
  <c r="H84" i="47"/>
  <c r="I83" i="47"/>
  <c r="I90" i="47" s="1"/>
  <c r="H83" i="47"/>
  <c r="I84" i="47"/>
  <c r="H77" i="47"/>
  <c r="G74" i="47"/>
  <c r="G77" i="47" s="1"/>
  <c r="L101" i="44"/>
  <c r="K101" i="44"/>
  <c r="J101" i="44"/>
  <c r="I101" i="44"/>
  <c r="H90" i="47" l="1"/>
  <c r="I78" i="47"/>
  <c r="I79" i="47" s="1"/>
  <c r="H78" i="47"/>
  <c r="H79" i="47" s="1"/>
  <c r="G78" i="47"/>
  <c r="G79" i="47" s="1"/>
  <c r="L79" i="44"/>
  <c r="K79" i="44"/>
  <c r="J79" i="44"/>
  <c r="L55" i="44" l="1"/>
  <c r="K55" i="44"/>
  <c r="J55" i="44"/>
  <c r="I55" i="44"/>
  <c r="K32" i="44"/>
  <c r="L65" i="44" l="1"/>
  <c r="K65" i="44"/>
  <c r="J65" i="44"/>
  <c r="I65" i="44"/>
  <c r="J80" i="44" l="1"/>
  <c r="L32" i="44" l="1"/>
  <c r="J32" i="44"/>
  <c r="I32" i="44"/>
  <c r="L37" i="44" l="1"/>
  <c r="K37" i="44"/>
  <c r="J37" i="44"/>
  <c r="L29" i="44"/>
  <c r="K29" i="44"/>
  <c r="J29" i="44"/>
  <c r="L100" i="44"/>
  <c r="L99" i="44" s="1"/>
  <c r="K100" i="44"/>
  <c r="K99" i="44" s="1"/>
  <c r="J100" i="44"/>
  <c r="J99" i="44" s="1"/>
  <c r="I100" i="44"/>
  <c r="I99" i="44" s="1"/>
  <c r="I97" i="44"/>
  <c r="L96" i="44"/>
  <c r="L97" i="44"/>
  <c r="L98" i="44"/>
  <c r="K96" i="44"/>
  <c r="K97" i="44"/>
  <c r="K98" i="44"/>
  <c r="J96" i="44"/>
  <c r="J97" i="44"/>
  <c r="J98" i="44"/>
  <c r="L71" i="44"/>
  <c r="K71" i="44"/>
  <c r="I16" i="44"/>
  <c r="I20" i="44"/>
  <c r="I27" i="44"/>
  <c r="I34" i="44"/>
  <c r="I37" i="44" s="1"/>
  <c r="L83" i="44"/>
  <c r="K83" i="44"/>
  <c r="J83" i="44"/>
  <c r="I77" i="44"/>
  <c r="I79" i="44" s="1"/>
  <c r="I83" i="44"/>
  <c r="J74" i="44"/>
  <c r="I74" i="44"/>
  <c r="J71" i="44"/>
  <c r="I71" i="44"/>
  <c r="K58" i="44"/>
  <c r="K61" i="44"/>
  <c r="K74" i="44"/>
  <c r="L58" i="44"/>
  <c r="L61" i="44"/>
  <c r="L74" i="44"/>
  <c r="J58" i="44"/>
  <c r="J61" i="44"/>
  <c r="I58" i="44"/>
  <c r="I61" i="44"/>
  <c r="C4" i="45"/>
  <c r="C13" i="45" s="1"/>
  <c r="I29" i="44" l="1"/>
  <c r="L87" i="44"/>
  <c r="I87" i="44"/>
  <c r="K87" i="44"/>
  <c r="I75" i="44"/>
  <c r="I96" i="44"/>
  <c r="L75" i="44"/>
  <c r="J87" i="44"/>
  <c r="I98" i="44"/>
  <c r="J75" i="44"/>
  <c r="K75" i="44"/>
  <c r="J94" i="44"/>
  <c r="J102" i="44" s="1"/>
  <c r="L95" i="44"/>
  <c r="L94" i="44"/>
  <c r="L102" i="44" s="1"/>
  <c r="K95" i="44"/>
  <c r="K94" i="44"/>
  <c r="K102" i="44" s="1"/>
  <c r="J95" i="44"/>
  <c r="J88" i="44" l="1"/>
  <c r="J89" i="44" s="1"/>
  <c r="L88" i="44"/>
  <c r="L89" i="44" s="1"/>
  <c r="K88" i="44"/>
  <c r="K89" i="44" s="1"/>
  <c r="I88" i="44"/>
  <c r="I89" i="44" s="1"/>
  <c r="I95" i="44"/>
  <c r="I94" i="44"/>
  <c r="I102" i="44" s="1"/>
  <c r="G83" i="47"/>
  <c r="G90" i="47" s="1"/>
  <c r="G84" i="47"/>
</calcChain>
</file>

<file path=xl/comments1.xml><?xml version="1.0" encoding="utf-8"?>
<comments xmlns="http://schemas.openxmlformats.org/spreadsheetml/2006/main">
  <authors>
    <author>Asta Česnauskienė</author>
    <author>Snieguole Kacerauskaite</author>
    <author>Aiste Andruskeviciute</author>
    <author>Audra Cepiene</author>
  </authors>
  <commentList>
    <comment ref="F15" authorId="0" shapeId="0">
      <text>
        <r>
          <rPr>
            <sz val="9"/>
            <color indexed="81"/>
            <rFont val="Tahoma"/>
            <family val="2"/>
            <charset val="186"/>
          </rPr>
          <t xml:space="preserve">P-2.5.2.5 </t>
        </r>
        <r>
          <rPr>
            <sz val="9"/>
            <color indexed="81"/>
            <rFont val="Tahoma"/>
            <family val="2"/>
            <charset val="186"/>
          </rPr>
          <t xml:space="preserve">
</t>
        </r>
      </text>
    </comment>
    <comment ref="F27" authorId="0" shapeId="0">
      <text>
        <r>
          <rPr>
            <sz val="9"/>
            <color indexed="81"/>
            <rFont val="Tahoma"/>
            <family val="2"/>
            <charset val="186"/>
          </rPr>
          <t xml:space="preserve">P-2.5.2.5
</t>
        </r>
      </text>
    </comment>
    <comment ref="F30" authorId="0" shapeId="0">
      <text>
        <r>
          <rPr>
            <sz val="9"/>
            <color indexed="81"/>
            <rFont val="Tahoma"/>
            <family val="2"/>
            <charset val="186"/>
          </rPr>
          <t>P-2.1.1.3</t>
        </r>
        <r>
          <rPr>
            <sz val="9"/>
            <color indexed="81"/>
            <rFont val="Tahoma"/>
            <charset val="1"/>
          </rPr>
          <t xml:space="preserve">
</t>
        </r>
      </text>
    </comment>
    <comment ref="F34" authorId="0" shapeId="0">
      <text>
        <r>
          <rPr>
            <sz val="9"/>
            <color indexed="81"/>
            <rFont val="Tahoma"/>
            <family val="2"/>
            <charset val="186"/>
          </rPr>
          <t xml:space="preserve">P-1.1.3.1
</t>
        </r>
      </text>
    </comment>
    <comment ref="O34" authorId="0" shapeId="0">
      <text>
        <r>
          <rPr>
            <sz val="9"/>
            <color indexed="81"/>
            <rFont val="Tahoma"/>
            <family val="2"/>
            <charset val="186"/>
          </rPr>
          <t>Nuo 2023 m. sausio iki birželio mėn. bus apmokamos stipendijos, kurios buvo patvirtintos 2022 m., tai 40 stipendijų x 100 Eur x 6 mėn. = 24 000 Eur
Nuo rugsėjo bus mažinamas skaičius, bet didinama suma. 30 stipendijų x 150 Eur x 4 mėn.= 18 000 Eur.</t>
        </r>
        <r>
          <rPr>
            <b/>
            <sz val="9"/>
            <color indexed="81"/>
            <rFont val="Tahoma"/>
            <charset val="1"/>
          </rPr>
          <t xml:space="preserve">
</t>
        </r>
        <r>
          <rPr>
            <sz val="9"/>
            <color indexed="81"/>
            <rFont val="Tahoma"/>
            <charset val="1"/>
          </rPr>
          <t xml:space="preserve">
</t>
        </r>
      </text>
    </comment>
    <comment ref="F35" authorId="0" shapeId="0">
      <text>
        <r>
          <rPr>
            <sz val="9"/>
            <color indexed="81"/>
            <rFont val="Tahoma"/>
            <family val="2"/>
            <charset val="186"/>
          </rPr>
          <t xml:space="preserve">P-2.5.2.5
</t>
        </r>
      </text>
    </comment>
    <comment ref="F36" authorId="0" shapeId="0">
      <text>
        <r>
          <rPr>
            <sz val="9"/>
            <color indexed="81"/>
            <rFont val="Tahoma"/>
            <family val="2"/>
            <charset val="186"/>
          </rPr>
          <t xml:space="preserve">P-2.5.2.5
</t>
        </r>
      </text>
    </comment>
    <comment ref="F38" authorId="0" shapeId="0">
      <text>
        <r>
          <rPr>
            <sz val="9"/>
            <color indexed="81"/>
            <rFont val="Tahoma"/>
            <family val="2"/>
            <charset val="186"/>
          </rPr>
          <t xml:space="preserve">P-2.5.2.1
</t>
        </r>
      </text>
    </comment>
    <comment ref="F56" authorId="1" shapeId="0">
      <text>
        <r>
          <rPr>
            <b/>
            <sz val="9"/>
            <color indexed="81"/>
            <rFont val="Tahoma"/>
            <family val="2"/>
            <charset val="186"/>
          </rPr>
          <t>5.2. Bendradarbiavimo su Klaipėdos miesto aukštosiomis mokyklomis stiprinimas</t>
        </r>
        <r>
          <rPr>
            <sz val="9"/>
            <color indexed="81"/>
            <rFont val="Tahoma"/>
            <family val="2"/>
            <charset val="186"/>
          </rPr>
          <t xml:space="preserve">
5.2.4. Premijų už miestui aktualius ir pritaikomuosius darbus skyrimas Klaipėdos aukštųjų mokyklų absolventams, vnt.</t>
        </r>
      </text>
    </comment>
    <comment ref="F57" authorId="0" shapeId="0">
      <text>
        <r>
          <rPr>
            <sz val="9"/>
            <color indexed="81"/>
            <rFont val="Tahoma"/>
            <family val="2"/>
            <charset val="186"/>
          </rPr>
          <t xml:space="preserve">P-1.1.3.1
</t>
        </r>
      </text>
    </comment>
    <comment ref="F60" authorId="0" shapeId="0">
      <text>
        <r>
          <rPr>
            <sz val="9"/>
            <color indexed="81"/>
            <rFont val="Tahoma"/>
            <family val="2"/>
            <charset val="186"/>
          </rPr>
          <t xml:space="preserve">P-2.6.4.3
</t>
        </r>
      </text>
    </comment>
    <comment ref="F66" authorId="0" shapeId="0">
      <text>
        <r>
          <rPr>
            <sz val="9"/>
            <color indexed="81"/>
            <rFont val="Tahoma"/>
            <family val="2"/>
            <charset val="186"/>
          </rPr>
          <t xml:space="preserve">P-2.4.3.2
</t>
        </r>
      </text>
    </comment>
    <comment ref="F78" authorId="0" shapeId="0">
      <text>
        <r>
          <rPr>
            <sz val="9"/>
            <color indexed="81"/>
            <rFont val="Tahoma"/>
            <family val="2"/>
            <charset val="186"/>
          </rPr>
          <t xml:space="preserve">P-2.6.4.1
</t>
        </r>
      </text>
    </comment>
    <comment ref="F80" authorId="1" shapeId="0">
      <text>
        <r>
          <rPr>
            <b/>
            <sz val="9"/>
            <color indexed="81"/>
            <rFont val="Tahoma"/>
            <family val="2"/>
            <charset val="186"/>
          </rPr>
          <t>3.3. Klaipėdos miesto integruotos teritorijų programos įgyvendinimas</t>
        </r>
        <r>
          <rPr>
            <sz val="9"/>
            <color indexed="81"/>
            <rFont val="Tahoma"/>
            <family val="2"/>
            <charset val="186"/>
          </rPr>
          <t xml:space="preserve">
</t>
        </r>
      </text>
    </comment>
    <comment ref="F81" authorId="2" shapeId="0">
      <text>
        <r>
          <rPr>
            <sz val="9"/>
            <color indexed="81"/>
            <rFont val="Tahoma"/>
            <family val="2"/>
            <charset val="186"/>
          </rPr>
          <t>KEPS 1.3. Išvystyti smulkiam verslui palankią ekosistemą (Klaipėdos m. IIT VVG vietos plėtros strategijoje 912 tūkst. Eur skirta SVV projektams vykdyti 2018-2022 m.</t>
        </r>
      </text>
    </comment>
    <comment ref="F84" authorId="3" shapeId="0">
      <text>
        <r>
          <rPr>
            <b/>
            <sz val="9"/>
            <color indexed="81"/>
            <rFont val="Tahoma"/>
            <family val="2"/>
            <charset val="186"/>
          </rPr>
          <t>P1,</t>
        </r>
        <r>
          <rPr>
            <sz val="9"/>
            <color indexed="81"/>
            <rFont val="Tahoma"/>
            <family val="2"/>
            <charset val="186"/>
          </rPr>
          <t xml:space="preserve"> 3.2.1. Patvirtinta dalyvaujamojo biudžeto koncepcija ir metodika
</t>
        </r>
      </text>
    </comment>
    <comment ref="F85" authorId="0" shapeId="0">
      <text>
        <r>
          <rPr>
            <sz val="9"/>
            <color indexed="81"/>
            <rFont val="Tahoma"/>
            <family val="2"/>
            <charset val="186"/>
          </rPr>
          <t xml:space="preserve">P-2.6.4.3
</t>
        </r>
      </text>
    </comment>
  </commentList>
</comments>
</file>

<file path=xl/comments2.xml><?xml version="1.0" encoding="utf-8"?>
<comments xmlns="http://schemas.openxmlformats.org/spreadsheetml/2006/main">
  <authors>
    <author>Asta Česnauskienė</author>
    <author>Snieguole Kacerauskaite</author>
    <author>Aiste Andruskeviciute</author>
    <author>Audra Cepiene</author>
  </authors>
  <commentList>
    <comment ref="E16" authorId="0" shapeId="0">
      <text>
        <r>
          <rPr>
            <sz val="9"/>
            <color indexed="81"/>
            <rFont val="Tahoma"/>
            <family val="2"/>
            <charset val="186"/>
          </rPr>
          <t xml:space="preserve">P-2.5.2.5 </t>
        </r>
        <r>
          <rPr>
            <sz val="9"/>
            <color indexed="81"/>
            <rFont val="Tahoma"/>
            <family val="2"/>
            <charset val="186"/>
          </rPr>
          <t xml:space="preserve">
</t>
        </r>
      </text>
    </comment>
    <comment ref="E28" authorId="0" shapeId="0">
      <text>
        <r>
          <rPr>
            <sz val="9"/>
            <color indexed="81"/>
            <rFont val="Tahoma"/>
            <family val="2"/>
            <charset val="186"/>
          </rPr>
          <t xml:space="preserve">P-2.5.2.5
</t>
        </r>
      </text>
    </comment>
    <comment ref="E31" authorId="0" shapeId="0">
      <text>
        <r>
          <rPr>
            <sz val="9"/>
            <color indexed="81"/>
            <rFont val="Tahoma"/>
            <family val="2"/>
            <charset val="186"/>
          </rPr>
          <t>P-2.1.1.3</t>
        </r>
        <r>
          <rPr>
            <sz val="9"/>
            <color indexed="81"/>
            <rFont val="Tahoma"/>
            <charset val="1"/>
          </rPr>
          <t xml:space="preserve">
</t>
        </r>
      </text>
    </comment>
    <comment ref="E35" authorId="0" shapeId="0">
      <text>
        <r>
          <rPr>
            <sz val="9"/>
            <color indexed="81"/>
            <rFont val="Tahoma"/>
            <family val="2"/>
            <charset val="186"/>
          </rPr>
          <t xml:space="preserve">P-1.1.3.1
</t>
        </r>
      </text>
    </comment>
    <comment ref="K35" authorId="0" shapeId="0">
      <text>
        <r>
          <rPr>
            <sz val="9"/>
            <color indexed="81"/>
            <rFont val="Tahoma"/>
            <family val="2"/>
            <charset val="186"/>
          </rPr>
          <t>Nuo 2023 m. sausio iki birželio mėn. bus apmokamos stipendijos, kurios buvo patvirtintos 2022 m., tai 40 stipendijų x 100 Eur x 6 mėn. = 24 000 Eur
Nuo rugsėjo bus mažinamas skaičius, bet didinama suma. 30 stipendijų x 150 Eur x 4 mėn.= 18 000 Eur.</t>
        </r>
        <r>
          <rPr>
            <b/>
            <sz val="9"/>
            <color indexed="81"/>
            <rFont val="Tahoma"/>
            <charset val="1"/>
          </rPr>
          <t xml:space="preserve">
</t>
        </r>
        <r>
          <rPr>
            <sz val="9"/>
            <color indexed="81"/>
            <rFont val="Tahoma"/>
            <charset val="1"/>
          </rPr>
          <t xml:space="preserve">
</t>
        </r>
      </text>
    </comment>
    <comment ref="E36" authorId="0" shapeId="0">
      <text>
        <r>
          <rPr>
            <sz val="9"/>
            <color indexed="81"/>
            <rFont val="Tahoma"/>
            <family val="2"/>
            <charset val="186"/>
          </rPr>
          <t xml:space="preserve">P-2.5.2.5
</t>
        </r>
      </text>
    </comment>
    <comment ref="E37" authorId="0" shapeId="0">
      <text>
        <r>
          <rPr>
            <sz val="9"/>
            <color indexed="81"/>
            <rFont val="Tahoma"/>
            <family val="2"/>
            <charset val="186"/>
          </rPr>
          <t xml:space="preserve">P-2.5.2.5
</t>
        </r>
      </text>
    </comment>
    <comment ref="E39" authorId="0" shapeId="0">
      <text>
        <r>
          <rPr>
            <sz val="9"/>
            <color indexed="81"/>
            <rFont val="Tahoma"/>
            <family val="2"/>
            <charset val="186"/>
          </rPr>
          <t xml:space="preserve">P-2.5.2.1
</t>
        </r>
      </text>
    </comment>
    <comment ref="E53" authorId="1" shapeId="0">
      <text>
        <r>
          <rPr>
            <b/>
            <sz val="9"/>
            <color indexed="81"/>
            <rFont val="Tahoma"/>
            <family val="2"/>
            <charset val="186"/>
          </rPr>
          <t>5.2. Bendradarbiavimo su Klaipėdos miesto aukštosiomis mokyklomis stiprinimas</t>
        </r>
        <r>
          <rPr>
            <sz val="9"/>
            <color indexed="81"/>
            <rFont val="Tahoma"/>
            <family val="2"/>
            <charset val="186"/>
          </rPr>
          <t xml:space="preserve">
5.2.4. Premijų už miestui aktualius ir pritaikomuosius darbus skyrimas Klaipėdos aukštųjų mokyklų absolventams, vnt.</t>
        </r>
      </text>
    </comment>
    <comment ref="E54" authorId="0" shapeId="0">
      <text>
        <r>
          <rPr>
            <sz val="9"/>
            <color indexed="81"/>
            <rFont val="Tahoma"/>
            <family val="2"/>
            <charset val="186"/>
          </rPr>
          <t xml:space="preserve">P-1.1.3.1
</t>
        </r>
      </text>
    </comment>
    <comment ref="E57" authorId="0" shapeId="0">
      <text>
        <r>
          <rPr>
            <sz val="9"/>
            <color indexed="81"/>
            <rFont val="Tahoma"/>
            <family val="2"/>
            <charset val="186"/>
          </rPr>
          <t xml:space="preserve">P-2.6.4.3
</t>
        </r>
      </text>
    </comment>
    <comment ref="E64" authorId="0" shapeId="0">
      <text>
        <r>
          <rPr>
            <sz val="9"/>
            <color indexed="81"/>
            <rFont val="Tahoma"/>
            <family val="2"/>
            <charset val="186"/>
          </rPr>
          <t xml:space="preserve">P-2.4.3.2
</t>
        </r>
      </text>
    </comment>
    <comment ref="E69" authorId="0" shapeId="0">
      <text>
        <r>
          <rPr>
            <sz val="9"/>
            <color indexed="81"/>
            <rFont val="Tahoma"/>
            <family val="2"/>
            <charset val="186"/>
          </rPr>
          <t xml:space="preserve">P-2.6.4.1
</t>
        </r>
      </text>
    </comment>
    <comment ref="E71" authorId="1" shapeId="0">
      <text>
        <r>
          <rPr>
            <b/>
            <sz val="9"/>
            <color indexed="81"/>
            <rFont val="Tahoma"/>
            <family val="2"/>
            <charset val="186"/>
          </rPr>
          <t>3.3. Klaipėdos miesto integruotos teritorijų programos įgyvendinimas</t>
        </r>
        <r>
          <rPr>
            <sz val="9"/>
            <color indexed="81"/>
            <rFont val="Tahoma"/>
            <family val="2"/>
            <charset val="186"/>
          </rPr>
          <t xml:space="preserve">
</t>
        </r>
      </text>
    </comment>
    <comment ref="E72" authorId="2" shapeId="0">
      <text>
        <r>
          <rPr>
            <sz val="9"/>
            <color indexed="81"/>
            <rFont val="Tahoma"/>
            <family val="2"/>
            <charset val="186"/>
          </rPr>
          <t xml:space="preserve">KEPS 1.3. Išvystyti smulkiam verslui palankią ekosistemą </t>
        </r>
      </text>
    </comment>
    <comment ref="E75" authorId="3" shapeId="0">
      <text>
        <r>
          <rPr>
            <b/>
            <sz val="9"/>
            <color indexed="81"/>
            <rFont val="Tahoma"/>
            <family val="2"/>
            <charset val="186"/>
          </rPr>
          <t>P1,</t>
        </r>
        <r>
          <rPr>
            <sz val="9"/>
            <color indexed="81"/>
            <rFont val="Tahoma"/>
            <family val="2"/>
            <charset val="186"/>
          </rPr>
          <t xml:space="preserve"> 3.2.1. Patvirtinta dalyvaujamojo biudžeto koncepcija ir metodika
</t>
        </r>
      </text>
    </comment>
    <comment ref="E76" authorId="0" shapeId="0">
      <text>
        <r>
          <rPr>
            <sz val="9"/>
            <color indexed="81"/>
            <rFont val="Tahoma"/>
            <family val="2"/>
            <charset val="186"/>
          </rPr>
          <t xml:space="preserve">P-2.6.4.3
</t>
        </r>
      </text>
    </comment>
  </commentList>
</comments>
</file>

<file path=xl/sharedStrings.xml><?xml version="1.0" encoding="utf-8"?>
<sst xmlns="http://schemas.openxmlformats.org/spreadsheetml/2006/main" count="543" uniqueCount="200">
  <si>
    <t>Uždavinio kodas</t>
  </si>
  <si>
    <t>Priemonės kodas</t>
  </si>
  <si>
    <t>Pavadinimas</t>
  </si>
  <si>
    <t>Finansavimo šaltinis</t>
  </si>
  <si>
    <t>01</t>
  </si>
  <si>
    <t>SB</t>
  </si>
  <si>
    <t>02</t>
  </si>
  <si>
    <t>03</t>
  </si>
  <si>
    <t>04</t>
  </si>
  <si>
    <t>05</t>
  </si>
  <si>
    <t>09</t>
  </si>
  <si>
    <t>Iš viso:</t>
  </si>
  <si>
    <t>Iš viso uždaviniui:</t>
  </si>
  <si>
    <t>Iš viso tikslui:</t>
  </si>
  <si>
    <t>Finansavimo šaltinių suvestinė</t>
  </si>
  <si>
    <t>Finansavimo šaltiniai</t>
  </si>
  <si>
    <r>
      <t xml:space="preserve">Savivaldybės biudžeto lėšos </t>
    </r>
    <r>
      <rPr>
        <b/>
        <sz val="10"/>
        <rFont val="Times New Roman"/>
        <family val="1"/>
        <charset val="186"/>
      </rPr>
      <t>SB</t>
    </r>
  </si>
  <si>
    <t xml:space="preserve"> TIKSLŲ, UŽDAVINIŲ, PRIEMONIŲ, PRIEMONIŲ IŠLAIDŲ IR PRODUKTO KRITERIJŲ SUVESTINĖ</t>
  </si>
  <si>
    <t>tūkst. Eur</t>
  </si>
  <si>
    <t xml:space="preserve">Iš viso  programai: </t>
  </si>
  <si>
    <t>Priemonės pavadinimas</t>
  </si>
  <si>
    <t>Aktyvinti  jaunimo ir su jaunimu dirbančių organizacijų veiklą</t>
  </si>
  <si>
    <t>Jaunimo ir su jaunimu dirbančių organizacijų bei jų iniciatyvų skatinimаs:</t>
  </si>
  <si>
    <t>Iš dalies finansuota projektų, skaičius</t>
  </si>
  <si>
    <t>Iš viso priemonei:</t>
  </si>
  <si>
    <t>Paskirta piniginių stipendijų, skaičius</t>
  </si>
  <si>
    <t>Premijų už miestui aktualius ir pritaikomuosius darbus skyrimas Klaipėdos aukštųjų mokyklų absolventams</t>
  </si>
  <si>
    <t>Paskirtа premijų, skaičius</t>
  </si>
  <si>
    <t>_____________________________________</t>
  </si>
  <si>
    <t>P1</t>
  </si>
  <si>
    <t>Europos jaunimo sostinės 2021 m. programos įgyvendinimas</t>
  </si>
  <si>
    <t>Įgyvendinta metams suplanuotų programos priemonių, proc.</t>
  </si>
  <si>
    <t>ES</t>
  </si>
  <si>
    <t>KITI ŠALTINIAI, IŠ VISO:</t>
  </si>
  <si>
    <t>SAVIVALDYBĖS LĖŠOS, IŠ VISO:</t>
  </si>
  <si>
    <t>Savivaldybės biudžetas, iš jo:</t>
  </si>
  <si>
    <t>Jaunimo ir bendruomenių reikalų koordinavimo grupė</t>
  </si>
  <si>
    <t>Dalyvavimas Vakarų Lietuvos regiono renginyje „Jaunimo vasaros akademija“</t>
  </si>
  <si>
    <t xml:space="preserve">Dalyvių skaičius išvažiuojamajame renginyje, vnt. </t>
  </si>
  <si>
    <t>Dalyvauta tarptautiniuose renginiuose, renginių skaičius</t>
  </si>
  <si>
    <t>Dalyvių skaičius tarptautiniuose renginiuose, vnt.</t>
  </si>
  <si>
    <t>Dalyvauta nacionaliniuose renginiuose, renginių skaičius</t>
  </si>
  <si>
    <t>Dalyvių skaičius nacionaliniuose renginiuose, vnt.</t>
  </si>
  <si>
    <t>06</t>
  </si>
  <si>
    <t>Jaunimo iniciatyvų ir programų dalinis finansavimas</t>
  </si>
  <si>
    <t>Jaunimo organizacijų stiprinimo ir jaunimo politikos plėtojimo programos dalinis finansavimas</t>
  </si>
  <si>
    <t>Jaunimo savanoriškos tarnybos įgyvendinimo Klaipėdos mieste programos dalinis finansavimas</t>
  </si>
  <si>
    <t>Vietos bendruomenių savivaldos programos įgyvendinimas</t>
  </si>
  <si>
    <t>P6</t>
  </si>
  <si>
    <t xml:space="preserve">Klaipėdos miesto integruotų investicijų teritorijos vietos veiklos grupės 2016–2022 metų vietos plėtros įgyvendinimas ir veiklų administravimas </t>
  </si>
  <si>
    <t>Vykdoma projektų, skaičius</t>
  </si>
  <si>
    <t>Klaipėdos miesto kasmetiniai renginiai jaunimui</t>
  </si>
  <si>
    <t>Kurti pažangią ir pilietišką visuomenę, skatinant jaunimo, su jaunimu dirbančių ir bendruomeninių organizacijų veiklą, iniciatyvas ir dalyvavimą visuomeninėje veikloje</t>
  </si>
  <si>
    <t>07</t>
  </si>
  <si>
    <t>08</t>
  </si>
  <si>
    <t xml:space="preserve">Aktyvinti bendruomenių veiklą </t>
  </si>
  <si>
    <t>Dalyvaujamojo biudžeto iniciatyvos įgyvendinimas</t>
  </si>
  <si>
    <t>Jaunimo ir bendruomenių reikalų koordinavimo grupė, vyr. patarėjas D. Petrolevičius</t>
  </si>
  <si>
    <t>SB'</t>
  </si>
  <si>
    <t>09. Jaunimo ir bendruomenių politikos plėtros programa</t>
  </si>
  <si>
    <t>Iš dalies finansuota programų projektų, skaičius</t>
  </si>
  <si>
    <t>Atstovavimas Klaipėdos miestui  tarptautiniuose ir nacionaliniuose jaunimo renginiuose</t>
  </si>
  <si>
    <t>Įgyvendinta mokinių iniciatyvų, skaičius</t>
  </si>
  <si>
    <t>JAUNIMO IR BENDRUOMENIŲ POLITIKOS PLĖTROS PROGRAMOS (NR. 09)</t>
  </si>
  <si>
    <t>Veiklos plano tikslo kodas</t>
  </si>
  <si>
    <t>Papriemonės kodas</t>
  </si>
  <si>
    <t>Priemonės požymis*</t>
  </si>
  <si>
    <t>Vykdytojas (skyrius/asmuo)</t>
  </si>
  <si>
    <t>2024-ųjų metų lėšų projektas</t>
  </si>
  <si>
    <t>Produkto kriterijaus</t>
  </si>
  <si>
    <t>2023-ieji metai</t>
  </si>
  <si>
    <t>2024-ieji metai</t>
  </si>
  <si>
    <t>planas</t>
  </si>
  <si>
    <t>Ekspertų skaičius, vnt.</t>
  </si>
  <si>
    <t>Dalyvauta mokyklų, skaičius</t>
  </si>
  <si>
    <t>PI</t>
  </si>
  <si>
    <t>P</t>
  </si>
  <si>
    <t>T</t>
  </si>
  <si>
    <t>N</t>
  </si>
  <si>
    <t>Viešinimo paketų skaičius</t>
  </si>
  <si>
    <t>Kompetencijų didinimo veiklų skaičius</t>
  </si>
  <si>
    <t>Parengta programa, vnt.</t>
  </si>
  <si>
    <t>P    T</t>
  </si>
  <si>
    <t>Suorganizuotų renginių, skaičius</t>
  </si>
  <si>
    <t>Organizuotas idėjų atrankos konkursas, vnt.</t>
  </si>
  <si>
    <t>Europos Sąjungos Baltijos jūros regiono strategijos 2021 m. metinio forumo organizavimas (projektas, vykdomas pagal Interreg BSR programą)</t>
  </si>
  <si>
    <t>SB(VB)</t>
  </si>
  <si>
    <r>
      <t xml:space="preserve">Valstybės biudžeto specialiosios tikslinės dotacijos lėšos </t>
    </r>
    <r>
      <rPr>
        <b/>
        <sz val="10"/>
        <rFont val="Times New Roman"/>
        <family val="1"/>
        <charset val="186"/>
      </rPr>
      <t>SB(VB)</t>
    </r>
  </si>
  <si>
    <t>Informacijos apie jaunimo veiklą sklaida, nevyriausybinių organizacijų kompetencijų didinimas ir naujų įgūdžių suteikimas</t>
  </si>
  <si>
    <t>Savanoriškos praktikos Klaipėdos aukštųjų mokyklų studentams rėmimo programos įgyvendinimas</t>
  </si>
  <si>
    <t>Parengta tyrimų, skaičius</t>
  </si>
  <si>
    <r>
      <t xml:space="preserve">Stipendijų skyrimas </t>
    </r>
    <r>
      <rPr>
        <sz val="10"/>
        <rFont val="Times New Roman"/>
        <family val="1"/>
        <charset val="186"/>
      </rPr>
      <t xml:space="preserve">Klaipėdos aukštųjų mokyklų 1 kurso studentams </t>
    </r>
  </si>
  <si>
    <r>
      <t>Mokinių dalyvaujam</t>
    </r>
    <r>
      <rPr>
        <sz val="10"/>
        <rFont val="Times New Roman"/>
        <family val="1"/>
        <charset val="186"/>
      </rPr>
      <t>ojo biudžet</t>
    </r>
    <r>
      <rPr>
        <sz val="10"/>
        <rFont val="Times New Roman"/>
        <family val="1"/>
        <charset val="186"/>
      </rPr>
      <t>o iniciatyvos įgyvendinimas</t>
    </r>
  </si>
  <si>
    <t>Jaunuolių, apsilankiusių erdvėse, skaičius</t>
  </si>
  <si>
    <t>Nupirkta paslauga, vnt.</t>
  </si>
  <si>
    <t>Atvirosios jaunimo erdvės paslaugos užtikrinimas</t>
  </si>
  <si>
    <t>Atliktas auditas, vnt.</t>
  </si>
  <si>
    <t xml:space="preserve"> Europos jaunimo sostinės programos platformos „Spalvos“ veiklų įgyvendinimas (ataskaitų paruošimas, susitikimai su partneriais, atsakingais asmenimis, galutiniai atsiskaitymai su tiekėjais). Lėšos pagal sutartį pervedamos VšĮ Lietuviškos šventės.</t>
  </si>
  <si>
    <t>Europos jaunimo sostinės programos platformos „Lyderystė“ veiklų įgyvendinimas (verslumo renginys „Jaunimas jaunimui“, jaunųjų verslininkų sėkmės istorijų ciklas Youtube tinkle, Jaunimo informavimo kampanijos pozityvaus požiūrio į verslininkystę formavimas). Lėšos pagal sutartį pervedamo VšĮ Lietuvos verslo kolegijai</t>
  </si>
  <si>
    <t xml:space="preserve">Bus skirta Pop up erdvės administravimui už sausio mėn. Lėšos apmokamos pagal viešųjų pirkimų sutartį J9-2135. </t>
  </si>
  <si>
    <t>Bus skirta 2022m. Pop up erdvės administravimui. Bus skelbiamas viešojo pirkimo konkursas ir ieškomas administratorius. Planuojama, kad erdvė vėl bus įveiklinta nuo balandžio mėn.</t>
  </si>
  <si>
    <t>3.1.</t>
  </si>
  <si>
    <r>
      <t xml:space="preserve">Programos darbuotojų </t>
    </r>
    <r>
      <rPr>
        <b/>
        <sz val="12"/>
        <color theme="1"/>
        <rFont val="Times New Roman"/>
        <family val="1"/>
        <charset val="186"/>
      </rPr>
      <t>komandiruočių</t>
    </r>
    <r>
      <rPr>
        <sz val="12"/>
        <color theme="1"/>
        <rFont val="Times New Roman"/>
        <family val="1"/>
        <charset val="186"/>
      </rPr>
      <t xml:space="preserve">  ir kviestinių projekto dalyvių tiesiogiai patiriamos ir programos vykdytojo kompensuojamos išlaidos: </t>
    </r>
  </si>
  <si>
    <t>3.2.</t>
  </si>
  <si>
    <r>
      <t xml:space="preserve">Projekto </t>
    </r>
    <r>
      <rPr>
        <b/>
        <sz val="12"/>
        <color theme="1"/>
        <rFont val="Times New Roman"/>
        <family val="1"/>
        <charset val="186"/>
      </rPr>
      <t>sklaidos ir viešinimo paslaugos</t>
    </r>
  </si>
  <si>
    <t>3.3.</t>
  </si>
  <si>
    <t>Programos tikslams pasiekti kitos būtinos išlaidos</t>
  </si>
  <si>
    <t>3.4.</t>
  </si>
  <si>
    <t>Administravimo išlaidos</t>
  </si>
  <si>
    <t>3.5.</t>
  </si>
  <si>
    <t xml:space="preserve">Nenumatytos išlaidos </t>
  </si>
  <si>
    <t>3.6.</t>
  </si>
  <si>
    <r>
      <t xml:space="preserve">Projekto vykdytojo (-ų) </t>
    </r>
    <r>
      <rPr>
        <b/>
        <sz val="12"/>
        <color theme="1"/>
        <rFont val="Times New Roman"/>
        <family val="1"/>
        <charset val="186"/>
      </rPr>
      <t>darbo užmokestis</t>
    </r>
    <r>
      <rPr>
        <sz val="12"/>
        <color theme="1"/>
        <rFont val="Times New Roman"/>
        <family val="1"/>
        <charset val="186"/>
      </rPr>
      <t>, įskaitant gyventojų pajamų mokestį ir socialinio draudimo įmokas bei įmokas į Garantinį fondą</t>
    </r>
  </si>
  <si>
    <t>01010401. Europos jaunimo sostinės 2022 m. programos įgyvendinimas:</t>
  </si>
  <si>
    <r>
      <rPr>
        <b/>
        <sz val="12"/>
        <color theme="1"/>
        <rFont val="Times New Roman"/>
        <family val="1"/>
        <charset val="186"/>
      </rPr>
      <t>Europos jaunimo sostinės projekto administravimas ir viešinimas</t>
    </r>
    <r>
      <rPr>
        <sz val="12"/>
        <color theme="1"/>
        <rFont val="Times New Roman"/>
        <family val="1"/>
        <charset val="186"/>
      </rPr>
      <t xml:space="preserve"> (darbuotojų atlyginimai, komandiruotės, ataskaitų parengimas, rezultatų pristatymo renginiai, komunikacija (socialiniai tinklai, reklama stenduose mieste) ir pan,). Lėšos pagal sutartį bus pervedamos VšĮ Klaipėdos šventės. Pagal sutartį papildomi susitarimai dėl einamųjų metų finansavimo yra pasirašomi iki kovo 31 d. Lėšų Klaipėdos šventėms bus pervesta mažiau, nes mums reikėjo surasti pinigų Pop up erdvei administruoti:</t>
    </r>
  </si>
  <si>
    <t>Atsižvelgiant į Savivaldybės administracijos biudžeto galimybes, siūlome erdvių paslaugos užtikrinimui skirti 15 000 Eur iš kurių:</t>
  </si>
  <si>
    <t xml:space="preserve">6840 Eur būtų skirti atviros jaunimo erdvės paslaugos administravimui: </t>
  </si>
  <si>
    <r>
      <t>·</t>
    </r>
    <r>
      <rPr>
        <sz val="7"/>
        <color theme="1"/>
        <rFont val="Times New Roman"/>
        <family val="1"/>
        <charset val="186"/>
      </rPr>
      <t xml:space="preserve">        </t>
    </r>
    <r>
      <rPr>
        <sz val="11"/>
        <color theme="1"/>
        <rFont val="Times New Roman"/>
        <family val="1"/>
        <charset val="186"/>
      </rPr>
      <t>Komunaliniai mokesčiai  250 Eur mėn. x12 mėn. =3000 Eur metams</t>
    </r>
  </si>
  <si>
    <r>
      <t>·</t>
    </r>
    <r>
      <rPr>
        <sz val="7"/>
        <color theme="1"/>
        <rFont val="Times New Roman"/>
        <family val="1"/>
        <charset val="186"/>
      </rPr>
      <t xml:space="preserve">        </t>
    </r>
    <r>
      <rPr>
        <sz val="11"/>
        <color theme="1"/>
        <rFont val="Times New Roman"/>
        <family val="1"/>
        <charset val="186"/>
      </rPr>
      <t>Autobusiuko nuoma, tech. priežiūra, kuras – 300 Eur mėn.x 12 mėn. = 3600 Eur metams</t>
    </r>
  </si>
  <si>
    <r>
      <t>·</t>
    </r>
    <r>
      <rPr>
        <sz val="7"/>
        <color theme="1"/>
        <rFont val="Times New Roman"/>
        <family val="1"/>
        <charset val="186"/>
      </rPr>
      <t xml:space="preserve">        </t>
    </r>
    <r>
      <rPr>
        <sz val="11"/>
        <color theme="1"/>
        <rFont val="Times New Roman"/>
        <family val="1"/>
        <charset val="186"/>
      </rPr>
      <t>Ryšio paslaugos (mobilus telefonas, internetas) 20 Eur mėn x 12 mėn.= 240 Eur</t>
    </r>
  </si>
  <si>
    <r>
      <rPr>
        <b/>
        <sz val="11"/>
        <color theme="1"/>
        <rFont val="Times New Roman"/>
        <family val="1"/>
        <charset val="186"/>
      </rPr>
      <t>8 160 Eur būtų skirti tiesioginiam darbui su jaunimu (bendravimas su jaunimu, veiklų organizavimas, konsultacijos).</t>
    </r>
    <r>
      <rPr>
        <sz val="11"/>
        <color theme="1"/>
        <rFont val="Times New Roman"/>
        <family val="1"/>
        <charset val="186"/>
      </rPr>
      <t xml:space="preserve"> 680 Eur mėn. x 12 mėn= 8 160 Eur</t>
    </r>
  </si>
  <si>
    <t>6 mėn.</t>
  </si>
  <si>
    <t xml:space="preserve">3 420 Eur būtų skirti atviros jaunimo erdvės paslaugos administravimui: </t>
  </si>
  <si>
    <r>
      <t>·</t>
    </r>
    <r>
      <rPr>
        <sz val="7"/>
        <color theme="1"/>
        <rFont val="Times New Roman"/>
        <family val="1"/>
        <charset val="186"/>
      </rPr>
      <t xml:space="preserve">        </t>
    </r>
    <r>
      <rPr>
        <sz val="11"/>
        <color theme="1"/>
        <rFont val="Times New Roman"/>
        <family val="1"/>
        <charset val="186"/>
      </rPr>
      <t>Komunaliniai mokesčiai  250 Eur mėn. x 6 mėn. =1 500 Eur metams</t>
    </r>
  </si>
  <si>
    <r>
      <t>·</t>
    </r>
    <r>
      <rPr>
        <sz val="7"/>
        <color theme="1"/>
        <rFont val="Times New Roman"/>
        <family val="1"/>
        <charset val="186"/>
      </rPr>
      <t xml:space="preserve">        </t>
    </r>
    <r>
      <rPr>
        <sz val="11"/>
        <color theme="1"/>
        <rFont val="Times New Roman"/>
        <family val="1"/>
        <charset val="186"/>
      </rPr>
      <t>Autobusiuko nuoma, tech. priežiūra, kuras – 300 Eur mėn.x 6 mėn. = 1800 Eur metams</t>
    </r>
  </si>
  <si>
    <r>
      <t>·</t>
    </r>
    <r>
      <rPr>
        <sz val="7"/>
        <color theme="1"/>
        <rFont val="Times New Roman"/>
        <family val="1"/>
        <charset val="186"/>
      </rPr>
      <t xml:space="preserve">        </t>
    </r>
    <r>
      <rPr>
        <sz val="11"/>
        <color theme="1"/>
        <rFont val="Times New Roman"/>
        <family val="1"/>
        <charset val="186"/>
      </rPr>
      <t>Ryšio paslaugos (mobilus telefonas, internetas) 20 Eur mėn x 6 mėn.= 120 Eur</t>
    </r>
  </si>
  <si>
    <t>11 580 Eur būtų skirti tiesioginiam darbui su jaunimu (bendravimas su jaunimu, veiklų organizavimas, konsultacijos). 965 Eur mėn. x 6 mėn x 2 žmonės= 11 580 Eur</t>
  </si>
  <si>
    <t>9 mėn.</t>
  </si>
  <si>
    <t xml:space="preserve">5 130 Eur būtų skirti atviros jaunimo erdvės paslaugos administravimui: </t>
  </si>
  <si>
    <r>
      <t>·</t>
    </r>
    <r>
      <rPr>
        <sz val="7"/>
        <color theme="1"/>
        <rFont val="Times New Roman"/>
        <family val="1"/>
        <charset val="186"/>
      </rPr>
      <t xml:space="preserve">        </t>
    </r>
    <r>
      <rPr>
        <sz val="11"/>
        <color theme="1"/>
        <rFont val="Times New Roman"/>
        <family val="1"/>
        <charset val="186"/>
      </rPr>
      <t>Komunaliniai mokesčiai  250 Eur mėn. x 9 mėn. =2 250 Eur metams</t>
    </r>
  </si>
  <si>
    <r>
      <t>·</t>
    </r>
    <r>
      <rPr>
        <sz val="7"/>
        <color theme="1"/>
        <rFont val="Times New Roman"/>
        <family val="1"/>
        <charset val="186"/>
      </rPr>
      <t xml:space="preserve">        </t>
    </r>
    <r>
      <rPr>
        <sz val="11"/>
        <color theme="1"/>
        <rFont val="Times New Roman"/>
        <family val="1"/>
        <charset val="186"/>
      </rPr>
      <t>Autobusiuko nuoma, tech. priežiūra, kuras – 300 Eur mėn.x 9mėn. = 2700 Eur metams</t>
    </r>
  </si>
  <si>
    <r>
      <t>·</t>
    </r>
    <r>
      <rPr>
        <sz val="7"/>
        <color theme="1"/>
        <rFont val="Times New Roman"/>
        <family val="1"/>
        <charset val="186"/>
      </rPr>
      <t xml:space="preserve">        </t>
    </r>
    <r>
      <rPr>
        <sz val="11"/>
        <color theme="1"/>
        <rFont val="Times New Roman"/>
        <family val="1"/>
        <charset val="186"/>
      </rPr>
      <t>Ryšio paslaugos (mobilus telefonas, internetas) 20 Eur mėn x 9 mėn.= 180 Eur</t>
    </r>
  </si>
  <si>
    <t>9 870 Eur būtų skirti tiesioginiam darbui su jaunimu (bendravimas su jaunimu, veiklų organizavimas, konsultacijos). 1096,7 Eur mėn. x 9 mėn = 9 870  Eur</t>
  </si>
  <si>
    <t>12 mėn.</t>
  </si>
  <si>
    <r>
      <rPr>
        <b/>
        <sz val="11"/>
        <color theme="1"/>
        <rFont val="Times New Roman"/>
        <family val="1"/>
        <charset val="186"/>
      </rPr>
      <t>50 tūkst. Eur</t>
    </r>
    <r>
      <rPr>
        <sz val="11"/>
        <color theme="1"/>
        <rFont val="Times New Roman"/>
        <family val="1"/>
        <charset val="186"/>
      </rPr>
      <t xml:space="preserve"> būtų skirta išlaikyti 2 jaunimo darbuotojus, valytoja ir dar skirti nenumatytom išlaidom.</t>
    </r>
  </si>
  <si>
    <t>P   T</t>
  </si>
  <si>
    <t xml:space="preserve">  P1   </t>
  </si>
  <si>
    <t>Vyr. patarėjas D. Petrolevičius</t>
  </si>
  <si>
    <t>Projekto „Savivaldybių kompetencijų didinimas teikiant paslaugas trečiųjų šalių piliečiams“ įgyvendinimas</t>
  </si>
  <si>
    <t>Parengta Klaipėdos miesto trečiųjų šalių piliečių integracijos strategija, vnt.</t>
  </si>
  <si>
    <t>Jaunimo vasaros užimtumo ir integracijos į darbo rinką programos vykdymas</t>
  </si>
  <si>
    <t>Darbdavių, dalyvaujančių programoje, skaičius</t>
  </si>
  <si>
    <t>Mokinių, dirbančių pagal programą, skaičius</t>
  </si>
  <si>
    <t>2025-ieji metai</t>
  </si>
  <si>
    <t xml:space="preserve">Lėšų poreikis biudžetiniams 2023-iesiems metams </t>
  </si>
  <si>
    <t>Lėšų poreikis biudžetiniams 2023-iesiems metams</t>
  </si>
  <si>
    <t>2025-ųjų metų lėšų projektas</t>
  </si>
  <si>
    <t>Asignavimai 2022-iesiems metams</t>
  </si>
  <si>
    <t>2024-ųjų metų lėšu projektas</t>
  </si>
  <si>
    <t>2025-ųjų metų lėšu projektas</t>
  </si>
  <si>
    <t>03 Strateginis tikslas.  Užtikrinti gyventojams aukštą švietimo, kultūros, socialinių, sporto ir sveikatos apsaugos paslaugų kokybę ir prieinamumą</t>
  </si>
  <si>
    <t>2022-ieji metai**</t>
  </si>
  <si>
    <t xml:space="preserve">2022–2025 M. KLAIPĖDOS MIESTO SAVIVALDYBĖS </t>
  </si>
  <si>
    <t>Asignavimai 2022-iesiems metams**</t>
  </si>
  <si>
    <t>Klaipėdos jaunimo situacijos tyrimo parengimas</t>
  </si>
  <si>
    <t>Tarptautinio CERV programos projekto „Skaitmeninis dalyvavimas V2.0 – DCP V.2.0“ (DIGITAL CIVIC PARTICIPATION V2.0 – DCP V.2.0) įgyvendinimas</t>
  </si>
  <si>
    <t>SB(ESA)</t>
  </si>
  <si>
    <t>Suorganizuota dirbtuvių, vnt.</t>
  </si>
  <si>
    <t>Dalyvauta tarptautiniuose vizituose, vnt.</t>
  </si>
  <si>
    <t>Parengtas tyrimas, vnt.</t>
  </si>
  <si>
    <r>
      <t xml:space="preserve">Savivaldybės biudžeto apyvartos lėšos Europos Sąjungos finansinės paramos programų laikinam lėšų stygiui dengti  </t>
    </r>
    <r>
      <rPr>
        <b/>
        <sz val="10"/>
        <rFont val="Times New Roman"/>
        <family val="1"/>
        <charset val="186"/>
      </rPr>
      <t>SB(ESA)</t>
    </r>
  </si>
  <si>
    <t>Atviro darbo su jaunimu Klaipėdos mieste programos dalinis finansavimas</t>
  </si>
  <si>
    <t>Iš dalies finansuota programų projektų, vnt.</t>
  </si>
  <si>
    <t>Darbo su jaunimu gatvėje Klaipėdos mieste programos dalinis finansavimas</t>
  </si>
  <si>
    <t>Unikalių jaunų žmonių, su kuriais palaikomas reguliarus kontaktas vykdant darbą su jaunimu gatvėje, skaičius</t>
  </si>
  <si>
    <t>Bendras jaunų žmonių, su kuriais palaikomas reguliarus kontaktas vykdant darbą su jaunimu gatvėje, skaičius</t>
  </si>
  <si>
    <t>Tarptautinių vizitų skaičius</t>
  </si>
  <si>
    <t>Suorganizuota tarptautinių jaunimo forumų, vnt.</t>
  </si>
  <si>
    <t>Įvertinta projektų paraiškų, skaičius</t>
  </si>
  <si>
    <t>Savanorių, pasirašiusių sutartis, skaičius</t>
  </si>
  <si>
    <r>
      <rPr>
        <sz val="10"/>
        <rFont val="Times New Roman"/>
        <family val="1"/>
        <charset val="186"/>
      </rPr>
      <t>Europos Sąjungos paramos lėšos</t>
    </r>
    <r>
      <rPr>
        <b/>
        <sz val="10"/>
        <rFont val="Times New Roman"/>
        <family val="1"/>
        <charset val="186"/>
      </rPr>
      <t xml:space="preserve"> ES</t>
    </r>
  </si>
  <si>
    <t>Unikalių lankytojų atviroje jaunimo erdvėje arba atvirame jaunimo centre skaičius</t>
  </si>
  <si>
    <t>Gyvenamųjų rajonų, kuriuose vykdomas darbas su jaunimu gatvėje, skaičius</t>
  </si>
  <si>
    <t>Suorganizuota baigiamoji projekto konferencija, vnt.</t>
  </si>
  <si>
    <t>Atlikta gyventojų apklausa, vnt.</t>
  </si>
  <si>
    <t>I</t>
  </si>
  <si>
    <t>Projektų skyrius</t>
  </si>
  <si>
    <t>Atlikta rangos darbų, proc.</t>
  </si>
  <si>
    <t>Atvirų jaunimo erdvių, skirtų mažiau galimybių turintiems jaunuoliams, steigimas (šiaurinėje miesto dalyje)</t>
  </si>
  <si>
    <t xml:space="preserve">PI </t>
  </si>
  <si>
    <t xml:space="preserve">Lygių galimybių viešojoje erdvėje įvertinimas </t>
  </si>
  <si>
    <t>LRVB</t>
  </si>
  <si>
    <r>
      <rPr>
        <sz val="10"/>
        <rFont val="Times New Roman"/>
        <family val="1"/>
        <charset val="186"/>
      </rPr>
      <t>Valstybės biudžeto lėšos</t>
    </r>
    <r>
      <rPr>
        <b/>
        <sz val="10"/>
        <rFont val="Times New Roman"/>
        <family val="1"/>
        <charset val="186"/>
      </rPr>
      <t xml:space="preserve"> LRVB</t>
    </r>
  </si>
  <si>
    <t>P     T</t>
  </si>
  <si>
    <t>SB(ESA)'</t>
  </si>
  <si>
    <t>ES'</t>
  </si>
  <si>
    <t xml:space="preserve"> P1        T</t>
  </si>
  <si>
    <t xml:space="preserve">2023–2025 M. KLAIPĖDOS MIESTO SAVIVALDYBĖS </t>
  </si>
  <si>
    <t>Tarptautinio Erasmus+ programos projekto „Jaunimo forumas Baltijos šalyse“ („Youth forum in Baltic states“) įgyvendinimas</t>
  </si>
  <si>
    <t>Tyrimų, analizių, susijusių su jaunimo politika, bendruomenėmis ar lygių galimybių užtikrinimu, parengimas:</t>
  </si>
  <si>
    <t>Tarptautinio ir nacionalinio bendradarbiavimo plėtojimas:</t>
  </si>
  <si>
    <t>Jaunimo pritraukimas į Klaipėdos miestą:</t>
  </si>
  <si>
    <t>Jaunimo integracijos į darbo rinką programų įgyvendinimas:</t>
  </si>
  <si>
    <t>Klaipėdos miesto savivaldybės jaunimo ir bendruomenių politikos plėtros programos (Nr. 09)</t>
  </si>
  <si>
    <t xml:space="preserve">priedas </t>
  </si>
  <si>
    <t xml:space="preserve">Aiškinamojo rašto 3 priedas </t>
  </si>
  <si>
    <t>Parengta pasiūlymų Savivaldybės tarybai, vnt.</t>
  </si>
  <si>
    <t>Lėšų poreikis biudžetiniams       2023-iesiems metams</t>
  </si>
  <si>
    <t>* N – nauja priemonė, T – tęstinė priemonė, I – investicijų projektas.</t>
  </si>
  <si>
    <t>** Pagal Klaipėdos miesto savivaldybės tarybos sprendimus: 2022-02-17 Nr. T2-36, 2022-06-22 Nr. T2-150, 2022-10-20 Nr. T2-224.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</si>
</sst>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_ ;\-#,##0.0\ "/>
  </numFmts>
  <fonts count="29" x14ac:knownFonts="1">
    <font>
      <sz val="11"/>
      <color theme="1"/>
      <name val="Calibri"/>
      <family val="2"/>
      <charset val="186"/>
      <scheme val="minor"/>
    </font>
    <font>
      <sz val="10"/>
      <name val="Times New Roman"/>
      <family val="1"/>
      <charset val="186"/>
    </font>
    <font>
      <b/>
      <sz val="10"/>
      <name val="Times New Roman"/>
      <family val="1"/>
      <charset val="186"/>
    </font>
    <font>
      <sz val="10"/>
      <name val="Times New Roman"/>
      <family val="1"/>
    </font>
    <font>
      <sz val="10"/>
      <name val="Arial"/>
      <family val="2"/>
      <charset val="186"/>
    </font>
    <font>
      <b/>
      <sz val="10"/>
      <name val="Times New Roman"/>
      <family val="1"/>
    </font>
    <font>
      <sz val="9"/>
      <color indexed="81"/>
      <name val="Tahoma"/>
      <family val="2"/>
      <charset val="186"/>
    </font>
    <font>
      <b/>
      <sz val="9"/>
      <color indexed="81"/>
      <name val="Tahoma"/>
      <family val="2"/>
      <charset val="186"/>
    </font>
    <font>
      <sz val="11"/>
      <color rgb="FF000000"/>
      <name val="Calibri"/>
      <family val="2"/>
      <scheme val="minor"/>
    </font>
    <font>
      <sz val="12"/>
      <name val="Times New Roman"/>
      <family val="1"/>
      <charset val="186"/>
    </font>
    <font>
      <sz val="12"/>
      <name val="Arial"/>
      <family val="2"/>
      <charset val="186"/>
    </font>
    <font>
      <sz val="12"/>
      <name val="Times New Roman"/>
      <family val="1"/>
    </font>
    <font>
      <b/>
      <sz val="12"/>
      <name val="Times New Roman"/>
      <family val="1"/>
    </font>
    <font>
      <b/>
      <u/>
      <sz val="10"/>
      <name val="Times New Roman"/>
      <family val="1"/>
    </font>
    <font>
      <b/>
      <sz val="9"/>
      <name val="Times New Roman"/>
      <family val="1"/>
      <charset val="186"/>
    </font>
    <font>
      <sz val="10"/>
      <color theme="0"/>
      <name val="Times New Roman"/>
      <family val="1"/>
      <charset val="186"/>
    </font>
    <font>
      <b/>
      <sz val="12"/>
      <color theme="1"/>
      <name val="Times New Roman"/>
      <family val="1"/>
      <charset val="186"/>
    </font>
    <font>
      <sz val="12"/>
      <color theme="1"/>
      <name val="Times New Roman"/>
      <family val="1"/>
      <charset val="186"/>
    </font>
    <font>
      <b/>
      <sz val="11"/>
      <color theme="1"/>
      <name val="Calibri"/>
      <family val="2"/>
      <charset val="186"/>
      <scheme val="minor"/>
    </font>
    <font>
      <sz val="11"/>
      <color theme="1"/>
      <name val="Times New Roman"/>
      <family val="1"/>
      <charset val="186"/>
    </font>
    <font>
      <sz val="11"/>
      <color theme="1"/>
      <name val="Symbol"/>
      <family val="1"/>
      <charset val="2"/>
    </font>
    <font>
      <sz val="7"/>
      <color theme="1"/>
      <name val="Times New Roman"/>
      <family val="1"/>
      <charset val="186"/>
    </font>
    <font>
      <b/>
      <sz val="11"/>
      <color theme="1"/>
      <name val="Times New Roman"/>
      <family val="1"/>
      <charset val="186"/>
    </font>
    <font>
      <sz val="10"/>
      <color rgb="FFFF0000"/>
      <name val="Times New Roman"/>
      <family val="1"/>
      <charset val="186"/>
    </font>
    <font>
      <sz val="10"/>
      <color theme="1"/>
      <name val="Times New Roman"/>
      <family val="1"/>
      <charset val="186"/>
    </font>
    <font>
      <b/>
      <sz val="10"/>
      <color theme="1"/>
      <name val="Times New Roman"/>
      <family val="1"/>
      <charset val="186"/>
    </font>
    <font>
      <sz val="9"/>
      <color indexed="81"/>
      <name val="Tahoma"/>
      <charset val="1"/>
    </font>
    <font>
      <b/>
      <sz val="9"/>
      <color indexed="81"/>
      <name val="Tahoma"/>
      <charset val="1"/>
    </font>
    <font>
      <b/>
      <sz val="10"/>
      <color theme="0"/>
      <name val="Times New Roman"/>
      <family val="1"/>
      <charset val="186"/>
    </font>
  </fonts>
  <fills count="10">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CCFF"/>
        <bgColor indexed="64"/>
      </patternFill>
    </fill>
    <fill>
      <patternFill patternType="solid">
        <fgColor theme="8" tint="0.59999389629810485"/>
        <bgColor indexed="64"/>
      </patternFill>
    </fill>
  </fills>
  <borders count="8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hair">
        <color indexed="64"/>
      </top>
      <bottom/>
      <diagonal/>
    </border>
  </borders>
  <cellStyleXfs count="4">
    <xf numFmtId="0" fontId="0" fillId="0" borderId="0"/>
    <xf numFmtId="0" fontId="4" fillId="0" borderId="0"/>
    <xf numFmtId="0" fontId="4" fillId="0" borderId="0"/>
    <xf numFmtId="0" fontId="8" fillId="0" borderId="0"/>
  </cellStyleXfs>
  <cellXfs count="878">
    <xf numFmtId="0" fontId="0" fillId="0" borderId="0" xfId="0"/>
    <xf numFmtId="164" fontId="2" fillId="6" borderId="47" xfId="0" applyNumberFormat="1" applyFont="1" applyFill="1" applyBorder="1" applyAlignment="1">
      <alignment horizontal="center" vertical="top"/>
    </xf>
    <xf numFmtId="11" fontId="4" fillId="0" borderId="0" xfId="0" applyNumberFormat="1" applyFont="1"/>
    <xf numFmtId="11" fontId="4" fillId="0" borderId="0" xfId="0" applyNumberFormat="1" applyFont="1" applyAlignment="1">
      <alignment horizontal="center"/>
    </xf>
    <xf numFmtId="49" fontId="4" fillId="0" borderId="0" xfId="0" applyNumberFormat="1" applyFont="1"/>
    <xf numFmtId="49" fontId="4" fillId="0" borderId="0" xfId="0" applyNumberFormat="1" applyFont="1" applyAlignment="1">
      <alignment horizontal="center"/>
    </xf>
    <xf numFmtId="3" fontId="4" fillId="0" borderId="0" xfId="0" applyNumberFormat="1" applyFont="1"/>
    <xf numFmtId="3" fontId="10" fillId="0" borderId="0" xfId="0" applyNumberFormat="1" applyFont="1"/>
    <xf numFmtId="11" fontId="3" fillId="0" borderId="0" xfId="0" applyNumberFormat="1" applyFont="1" applyAlignment="1">
      <alignment horizontal="center" vertical="top" wrapText="1"/>
    </xf>
    <xf numFmtId="49" fontId="3" fillId="0" borderId="0" xfId="0" applyNumberFormat="1" applyFont="1" applyAlignment="1">
      <alignment horizontal="center" vertical="top" wrapText="1"/>
    </xf>
    <xf numFmtId="3" fontId="3" fillId="0" borderId="0" xfId="0" applyNumberFormat="1" applyFont="1" applyAlignment="1">
      <alignment horizontal="center" vertical="top" wrapText="1"/>
    </xf>
    <xf numFmtId="3" fontId="4" fillId="0" borderId="0" xfId="0" applyNumberFormat="1" applyFont="1" applyBorder="1"/>
    <xf numFmtId="49" fontId="2" fillId="0" borderId="11" xfId="0" applyNumberFormat="1" applyFont="1" applyBorder="1" applyAlignment="1">
      <alignment vertical="top"/>
    </xf>
    <xf numFmtId="49" fontId="1" fillId="0" borderId="12" xfId="0" applyNumberFormat="1" applyFont="1" applyBorder="1" applyAlignment="1">
      <alignment horizontal="center" vertical="top"/>
    </xf>
    <xf numFmtId="3" fontId="2" fillId="3" borderId="52" xfId="0" applyNumberFormat="1" applyFont="1" applyFill="1" applyBorder="1" applyAlignment="1">
      <alignment vertical="top" wrapText="1"/>
    </xf>
    <xf numFmtId="3" fontId="1" fillId="0" borderId="42" xfId="0" applyNumberFormat="1" applyFont="1" applyBorder="1" applyAlignment="1">
      <alignment vertical="top" wrapText="1"/>
    </xf>
    <xf numFmtId="11" fontId="2" fillId="2" borderId="11" xfId="0" applyNumberFormat="1" applyFont="1" applyFill="1" applyBorder="1" applyAlignment="1">
      <alignment horizontal="center" vertical="top"/>
    </xf>
    <xf numFmtId="49" fontId="1" fillId="0" borderId="37" xfId="0" applyNumberFormat="1" applyFont="1" applyBorder="1" applyAlignment="1">
      <alignment horizontal="center" vertical="top"/>
    </xf>
    <xf numFmtId="11" fontId="5" fillId="2" borderId="20" xfId="0" applyNumberFormat="1" applyFont="1" applyFill="1" applyBorder="1" applyAlignment="1">
      <alignment horizontal="center" vertical="top"/>
    </xf>
    <xf numFmtId="49" fontId="1" fillId="0" borderId="21" xfId="0" applyNumberFormat="1" applyFont="1" applyBorder="1" applyAlignment="1">
      <alignment horizontal="center" vertical="top"/>
    </xf>
    <xf numFmtId="49" fontId="1" fillId="0" borderId="4" xfId="0" applyNumberFormat="1" applyFont="1" applyBorder="1" applyAlignment="1">
      <alignment horizontal="center" vertical="top"/>
    </xf>
    <xf numFmtId="3" fontId="2" fillId="3" borderId="40" xfId="0" applyNumberFormat="1" applyFont="1" applyFill="1" applyBorder="1" applyAlignment="1">
      <alignment vertical="top" wrapText="1"/>
    </xf>
    <xf numFmtId="3" fontId="1" fillId="0" borderId="38" xfId="0" applyNumberFormat="1" applyFont="1" applyFill="1" applyBorder="1" applyAlignment="1">
      <alignment horizontal="center" vertical="top" wrapText="1"/>
    </xf>
    <xf numFmtId="49" fontId="2" fillId="0" borderId="12" xfId="0" applyNumberFormat="1" applyFont="1" applyBorder="1" applyAlignment="1">
      <alignment vertical="top"/>
    </xf>
    <xf numFmtId="49" fontId="2" fillId="0" borderId="21" xfId="0" applyNumberFormat="1" applyFont="1" applyBorder="1" applyAlignment="1">
      <alignment vertical="top"/>
    </xf>
    <xf numFmtId="49" fontId="2" fillId="0" borderId="4" xfId="0" applyNumberFormat="1" applyFont="1" applyBorder="1" applyAlignment="1">
      <alignment vertical="top"/>
    </xf>
    <xf numFmtId="3" fontId="4" fillId="0" borderId="0" xfId="0" applyNumberFormat="1" applyFont="1" applyBorder="1" applyAlignment="1">
      <alignment horizontal="center"/>
    </xf>
    <xf numFmtId="3" fontId="3" fillId="0" borderId="0" xfId="0" applyNumberFormat="1" applyFont="1" applyBorder="1" applyAlignment="1">
      <alignment vertical="top"/>
    </xf>
    <xf numFmtId="164" fontId="3" fillId="0" borderId="0" xfId="0" applyNumberFormat="1" applyFont="1" applyBorder="1" applyAlignment="1">
      <alignment vertical="top"/>
    </xf>
    <xf numFmtId="164" fontId="4" fillId="0" borderId="0" xfId="0" applyNumberFormat="1" applyFont="1"/>
    <xf numFmtId="49" fontId="5" fillId="2" borderId="3" xfId="0" applyNumberFormat="1" applyFont="1" applyFill="1" applyBorder="1" applyAlignment="1">
      <alignment horizontal="center" vertical="top"/>
    </xf>
    <xf numFmtId="49" fontId="5" fillId="2" borderId="20" xfId="0" applyNumberFormat="1" applyFont="1" applyFill="1" applyBorder="1" applyAlignment="1">
      <alignment horizontal="center" vertical="top"/>
    </xf>
    <xf numFmtId="49" fontId="5" fillId="2" borderId="11" xfId="0" applyNumberFormat="1" applyFont="1" applyFill="1" applyBorder="1" applyAlignment="1">
      <alignment horizontal="center" vertical="top"/>
    </xf>
    <xf numFmtId="3" fontId="2" fillId="3" borderId="12" xfId="0" applyNumberFormat="1" applyFont="1" applyFill="1" applyBorder="1" applyAlignment="1">
      <alignment horizontal="center" vertical="top"/>
    </xf>
    <xf numFmtId="49" fontId="1" fillId="0" borderId="32" xfId="0" applyNumberFormat="1" applyFont="1" applyBorder="1" applyAlignment="1">
      <alignment horizontal="center" vertical="top"/>
    </xf>
    <xf numFmtId="3" fontId="1" fillId="3" borderId="16" xfId="0" applyNumberFormat="1" applyFont="1" applyFill="1" applyBorder="1" applyAlignment="1">
      <alignment horizontal="left" vertical="top" wrapText="1"/>
    </xf>
    <xf numFmtId="3" fontId="2" fillId="3" borderId="43" xfId="0" applyNumberFormat="1" applyFont="1" applyFill="1" applyBorder="1" applyAlignment="1">
      <alignment horizontal="center" vertical="top"/>
    </xf>
    <xf numFmtId="49" fontId="2" fillId="0" borderId="20" xfId="0" applyNumberFormat="1" applyFont="1" applyBorder="1" applyAlignment="1">
      <alignment horizontal="center" vertical="top"/>
    </xf>
    <xf numFmtId="3" fontId="1" fillId="0" borderId="23" xfId="0" applyNumberFormat="1" applyFont="1" applyBorder="1" applyAlignment="1">
      <alignment horizontal="center" vertical="top"/>
    </xf>
    <xf numFmtId="49" fontId="1" fillId="0" borderId="37" xfId="0" applyNumberFormat="1" applyFont="1" applyBorder="1" applyAlignment="1">
      <alignment vertical="top"/>
    </xf>
    <xf numFmtId="3" fontId="1" fillId="0" borderId="24" xfId="0" applyNumberFormat="1" applyFont="1" applyBorder="1" applyAlignment="1">
      <alignment vertical="top" wrapText="1"/>
    </xf>
    <xf numFmtId="3" fontId="1" fillId="0" borderId="59" xfId="0" applyNumberFormat="1" applyFont="1" applyBorder="1" applyAlignment="1">
      <alignment horizontal="center" vertical="top"/>
    </xf>
    <xf numFmtId="164" fontId="2" fillId="6" borderId="55" xfId="0" applyNumberFormat="1" applyFont="1" applyFill="1" applyBorder="1" applyAlignment="1">
      <alignment horizontal="center" vertical="top"/>
    </xf>
    <xf numFmtId="164" fontId="2" fillId="6" borderId="25" xfId="0" applyNumberFormat="1" applyFont="1" applyFill="1" applyBorder="1" applyAlignment="1">
      <alignment horizontal="center" vertical="top"/>
    </xf>
    <xf numFmtId="164" fontId="1" fillId="0" borderId="37" xfId="0" applyNumberFormat="1" applyFont="1" applyFill="1" applyBorder="1" applyAlignment="1">
      <alignment horizontal="center" vertical="top"/>
    </xf>
    <xf numFmtId="164" fontId="2" fillId="6" borderId="18" xfId="0" applyNumberFormat="1" applyFont="1" applyFill="1" applyBorder="1" applyAlignment="1">
      <alignment horizontal="center" vertical="top"/>
    </xf>
    <xf numFmtId="164" fontId="2" fillId="6" borderId="53" xfId="0" applyNumberFormat="1" applyFont="1" applyFill="1" applyBorder="1" applyAlignment="1">
      <alignment horizontal="center" vertical="top"/>
    </xf>
    <xf numFmtId="164" fontId="2" fillId="6" borderId="37" xfId="0" applyNumberFormat="1" applyFont="1" applyFill="1" applyBorder="1" applyAlignment="1">
      <alignment horizontal="center" vertical="top"/>
    </xf>
    <xf numFmtId="3" fontId="1" fillId="3" borderId="38" xfId="0" applyNumberFormat="1" applyFont="1" applyFill="1" applyBorder="1" applyAlignment="1">
      <alignment horizontal="left" vertical="top" wrapText="1"/>
    </xf>
    <xf numFmtId="3" fontId="4" fillId="0" borderId="0" xfId="0" applyNumberFormat="1" applyFont="1" applyAlignment="1">
      <alignment horizontal="center"/>
    </xf>
    <xf numFmtId="11" fontId="2" fillId="2" borderId="20" xfId="0" applyNumberFormat="1" applyFont="1" applyFill="1" applyBorder="1" applyAlignment="1">
      <alignment horizontal="center" vertical="top"/>
    </xf>
    <xf numFmtId="49" fontId="2" fillId="0" borderId="20" xfId="0" applyNumberFormat="1" applyFont="1" applyBorder="1" applyAlignment="1">
      <alignment vertical="top"/>
    </xf>
    <xf numFmtId="49" fontId="2" fillId="0" borderId="3" xfId="0" applyNumberFormat="1" applyFont="1" applyBorder="1" applyAlignment="1">
      <alignment vertical="top"/>
    </xf>
    <xf numFmtId="3" fontId="2" fillId="6" borderId="46" xfId="0" applyNumberFormat="1" applyFont="1" applyFill="1" applyBorder="1" applyAlignment="1">
      <alignment horizontal="right" vertical="top" wrapText="1"/>
    </xf>
    <xf numFmtId="3" fontId="1" fillId="3" borderId="37" xfId="0" applyNumberFormat="1" applyFont="1" applyFill="1" applyBorder="1" applyAlignment="1">
      <alignment horizontal="left" vertical="top" wrapText="1"/>
    </xf>
    <xf numFmtId="3" fontId="1" fillId="3" borderId="36" xfId="0" applyNumberFormat="1" applyFont="1" applyFill="1" applyBorder="1" applyAlignment="1">
      <alignment vertical="top" wrapText="1"/>
    </xf>
    <xf numFmtId="164" fontId="1" fillId="0" borderId="18" xfId="0" applyNumberFormat="1" applyFont="1" applyFill="1" applyBorder="1" applyAlignment="1">
      <alignment horizontal="center" vertical="top"/>
    </xf>
    <xf numFmtId="3" fontId="1" fillId="0" borderId="18" xfId="0" applyNumberFormat="1" applyFont="1" applyBorder="1" applyAlignment="1">
      <alignment horizontal="center" vertical="top"/>
    </xf>
    <xf numFmtId="164" fontId="1" fillId="3" borderId="60" xfId="0" applyNumberFormat="1" applyFont="1" applyFill="1" applyBorder="1" applyAlignment="1">
      <alignment horizontal="center" vertical="top"/>
    </xf>
    <xf numFmtId="3" fontId="2" fillId="3" borderId="3" xfId="0" applyNumberFormat="1" applyFont="1" applyFill="1" applyBorder="1" applyAlignment="1">
      <alignment vertical="top" wrapText="1"/>
    </xf>
    <xf numFmtId="0" fontId="1" fillId="0" borderId="0" xfId="0" applyFont="1" applyBorder="1" applyAlignment="1">
      <alignment vertical="top"/>
    </xf>
    <xf numFmtId="49" fontId="2" fillId="3" borderId="11" xfId="0" applyNumberFormat="1" applyFont="1" applyFill="1" applyBorder="1" applyAlignment="1">
      <alignment vertical="top"/>
    </xf>
    <xf numFmtId="49" fontId="2" fillId="3" borderId="3" xfId="0" applyNumberFormat="1" applyFont="1" applyFill="1" applyBorder="1" applyAlignment="1">
      <alignment vertical="top"/>
    </xf>
    <xf numFmtId="49" fontId="2" fillId="3" borderId="20" xfId="0" applyNumberFormat="1" applyFont="1" applyFill="1" applyBorder="1" applyAlignment="1">
      <alignment vertical="top"/>
    </xf>
    <xf numFmtId="164" fontId="1" fillId="3" borderId="6" xfId="0" applyNumberFormat="1" applyFont="1" applyFill="1" applyBorder="1" applyAlignment="1">
      <alignment horizontal="center" vertical="top"/>
    </xf>
    <xf numFmtId="11" fontId="5" fillId="9" borderId="19" xfId="0" applyNumberFormat="1" applyFont="1" applyFill="1" applyBorder="1" applyAlignment="1">
      <alignment horizontal="center" vertical="top"/>
    </xf>
    <xf numFmtId="11" fontId="5" fillId="9" borderId="2" xfId="0" applyNumberFormat="1" applyFont="1" applyFill="1" applyBorder="1" applyAlignment="1">
      <alignment vertical="top"/>
    </xf>
    <xf numFmtId="11" fontId="5" fillId="9" borderId="10" xfId="0" applyNumberFormat="1" applyFont="1" applyFill="1" applyBorder="1" applyAlignment="1">
      <alignment vertical="top"/>
    </xf>
    <xf numFmtId="49" fontId="5" fillId="9" borderId="2" xfId="0" applyNumberFormat="1" applyFont="1" applyFill="1" applyBorder="1" applyAlignment="1">
      <alignment vertical="top"/>
    </xf>
    <xf numFmtId="49" fontId="5" fillId="9" borderId="19" xfId="0" applyNumberFormat="1" applyFont="1" applyFill="1" applyBorder="1" applyAlignment="1">
      <alignment vertical="top"/>
    </xf>
    <xf numFmtId="49" fontId="5" fillId="9" borderId="10" xfId="0" applyNumberFormat="1" applyFont="1" applyFill="1" applyBorder="1" applyAlignment="1">
      <alignment vertical="top"/>
    </xf>
    <xf numFmtId="11" fontId="5" fillId="9" borderId="62" xfId="0" applyNumberFormat="1" applyFont="1" applyFill="1" applyBorder="1" applyAlignment="1">
      <alignment horizontal="center" vertical="top"/>
    </xf>
    <xf numFmtId="11" fontId="5" fillId="9" borderId="10" xfId="0" applyNumberFormat="1" applyFont="1" applyFill="1" applyBorder="1" applyAlignment="1">
      <alignment horizontal="center" vertical="top"/>
    </xf>
    <xf numFmtId="11" fontId="5" fillId="9" borderId="19" xfId="0" applyNumberFormat="1" applyFont="1" applyFill="1" applyBorder="1" applyAlignment="1">
      <alignment vertical="top"/>
    </xf>
    <xf numFmtId="11" fontId="5" fillId="9" borderId="29" xfId="0" applyNumberFormat="1" applyFont="1" applyFill="1" applyBorder="1" applyAlignment="1">
      <alignment horizontal="center" vertical="top"/>
    </xf>
    <xf numFmtId="164" fontId="2" fillId="7" borderId="3" xfId="0" applyNumberFormat="1" applyFont="1" applyFill="1" applyBorder="1" applyAlignment="1">
      <alignment horizontal="center" vertical="top"/>
    </xf>
    <xf numFmtId="164" fontId="2" fillId="7" borderId="6" xfId="0" applyNumberFormat="1" applyFont="1" applyFill="1" applyBorder="1" applyAlignment="1">
      <alignment horizontal="center" vertical="top"/>
    </xf>
    <xf numFmtId="164" fontId="1" fillId="3" borderId="11" xfId="0" applyNumberFormat="1" applyFont="1" applyFill="1" applyBorder="1" applyAlignment="1">
      <alignment horizontal="center" vertical="top"/>
    </xf>
    <xf numFmtId="3" fontId="9" fillId="0" borderId="0" xfId="0" applyNumberFormat="1" applyFont="1" applyAlignment="1">
      <alignment vertical="top" wrapText="1"/>
    </xf>
    <xf numFmtId="3" fontId="1" fillId="3" borderId="5" xfId="0" applyNumberFormat="1" applyFont="1" applyFill="1" applyBorder="1" applyAlignment="1">
      <alignment horizontal="center" vertical="top" wrapText="1"/>
    </xf>
    <xf numFmtId="3" fontId="3" fillId="0" borderId="25" xfId="0" applyNumberFormat="1" applyFont="1" applyBorder="1" applyAlignment="1">
      <alignment horizontal="center" vertical="center" textRotation="90" wrapText="1"/>
    </xf>
    <xf numFmtId="3" fontId="1" fillId="3" borderId="9" xfId="0" applyNumberFormat="1" applyFont="1" applyFill="1" applyBorder="1" applyAlignment="1">
      <alignment horizontal="center" vertical="top"/>
    </xf>
    <xf numFmtId="3" fontId="1" fillId="0" borderId="45" xfId="0" applyNumberFormat="1" applyFont="1" applyBorder="1" applyAlignment="1">
      <alignment vertical="top" wrapText="1"/>
    </xf>
    <xf numFmtId="3" fontId="1" fillId="3" borderId="45" xfId="0" applyNumberFormat="1" applyFont="1" applyFill="1" applyBorder="1" applyAlignment="1">
      <alignment vertical="top" wrapText="1"/>
    </xf>
    <xf numFmtId="3" fontId="1" fillId="3" borderId="3" xfId="0" applyNumberFormat="1" applyFont="1" applyFill="1" applyBorder="1" applyAlignment="1">
      <alignment horizontal="center" vertical="top" wrapText="1"/>
    </xf>
    <xf numFmtId="3" fontId="1" fillId="3" borderId="11" xfId="0" applyNumberFormat="1" applyFont="1" applyFill="1" applyBorder="1" applyAlignment="1">
      <alignment horizontal="center" vertical="top" wrapText="1"/>
    </xf>
    <xf numFmtId="164" fontId="2" fillId="0" borderId="49" xfId="0" applyNumberFormat="1" applyFont="1" applyBorder="1" applyAlignment="1">
      <alignment horizontal="center" vertical="center" textRotation="90" wrapText="1"/>
    </xf>
    <xf numFmtId="3" fontId="2" fillId="0" borderId="48" xfId="0" applyNumberFormat="1" applyFont="1" applyBorder="1" applyAlignment="1">
      <alignment horizontal="center" vertical="center" textRotation="90" wrapText="1"/>
    </xf>
    <xf numFmtId="3" fontId="2" fillId="0" borderId="50" xfId="0" applyNumberFormat="1" applyFont="1" applyBorder="1" applyAlignment="1">
      <alignment horizontal="center" vertical="center" textRotation="90" wrapText="1"/>
    </xf>
    <xf numFmtId="3" fontId="1" fillId="3" borderId="11" xfId="0" applyNumberFormat="1" applyFont="1" applyFill="1" applyBorder="1" applyAlignment="1">
      <alignment vertical="top" wrapText="1"/>
    </xf>
    <xf numFmtId="3" fontId="1" fillId="3" borderId="20" xfId="0" applyNumberFormat="1" applyFont="1" applyFill="1" applyBorder="1" applyAlignment="1">
      <alignment vertical="top" wrapText="1"/>
    </xf>
    <xf numFmtId="3" fontId="1" fillId="3" borderId="1" xfId="0" applyNumberFormat="1" applyFont="1" applyFill="1" applyBorder="1" applyAlignment="1">
      <alignment horizontal="left" vertical="top" wrapText="1"/>
    </xf>
    <xf numFmtId="3" fontId="2" fillId="3" borderId="4" xfId="0" applyNumberFormat="1" applyFont="1" applyFill="1" applyBorder="1" applyAlignment="1">
      <alignment horizontal="center" vertical="top"/>
    </xf>
    <xf numFmtId="3" fontId="2" fillId="3" borderId="21" xfId="0" applyNumberFormat="1" applyFont="1" applyFill="1" applyBorder="1" applyAlignment="1">
      <alignment horizontal="center" vertical="top"/>
    </xf>
    <xf numFmtId="3" fontId="1" fillId="0" borderId="37" xfId="0" applyNumberFormat="1" applyFont="1" applyBorder="1" applyAlignment="1">
      <alignment horizontal="center" vertical="top" wrapText="1"/>
    </xf>
    <xf numFmtId="3" fontId="1" fillId="3" borderId="35" xfId="0" applyNumberFormat="1" applyFont="1" applyFill="1" applyBorder="1" applyAlignment="1">
      <alignment horizontal="center" vertical="top" wrapText="1"/>
    </xf>
    <xf numFmtId="3" fontId="1" fillId="3" borderId="28" xfId="0" applyNumberFormat="1" applyFont="1" applyFill="1" applyBorder="1" applyAlignment="1">
      <alignment horizontal="center" vertical="top" wrapText="1"/>
    </xf>
    <xf numFmtId="3" fontId="1" fillId="3" borderId="37" xfId="0" applyNumberFormat="1" applyFont="1" applyFill="1" applyBorder="1" applyAlignment="1">
      <alignment horizontal="center" vertical="top" wrapText="1"/>
    </xf>
    <xf numFmtId="3" fontId="1" fillId="0" borderId="3" xfId="0" applyNumberFormat="1" applyFont="1" applyBorder="1" applyAlignment="1">
      <alignment horizontal="center" vertical="top" wrapText="1"/>
    </xf>
    <xf numFmtId="3" fontId="1" fillId="0" borderId="45" xfId="0" applyNumberFormat="1" applyFont="1" applyBorder="1" applyAlignment="1">
      <alignment horizontal="center" vertical="top" wrapText="1"/>
    </xf>
    <xf numFmtId="3" fontId="1" fillId="0" borderId="11" xfId="0" applyNumberFormat="1" applyFont="1" applyBorder="1" applyAlignment="1">
      <alignment horizontal="center" vertical="top" wrapText="1"/>
    </xf>
    <xf numFmtId="164" fontId="2" fillId="6" borderId="22" xfId="0" applyNumberFormat="1" applyFont="1" applyFill="1" applyBorder="1" applyAlignment="1">
      <alignment horizontal="center" vertical="top"/>
    </xf>
    <xf numFmtId="164" fontId="2" fillId="6" borderId="23" xfId="0" applyNumberFormat="1" applyFont="1" applyFill="1" applyBorder="1" applyAlignment="1">
      <alignment horizontal="center" vertical="top"/>
    </xf>
    <xf numFmtId="164" fontId="2" fillId="6" borderId="20" xfId="0" applyNumberFormat="1" applyFont="1" applyFill="1" applyBorder="1" applyAlignment="1">
      <alignment horizontal="center" vertical="top"/>
    </xf>
    <xf numFmtId="3" fontId="1" fillId="0" borderId="14" xfId="0" applyNumberFormat="1" applyFont="1" applyFill="1" applyBorder="1" applyAlignment="1">
      <alignment vertical="top" wrapText="1"/>
    </xf>
    <xf numFmtId="3" fontId="1" fillId="0" borderId="38" xfId="0" applyNumberFormat="1" applyFont="1" applyBorder="1" applyAlignment="1">
      <alignment vertical="top" wrapText="1"/>
    </xf>
    <xf numFmtId="165" fontId="1" fillId="3" borderId="0" xfId="0" applyNumberFormat="1" applyFont="1" applyFill="1" applyBorder="1" applyAlignment="1">
      <alignment horizontal="center" vertical="top" wrapText="1"/>
    </xf>
    <xf numFmtId="165" fontId="1" fillId="3" borderId="11" xfId="0" applyNumberFormat="1" applyFont="1" applyFill="1" applyBorder="1" applyAlignment="1">
      <alignment horizontal="center" vertical="top" wrapText="1"/>
    </xf>
    <xf numFmtId="165" fontId="1" fillId="3" borderId="68" xfId="0" applyNumberFormat="1" applyFont="1" applyFill="1" applyBorder="1" applyAlignment="1">
      <alignment horizontal="center" vertical="top"/>
    </xf>
    <xf numFmtId="165" fontId="2" fillId="6" borderId="25" xfId="0" applyNumberFormat="1" applyFont="1" applyFill="1" applyBorder="1" applyAlignment="1">
      <alignment horizontal="center" vertical="top"/>
    </xf>
    <xf numFmtId="3" fontId="2" fillId="0" borderId="16" xfId="0" applyNumberFormat="1" applyFont="1" applyFill="1" applyBorder="1" applyAlignment="1">
      <alignment horizontal="center" vertical="top" wrapText="1"/>
    </xf>
    <xf numFmtId="3" fontId="2" fillId="3" borderId="1" xfId="0" applyNumberFormat="1" applyFont="1" applyFill="1" applyBorder="1" applyAlignment="1">
      <alignment horizontal="center" vertical="top" wrapText="1"/>
    </xf>
    <xf numFmtId="3" fontId="2" fillId="6" borderId="24" xfId="0" applyNumberFormat="1" applyFont="1" applyFill="1" applyBorder="1" applyAlignment="1">
      <alignment horizontal="center" vertical="top" wrapText="1"/>
    </xf>
    <xf numFmtId="3" fontId="1" fillId="3" borderId="54" xfId="0" applyNumberFormat="1" applyFont="1" applyFill="1" applyBorder="1" applyAlignment="1">
      <alignment horizontal="center" vertical="top" wrapText="1"/>
    </xf>
    <xf numFmtId="3" fontId="1" fillId="3" borderId="38" xfId="0" applyNumberFormat="1" applyFont="1" applyFill="1" applyBorder="1" applyAlignment="1">
      <alignment horizontal="center" vertical="top" wrapText="1"/>
    </xf>
    <xf numFmtId="3" fontId="4" fillId="0" borderId="0" xfId="0" applyNumberFormat="1" applyFont="1" applyAlignment="1">
      <alignment wrapText="1"/>
    </xf>
    <xf numFmtId="3" fontId="4" fillId="3" borderId="0" xfId="0" applyNumberFormat="1" applyFont="1" applyFill="1" applyBorder="1"/>
    <xf numFmtId="49" fontId="1" fillId="3" borderId="11" xfId="0" applyNumberFormat="1" applyFont="1" applyFill="1" applyBorder="1" applyAlignment="1">
      <alignment horizontal="center" vertical="top"/>
    </xf>
    <xf numFmtId="49" fontId="1" fillId="3" borderId="20" xfId="0" applyNumberFormat="1" applyFont="1" applyFill="1" applyBorder="1" applyAlignment="1">
      <alignment vertical="top"/>
    </xf>
    <xf numFmtId="49" fontId="2" fillId="3" borderId="12" xfId="0" applyNumberFormat="1" applyFont="1" applyFill="1" applyBorder="1" applyAlignment="1">
      <alignment vertical="top"/>
    </xf>
    <xf numFmtId="49" fontId="1" fillId="3" borderId="3" xfId="0" applyNumberFormat="1" applyFont="1" applyFill="1" applyBorder="1" applyAlignment="1">
      <alignment horizontal="center" vertical="top"/>
    </xf>
    <xf numFmtId="3" fontId="1" fillId="3" borderId="61" xfId="0" applyNumberFormat="1" applyFont="1" applyFill="1" applyBorder="1" applyAlignment="1">
      <alignment horizontal="center" vertical="top" wrapText="1"/>
    </xf>
    <xf numFmtId="3" fontId="1" fillId="3" borderId="39" xfId="0" applyNumberFormat="1" applyFont="1" applyFill="1" applyBorder="1" applyAlignment="1">
      <alignment horizontal="center" vertical="top" wrapText="1"/>
    </xf>
    <xf numFmtId="164" fontId="1" fillId="3" borderId="54" xfId="0" applyNumberFormat="1" applyFont="1" applyFill="1" applyBorder="1" applyAlignment="1">
      <alignment horizontal="center" vertical="top"/>
    </xf>
    <xf numFmtId="49" fontId="2" fillId="3" borderId="4" xfId="0" applyNumberFormat="1" applyFont="1" applyFill="1" applyBorder="1" applyAlignment="1">
      <alignment vertical="top"/>
    </xf>
    <xf numFmtId="49" fontId="5" fillId="2" borderId="12" xfId="0" applyNumberFormat="1" applyFont="1" applyFill="1" applyBorder="1" applyAlignment="1">
      <alignment horizontal="center" vertical="top"/>
    </xf>
    <xf numFmtId="164" fontId="2" fillId="3" borderId="11" xfId="0" applyNumberFormat="1" applyFont="1" applyFill="1" applyBorder="1" applyAlignment="1">
      <alignment horizontal="center" vertical="top"/>
    </xf>
    <xf numFmtId="49" fontId="2" fillId="3" borderId="21" xfId="0" applyNumberFormat="1" applyFont="1" applyFill="1" applyBorder="1" applyAlignment="1">
      <alignment vertical="top"/>
    </xf>
    <xf numFmtId="3" fontId="1" fillId="3" borderId="13" xfId="0" applyNumberFormat="1" applyFont="1" applyFill="1" applyBorder="1" applyAlignment="1">
      <alignment horizontal="center" vertical="top" wrapText="1"/>
    </xf>
    <xf numFmtId="3" fontId="15" fillId="0" borderId="31" xfId="0" applyNumberFormat="1" applyFont="1" applyFill="1" applyBorder="1" applyAlignment="1">
      <alignment horizontal="center" vertical="top" wrapText="1"/>
    </xf>
    <xf numFmtId="3" fontId="2" fillId="3" borderId="12" xfId="0" applyNumberFormat="1" applyFont="1" applyFill="1" applyBorder="1" applyAlignment="1">
      <alignment horizontal="center" vertical="top" wrapText="1"/>
    </xf>
    <xf numFmtId="3" fontId="2" fillId="3" borderId="4" xfId="0" applyNumberFormat="1" applyFont="1" applyFill="1" applyBorder="1" applyAlignment="1">
      <alignment horizontal="center" vertical="top" wrapText="1"/>
    </xf>
    <xf numFmtId="3" fontId="2" fillId="3" borderId="21" xfId="0" applyNumberFormat="1" applyFont="1" applyFill="1" applyBorder="1" applyAlignment="1">
      <alignment horizontal="center" vertical="center" textRotation="90" wrapText="1"/>
    </xf>
    <xf numFmtId="3" fontId="5" fillId="6" borderId="24" xfId="0" applyNumberFormat="1" applyFont="1" applyFill="1" applyBorder="1" applyAlignment="1">
      <alignment horizontal="right" vertical="top" wrapText="1"/>
    </xf>
    <xf numFmtId="165" fontId="2" fillId="4" borderId="39" xfId="0" applyNumberFormat="1" applyFont="1" applyFill="1" applyBorder="1" applyAlignment="1">
      <alignment horizontal="center" vertical="top" wrapText="1"/>
    </xf>
    <xf numFmtId="3" fontId="1" fillId="3" borderId="42" xfId="0" applyNumberFormat="1" applyFont="1" applyFill="1" applyBorder="1" applyAlignment="1">
      <alignment horizontal="center" vertical="top" wrapText="1"/>
    </xf>
    <xf numFmtId="0" fontId="17" fillId="0" borderId="0" xfId="0" applyFont="1"/>
    <xf numFmtId="0" fontId="17" fillId="0" borderId="0" xfId="0" applyFont="1" applyAlignment="1">
      <alignment wrapText="1"/>
    </xf>
    <xf numFmtId="0" fontId="17" fillId="0" borderId="0" xfId="0" applyFont="1" applyAlignment="1">
      <alignment vertical="top"/>
    </xf>
    <xf numFmtId="0" fontId="17" fillId="0" borderId="0" xfId="0" applyFont="1" applyAlignment="1">
      <alignment vertical="top" wrapText="1"/>
    </xf>
    <xf numFmtId="0" fontId="17" fillId="0" borderId="37" xfId="0" applyFont="1" applyBorder="1" applyAlignment="1">
      <alignment vertical="top" wrapText="1"/>
    </xf>
    <xf numFmtId="0" fontId="17" fillId="0" borderId="0" xfId="0" applyFont="1" applyAlignment="1">
      <alignment horizontal="center"/>
    </xf>
    <xf numFmtId="0" fontId="17" fillId="0" borderId="33" xfId="0" applyFont="1" applyBorder="1" applyAlignment="1">
      <alignment vertical="top" wrapText="1"/>
    </xf>
    <xf numFmtId="0" fontId="17" fillId="0" borderId="39" xfId="0" applyFont="1" applyBorder="1" applyAlignment="1">
      <alignment vertical="top" wrapText="1"/>
    </xf>
    <xf numFmtId="0" fontId="17" fillId="0" borderId="44" xfId="0" applyFont="1" applyBorder="1" applyAlignment="1">
      <alignment horizontal="center" vertical="top"/>
    </xf>
    <xf numFmtId="0" fontId="17" fillId="0" borderId="45" xfId="0" applyFont="1" applyBorder="1" applyAlignment="1">
      <alignment vertical="top" wrapText="1"/>
    </xf>
    <xf numFmtId="0" fontId="17" fillId="0" borderId="29" xfId="0" applyFont="1" applyBorder="1" applyAlignment="1">
      <alignment horizontal="center" vertical="top"/>
    </xf>
    <xf numFmtId="0" fontId="17" fillId="0" borderId="74" xfId="0" applyFont="1" applyBorder="1" applyAlignment="1">
      <alignment horizontal="center" vertical="top"/>
    </xf>
    <xf numFmtId="0" fontId="17" fillId="0" borderId="25" xfId="0" applyFont="1" applyBorder="1" applyAlignment="1">
      <alignment vertical="top" wrapText="1"/>
    </xf>
    <xf numFmtId="166" fontId="16" fillId="7" borderId="73" xfId="0" applyNumberFormat="1" applyFont="1" applyFill="1" applyBorder="1" applyAlignment="1">
      <alignment horizontal="center" vertical="top"/>
    </xf>
    <xf numFmtId="166" fontId="17" fillId="7" borderId="54" xfId="0" applyNumberFormat="1" applyFont="1" applyFill="1" applyBorder="1" applyAlignment="1">
      <alignment horizontal="center" vertical="top"/>
    </xf>
    <xf numFmtId="166" fontId="17" fillId="7" borderId="75" xfId="0" applyNumberFormat="1" applyFont="1" applyFill="1" applyBorder="1" applyAlignment="1">
      <alignment horizontal="center" vertical="top"/>
    </xf>
    <xf numFmtId="0" fontId="17" fillId="0" borderId="44" xfId="0" applyFont="1" applyBorder="1" applyAlignment="1">
      <alignment horizontal="center" vertical="top" wrapText="1"/>
    </xf>
    <xf numFmtId="166" fontId="17" fillId="0" borderId="73" xfId="0" applyNumberFormat="1" applyFont="1" applyBorder="1" applyAlignment="1">
      <alignment horizontal="center" vertical="top" wrapText="1"/>
    </xf>
    <xf numFmtId="0" fontId="17" fillId="0" borderId="15" xfId="0" applyFont="1" applyBorder="1" applyAlignment="1">
      <alignment horizontal="center" vertical="top" wrapText="1"/>
    </xf>
    <xf numFmtId="166" fontId="17" fillId="0" borderId="63" xfId="0" applyNumberFormat="1" applyFont="1" applyBorder="1" applyAlignment="1">
      <alignment horizontal="center" vertical="top" wrapText="1"/>
    </xf>
    <xf numFmtId="0" fontId="17" fillId="0" borderId="62" xfId="0" applyFont="1" applyBorder="1" applyAlignment="1">
      <alignment horizontal="center" vertical="top" wrapText="1"/>
    </xf>
    <xf numFmtId="166" fontId="17" fillId="0" borderId="64" xfId="0" applyNumberFormat="1" applyFont="1" applyBorder="1" applyAlignment="1">
      <alignment horizontal="center" vertical="top" wrapText="1"/>
    </xf>
    <xf numFmtId="0" fontId="17" fillId="0" borderId="29" xfId="0" applyFont="1" applyBorder="1" applyAlignment="1">
      <alignment horizontal="center" vertical="top" wrapText="1"/>
    </xf>
    <xf numFmtId="166" fontId="17" fillId="0" borderId="54" xfId="0" applyNumberFormat="1" applyFont="1" applyBorder="1" applyAlignment="1">
      <alignment horizontal="center" vertical="top" wrapText="1"/>
    </xf>
    <xf numFmtId="0" fontId="17" fillId="0" borderId="74" xfId="0" applyFont="1" applyBorder="1" applyAlignment="1">
      <alignment horizontal="center"/>
    </xf>
    <xf numFmtId="0" fontId="16" fillId="0" borderId="25" xfId="0" applyFont="1" applyBorder="1" applyAlignment="1">
      <alignment horizontal="right" wrapText="1"/>
    </xf>
    <xf numFmtId="166" fontId="16" fillId="0" borderId="75" xfId="0" applyNumberFormat="1" applyFont="1" applyBorder="1" applyAlignment="1">
      <alignment horizontal="center" wrapText="1"/>
    </xf>
    <xf numFmtId="0" fontId="19" fillId="0" borderId="0" xfId="0" applyFont="1" applyAlignment="1">
      <alignment horizontal="justify" vertical="center"/>
    </xf>
    <xf numFmtId="0" fontId="20" fillId="0" borderId="0" xfId="0" applyFont="1" applyAlignment="1">
      <alignment horizontal="justify" vertical="center"/>
    </xf>
    <xf numFmtId="0" fontId="22" fillId="0" borderId="0" xfId="0" applyFont="1" applyAlignment="1">
      <alignment horizontal="justify" vertical="center"/>
    </xf>
    <xf numFmtId="0" fontId="19" fillId="0" borderId="0" xfId="0" applyFont="1" applyBorder="1" applyAlignment="1">
      <alignment horizontal="justify" vertical="center"/>
    </xf>
    <xf numFmtId="0" fontId="20" fillId="0" borderId="0" xfId="0" applyFont="1" applyBorder="1" applyAlignment="1">
      <alignment horizontal="justify" vertical="center"/>
    </xf>
    <xf numFmtId="0" fontId="18" fillId="0" borderId="0" xfId="0" applyFont="1"/>
    <xf numFmtId="49" fontId="1" fillId="0" borderId="11" xfId="0" applyNumberFormat="1" applyFont="1" applyBorder="1" applyAlignment="1">
      <alignment horizontal="center" vertical="top"/>
    </xf>
    <xf numFmtId="49" fontId="1" fillId="0" borderId="20" xfId="0" applyNumberFormat="1" applyFont="1" applyBorder="1" applyAlignment="1">
      <alignment horizontal="center" vertical="top"/>
    </xf>
    <xf numFmtId="49" fontId="1" fillId="0" borderId="3" xfId="0" applyNumberFormat="1" applyFont="1" applyBorder="1" applyAlignment="1">
      <alignment horizontal="center" vertical="top"/>
    </xf>
    <xf numFmtId="3" fontId="1" fillId="3" borderId="14" xfId="0" applyNumberFormat="1" applyFont="1" applyFill="1" applyBorder="1" applyAlignment="1">
      <alignment horizontal="center" vertical="top" wrapText="1"/>
    </xf>
    <xf numFmtId="49" fontId="1" fillId="0" borderId="33" xfId="0" applyNumberFormat="1" applyFont="1" applyBorder="1" applyAlignment="1">
      <alignment horizontal="center" vertical="top"/>
    </xf>
    <xf numFmtId="3" fontId="1" fillId="0" borderId="14" xfId="0" applyNumberFormat="1" applyFont="1" applyFill="1" applyBorder="1" applyAlignment="1">
      <alignment horizontal="center" vertical="top" wrapText="1"/>
    </xf>
    <xf numFmtId="3" fontId="11" fillId="0" borderId="0" xfId="0" applyNumberFormat="1" applyFont="1" applyAlignment="1">
      <alignment horizontal="center" vertical="top" wrapText="1"/>
    </xf>
    <xf numFmtId="3" fontId="1" fillId="0" borderId="73" xfId="0" applyNumberFormat="1" applyFont="1" applyBorder="1" applyAlignment="1">
      <alignment vertical="top" wrapText="1"/>
    </xf>
    <xf numFmtId="3" fontId="1" fillId="0" borderId="30" xfId="0" applyNumberFormat="1" applyFont="1" applyBorder="1" applyAlignment="1">
      <alignment vertical="top" wrapText="1"/>
    </xf>
    <xf numFmtId="3" fontId="2" fillId="3" borderId="21" xfId="0" applyNumberFormat="1" applyFont="1" applyFill="1" applyBorder="1" applyAlignment="1">
      <alignment horizontal="center" vertical="top" wrapText="1"/>
    </xf>
    <xf numFmtId="3" fontId="2" fillId="3" borderId="0" xfId="0" applyNumberFormat="1" applyFont="1" applyFill="1" applyBorder="1" applyAlignment="1">
      <alignment horizontal="center" vertical="top"/>
    </xf>
    <xf numFmtId="3" fontId="2" fillId="3" borderId="0" xfId="0" applyNumberFormat="1" applyFont="1" applyFill="1" applyBorder="1" applyAlignment="1">
      <alignment horizontal="center" vertical="top" wrapText="1"/>
    </xf>
    <xf numFmtId="3" fontId="2" fillId="3" borderId="1" xfId="0" applyNumberFormat="1" applyFont="1" applyFill="1" applyBorder="1" applyAlignment="1">
      <alignment horizontal="left" vertical="top" wrapText="1"/>
    </xf>
    <xf numFmtId="49" fontId="14" fillId="3" borderId="4" xfId="0" applyNumberFormat="1" applyFont="1" applyFill="1" applyBorder="1" applyAlignment="1">
      <alignment horizontal="center" vertical="top" wrapText="1"/>
    </xf>
    <xf numFmtId="49" fontId="14" fillId="3" borderId="12" xfId="0" applyNumberFormat="1" applyFont="1" applyFill="1" applyBorder="1" applyAlignment="1">
      <alignment horizontal="center" vertical="top" wrapText="1"/>
    </xf>
    <xf numFmtId="3" fontId="2" fillId="3" borderId="45" xfId="0" applyNumberFormat="1" applyFont="1" applyFill="1" applyBorder="1" applyAlignment="1">
      <alignment horizontal="center" vertical="center" wrapText="1"/>
    </xf>
    <xf numFmtId="3" fontId="2" fillId="3" borderId="37" xfId="0" applyNumberFormat="1" applyFont="1" applyFill="1" applyBorder="1" applyAlignment="1">
      <alignment horizontal="center" vertical="top" wrapText="1"/>
    </xf>
    <xf numFmtId="3" fontId="2" fillId="3" borderId="45" xfId="0" applyNumberFormat="1" applyFont="1" applyFill="1" applyBorder="1" applyAlignment="1">
      <alignment horizontal="center" vertical="top" wrapText="1"/>
    </xf>
    <xf numFmtId="3" fontId="2" fillId="3" borderId="39" xfId="0" applyNumberFormat="1" applyFont="1" applyFill="1" applyBorder="1" applyAlignment="1">
      <alignment horizontal="center" vertical="top"/>
    </xf>
    <xf numFmtId="49" fontId="1" fillId="0" borderId="11" xfId="0" applyNumberFormat="1" applyFont="1" applyBorder="1" applyAlignment="1">
      <alignment horizontal="center" vertical="top"/>
    </xf>
    <xf numFmtId="49" fontId="1" fillId="0" borderId="39" xfId="0" applyNumberFormat="1" applyFont="1" applyBorder="1" applyAlignment="1">
      <alignment horizontal="center" vertical="top"/>
    </xf>
    <xf numFmtId="3" fontId="1" fillId="0" borderId="54" xfId="0" applyNumberFormat="1" applyFont="1" applyBorder="1" applyAlignment="1">
      <alignment horizontal="center" vertical="top" wrapText="1"/>
    </xf>
    <xf numFmtId="3" fontId="2" fillId="3" borderId="11" xfId="0" applyNumberFormat="1" applyFont="1" applyFill="1" applyBorder="1" applyAlignment="1">
      <alignment horizontal="center" vertical="top"/>
    </xf>
    <xf numFmtId="3" fontId="1" fillId="3" borderId="39" xfId="0" applyNumberFormat="1" applyFont="1" applyFill="1" applyBorder="1" applyAlignment="1">
      <alignment vertical="top" wrapText="1"/>
    </xf>
    <xf numFmtId="3" fontId="23" fillId="3" borderId="14" xfId="0" applyNumberFormat="1" applyFont="1" applyFill="1" applyBorder="1" applyAlignment="1">
      <alignment vertical="top" wrapText="1"/>
    </xf>
    <xf numFmtId="3" fontId="23" fillId="3" borderId="31" xfId="0" applyNumberFormat="1" applyFont="1" applyFill="1" applyBorder="1" applyAlignment="1">
      <alignment vertical="top" wrapText="1"/>
    </xf>
    <xf numFmtId="49" fontId="1" fillId="3" borderId="11" xfId="0" applyNumberFormat="1" applyFont="1" applyFill="1" applyBorder="1" applyAlignment="1">
      <alignment vertical="top"/>
    </xf>
    <xf numFmtId="3" fontId="1" fillId="3" borderId="37" xfId="0" applyNumberFormat="1" applyFont="1" applyFill="1" applyBorder="1" applyAlignment="1">
      <alignment vertical="top" wrapText="1"/>
    </xf>
    <xf numFmtId="3" fontId="2" fillId="2" borderId="48" xfId="0" applyNumberFormat="1" applyFont="1" applyFill="1" applyBorder="1" applyAlignment="1">
      <alignment horizontal="left" vertical="top" wrapText="1"/>
    </xf>
    <xf numFmtId="3" fontId="2" fillId="2" borderId="49" xfId="0" applyNumberFormat="1" applyFont="1" applyFill="1" applyBorder="1" applyAlignment="1">
      <alignment horizontal="left" vertical="top" wrapText="1"/>
    </xf>
    <xf numFmtId="3" fontId="1" fillId="5" borderId="0" xfId="0" applyNumberFormat="1" applyFont="1" applyFill="1" applyBorder="1" applyAlignment="1">
      <alignment horizontal="left" vertical="top" wrapText="1"/>
    </xf>
    <xf numFmtId="3" fontId="1" fillId="0" borderId="20" xfId="0" applyNumberFormat="1" applyFont="1" applyBorder="1" applyAlignment="1">
      <alignment horizontal="center" vertical="top" wrapText="1"/>
    </xf>
    <xf numFmtId="3" fontId="1" fillId="3" borderId="33" xfId="0" applyNumberFormat="1" applyFont="1" applyFill="1" applyBorder="1" applyAlignment="1">
      <alignment horizontal="center" vertical="top" wrapText="1"/>
    </xf>
    <xf numFmtId="3" fontId="1" fillId="3" borderId="20" xfId="0" applyNumberFormat="1" applyFont="1" applyFill="1" applyBorder="1" applyAlignment="1">
      <alignment horizontal="center" vertical="top" wrapText="1"/>
    </xf>
    <xf numFmtId="3" fontId="1" fillId="3" borderId="63" xfId="0" applyNumberFormat="1" applyFont="1" applyFill="1" applyBorder="1" applyAlignment="1">
      <alignment horizontal="center" vertical="top" wrapText="1"/>
    </xf>
    <xf numFmtId="3" fontId="1" fillId="3" borderId="26" xfId="0" applyNumberFormat="1" applyFont="1" applyFill="1" applyBorder="1" applyAlignment="1">
      <alignment horizontal="center" vertical="top" wrapText="1"/>
    </xf>
    <xf numFmtId="3" fontId="11" fillId="0" borderId="0" xfId="0" applyNumberFormat="1" applyFont="1" applyAlignment="1">
      <alignment horizontal="center" vertical="top" wrapText="1"/>
    </xf>
    <xf numFmtId="3" fontId="3" fillId="0" borderId="0" xfId="0" applyNumberFormat="1" applyFont="1" applyBorder="1" applyAlignment="1">
      <alignment horizontal="center" vertical="center" textRotation="90" wrapText="1"/>
    </xf>
    <xf numFmtId="49" fontId="1" fillId="0" borderId="20" xfId="0" applyNumberFormat="1" applyFont="1" applyBorder="1" applyAlignment="1">
      <alignment horizontal="center" vertical="top"/>
    </xf>
    <xf numFmtId="3" fontId="2" fillId="3" borderId="41" xfId="0" applyNumberFormat="1" applyFont="1" applyFill="1" applyBorder="1" applyAlignment="1">
      <alignment horizontal="center" vertical="top" wrapText="1"/>
    </xf>
    <xf numFmtId="3" fontId="1" fillId="3" borderId="0" xfId="0" applyNumberFormat="1" applyFont="1" applyFill="1" applyBorder="1" applyAlignment="1">
      <alignment horizontal="center" vertical="top" wrapText="1"/>
    </xf>
    <xf numFmtId="0" fontId="1" fillId="3" borderId="27" xfId="0" applyFont="1" applyFill="1" applyBorder="1" applyAlignment="1">
      <alignment horizontal="center" vertical="top"/>
    </xf>
    <xf numFmtId="164" fontId="1" fillId="3" borderId="27" xfId="0" applyNumberFormat="1" applyFont="1" applyFill="1" applyBorder="1" applyAlignment="1">
      <alignment horizontal="center" vertical="top"/>
    </xf>
    <xf numFmtId="3" fontId="1" fillId="3" borderId="0" xfId="0" applyNumberFormat="1" applyFont="1" applyFill="1" applyAlignment="1">
      <alignment horizontal="center" vertical="top" wrapText="1"/>
    </xf>
    <xf numFmtId="3" fontId="2" fillId="3" borderId="0" xfId="0" applyNumberFormat="1" applyFont="1" applyFill="1" applyAlignment="1">
      <alignment horizontal="left" vertical="top" wrapText="1"/>
    </xf>
    <xf numFmtId="3" fontId="2" fillId="3" borderId="11" xfId="0" applyNumberFormat="1" applyFont="1" applyFill="1" applyBorder="1" applyAlignment="1">
      <alignment horizontal="left" vertical="top" wrapText="1"/>
    </xf>
    <xf numFmtId="0" fontId="1" fillId="3" borderId="3" xfId="0" applyFont="1" applyFill="1" applyBorder="1" applyAlignment="1">
      <alignment horizontal="center" vertical="top"/>
    </xf>
    <xf numFmtId="0" fontId="1" fillId="3" borderId="0" xfId="0" applyFont="1" applyFill="1" applyAlignment="1">
      <alignment horizontal="center" vertical="top"/>
    </xf>
    <xf numFmtId="0" fontId="1" fillId="3" borderId="11" xfId="0" applyFont="1" applyFill="1" applyBorder="1" applyAlignment="1">
      <alignment horizontal="center" vertical="top"/>
    </xf>
    <xf numFmtId="3" fontId="1" fillId="0" borderId="0" xfId="0" applyNumberFormat="1" applyFont="1" applyBorder="1" applyAlignment="1">
      <alignment horizontal="center" vertical="top" wrapText="1"/>
    </xf>
    <xf numFmtId="164" fontId="1" fillId="3" borderId="0" xfId="0" applyNumberFormat="1" applyFont="1" applyFill="1" applyBorder="1" applyAlignment="1">
      <alignment horizontal="center" vertical="top"/>
    </xf>
    <xf numFmtId="164" fontId="2" fillId="3" borderId="0" xfId="0" applyNumberFormat="1" applyFont="1" applyFill="1" applyBorder="1" applyAlignment="1">
      <alignment horizontal="center" vertical="top"/>
    </xf>
    <xf numFmtId="164" fontId="1" fillId="3" borderId="59" xfId="0" applyNumberFormat="1" applyFont="1" applyFill="1" applyBorder="1" applyAlignment="1">
      <alignment horizontal="center" vertical="top"/>
    </xf>
    <xf numFmtId="164" fontId="1" fillId="0" borderId="9" xfId="0" applyNumberFormat="1" applyFont="1" applyFill="1" applyBorder="1" applyAlignment="1">
      <alignment vertical="top" wrapText="1"/>
    </xf>
    <xf numFmtId="3" fontId="1" fillId="0" borderId="68" xfId="0" applyNumberFormat="1" applyFont="1" applyBorder="1" applyAlignment="1">
      <alignment horizontal="center" vertical="top" wrapText="1"/>
    </xf>
    <xf numFmtId="3" fontId="1" fillId="3" borderId="77" xfId="0" applyNumberFormat="1" applyFont="1" applyFill="1" applyBorder="1" applyAlignment="1">
      <alignment horizontal="center" vertical="top" wrapText="1"/>
    </xf>
    <xf numFmtId="3" fontId="1" fillId="3" borderId="68" xfId="0" applyNumberFormat="1" applyFont="1" applyFill="1" applyBorder="1" applyAlignment="1">
      <alignment horizontal="center" vertical="top" wrapText="1"/>
    </xf>
    <xf numFmtId="3" fontId="1" fillId="3" borderId="78" xfId="0" applyNumberFormat="1" applyFont="1" applyFill="1" applyBorder="1" applyAlignment="1">
      <alignment horizontal="center" vertical="top" wrapText="1"/>
    </xf>
    <xf numFmtId="3" fontId="1" fillId="0" borderId="1" xfId="0" applyNumberFormat="1" applyFont="1" applyBorder="1" applyAlignment="1">
      <alignment horizontal="center" vertical="top" wrapText="1"/>
    </xf>
    <xf numFmtId="3" fontId="1" fillId="0" borderId="0" xfId="0" applyNumberFormat="1" applyFont="1" applyBorder="1" applyAlignment="1">
      <alignment vertical="top" wrapText="1"/>
    </xf>
    <xf numFmtId="3" fontId="3" fillId="0" borderId="0" xfId="0" applyNumberFormat="1" applyFont="1" applyBorder="1" applyAlignment="1">
      <alignment horizontal="right"/>
    </xf>
    <xf numFmtId="3" fontId="1" fillId="0" borderId="0" xfId="0" applyNumberFormat="1" applyFont="1" applyBorder="1" applyAlignment="1">
      <alignment horizontal="center" vertical="top"/>
    </xf>
    <xf numFmtId="3" fontId="2" fillId="2" borderId="0" xfId="0" applyNumberFormat="1" applyFont="1" applyFill="1" applyBorder="1" applyAlignment="1">
      <alignment horizontal="left" vertical="top" wrapText="1"/>
    </xf>
    <xf numFmtId="3" fontId="1" fillId="3" borderId="0" xfId="0" applyNumberFormat="1" applyFont="1" applyFill="1" applyBorder="1" applyAlignment="1">
      <alignment vertical="top" wrapText="1"/>
    </xf>
    <xf numFmtId="3" fontId="1" fillId="3" borderId="0" xfId="0" applyNumberFormat="1" applyFont="1" applyFill="1" applyBorder="1" applyAlignment="1">
      <alignment horizontal="center" vertical="top"/>
    </xf>
    <xf numFmtId="0" fontId="1" fillId="3" borderId="0" xfId="0" applyFont="1" applyFill="1" applyBorder="1" applyAlignment="1">
      <alignment horizontal="center" vertical="top" wrapText="1"/>
    </xf>
    <xf numFmtId="3" fontId="1" fillId="0" borderId="60" xfId="0" applyNumberFormat="1" applyFont="1" applyBorder="1" applyAlignment="1">
      <alignment vertical="top" wrapText="1"/>
    </xf>
    <xf numFmtId="3" fontId="1" fillId="3" borderId="58" xfId="0" applyNumberFormat="1" applyFont="1" applyFill="1" applyBorder="1" applyAlignment="1">
      <alignment horizontal="center" vertical="top" wrapText="1"/>
    </xf>
    <xf numFmtId="3" fontId="1" fillId="3" borderId="18" xfId="0" applyNumberFormat="1" applyFont="1" applyFill="1" applyBorder="1" applyAlignment="1">
      <alignment horizontal="center" vertical="top" wrapText="1"/>
    </xf>
    <xf numFmtId="3" fontId="1" fillId="3" borderId="59" xfId="0" applyNumberFormat="1" applyFont="1" applyFill="1" applyBorder="1" applyAlignment="1">
      <alignment horizontal="center" vertical="top" wrapText="1"/>
    </xf>
    <xf numFmtId="3" fontId="1" fillId="3" borderId="23" xfId="0" applyNumberFormat="1" applyFont="1" applyFill="1" applyBorder="1" applyAlignment="1">
      <alignment horizontal="center" vertical="top" wrapText="1"/>
    </xf>
    <xf numFmtId="11" fontId="2" fillId="2" borderId="1" xfId="0" applyNumberFormat="1" applyFont="1" applyFill="1" applyBorder="1" applyAlignment="1">
      <alignment horizontal="center" vertical="top"/>
    </xf>
    <xf numFmtId="11" fontId="5" fillId="9" borderId="74" xfId="0" applyNumberFormat="1" applyFont="1" applyFill="1" applyBorder="1" applyAlignment="1">
      <alignment horizontal="center" vertical="top"/>
    </xf>
    <xf numFmtId="11" fontId="5" fillId="7" borderId="22" xfId="0" applyNumberFormat="1" applyFont="1" applyFill="1" applyBorder="1" applyAlignment="1">
      <alignment vertical="top"/>
    </xf>
    <xf numFmtId="164" fontId="2" fillId="3" borderId="37" xfId="0" applyNumberFormat="1" applyFont="1" applyFill="1" applyBorder="1" applyAlignment="1">
      <alignment horizontal="center" vertical="top"/>
    </xf>
    <xf numFmtId="3" fontId="2" fillId="3" borderId="13" xfId="0" applyNumberFormat="1" applyFont="1" applyFill="1" applyBorder="1" applyAlignment="1">
      <alignment horizontal="center" vertical="top" wrapText="1"/>
    </xf>
    <xf numFmtId="164" fontId="2" fillId="3" borderId="77" xfId="0" applyNumberFormat="1" applyFont="1" applyFill="1" applyBorder="1" applyAlignment="1">
      <alignment horizontal="center" vertical="top"/>
    </xf>
    <xf numFmtId="3" fontId="1" fillId="0" borderId="77" xfId="0" applyNumberFormat="1" applyFont="1" applyBorder="1" applyAlignment="1">
      <alignment horizontal="center" vertical="top" wrapText="1"/>
    </xf>
    <xf numFmtId="3" fontId="2" fillId="6" borderId="47" xfId="0" applyNumberFormat="1" applyFont="1" applyFill="1" applyBorder="1" applyAlignment="1">
      <alignment horizontal="center" vertical="top" wrapText="1"/>
    </xf>
    <xf numFmtId="3" fontId="1" fillId="0" borderId="58" xfId="0" applyNumberFormat="1" applyFont="1" applyBorder="1" applyAlignment="1">
      <alignment horizontal="left" vertical="top" wrapText="1"/>
    </xf>
    <xf numFmtId="3" fontId="1" fillId="0" borderId="18" xfId="0" applyNumberFormat="1" applyFont="1" applyBorder="1" applyAlignment="1">
      <alignment horizontal="left" vertical="top" wrapText="1"/>
    </xf>
    <xf numFmtId="3" fontId="1" fillId="3" borderId="58" xfId="0" applyNumberFormat="1" applyFont="1" applyFill="1" applyBorder="1" applyAlignment="1">
      <alignment horizontal="left" vertical="top" wrapText="1"/>
    </xf>
    <xf numFmtId="3" fontId="1" fillId="3" borderId="18" xfId="0" applyNumberFormat="1" applyFont="1" applyFill="1" applyBorder="1" applyAlignment="1">
      <alignment horizontal="left" vertical="top" wrapText="1"/>
    </xf>
    <xf numFmtId="164" fontId="2" fillId="3" borderId="30" xfId="0" applyNumberFormat="1" applyFont="1" applyFill="1" applyBorder="1" applyAlignment="1">
      <alignment horizontal="center" vertical="top"/>
    </xf>
    <xf numFmtId="3" fontId="1" fillId="5" borderId="11" xfId="0" applyNumberFormat="1" applyFont="1" applyFill="1" applyBorder="1" applyAlignment="1">
      <alignment horizontal="left" vertical="top" wrapText="1"/>
    </xf>
    <xf numFmtId="49" fontId="5" fillId="9" borderId="51" xfId="0" applyNumberFormat="1" applyFont="1" applyFill="1" applyBorder="1" applyAlignment="1">
      <alignment vertical="top"/>
    </xf>
    <xf numFmtId="3" fontId="1" fillId="4" borderId="27" xfId="0" applyNumberFormat="1" applyFont="1" applyFill="1" applyBorder="1" applyAlignment="1">
      <alignment horizontal="center" vertical="top"/>
    </xf>
    <xf numFmtId="3" fontId="1" fillId="4" borderId="6" xfId="0" applyNumberFormat="1" applyFont="1" applyFill="1" applyBorder="1" applyAlignment="1">
      <alignment horizontal="center" vertical="top"/>
    </xf>
    <xf numFmtId="3" fontId="1" fillId="4" borderId="5" xfId="0" applyNumberFormat="1" applyFont="1" applyFill="1" applyBorder="1" applyAlignment="1">
      <alignment vertical="top"/>
    </xf>
    <xf numFmtId="3" fontId="1" fillId="4" borderId="27" xfId="0" applyNumberFormat="1" applyFont="1" applyFill="1" applyBorder="1" applyAlignment="1">
      <alignment vertical="top"/>
    </xf>
    <xf numFmtId="3" fontId="1" fillId="4" borderId="6" xfId="0" applyNumberFormat="1" applyFont="1" applyFill="1" applyBorder="1" applyAlignment="1">
      <alignment vertical="top"/>
    </xf>
    <xf numFmtId="3" fontId="1" fillId="3" borderId="0" xfId="0" applyNumberFormat="1" applyFont="1" applyFill="1" applyBorder="1" applyAlignment="1">
      <alignment vertical="top"/>
    </xf>
    <xf numFmtId="3" fontId="3" fillId="3" borderId="0" xfId="0" applyNumberFormat="1" applyFont="1" applyFill="1" applyBorder="1" applyAlignment="1">
      <alignment vertical="top"/>
    </xf>
    <xf numFmtId="164" fontId="2" fillId="3" borderId="16" xfId="0" applyNumberFormat="1" applyFont="1" applyFill="1" applyBorder="1" applyAlignment="1">
      <alignment horizontal="center" vertical="top"/>
    </xf>
    <xf numFmtId="165" fontId="1" fillId="0" borderId="0" xfId="0" applyNumberFormat="1" applyFont="1" applyBorder="1" applyAlignment="1">
      <alignment horizontal="center" vertical="top"/>
    </xf>
    <xf numFmtId="164" fontId="2" fillId="6" borderId="56" xfId="0" applyNumberFormat="1" applyFont="1" applyFill="1" applyBorder="1" applyAlignment="1">
      <alignment horizontal="center" vertical="top"/>
    </xf>
    <xf numFmtId="164" fontId="1" fillId="3" borderId="41" xfId="0" applyNumberFormat="1" applyFont="1" applyFill="1" applyBorder="1" applyAlignment="1">
      <alignment horizontal="center" vertical="top"/>
    </xf>
    <xf numFmtId="3" fontId="1" fillId="0" borderId="6" xfId="0" applyNumberFormat="1" applyFont="1" applyBorder="1" applyAlignment="1">
      <alignment horizontal="center" vertical="top" wrapText="1"/>
    </xf>
    <xf numFmtId="3" fontId="1" fillId="0" borderId="59" xfId="0" applyNumberFormat="1" applyFont="1" applyBorder="1" applyAlignment="1">
      <alignment horizontal="center" vertical="top" wrapText="1"/>
    </xf>
    <xf numFmtId="3" fontId="1" fillId="0" borderId="23" xfId="0" applyNumberFormat="1" applyFont="1" applyBorder="1" applyAlignment="1">
      <alignment horizontal="center" vertical="top" wrapText="1"/>
    </xf>
    <xf numFmtId="3" fontId="1" fillId="3" borderId="9" xfId="0" applyNumberFormat="1" applyFont="1" applyFill="1" applyBorder="1" applyAlignment="1">
      <alignment horizontal="center" vertical="top" wrapText="1"/>
    </xf>
    <xf numFmtId="3" fontId="1" fillId="3" borderId="23" xfId="0" applyNumberFormat="1" applyFont="1" applyFill="1" applyBorder="1" applyAlignment="1">
      <alignment vertical="top" wrapText="1"/>
    </xf>
    <xf numFmtId="3" fontId="1" fillId="3" borderId="38" xfId="0" applyNumberFormat="1" applyFont="1" applyFill="1" applyBorder="1" applyAlignment="1">
      <alignment vertical="top" wrapText="1"/>
    </xf>
    <xf numFmtId="3" fontId="23" fillId="3" borderId="24" xfId="0" applyNumberFormat="1" applyFont="1" applyFill="1" applyBorder="1" applyAlignment="1">
      <alignment horizontal="left" vertical="top" wrapText="1"/>
    </xf>
    <xf numFmtId="3" fontId="1" fillId="3" borderId="42" xfId="0" applyNumberFormat="1" applyFont="1" applyFill="1" applyBorder="1" applyAlignment="1">
      <alignment horizontal="left" vertical="top" wrapText="1"/>
    </xf>
    <xf numFmtId="3" fontId="1" fillId="0" borderId="14" xfId="0" applyNumberFormat="1" applyFont="1" applyBorder="1" applyAlignment="1">
      <alignment vertical="top" wrapText="1"/>
    </xf>
    <xf numFmtId="3" fontId="1" fillId="0" borderId="80" xfId="0" applyNumberFormat="1" applyFont="1" applyBorder="1" applyAlignment="1">
      <alignment vertical="top" wrapText="1"/>
    </xf>
    <xf numFmtId="3" fontId="1" fillId="3" borderId="31" xfId="0" applyNumberFormat="1" applyFont="1" applyFill="1" applyBorder="1" applyAlignment="1">
      <alignment vertical="top" wrapText="1"/>
    </xf>
    <xf numFmtId="3" fontId="1" fillId="3" borderId="60" xfId="0" applyNumberFormat="1" applyFont="1" applyFill="1" applyBorder="1" applyAlignment="1">
      <alignment vertical="top" wrapText="1"/>
    </xf>
    <xf numFmtId="3" fontId="1" fillId="3" borderId="79" xfId="0" applyNumberFormat="1" applyFont="1" applyFill="1" applyBorder="1" applyAlignment="1">
      <alignment horizontal="center" vertical="top" wrapText="1"/>
    </xf>
    <xf numFmtId="3" fontId="2" fillId="2" borderId="59" xfId="0" applyNumberFormat="1" applyFont="1" applyFill="1" applyBorder="1" applyAlignment="1">
      <alignment horizontal="left" vertical="top" wrapText="1"/>
    </xf>
    <xf numFmtId="3" fontId="1" fillId="3" borderId="45" xfId="0" applyNumberFormat="1" applyFont="1" applyFill="1" applyBorder="1" applyAlignment="1">
      <alignment horizontal="center" vertical="top" wrapText="1"/>
    </xf>
    <xf numFmtId="165" fontId="2" fillId="6" borderId="75" xfId="0" applyNumberFormat="1" applyFont="1" applyFill="1" applyBorder="1" applyAlignment="1">
      <alignment horizontal="center" vertical="top"/>
    </xf>
    <xf numFmtId="3" fontId="1" fillId="5" borderId="30" xfId="0" applyNumberFormat="1" applyFont="1" applyFill="1" applyBorder="1" applyAlignment="1">
      <alignment horizontal="left" vertical="top" wrapText="1"/>
    </xf>
    <xf numFmtId="165" fontId="1" fillId="3" borderId="30" xfId="0" applyNumberFormat="1" applyFont="1" applyFill="1" applyBorder="1" applyAlignment="1">
      <alignment horizontal="center" vertical="top" wrapText="1"/>
    </xf>
    <xf numFmtId="164" fontId="1" fillId="3" borderId="20" xfId="0" applyNumberFormat="1" applyFont="1" applyFill="1" applyBorder="1" applyAlignment="1">
      <alignment horizontal="center" vertical="top"/>
    </xf>
    <xf numFmtId="164" fontId="1" fillId="3" borderId="26" xfId="0" applyNumberFormat="1" applyFont="1" applyFill="1" applyBorder="1" applyAlignment="1">
      <alignment horizontal="center" vertical="top"/>
    </xf>
    <xf numFmtId="165" fontId="2" fillId="6" borderId="53" xfId="0" applyNumberFormat="1" applyFont="1" applyFill="1" applyBorder="1" applyAlignment="1">
      <alignment horizontal="center" vertical="top"/>
    </xf>
    <xf numFmtId="3" fontId="24" fillId="3" borderId="42" xfId="0" applyNumberFormat="1" applyFont="1" applyFill="1" applyBorder="1" applyAlignment="1">
      <alignment horizontal="center" vertical="top" wrapText="1"/>
    </xf>
    <xf numFmtId="3" fontId="25" fillId="6" borderId="23" xfId="0" applyNumberFormat="1" applyFont="1" applyFill="1" applyBorder="1" applyAlignment="1">
      <alignment horizontal="center" vertical="top" wrapText="1"/>
    </xf>
    <xf numFmtId="3" fontId="1" fillId="0" borderId="24" xfId="0" applyNumberFormat="1" applyFont="1" applyBorder="1" applyAlignment="1">
      <alignment horizontal="left" vertical="top" wrapText="1"/>
    </xf>
    <xf numFmtId="3" fontId="1" fillId="3" borderId="36" xfId="0" applyNumberFormat="1" applyFont="1" applyFill="1" applyBorder="1" applyAlignment="1">
      <alignment horizontal="left" vertical="top" wrapText="1"/>
    </xf>
    <xf numFmtId="3" fontId="1" fillId="3" borderId="24" xfId="0" applyNumberFormat="1" applyFont="1" applyFill="1" applyBorder="1" applyAlignment="1">
      <alignment horizontal="left" vertical="top" wrapText="1"/>
    </xf>
    <xf numFmtId="3" fontId="1" fillId="3" borderId="33" xfId="0" applyNumberFormat="1" applyFont="1" applyFill="1" applyBorder="1" applyAlignment="1">
      <alignment horizontal="center" vertical="top" wrapText="1"/>
    </xf>
    <xf numFmtId="3" fontId="1" fillId="3" borderId="20" xfId="0" applyNumberFormat="1" applyFont="1" applyFill="1" applyBorder="1" applyAlignment="1">
      <alignment horizontal="center" vertical="top" wrapText="1"/>
    </xf>
    <xf numFmtId="3" fontId="3" fillId="0" borderId="59" xfId="0" applyNumberFormat="1" applyFont="1" applyBorder="1" applyAlignment="1">
      <alignment horizontal="center" vertical="center" textRotation="90" wrapText="1"/>
    </xf>
    <xf numFmtId="3" fontId="1" fillId="3" borderId="7" xfId="0" applyNumberFormat="1" applyFont="1" applyFill="1" applyBorder="1" applyAlignment="1">
      <alignment horizontal="center" vertical="top" wrapText="1"/>
    </xf>
    <xf numFmtId="3" fontId="1" fillId="3" borderId="14" xfId="0" applyNumberFormat="1" applyFont="1" applyFill="1" applyBorder="1" applyAlignment="1">
      <alignment horizontal="center" vertical="top" wrapText="1"/>
    </xf>
    <xf numFmtId="3" fontId="1" fillId="0" borderId="7" xfId="0" applyNumberFormat="1" applyFont="1" applyBorder="1" applyAlignment="1">
      <alignment horizontal="center" vertical="top" wrapText="1"/>
    </xf>
    <xf numFmtId="3" fontId="1" fillId="0" borderId="24" xfId="0" applyNumberFormat="1" applyFont="1" applyBorder="1" applyAlignment="1">
      <alignment horizontal="center" vertical="top" wrapText="1"/>
    </xf>
    <xf numFmtId="3" fontId="9" fillId="0" borderId="0" xfId="0" applyNumberFormat="1" applyFont="1" applyAlignment="1">
      <alignment horizontal="right" vertical="top" wrapText="1"/>
    </xf>
    <xf numFmtId="3" fontId="1" fillId="3" borderId="80" xfId="0" applyNumberFormat="1" applyFont="1" applyFill="1" applyBorder="1" applyAlignment="1">
      <alignment vertical="top" wrapText="1"/>
    </xf>
    <xf numFmtId="3" fontId="1" fillId="0" borderId="70" xfId="0" applyNumberFormat="1" applyFont="1" applyBorder="1" applyAlignment="1">
      <alignment horizontal="center" vertical="top" wrapText="1"/>
    </xf>
    <xf numFmtId="3" fontId="1" fillId="0" borderId="79" xfId="0" applyNumberFormat="1" applyFont="1" applyBorder="1" applyAlignment="1">
      <alignment horizontal="center" vertical="top" wrapText="1"/>
    </xf>
    <xf numFmtId="3" fontId="1" fillId="3" borderId="80" xfId="0" applyNumberFormat="1" applyFont="1" applyFill="1" applyBorder="1" applyAlignment="1">
      <alignment horizontal="center" vertical="top" wrapText="1"/>
    </xf>
    <xf numFmtId="3" fontId="1" fillId="3" borderId="69" xfId="0" applyNumberFormat="1" applyFont="1" applyFill="1" applyBorder="1" applyAlignment="1">
      <alignment horizontal="center" vertical="top" wrapText="1"/>
    </xf>
    <xf numFmtId="3" fontId="3" fillId="9" borderId="35" xfId="0" applyNumberFormat="1" applyFont="1" applyFill="1" applyBorder="1" applyAlignment="1">
      <alignment vertical="top"/>
    </xf>
    <xf numFmtId="3" fontId="3" fillId="9" borderId="34" xfId="0" applyNumberFormat="1" applyFont="1" applyFill="1" applyBorder="1" applyAlignment="1">
      <alignment vertical="top"/>
    </xf>
    <xf numFmtId="3" fontId="3" fillId="9" borderId="58" xfId="0" applyNumberFormat="1" applyFont="1" applyFill="1" applyBorder="1" applyAlignment="1">
      <alignment vertical="top"/>
    </xf>
    <xf numFmtId="164" fontId="5" fillId="7" borderId="55" xfId="0" applyNumberFormat="1" applyFont="1" applyFill="1" applyBorder="1" applyAlignment="1">
      <alignment horizontal="center" vertical="top"/>
    </xf>
    <xf numFmtId="3" fontId="5" fillId="7" borderId="47" xfId="0" applyNumberFormat="1" applyFont="1" applyFill="1" applyBorder="1" applyAlignment="1">
      <alignment vertical="top"/>
    </xf>
    <xf numFmtId="3" fontId="5" fillId="7" borderId="55" xfId="0" applyNumberFormat="1" applyFont="1" applyFill="1" applyBorder="1" applyAlignment="1">
      <alignment vertical="top"/>
    </xf>
    <xf numFmtId="3" fontId="3" fillId="7" borderId="55" xfId="0" applyNumberFormat="1" applyFont="1" applyFill="1" applyBorder="1" applyAlignment="1">
      <alignment vertical="top"/>
    </xf>
    <xf numFmtId="3" fontId="3" fillId="7" borderId="53" xfId="0" applyNumberFormat="1" applyFont="1" applyFill="1" applyBorder="1" applyAlignment="1">
      <alignment vertical="top"/>
    </xf>
    <xf numFmtId="3" fontId="1" fillId="0" borderId="80" xfId="0" applyNumberFormat="1" applyFont="1" applyBorder="1" applyAlignment="1">
      <alignment horizontal="center" vertical="top" wrapText="1"/>
    </xf>
    <xf numFmtId="164" fontId="2" fillId="3" borderId="68" xfId="0" applyNumberFormat="1" applyFont="1" applyFill="1" applyBorder="1" applyAlignment="1">
      <alignment horizontal="center" vertical="top"/>
    </xf>
    <xf numFmtId="164" fontId="2" fillId="6" borderId="81" xfId="0" applyNumberFormat="1" applyFont="1" applyFill="1" applyBorder="1" applyAlignment="1">
      <alignment horizontal="center" vertical="top"/>
    </xf>
    <xf numFmtId="164" fontId="2" fillId="6" borderId="79" xfId="0" applyNumberFormat="1" applyFont="1" applyFill="1" applyBorder="1" applyAlignment="1">
      <alignment horizontal="center" vertical="top"/>
    </xf>
    <xf numFmtId="165" fontId="1" fillId="3" borderId="68" xfId="0" applyNumberFormat="1" applyFont="1" applyFill="1" applyBorder="1" applyAlignment="1">
      <alignment horizontal="center" vertical="top" wrapText="1"/>
    </xf>
    <xf numFmtId="165" fontId="2" fillId="6" borderId="81" xfId="0" applyNumberFormat="1" applyFont="1" applyFill="1" applyBorder="1" applyAlignment="1">
      <alignment horizontal="center" vertical="top"/>
    </xf>
    <xf numFmtId="164" fontId="1" fillId="3" borderId="79" xfId="0" applyNumberFormat="1" applyFont="1" applyFill="1" applyBorder="1" applyAlignment="1">
      <alignment horizontal="center" vertical="top"/>
    </xf>
    <xf numFmtId="165" fontId="2" fillId="4" borderId="41" xfId="0" applyNumberFormat="1" applyFont="1" applyFill="1" applyBorder="1" applyAlignment="1">
      <alignment horizontal="center" vertical="top" wrapText="1"/>
    </xf>
    <xf numFmtId="165" fontId="2" fillId="4" borderId="45" xfId="0" applyNumberFormat="1" applyFont="1" applyFill="1" applyBorder="1" applyAlignment="1">
      <alignment horizontal="center" vertical="top" wrapText="1"/>
    </xf>
    <xf numFmtId="164" fontId="5" fillId="7" borderId="25" xfId="0" applyNumberFormat="1" applyFont="1" applyFill="1" applyBorder="1" applyAlignment="1">
      <alignment horizontal="center" vertical="top"/>
    </xf>
    <xf numFmtId="3" fontId="1" fillId="3" borderId="14" xfId="0" applyNumberFormat="1" applyFont="1" applyFill="1" applyBorder="1" applyAlignment="1">
      <alignment horizontal="center" vertical="top" wrapText="1"/>
    </xf>
    <xf numFmtId="164" fontId="1" fillId="0" borderId="7" xfId="0" applyNumberFormat="1" applyFont="1" applyFill="1" applyBorder="1" applyAlignment="1">
      <alignment vertical="top" wrapText="1"/>
    </xf>
    <xf numFmtId="164" fontId="1" fillId="3" borderId="36" xfId="0" applyNumberFormat="1" applyFont="1" applyFill="1" applyBorder="1" applyAlignment="1">
      <alignment horizontal="center" vertical="top" wrapText="1"/>
    </xf>
    <xf numFmtId="164" fontId="1" fillId="3" borderId="14" xfId="0" applyNumberFormat="1" applyFont="1" applyFill="1" applyBorder="1" applyAlignment="1">
      <alignment horizontal="center" vertical="top" wrapText="1"/>
    </xf>
    <xf numFmtId="164" fontId="1" fillId="3" borderId="31" xfId="0" applyNumberFormat="1" applyFont="1" applyFill="1" applyBorder="1" applyAlignment="1">
      <alignment horizontal="center" vertical="top" wrapText="1"/>
    </xf>
    <xf numFmtId="164" fontId="1" fillId="3" borderId="38" xfId="0" applyNumberFormat="1" applyFont="1" applyFill="1" applyBorder="1" applyAlignment="1">
      <alignment horizontal="center" vertical="top" wrapText="1"/>
    </xf>
    <xf numFmtId="3" fontId="4" fillId="0" borderId="14" xfId="0" applyNumberFormat="1" applyFont="1" applyBorder="1"/>
    <xf numFmtId="164" fontId="2" fillId="6" borderId="46" xfId="0" applyNumberFormat="1" applyFont="1" applyFill="1" applyBorder="1" applyAlignment="1">
      <alignment horizontal="center" vertical="top"/>
    </xf>
    <xf numFmtId="164" fontId="1" fillId="0" borderId="42" xfId="0" applyNumberFormat="1" applyFont="1" applyFill="1" applyBorder="1" applyAlignment="1">
      <alignment horizontal="center" vertical="top" wrapText="1"/>
    </xf>
    <xf numFmtId="164" fontId="1" fillId="0" borderId="38" xfId="0" applyNumberFormat="1" applyFont="1" applyFill="1" applyBorder="1" applyAlignment="1">
      <alignment horizontal="center" vertical="top" wrapText="1"/>
    </xf>
    <xf numFmtId="164" fontId="1" fillId="0" borderId="36" xfId="0" applyNumberFormat="1" applyFont="1" applyFill="1" applyBorder="1" applyAlignment="1">
      <alignment horizontal="center" vertical="top" wrapText="1"/>
    </xf>
    <xf numFmtId="164" fontId="1" fillId="0" borderId="14" xfId="0" applyNumberFormat="1" applyFont="1" applyFill="1" applyBorder="1" applyAlignment="1">
      <alignment horizontal="center" vertical="top" wrapText="1"/>
    </xf>
    <xf numFmtId="164" fontId="23" fillId="3" borderId="14" xfId="0" applyNumberFormat="1" applyFont="1" applyFill="1" applyBorder="1" applyAlignment="1">
      <alignment horizontal="center" vertical="top" wrapText="1"/>
    </xf>
    <xf numFmtId="164" fontId="25" fillId="6" borderId="24" xfId="0" applyNumberFormat="1" applyFont="1" applyFill="1" applyBorder="1" applyAlignment="1">
      <alignment horizontal="center" vertical="top"/>
    </xf>
    <xf numFmtId="3" fontId="4" fillId="0" borderId="7" xfId="0" applyNumberFormat="1" applyFont="1" applyBorder="1"/>
    <xf numFmtId="164" fontId="2" fillId="3" borderId="31" xfId="0" applyNumberFormat="1" applyFont="1" applyFill="1" applyBorder="1" applyAlignment="1">
      <alignment horizontal="center" vertical="top" wrapText="1"/>
    </xf>
    <xf numFmtId="164" fontId="1" fillId="3" borderId="14" xfId="0" applyNumberFormat="1" applyFont="1" applyFill="1" applyBorder="1" applyAlignment="1">
      <alignment horizontal="center" vertical="top"/>
    </xf>
    <xf numFmtId="164" fontId="2" fillId="3" borderId="14" xfId="0" applyNumberFormat="1" applyFont="1" applyFill="1" applyBorder="1" applyAlignment="1">
      <alignment horizontal="center" vertical="top"/>
    </xf>
    <xf numFmtId="164" fontId="2" fillId="4" borderId="76" xfId="0" applyNumberFormat="1" applyFont="1" applyFill="1" applyBorder="1" applyAlignment="1">
      <alignment horizontal="center" vertical="top" wrapText="1"/>
    </xf>
    <xf numFmtId="165" fontId="2" fillId="4" borderId="80" xfId="0" applyNumberFormat="1" applyFont="1" applyFill="1" applyBorder="1" applyAlignment="1">
      <alignment horizontal="center" vertical="top" wrapText="1"/>
    </xf>
    <xf numFmtId="164" fontId="5" fillId="7" borderId="81" xfId="0" applyNumberFormat="1" applyFont="1" applyFill="1" applyBorder="1" applyAlignment="1">
      <alignment horizontal="center" vertical="top"/>
    </xf>
    <xf numFmtId="165" fontId="2" fillId="6" borderId="46" xfId="0" applyNumberFormat="1" applyFont="1" applyFill="1" applyBorder="1" applyAlignment="1">
      <alignment horizontal="center" vertical="top"/>
    </xf>
    <xf numFmtId="165" fontId="1" fillId="3" borderId="14" xfId="0" applyNumberFormat="1" applyFont="1" applyFill="1" applyBorder="1" applyAlignment="1">
      <alignment horizontal="center" vertical="top" wrapText="1"/>
    </xf>
    <xf numFmtId="165" fontId="1" fillId="3" borderId="7" xfId="0" applyNumberFormat="1" applyFont="1" applyFill="1" applyBorder="1" applyAlignment="1">
      <alignment horizontal="center" vertical="top"/>
    </xf>
    <xf numFmtId="165" fontId="1" fillId="3" borderId="14" xfId="0" applyNumberFormat="1" applyFont="1" applyFill="1" applyBorder="1" applyAlignment="1">
      <alignment horizontal="center" vertical="top"/>
    </xf>
    <xf numFmtId="165" fontId="1" fillId="3" borderId="24" xfId="0" applyNumberFormat="1" applyFont="1" applyFill="1" applyBorder="1" applyAlignment="1">
      <alignment horizontal="center" vertical="top"/>
    </xf>
    <xf numFmtId="165" fontId="2" fillId="4" borderId="42" xfId="0" applyNumberFormat="1" applyFont="1" applyFill="1" applyBorder="1" applyAlignment="1">
      <alignment horizontal="center" vertical="top" wrapText="1"/>
    </xf>
    <xf numFmtId="164" fontId="5" fillId="7" borderId="46" xfId="0" applyNumberFormat="1" applyFont="1" applyFill="1" applyBorder="1" applyAlignment="1">
      <alignment horizontal="center" vertical="center"/>
    </xf>
    <xf numFmtId="3" fontId="3" fillId="0" borderId="81" xfId="0" applyNumberFormat="1" applyFont="1" applyBorder="1" applyAlignment="1">
      <alignment horizontal="center" vertical="center" textRotation="90" wrapText="1"/>
    </xf>
    <xf numFmtId="3" fontId="1" fillId="3" borderId="36" xfId="0" applyNumberFormat="1" applyFont="1" applyFill="1" applyBorder="1" applyAlignment="1">
      <alignment horizontal="center" vertical="top" wrapText="1"/>
    </xf>
    <xf numFmtId="3" fontId="1" fillId="0" borderId="38" xfId="0" applyNumberFormat="1" applyFont="1" applyBorder="1" applyAlignment="1">
      <alignment horizontal="center" vertical="top" wrapText="1"/>
    </xf>
    <xf numFmtId="3" fontId="1" fillId="3" borderId="24" xfId="0" applyNumberFormat="1" applyFont="1" applyFill="1" applyBorder="1" applyAlignment="1">
      <alignment horizontal="center" vertical="top" wrapText="1"/>
    </xf>
    <xf numFmtId="3" fontId="1" fillId="0" borderId="24" xfId="0" applyNumberFormat="1" applyFont="1" applyBorder="1" applyAlignment="1">
      <alignment horizontal="center" vertical="top"/>
    </xf>
    <xf numFmtId="3" fontId="1" fillId="3" borderId="67" xfId="0" applyNumberFormat="1" applyFont="1" applyFill="1" applyBorder="1" applyAlignment="1">
      <alignment horizontal="center" vertical="top" wrapText="1"/>
    </xf>
    <xf numFmtId="3" fontId="1" fillId="0" borderId="14" xfId="0" applyNumberFormat="1" applyFont="1" applyBorder="1" applyAlignment="1">
      <alignment horizontal="center" vertical="top" wrapText="1"/>
    </xf>
    <xf numFmtId="3" fontId="1" fillId="3" borderId="24" xfId="0" applyNumberFormat="1" applyFont="1" applyFill="1" applyBorder="1" applyAlignment="1">
      <alignment vertical="top" wrapText="1"/>
    </xf>
    <xf numFmtId="164" fontId="2" fillId="7" borderId="70" xfId="0" applyNumberFormat="1" applyFont="1" applyFill="1" applyBorder="1" applyAlignment="1">
      <alignment horizontal="center" vertical="top"/>
    </xf>
    <xf numFmtId="164" fontId="2" fillId="6" borderId="77" xfId="0" applyNumberFormat="1" applyFont="1" applyFill="1" applyBorder="1" applyAlignment="1">
      <alignment horizontal="center" vertical="top"/>
    </xf>
    <xf numFmtId="164" fontId="1" fillId="0" borderId="77" xfId="0" applyNumberFormat="1" applyFont="1" applyFill="1" applyBorder="1" applyAlignment="1">
      <alignment horizontal="center" vertical="top"/>
    </xf>
    <xf numFmtId="3" fontId="2" fillId="0" borderId="76" xfId="0" applyNumberFormat="1" applyFont="1" applyBorder="1" applyAlignment="1">
      <alignment horizontal="center" vertical="center" textRotation="90" wrapText="1"/>
    </xf>
    <xf numFmtId="164" fontId="2" fillId="7" borderId="7" xfId="0" applyNumberFormat="1" applyFont="1" applyFill="1" applyBorder="1" applyAlignment="1">
      <alignment horizontal="center" vertical="top"/>
    </xf>
    <xf numFmtId="164" fontId="2" fillId="6" borderId="38" xfId="0" applyNumberFormat="1" applyFont="1" applyFill="1" applyBorder="1" applyAlignment="1">
      <alignment horizontal="center" vertical="top"/>
    </xf>
    <xf numFmtId="164" fontId="1" fillId="0" borderId="38" xfId="0" applyNumberFormat="1" applyFont="1" applyFill="1" applyBorder="1" applyAlignment="1">
      <alignment horizontal="center" vertical="top"/>
    </xf>
    <xf numFmtId="3" fontId="1" fillId="0" borderId="36" xfId="0" applyNumberFormat="1" applyFont="1" applyFill="1" applyBorder="1" applyAlignment="1">
      <alignment horizontal="center" vertical="top" wrapText="1"/>
    </xf>
    <xf numFmtId="11" fontId="5" fillId="9" borderId="44" xfId="0" applyNumberFormat="1" applyFont="1" applyFill="1" applyBorder="1" applyAlignment="1">
      <alignment horizontal="center" vertical="top"/>
    </xf>
    <xf numFmtId="164" fontId="25" fillId="6" borderId="23" xfId="0" applyNumberFormat="1" applyFont="1" applyFill="1" applyBorder="1" applyAlignment="1">
      <alignment horizontal="center" vertical="top"/>
    </xf>
    <xf numFmtId="3" fontId="1" fillId="3" borderId="36" xfId="0" applyNumberFormat="1" applyFont="1" applyFill="1" applyBorder="1" applyAlignment="1">
      <alignment horizontal="center" vertical="top" wrapText="1"/>
    </xf>
    <xf numFmtId="165" fontId="2" fillId="9" borderId="14" xfId="0" applyNumberFormat="1" applyFont="1" applyFill="1" applyBorder="1" applyAlignment="1">
      <alignment horizontal="center" vertical="top" wrapText="1"/>
    </xf>
    <xf numFmtId="165" fontId="2" fillId="9" borderId="68" xfId="0" applyNumberFormat="1" applyFont="1" applyFill="1" applyBorder="1" applyAlignment="1">
      <alignment horizontal="center" vertical="top" wrapText="1"/>
    </xf>
    <xf numFmtId="165" fontId="2" fillId="9" borderId="11" xfId="0" applyNumberFormat="1" applyFont="1" applyFill="1" applyBorder="1" applyAlignment="1">
      <alignment horizontal="center" vertical="top" wrapText="1"/>
    </xf>
    <xf numFmtId="165" fontId="2" fillId="9" borderId="0" xfId="0" applyNumberFormat="1" applyFont="1" applyFill="1" applyBorder="1" applyAlignment="1">
      <alignment horizontal="center" vertical="top" wrapText="1"/>
    </xf>
    <xf numFmtId="11" fontId="5" fillId="9" borderId="13" xfId="0" applyNumberFormat="1" applyFont="1" applyFill="1" applyBorder="1" applyAlignment="1">
      <alignment horizontal="center" vertical="top"/>
    </xf>
    <xf numFmtId="49" fontId="5" fillId="2" borderId="50" xfId="0" applyNumberFormat="1" applyFont="1" applyFill="1" applyBorder="1" applyAlignment="1">
      <alignment horizontal="center" vertical="top"/>
    </xf>
    <xf numFmtId="164" fontId="2" fillId="6" borderId="75" xfId="0" applyNumberFormat="1" applyFont="1" applyFill="1" applyBorder="1" applyAlignment="1">
      <alignment horizontal="center" vertical="top"/>
    </xf>
    <xf numFmtId="164" fontId="2" fillId="4" borderId="51" xfId="0" applyNumberFormat="1" applyFont="1" applyFill="1" applyBorder="1" applyAlignment="1">
      <alignment horizontal="center" vertical="top" wrapText="1"/>
    </xf>
    <xf numFmtId="164" fontId="2" fillId="4" borderId="83" xfId="0" applyNumberFormat="1" applyFont="1" applyFill="1" applyBorder="1" applyAlignment="1">
      <alignment horizontal="center" vertical="top" wrapText="1"/>
    </xf>
    <xf numFmtId="164" fontId="2" fillId="4" borderId="65" xfId="0" applyNumberFormat="1" applyFont="1" applyFill="1" applyBorder="1" applyAlignment="1">
      <alignment horizontal="center" vertical="top" wrapText="1"/>
    </xf>
    <xf numFmtId="165" fontId="1" fillId="3" borderId="64" xfId="0" applyNumberFormat="1" applyFont="1" applyFill="1" applyBorder="1" applyAlignment="1">
      <alignment horizontal="center" vertical="top"/>
    </xf>
    <xf numFmtId="3" fontId="1" fillId="3" borderId="11" xfId="0" applyNumberFormat="1" applyFont="1" applyFill="1" applyBorder="1" applyAlignment="1">
      <alignment horizontal="left" vertical="top" wrapText="1"/>
    </xf>
    <xf numFmtId="3" fontId="1" fillId="3" borderId="31" xfId="0" applyNumberFormat="1" applyFont="1" applyFill="1" applyBorder="1" applyAlignment="1">
      <alignment horizontal="center" vertical="top" wrapText="1"/>
    </xf>
    <xf numFmtId="165" fontId="1" fillId="3" borderId="62" xfId="0" applyNumberFormat="1" applyFont="1" applyFill="1" applyBorder="1" applyAlignment="1">
      <alignment horizontal="center" vertical="top" wrapText="1"/>
    </xf>
    <xf numFmtId="165" fontId="1" fillId="3" borderId="39" xfId="0" applyNumberFormat="1" applyFont="1" applyFill="1" applyBorder="1" applyAlignment="1">
      <alignment horizontal="center" vertical="top" wrapText="1"/>
    </xf>
    <xf numFmtId="49" fontId="1" fillId="0" borderId="33" xfId="0" applyNumberFormat="1" applyFont="1" applyBorder="1" applyAlignment="1">
      <alignment horizontal="center" vertical="top"/>
    </xf>
    <xf numFmtId="49" fontId="1" fillId="0" borderId="39" xfId="0" applyNumberFormat="1" applyFont="1" applyBorder="1" applyAlignment="1">
      <alignment horizontal="center" vertical="top"/>
    </xf>
    <xf numFmtId="3" fontId="1" fillId="0" borderId="31" xfId="0" applyNumberFormat="1" applyFont="1" applyFill="1" applyBorder="1" applyAlignment="1">
      <alignment horizontal="center" vertical="top" wrapText="1"/>
    </xf>
    <xf numFmtId="164" fontId="1" fillId="3" borderId="14" xfId="0" applyNumberFormat="1" applyFont="1" applyFill="1" applyBorder="1" applyAlignment="1">
      <alignment horizontal="center" vertical="top" wrapText="1"/>
    </xf>
    <xf numFmtId="164" fontId="1" fillId="3" borderId="31" xfId="0" applyNumberFormat="1" applyFont="1" applyFill="1" applyBorder="1" applyAlignment="1">
      <alignment horizontal="center" vertical="top" wrapText="1"/>
    </xf>
    <xf numFmtId="3" fontId="1" fillId="0" borderId="14" xfId="0" applyNumberFormat="1" applyFont="1" applyFill="1" applyBorder="1" applyAlignment="1">
      <alignment horizontal="center" vertical="top" wrapText="1"/>
    </xf>
    <xf numFmtId="3" fontId="1" fillId="0" borderId="30" xfId="0" applyNumberFormat="1" applyFont="1" applyBorder="1" applyAlignment="1">
      <alignment vertical="top" wrapText="1"/>
    </xf>
    <xf numFmtId="49" fontId="1" fillId="0" borderId="11" xfId="0" applyNumberFormat="1" applyFont="1" applyBorder="1" applyAlignment="1">
      <alignment horizontal="center" vertical="top"/>
    </xf>
    <xf numFmtId="3" fontId="1" fillId="3" borderId="36" xfId="0" applyNumberFormat="1" applyFont="1" applyFill="1" applyBorder="1" applyAlignment="1">
      <alignment horizontal="center" vertical="top" wrapText="1"/>
    </xf>
    <xf numFmtId="3" fontId="1" fillId="3" borderId="14" xfId="0" applyNumberFormat="1" applyFont="1" applyFill="1" applyBorder="1" applyAlignment="1">
      <alignment horizontal="center" vertical="top" wrapText="1"/>
    </xf>
    <xf numFmtId="3" fontId="2" fillId="3" borderId="32" xfId="0" applyNumberFormat="1" applyFont="1" applyFill="1" applyBorder="1" applyAlignment="1">
      <alignment horizontal="center" vertical="top"/>
    </xf>
    <xf numFmtId="164" fontId="23" fillId="3" borderId="31" xfId="0" applyNumberFormat="1" applyFont="1" applyFill="1" applyBorder="1" applyAlignment="1">
      <alignment horizontal="center" vertical="top" wrapText="1"/>
    </xf>
    <xf numFmtId="49" fontId="1" fillId="3" borderId="39" xfId="0" applyNumberFormat="1" applyFont="1" applyFill="1" applyBorder="1" applyAlignment="1">
      <alignment horizontal="center" vertical="top"/>
    </xf>
    <xf numFmtId="3" fontId="1" fillId="3" borderId="14" xfId="0" applyNumberFormat="1" applyFont="1" applyFill="1" applyBorder="1" applyAlignment="1">
      <alignment vertical="top" wrapText="1"/>
    </xf>
    <xf numFmtId="165" fontId="1" fillId="0" borderId="78" xfId="0" applyNumberFormat="1" applyFont="1" applyBorder="1" applyAlignment="1">
      <alignment horizontal="center" vertical="top" wrapText="1"/>
    </xf>
    <xf numFmtId="165" fontId="1" fillId="0" borderId="33" xfId="0" applyNumberFormat="1" applyFont="1" applyBorder="1" applyAlignment="1">
      <alignment horizontal="center" vertical="top" wrapText="1"/>
    </xf>
    <xf numFmtId="165" fontId="1" fillId="3" borderId="58" xfId="0" applyNumberFormat="1" applyFont="1" applyFill="1" applyBorder="1" applyAlignment="1">
      <alignment horizontal="center" vertical="top"/>
    </xf>
    <xf numFmtId="165" fontId="1" fillId="3" borderId="59" xfId="0" applyNumberFormat="1" applyFont="1" applyFill="1" applyBorder="1" applyAlignment="1">
      <alignment horizontal="center" vertical="top"/>
    </xf>
    <xf numFmtId="165" fontId="2" fillId="3" borderId="69" xfId="0" applyNumberFormat="1" applyFont="1" applyFill="1" applyBorder="1" applyAlignment="1">
      <alignment horizontal="center" vertical="top"/>
    </xf>
    <xf numFmtId="165" fontId="2" fillId="3" borderId="39" xfId="0" applyNumberFormat="1" applyFont="1" applyFill="1" applyBorder="1" applyAlignment="1">
      <alignment horizontal="center" vertical="top"/>
    </xf>
    <xf numFmtId="165" fontId="2" fillId="3" borderId="60" xfId="0" applyNumberFormat="1" applyFont="1" applyFill="1" applyBorder="1" applyAlignment="1">
      <alignment horizontal="center" vertical="top"/>
    </xf>
    <xf numFmtId="165" fontId="1" fillId="3" borderId="77" xfId="0" applyNumberFormat="1" applyFont="1" applyFill="1" applyBorder="1" applyAlignment="1">
      <alignment horizontal="center" vertical="top" wrapText="1"/>
    </xf>
    <xf numFmtId="165" fontId="1" fillId="3" borderId="37" xfId="0" applyNumberFormat="1" applyFont="1" applyFill="1" applyBorder="1" applyAlignment="1">
      <alignment horizontal="center" vertical="top" wrapText="1"/>
    </xf>
    <xf numFmtId="165" fontId="1" fillId="3" borderId="18" xfId="0" applyNumberFormat="1" applyFont="1" applyFill="1" applyBorder="1" applyAlignment="1">
      <alignment horizontal="center" vertical="top"/>
    </xf>
    <xf numFmtId="165" fontId="1" fillId="0" borderId="68" xfId="0" applyNumberFormat="1" applyFont="1" applyBorder="1" applyAlignment="1">
      <alignment horizontal="center" vertical="top" wrapText="1"/>
    </xf>
    <xf numFmtId="165" fontId="1" fillId="0" borderId="11" xfId="0" applyNumberFormat="1" applyFont="1" applyBorder="1" applyAlignment="1">
      <alignment horizontal="center" vertical="top" wrapText="1"/>
    </xf>
    <xf numFmtId="165" fontId="1" fillId="0" borderId="59" xfId="0" applyNumberFormat="1" applyFont="1" applyBorder="1" applyAlignment="1">
      <alignment horizontal="center" vertical="top"/>
    </xf>
    <xf numFmtId="165" fontId="1" fillId="3" borderId="78" xfId="0" applyNumberFormat="1" applyFont="1" applyFill="1" applyBorder="1" applyAlignment="1">
      <alignment horizontal="center" vertical="top" wrapText="1"/>
    </xf>
    <xf numFmtId="165" fontId="1" fillId="3" borderId="33" xfId="0" applyNumberFormat="1" applyFont="1" applyFill="1" applyBorder="1" applyAlignment="1">
      <alignment horizontal="center" vertical="top" wrapText="1"/>
    </xf>
    <xf numFmtId="165" fontId="1" fillId="3" borderId="11" xfId="0" applyNumberFormat="1" applyFont="1" applyFill="1" applyBorder="1" applyAlignment="1">
      <alignment horizontal="center" vertical="top"/>
    </xf>
    <xf numFmtId="3" fontId="2" fillId="0" borderId="39" xfId="0" applyNumberFormat="1" applyFont="1" applyFill="1" applyBorder="1" applyAlignment="1">
      <alignment horizontal="center" vertical="top" wrapText="1"/>
    </xf>
    <xf numFmtId="165" fontId="1" fillId="0" borderId="62" xfId="0" applyNumberFormat="1" applyFont="1" applyBorder="1" applyAlignment="1">
      <alignment horizontal="center" vertical="top" wrapText="1"/>
    </xf>
    <xf numFmtId="165" fontId="1" fillId="0" borderId="39" xfId="0" applyNumberFormat="1" applyFont="1" applyBorder="1" applyAlignment="1">
      <alignment horizontal="center" vertical="top" wrapText="1"/>
    </xf>
    <xf numFmtId="165" fontId="1" fillId="0" borderId="60" xfId="0" applyNumberFormat="1" applyFont="1" applyBorder="1" applyAlignment="1">
      <alignment horizontal="center" vertical="top"/>
    </xf>
    <xf numFmtId="165" fontId="1" fillId="0" borderId="69" xfId="0" applyNumberFormat="1" applyFont="1" applyBorder="1" applyAlignment="1">
      <alignment horizontal="center" vertical="top" wrapText="1"/>
    </xf>
    <xf numFmtId="3" fontId="1" fillId="3" borderId="58" xfId="0" applyNumberFormat="1" applyFont="1" applyFill="1" applyBorder="1" applyAlignment="1">
      <alignment vertical="top" wrapText="1"/>
    </xf>
    <xf numFmtId="3" fontId="1" fillId="0" borderId="18" xfId="0" applyNumberFormat="1" applyFont="1" applyBorder="1" applyAlignment="1">
      <alignment horizontal="center" vertical="top" wrapText="1"/>
    </xf>
    <xf numFmtId="3" fontId="2" fillId="0" borderId="33" xfId="0" applyNumberFormat="1" applyFont="1" applyFill="1" applyBorder="1" applyAlignment="1">
      <alignment horizontal="center" vertical="top" wrapText="1"/>
    </xf>
    <xf numFmtId="165" fontId="1" fillId="0" borderId="77" xfId="0" applyNumberFormat="1" applyFont="1" applyBorder="1" applyAlignment="1">
      <alignment horizontal="center" vertical="top" wrapText="1"/>
    </xf>
    <xf numFmtId="165" fontId="1" fillId="3" borderId="12" xfId="0" applyNumberFormat="1" applyFont="1" applyFill="1" applyBorder="1" applyAlignment="1">
      <alignment horizontal="center" vertical="top" wrapText="1"/>
    </xf>
    <xf numFmtId="165" fontId="1" fillId="0" borderId="37" xfId="0" applyNumberFormat="1" applyFont="1" applyBorder="1" applyAlignment="1">
      <alignment horizontal="center" vertical="top" wrapText="1"/>
    </xf>
    <xf numFmtId="165" fontId="1" fillId="3" borderId="54" xfId="0" applyNumberFormat="1" applyFont="1" applyFill="1" applyBorder="1" applyAlignment="1">
      <alignment horizontal="center" vertical="top" wrapText="1"/>
    </xf>
    <xf numFmtId="165" fontId="1" fillId="3" borderId="77" xfId="0" applyNumberFormat="1" applyFont="1" applyFill="1" applyBorder="1" applyAlignment="1">
      <alignment horizontal="center" vertical="top"/>
    </xf>
    <xf numFmtId="165" fontId="1" fillId="3" borderId="37" xfId="0" applyNumberFormat="1" applyFont="1" applyFill="1" applyBorder="1" applyAlignment="1">
      <alignment horizontal="center" vertical="top"/>
    </xf>
    <xf numFmtId="165" fontId="1" fillId="3" borderId="32" xfId="0" applyNumberFormat="1" applyFont="1" applyFill="1" applyBorder="1" applyAlignment="1">
      <alignment horizontal="center" vertical="top"/>
    </xf>
    <xf numFmtId="165" fontId="1" fillId="3" borderId="12" xfId="0" applyNumberFormat="1" applyFont="1" applyFill="1" applyBorder="1" applyAlignment="1">
      <alignment horizontal="center" vertical="top"/>
    </xf>
    <xf numFmtId="165" fontId="1" fillId="3" borderId="40" xfId="0" applyNumberFormat="1" applyFont="1" applyFill="1" applyBorder="1" applyAlignment="1">
      <alignment horizontal="center" vertical="top"/>
    </xf>
    <xf numFmtId="165" fontId="1" fillId="3" borderId="69" xfId="0" applyNumberFormat="1" applyFont="1" applyFill="1" applyBorder="1" applyAlignment="1">
      <alignment horizontal="center" vertical="top" wrapText="1"/>
    </xf>
    <xf numFmtId="165" fontId="1" fillId="3" borderId="17" xfId="0" applyNumberFormat="1" applyFont="1" applyFill="1" applyBorder="1" applyAlignment="1">
      <alignment horizontal="center" vertical="top" wrapText="1"/>
    </xf>
    <xf numFmtId="165" fontId="1" fillId="3" borderId="16" xfId="0" applyNumberFormat="1" applyFont="1" applyFill="1" applyBorder="1" applyAlignment="1">
      <alignment horizontal="center" vertical="top" wrapText="1"/>
    </xf>
    <xf numFmtId="165" fontId="1" fillId="3" borderId="54" xfId="0" applyNumberFormat="1" applyFont="1" applyFill="1" applyBorder="1" applyAlignment="1">
      <alignment horizontal="center" vertical="top"/>
    </xf>
    <xf numFmtId="3" fontId="2" fillId="3" borderId="33" xfId="0" applyNumberFormat="1" applyFont="1" applyFill="1" applyBorder="1" applyAlignment="1">
      <alignment horizontal="center" vertical="top"/>
    </xf>
    <xf numFmtId="165" fontId="1" fillId="3" borderId="41" xfId="0" applyNumberFormat="1" applyFont="1" applyFill="1" applyBorder="1" applyAlignment="1">
      <alignment horizontal="center" vertical="top" wrapText="1"/>
    </xf>
    <xf numFmtId="165" fontId="1" fillId="3" borderId="40" xfId="0" applyNumberFormat="1" applyFont="1" applyFill="1" applyBorder="1" applyAlignment="1">
      <alignment horizontal="center" vertical="top" wrapText="1"/>
    </xf>
    <xf numFmtId="165" fontId="1" fillId="3" borderId="34" xfId="0" applyNumberFormat="1" applyFont="1" applyFill="1" applyBorder="1" applyAlignment="1">
      <alignment horizontal="center" vertical="top" wrapText="1"/>
    </xf>
    <xf numFmtId="165" fontId="1" fillId="3" borderId="32" xfId="0" applyNumberFormat="1" applyFont="1" applyFill="1" applyBorder="1" applyAlignment="1">
      <alignment horizontal="center" vertical="top" wrapText="1"/>
    </xf>
    <xf numFmtId="165" fontId="1" fillId="3" borderId="63" xfId="0" applyNumberFormat="1" applyFont="1" applyFill="1" applyBorder="1" applyAlignment="1">
      <alignment horizontal="center" vertical="top"/>
    </xf>
    <xf numFmtId="165" fontId="24" fillId="3" borderId="42" xfId="0" applyNumberFormat="1" applyFont="1" applyFill="1" applyBorder="1" applyAlignment="1">
      <alignment horizontal="center" vertical="top"/>
    </xf>
    <xf numFmtId="165" fontId="24" fillId="3" borderId="57" xfId="0" applyNumberFormat="1" applyFont="1" applyFill="1" applyBorder="1" applyAlignment="1">
      <alignment horizontal="center" vertical="top" wrapText="1"/>
    </xf>
    <xf numFmtId="165" fontId="24" fillId="3" borderId="45" xfId="0" applyNumberFormat="1" applyFont="1" applyFill="1" applyBorder="1" applyAlignment="1">
      <alignment horizontal="center" vertical="top" wrapText="1"/>
    </xf>
    <xf numFmtId="165" fontId="24" fillId="3" borderId="9" xfId="0" applyNumberFormat="1" applyFont="1" applyFill="1" applyBorder="1" applyAlignment="1">
      <alignment horizontal="center" vertical="top"/>
    </xf>
    <xf numFmtId="3" fontId="1" fillId="3" borderId="18" xfId="0" applyNumberFormat="1" applyFont="1" applyFill="1" applyBorder="1" applyAlignment="1">
      <alignment vertical="top" wrapText="1"/>
    </xf>
    <xf numFmtId="164" fontId="1" fillId="3" borderId="36" xfId="0" applyNumberFormat="1" applyFont="1" applyFill="1" applyBorder="1" applyAlignment="1">
      <alignment horizontal="center" vertical="top"/>
    </xf>
    <xf numFmtId="164" fontId="1" fillId="3" borderId="58" xfId="0" applyNumberFormat="1" applyFont="1" applyFill="1" applyBorder="1" applyAlignment="1">
      <alignment horizontal="center" vertical="top"/>
    </xf>
    <xf numFmtId="164" fontId="2" fillId="7" borderId="36" xfId="0" applyNumberFormat="1" applyFont="1" applyFill="1" applyBorder="1" applyAlignment="1">
      <alignment horizontal="center" vertical="top"/>
    </xf>
    <xf numFmtId="164" fontId="2" fillId="7" borderId="78" xfId="0" applyNumberFormat="1" applyFont="1" applyFill="1" applyBorder="1" applyAlignment="1">
      <alignment horizontal="center" vertical="top"/>
    </xf>
    <xf numFmtId="164" fontId="2" fillId="7" borderId="33" xfId="0" applyNumberFormat="1" applyFont="1" applyFill="1" applyBorder="1" applyAlignment="1">
      <alignment horizontal="center" vertical="top"/>
    </xf>
    <xf numFmtId="164" fontId="2" fillId="7" borderId="58" xfId="0" applyNumberFormat="1" applyFont="1" applyFill="1" applyBorder="1" applyAlignment="1">
      <alignment horizontal="center" vertical="top"/>
    </xf>
    <xf numFmtId="3" fontId="1" fillId="3" borderId="14" xfId="0" applyNumberFormat="1" applyFont="1" applyFill="1" applyBorder="1" applyAlignment="1">
      <alignment horizontal="center" vertical="top" wrapText="1"/>
    </xf>
    <xf numFmtId="165" fontId="1" fillId="3" borderId="14" xfId="0" applyNumberFormat="1" applyFont="1" applyFill="1" applyBorder="1" applyAlignment="1">
      <alignment horizontal="center" vertical="top" wrapText="1"/>
    </xf>
    <xf numFmtId="164" fontId="1" fillId="3" borderId="35" xfId="0" applyNumberFormat="1" applyFont="1" applyFill="1" applyBorder="1" applyAlignment="1">
      <alignment horizontal="center" vertical="top"/>
    </xf>
    <xf numFmtId="164" fontId="1" fillId="3" borderId="37" xfId="0" applyNumberFormat="1" applyFont="1" applyFill="1" applyBorder="1" applyAlignment="1">
      <alignment horizontal="center" vertical="top"/>
    </xf>
    <xf numFmtId="3" fontId="1" fillId="3" borderId="33" xfId="0" applyNumberFormat="1" applyFont="1" applyFill="1" applyBorder="1" applyAlignment="1">
      <alignment horizontal="left" vertical="top" wrapText="1"/>
    </xf>
    <xf numFmtId="3" fontId="1" fillId="0" borderId="14" xfId="0" applyNumberFormat="1" applyFont="1" applyBorder="1" applyAlignment="1">
      <alignment horizontal="left" vertical="top" wrapText="1"/>
    </xf>
    <xf numFmtId="3" fontId="1" fillId="0" borderId="36" xfId="0" applyNumberFormat="1" applyFont="1" applyFill="1" applyBorder="1" applyAlignment="1">
      <alignment horizontal="center" vertical="top" wrapText="1"/>
    </xf>
    <xf numFmtId="3" fontId="1" fillId="3" borderId="30" xfId="0" applyNumberFormat="1" applyFont="1" applyFill="1" applyBorder="1" applyAlignment="1">
      <alignment horizontal="center" vertical="top" wrapText="1"/>
    </xf>
    <xf numFmtId="3" fontId="1" fillId="3" borderId="14" xfId="0" applyNumberFormat="1" applyFont="1" applyFill="1" applyBorder="1" applyAlignment="1">
      <alignment horizontal="center" vertical="top" wrapText="1"/>
    </xf>
    <xf numFmtId="3" fontId="1" fillId="0" borderId="3" xfId="0" applyNumberFormat="1" applyFont="1" applyBorder="1" applyAlignment="1">
      <alignment horizontal="center" vertical="top" wrapText="1"/>
    </xf>
    <xf numFmtId="3" fontId="1" fillId="0" borderId="7" xfId="0" applyNumberFormat="1" applyFont="1" applyFill="1" applyBorder="1" applyAlignment="1">
      <alignment horizontal="center" vertical="top" wrapText="1"/>
    </xf>
    <xf numFmtId="3" fontId="1" fillId="3" borderId="70" xfId="0" applyNumberFormat="1" applyFont="1" applyFill="1" applyBorder="1" applyAlignment="1">
      <alignment horizontal="center" vertical="top" wrapText="1"/>
    </xf>
    <xf numFmtId="164" fontId="1" fillId="5" borderId="68" xfId="0" applyNumberFormat="1" applyFont="1" applyFill="1" applyBorder="1" applyAlignment="1">
      <alignment horizontal="center" vertical="top" wrapText="1"/>
    </xf>
    <xf numFmtId="164" fontId="1" fillId="3" borderId="42" xfId="0" applyNumberFormat="1" applyFont="1" applyFill="1" applyBorder="1" applyAlignment="1">
      <alignment vertical="top"/>
    </xf>
    <xf numFmtId="3" fontId="1" fillId="3" borderId="42" xfId="0" applyNumberFormat="1" applyFont="1" applyFill="1" applyBorder="1" applyAlignment="1">
      <alignment horizontal="center" vertical="top"/>
    </xf>
    <xf numFmtId="3" fontId="1" fillId="3" borderId="80" xfId="0" applyNumberFormat="1" applyFont="1" applyFill="1" applyBorder="1" applyAlignment="1">
      <alignment horizontal="center" vertical="top"/>
    </xf>
    <xf numFmtId="3" fontId="1" fillId="3" borderId="45" xfId="0" applyNumberFormat="1" applyFont="1" applyFill="1" applyBorder="1" applyAlignment="1">
      <alignment horizontal="center" vertical="top"/>
    </xf>
    <xf numFmtId="164" fontId="1" fillId="3" borderId="38" xfId="0" applyNumberFormat="1" applyFont="1" applyFill="1" applyBorder="1" applyAlignment="1">
      <alignment vertical="top"/>
    </xf>
    <xf numFmtId="164" fontId="1" fillId="3" borderId="38" xfId="0" applyNumberFormat="1" applyFont="1" applyFill="1" applyBorder="1" applyAlignment="1">
      <alignment horizontal="center" vertical="top"/>
    </xf>
    <xf numFmtId="164" fontId="1" fillId="3" borderId="18" xfId="0" applyNumberFormat="1" applyFont="1" applyFill="1" applyBorder="1" applyAlignment="1">
      <alignment horizontal="center" vertical="top"/>
    </xf>
    <xf numFmtId="164" fontId="1" fillId="3" borderId="14" xfId="0" applyNumberFormat="1" applyFont="1" applyFill="1" applyBorder="1" applyAlignment="1">
      <alignment vertical="top" wrapText="1"/>
    </xf>
    <xf numFmtId="3" fontId="1" fillId="3" borderId="77" xfId="0" applyNumberFormat="1" applyFont="1" applyFill="1" applyBorder="1" applyAlignment="1">
      <alignment horizontal="center" vertical="top"/>
    </xf>
    <xf numFmtId="3" fontId="1" fillId="3" borderId="68" xfId="0" applyNumberFormat="1" applyFont="1" applyFill="1" applyBorder="1" applyAlignment="1">
      <alignment horizontal="center" vertical="top"/>
    </xf>
    <xf numFmtId="49" fontId="14" fillId="3" borderId="21" xfId="0" applyNumberFormat="1" applyFont="1" applyFill="1" applyBorder="1" applyAlignment="1">
      <alignment horizontal="center" vertical="top" wrapText="1"/>
    </xf>
    <xf numFmtId="11" fontId="5" fillId="2" borderId="11" xfId="0" applyNumberFormat="1" applyFont="1" applyFill="1" applyBorder="1" applyAlignment="1">
      <alignment horizontal="center" vertical="top"/>
    </xf>
    <xf numFmtId="49" fontId="2" fillId="0" borderId="11" xfId="0" applyNumberFormat="1" applyFont="1" applyBorder="1" applyAlignment="1">
      <alignment horizontal="center" vertical="top"/>
    </xf>
    <xf numFmtId="49" fontId="1" fillId="3" borderId="12" xfId="0" applyNumberFormat="1" applyFont="1" applyFill="1" applyBorder="1" applyAlignment="1">
      <alignment vertical="top"/>
    </xf>
    <xf numFmtId="164" fontId="2" fillId="6" borderId="14" xfId="0" applyNumberFormat="1" applyFont="1" applyFill="1" applyBorder="1" applyAlignment="1">
      <alignment horizontal="center" vertical="top"/>
    </xf>
    <xf numFmtId="164" fontId="2" fillId="3" borderId="31" xfId="0" applyNumberFormat="1" applyFont="1" applyFill="1" applyBorder="1" applyAlignment="1">
      <alignment horizontal="center" vertical="top"/>
    </xf>
    <xf numFmtId="164" fontId="2" fillId="3" borderId="69" xfId="0" applyNumberFormat="1" applyFont="1" applyFill="1" applyBorder="1" applyAlignment="1">
      <alignment horizontal="center" vertical="top"/>
    </xf>
    <xf numFmtId="164" fontId="1" fillId="0" borderId="43" xfId="0" applyNumberFormat="1" applyFont="1" applyBorder="1" applyAlignment="1">
      <alignment horizontal="center" vertical="top"/>
    </xf>
    <xf numFmtId="164" fontId="2" fillId="6" borderId="26" xfId="0" applyNumberFormat="1" applyFont="1" applyFill="1" applyBorder="1" applyAlignment="1">
      <alignment horizontal="center" vertical="top"/>
    </xf>
    <xf numFmtId="164" fontId="2" fillId="3" borderId="42" xfId="0" applyNumberFormat="1" applyFont="1" applyFill="1" applyBorder="1" applyAlignment="1">
      <alignment horizontal="center" vertical="top"/>
    </xf>
    <xf numFmtId="164" fontId="2" fillId="3" borderId="80" xfId="0" applyNumberFormat="1" applyFont="1" applyFill="1" applyBorder="1" applyAlignment="1">
      <alignment horizontal="center" vertical="top"/>
    </xf>
    <xf numFmtId="164" fontId="1" fillId="3" borderId="11" xfId="0" applyNumberFormat="1" applyFont="1" applyFill="1" applyBorder="1" applyAlignment="1">
      <alignment horizontal="center" vertical="top" wrapText="1"/>
    </xf>
    <xf numFmtId="164" fontId="1" fillId="3" borderId="16" xfId="0" applyNumberFormat="1" applyFont="1" applyFill="1" applyBorder="1" applyAlignment="1">
      <alignment horizontal="center" vertical="top"/>
    </xf>
    <xf numFmtId="164" fontId="2" fillId="6" borderId="13" xfId="0" applyNumberFormat="1" applyFont="1" applyFill="1" applyBorder="1" applyAlignment="1">
      <alignment horizontal="center" vertical="top"/>
    </xf>
    <xf numFmtId="164" fontId="2" fillId="6" borderId="59" xfId="0" applyNumberFormat="1" applyFont="1" applyFill="1" applyBorder="1" applyAlignment="1">
      <alignment horizontal="center" vertical="top"/>
    </xf>
    <xf numFmtId="3" fontId="1" fillId="0" borderId="9" xfId="0" applyNumberFormat="1" applyFont="1" applyBorder="1" applyAlignment="1">
      <alignment horizontal="center" vertical="top"/>
    </xf>
    <xf numFmtId="49" fontId="1" fillId="0" borderId="11" xfId="0" applyNumberFormat="1" applyFont="1" applyBorder="1" applyAlignment="1">
      <alignment horizontal="center" vertical="top"/>
    </xf>
    <xf numFmtId="3" fontId="1" fillId="0" borderId="14" xfId="0" applyNumberFormat="1" applyFont="1" applyBorder="1" applyAlignment="1">
      <alignment horizontal="center" vertical="top"/>
    </xf>
    <xf numFmtId="49" fontId="1" fillId="0" borderId="45" xfId="0" applyNumberFormat="1" applyFont="1" applyBorder="1" applyAlignment="1">
      <alignment horizontal="center" vertical="top"/>
    </xf>
    <xf numFmtId="3" fontId="24" fillId="3" borderId="38" xfId="0" applyNumberFormat="1" applyFont="1" applyFill="1" applyBorder="1" applyAlignment="1">
      <alignment horizontal="center" vertical="top" wrapText="1"/>
    </xf>
    <xf numFmtId="165" fontId="24" fillId="3" borderId="38" xfId="0" applyNumberFormat="1" applyFont="1" applyFill="1" applyBorder="1" applyAlignment="1">
      <alignment horizontal="center" vertical="top"/>
    </xf>
    <xf numFmtId="165" fontId="24" fillId="3" borderId="17" xfId="0" applyNumberFormat="1" applyFont="1" applyFill="1" applyBorder="1" applyAlignment="1">
      <alignment horizontal="center" vertical="top" wrapText="1"/>
    </xf>
    <xf numFmtId="165" fontId="24" fillId="3" borderId="37" xfId="0" applyNumberFormat="1" applyFont="1" applyFill="1" applyBorder="1" applyAlignment="1">
      <alignment horizontal="center" vertical="top" wrapText="1"/>
    </xf>
    <xf numFmtId="165" fontId="24" fillId="3" borderId="18" xfId="0" applyNumberFormat="1" applyFont="1" applyFill="1" applyBorder="1" applyAlignment="1">
      <alignment horizontal="center" vertical="top"/>
    </xf>
    <xf numFmtId="164" fontId="25" fillId="6" borderId="19" xfId="0" applyNumberFormat="1" applyFont="1" applyFill="1" applyBorder="1" applyAlignment="1">
      <alignment horizontal="center" vertical="top"/>
    </xf>
    <xf numFmtId="164" fontId="25" fillId="6" borderId="20" xfId="0" applyNumberFormat="1" applyFont="1" applyFill="1" applyBorder="1" applyAlignment="1">
      <alignment horizontal="center" vertical="top"/>
    </xf>
    <xf numFmtId="3" fontId="1" fillId="0" borderId="42" xfId="0" applyNumberFormat="1" applyFont="1" applyBorder="1" applyAlignment="1">
      <alignment horizontal="center" vertical="top"/>
    </xf>
    <xf numFmtId="3" fontId="1" fillId="0" borderId="57" xfId="0" applyNumberFormat="1" applyFont="1" applyBorder="1" applyAlignment="1">
      <alignment horizontal="center" vertical="top" wrapText="1"/>
    </xf>
    <xf numFmtId="3" fontId="1" fillId="0" borderId="38" xfId="0" applyNumberFormat="1" applyFont="1" applyBorder="1" applyAlignment="1">
      <alignment horizontal="center" vertical="top"/>
    </xf>
    <xf numFmtId="3" fontId="1" fillId="0" borderId="17" xfId="0" applyNumberFormat="1" applyFont="1" applyBorder="1" applyAlignment="1">
      <alignment horizontal="center" vertical="top" wrapText="1"/>
    </xf>
    <xf numFmtId="3" fontId="1" fillId="0" borderId="36" xfId="0" applyNumberFormat="1" applyFont="1" applyBorder="1" applyAlignment="1">
      <alignment vertical="top" wrapText="1"/>
    </xf>
    <xf numFmtId="165" fontId="1" fillId="3" borderId="33" xfId="0" applyNumberFormat="1" applyFont="1" applyFill="1" applyBorder="1" applyAlignment="1">
      <alignment horizontal="center" vertical="top" wrapText="1"/>
    </xf>
    <xf numFmtId="3" fontId="1" fillId="3" borderId="19" xfId="0" applyNumberFormat="1" applyFont="1" applyFill="1" applyBorder="1" applyAlignment="1">
      <alignment horizontal="center" vertical="top" wrapText="1"/>
    </xf>
    <xf numFmtId="3" fontId="1" fillId="3" borderId="33" xfId="0" applyNumberFormat="1" applyFont="1" applyFill="1" applyBorder="1" applyAlignment="1">
      <alignment horizontal="center" vertical="top" wrapText="1"/>
    </xf>
    <xf numFmtId="3" fontId="1" fillId="3" borderId="63" xfId="0" applyNumberFormat="1" applyFont="1" applyFill="1" applyBorder="1" applyAlignment="1">
      <alignment horizontal="center" vertical="top" wrapText="1"/>
    </xf>
    <xf numFmtId="3" fontId="1" fillId="3" borderId="26" xfId="0" applyNumberFormat="1" applyFont="1" applyFill="1" applyBorder="1" applyAlignment="1">
      <alignment horizontal="center" vertical="top" wrapText="1"/>
    </xf>
    <xf numFmtId="3" fontId="1" fillId="3" borderId="14" xfId="0" applyNumberFormat="1" applyFont="1" applyFill="1" applyBorder="1" applyAlignment="1">
      <alignment horizontal="left" vertical="top" wrapText="1"/>
    </xf>
    <xf numFmtId="3" fontId="1" fillId="3" borderId="36" xfId="0" applyNumberFormat="1" applyFont="1" applyFill="1" applyBorder="1" applyAlignment="1">
      <alignment horizontal="center" vertical="top" wrapText="1"/>
    </xf>
    <xf numFmtId="3" fontId="1" fillId="3" borderId="24" xfId="0" applyNumberFormat="1" applyFont="1" applyFill="1" applyBorder="1" applyAlignment="1">
      <alignment horizontal="center" vertical="top" wrapText="1"/>
    </xf>
    <xf numFmtId="49" fontId="1" fillId="0" borderId="11" xfId="0" applyNumberFormat="1" applyFont="1" applyBorder="1" applyAlignment="1">
      <alignment horizontal="center" vertical="top"/>
    </xf>
    <xf numFmtId="49" fontId="1" fillId="0" borderId="20" xfId="0" applyNumberFormat="1" applyFont="1" applyBorder="1" applyAlignment="1">
      <alignment horizontal="center" vertical="top"/>
    </xf>
    <xf numFmtId="3" fontId="1" fillId="3" borderId="14" xfId="0" applyNumberFormat="1" applyFont="1" applyFill="1" applyBorder="1" applyAlignment="1">
      <alignment horizontal="center" vertical="top" wrapText="1"/>
    </xf>
    <xf numFmtId="49" fontId="1" fillId="0" borderId="39" xfId="0" applyNumberFormat="1" applyFont="1" applyBorder="1" applyAlignment="1">
      <alignment horizontal="center" vertical="top"/>
    </xf>
    <xf numFmtId="3" fontId="1" fillId="0" borderId="30" xfId="0" applyNumberFormat="1" applyFont="1" applyBorder="1" applyAlignment="1">
      <alignment vertical="top" wrapText="1"/>
    </xf>
    <xf numFmtId="49" fontId="1" fillId="0" borderId="11" xfId="0" applyNumberFormat="1" applyFont="1" applyBorder="1" applyAlignment="1">
      <alignment horizontal="center" vertical="top"/>
    </xf>
    <xf numFmtId="3" fontId="1" fillId="0" borderId="36" xfId="0" applyNumberFormat="1" applyFont="1" applyFill="1" applyBorder="1" applyAlignment="1">
      <alignment horizontal="center" vertical="top" wrapText="1"/>
    </xf>
    <xf numFmtId="3" fontId="1" fillId="0" borderId="14" xfId="0" applyNumberFormat="1" applyFont="1" applyFill="1" applyBorder="1" applyAlignment="1">
      <alignment horizontal="center" vertical="top" wrapText="1"/>
    </xf>
    <xf numFmtId="3" fontId="1" fillId="0" borderId="30" xfId="0" applyNumberFormat="1" applyFont="1" applyBorder="1" applyAlignment="1">
      <alignment vertical="top" wrapText="1"/>
    </xf>
    <xf numFmtId="3" fontId="1" fillId="3" borderId="14" xfId="0" applyNumberFormat="1" applyFont="1" applyFill="1" applyBorder="1" applyAlignment="1">
      <alignment horizontal="center" vertical="top" wrapText="1"/>
    </xf>
    <xf numFmtId="164" fontId="1" fillId="0" borderId="14" xfId="0" applyNumberFormat="1" applyFont="1" applyFill="1" applyBorder="1" applyAlignment="1">
      <alignment horizontal="center" vertical="top" wrapText="1"/>
    </xf>
    <xf numFmtId="3" fontId="1" fillId="0" borderId="64" xfId="0" applyNumberFormat="1" applyFont="1" applyBorder="1" applyAlignment="1">
      <alignment vertical="top" wrapText="1"/>
    </xf>
    <xf numFmtId="3" fontId="2" fillId="3" borderId="20" xfId="0" applyNumberFormat="1" applyFont="1" applyFill="1" applyBorder="1" applyAlignment="1">
      <alignment horizontal="center" vertical="center" textRotation="90" wrapText="1"/>
    </xf>
    <xf numFmtId="3" fontId="1" fillId="3" borderId="19" xfId="0" applyNumberFormat="1" applyFont="1" applyFill="1" applyBorder="1" applyAlignment="1">
      <alignment vertical="top" wrapText="1"/>
    </xf>
    <xf numFmtId="49" fontId="1" fillId="3" borderId="33" xfId="0" applyNumberFormat="1" applyFont="1" applyFill="1" applyBorder="1" applyAlignment="1">
      <alignment horizontal="center" vertical="top"/>
    </xf>
    <xf numFmtId="3" fontId="2" fillId="3" borderId="20" xfId="0" applyNumberFormat="1" applyFont="1" applyFill="1" applyBorder="1" applyAlignment="1">
      <alignment horizontal="center" vertical="top"/>
    </xf>
    <xf numFmtId="165" fontId="1" fillId="0" borderId="68" xfId="0" applyNumberFormat="1" applyFont="1" applyFill="1" applyBorder="1" applyAlignment="1">
      <alignment horizontal="center" vertical="top" wrapText="1"/>
    </xf>
    <xf numFmtId="165" fontId="1" fillId="0" borderId="11" xfId="0" applyNumberFormat="1" applyFont="1" applyFill="1" applyBorder="1" applyAlignment="1">
      <alignment horizontal="center" vertical="top" wrapText="1"/>
    </xf>
    <xf numFmtId="165" fontId="1" fillId="0" borderId="12" xfId="0" applyNumberFormat="1" applyFont="1" applyFill="1" applyBorder="1" applyAlignment="1">
      <alignment horizontal="center" vertical="top" wrapText="1"/>
    </xf>
    <xf numFmtId="165" fontId="1" fillId="3" borderId="84" xfId="0" applyNumberFormat="1" applyFont="1" applyFill="1" applyBorder="1" applyAlignment="1">
      <alignment horizontal="center" vertical="top"/>
    </xf>
    <xf numFmtId="3" fontId="1" fillId="3" borderId="82" xfId="0" applyNumberFormat="1" applyFont="1" applyFill="1" applyBorder="1" applyAlignment="1">
      <alignment horizontal="center" vertical="top" wrapText="1"/>
    </xf>
    <xf numFmtId="3" fontId="1" fillId="3" borderId="71" xfId="0" applyNumberFormat="1" applyFont="1" applyFill="1" applyBorder="1" applyAlignment="1">
      <alignment horizontal="center" vertical="top" wrapText="1"/>
    </xf>
    <xf numFmtId="3" fontId="1" fillId="3" borderId="84" xfId="0" applyNumberFormat="1" applyFont="1" applyFill="1" applyBorder="1" applyAlignment="1">
      <alignment horizontal="center" vertical="top" wrapText="1"/>
    </xf>
    <xf numFmtId="49" fontId="1" fillId="3" borderId="66" xfId="0" applyNumberFormat="1" applyFont="1" applyFill="1" applyBorder="1" applyAlignment="1">
      <alignment horizontal="center" vertical="top"/>
    </xf>
    <xf numFmtId="3" fontId="2" fillId="0" borderId="12" xfId="0" applyNumberFormat="1" applyFont="1" applyFill="1" applyBorder="1" applyAlignment="1">
      <alignment horizontal="center" vertical="top" wrapText="1"/>
    </xf>
    <xf numFmtId="3" fontId="2" fillId="0" borderId="40" xfId="0" applyNumberFormat="1" applyFont="1" applyFill="1" applyBorder="1" applyAlignment="1">
      <alignment horizontal="center" vertical="top" wrapText="1"/>
    </xf>
    <xf numFmtId="3" fontId="12" fillId="0" borderId="0" xfId="0" applyNumberFormat="1" applyFont="1" applyAlignment="1">
      <alignment vertical="top" wrapText="1"/>
    </xf>
    <xf numFmtId="3" fontId="11" fillId="0" borderId="0" xfId="0" applyNumberFormat="1" applyFont="1" applyAlignment="1">
      <alignment vertical="top"/>
    </xf>
    <xf numFmtId="3" fontId="11" fillId="0" borderId="0" xfId="0" applyNumberFormat="1" applyFont="1" applyAlignment="1">
      <alignment vertical="top" wrapText="1"/>
    </xf>
    <xf numFmtId="3" fontId="9" fillId="0" borderId="0" xfId="0" applyNumberFormat="1" applyFont="1" applyAlignment="1">
      <alignment horizontal="center" vertical="top" wrapText="1"/>
    </xf>
    <xf numFmtId="3" fontId="1" fillId="0" borderId="0" xfId="0" applyNumberFormat="1" applyFont="1" applyAlignment="1">
      <alignment horizontal="center" vertical="top" wrapText="1"/>
    </xf>
    <xf numFmtId="165" fontId="1" fillId="3" borderId="14" xfId="0" applyNumberFormat="1" applyFont="1" applyFill="1" applyBorder="1" applyAlignment="1">
      <alignment vertical="top" wrapText="1"/>
    </xf>
    <xf numFmtId="165" fontId="1" fillId="3" borderId="42" xfId="0" applyNumberFormat="1" applyFont="1" applyFill="1" applyBorder="1" applyAlignment="1">
      <alignment horizontal="center" vertical="top" wrapText="1"/>
    </xf>
    <xf numFmtId="164" fontId="1" fillId="3" borderId="45" xfId="0" applyNumberFormat="1" applyFont="1" applyFill="1" applyBorder="1" applyAlignment="1">
      <alignment horizontal="center" vertical="top"/>
    </xf>
    <xf numFmtId="164" fontId="1" fillId="3" borderId="9" xfId="0" applyNumberFormat="1" applyFont="1" applyFill="1" applyBorder="1" applyAlignment="1">
      <alignment horizontal="center" vertical="top"/>
    </xf>
    <xf numFmtId="164" fontId="1" fillId="3" borderId="44" xfId="0" applyNumberFormat="1" applyFont="1" applyFill="1" applyBorder="1" applyAlignment="1">
      <alignment horizontal="center" vertical="top"/>
    </xf>
    <xf numFmtId="164" fontId="1" fillId="3" borderId="39" xfId="0" applyNumberFormat="1" applyFont="1" applyFill="1" applyBorder="1" applyAlignment="1">
      <alignment horizontal="center" vertical="top"/>
    </xf>
    <xf numFmtId="3" fontId="11" fillId="0" borderId="0" xfId="0" applyNumberFormat="1" applyFont="1" applyAlignment="1">
      <alignment horizontal="center" vertical="top" wrapText="1"/>
    </xf>
    <xf numFmtId="3" fontId="3" fillId="0" borderId="0" xfId="0" applyNumberFormat="1" applyFont="1" applyBorder="1" applyAlignment="1">
      <alignment horizontal="center" vertical="center" textRotation="90" wrapText="1"/>
    </xf>
    <xf numFmtId="3" fontId="1" fillId="3" borderId="11" xfId="0" applyNumberFormat="1" applyFont="1" applyFill="1" applyBorder="1" applyAlignment="1">
      <alignment horizontal="left" vertical="top" wrapText="1"/>
    </xf>
    <xf numFmtId="3" fontId="1" fillId="3" borderId="20" xfId="0" applyNumberFormat="1" applyFont="1" applyFill="1" applyBorder="1" applyAlignment="1">
      <alignment horizontal="left" vertical="top" wrapText="1"/>
    </xf>
    <xf numFmtId="3" fontId="1" fillId="0" borderId="20" xfId="0" applyNumberFormat="1" applyFont="1" applyBorder="1" applyAlignment="1">
      <alignment horizontal="center" vertical="top" wrapText="1"/>
    </xf>
    <xf numFmtId="3" fontId="1" fillId="3" borderId="15" xfId="0" applyNumberFormat="1" applyFont="1" applyFill="1" applyBorder="1" applyAlignment="1">
      <alignment horizontal="center" vertical="top" wrapText="1"/>
    </xf>
    <xf numFmtId="3" fontId="1" fillId="3" borderId="19" xfId="0" applyNumberFormat="1" applyFont="1" applyFill="1" applyBorder="1" applyAlignment="1">
      <alignment horizontal="center" vertical="top" wrapText="1"/>
    </xf>
    <xf numFmtId="3" fontId="1" fillId="3" borderId="33" xfId="0" applyNumberFormat="1" applyFont="1" applyFill="1" applyBorder="1" applyAlignment="1">
      <alignment horizontal="center" vertical="top" wrapText="1"/>
    </xf>
    <xf numFmtId="3" fontId="1" fillId="3" borderId="20" xfId="0" applyNumberFormat="1" applyFont="1" applyFill="1" applyBorder="1" applyAlignment="1">
      <alignment horizontal="center" vertical="top" wrapText="1"/>
    </xf>
    <xf numFmtId="3" fontId="1" fillId="3" borderId="63" xfId="0" applyNumberFormat="1" applyFont="1" applyFill="1" applyBorder="1" applyAlignment="1">
      <alignment horizontal="center" vertical="top" wrapText="1"/>
    </xf>
    <xf numFmtId="3" fontId="1" fillId="3" borderId="26" xfId="0" applyNumberFormat="1" applyFont="1" applyFill="1" applyBorder="1" applyAlignment="1">
      <alignment horizontal="center" vertical="top" wrapText="1"/>
    </xf>
    <xf numFmtId="3" fontId="1" fillId="5" borderId="0" xfId="0" applyNumberFormat="1" applyFont="1" applyFill="1" applyBorder="1" applyAlignment="1">
      <alignment horizontal="left" vertical="top" wrapText="1"/>
    </xf>
    <xf numFmtId="3" fontId="1" fillId="3" borderId="33" xfId="0" applyNumberFormat="1" applyFont="1" applyFill="1" applyBorder="1" applyAlignment="1">
      <alignment horizontal="left" vertical="top" wrapText="1"/>
    </xf>
    <xf numFmtId="3" fontId="1" fillId="0" borderId="14" xfId="0" applyNumberFormat="1" applyFont="1" applyBorder="1" applyAlignment="1">
      <alignment horizontal="left" vertical="top" wrapText="1"/>
    </xf>
    <xf numFmtId="164" fontId="1" fillId="3" borderId="3" xfId="0" applyNumberFormat="1" applyFont="1" applyFill="1" applyBorder="1" applyAlignment="1">
      <alignment horizontal="center" vertical="top" wrapText="1"/>
    </xf>
    <xf numFmtId="3" fontId="2" fillId="2" borderId="48" xfId="0" applyNumberFormat="1" applyFont="1" applyFill="1" applyBorder="1" applyAlignment="1">
      <alignment horizontal="left" vertical="top" wrapText="1"/>
    </xf>
    <xf numFmtId="3" fontId="2" fillId="2" borderId="49" xfId="0" applyNumberFormat="1" applyFont="1" applyFill="1" applyBorder="1" applyAlignment="1">
      <alignment horizontal="left" vertical="top" wrapText="1"/>
    </xf>
    <xf numFmtId="3" fontId="1" fillId="0" borderId="9" xfId="0" applyNumberFormat="1" applyFont="1" applyBorder="1" applyAlignment="1">
      <alignment horizontal="center" vertical="top"/>
    </xf>
    <xf numFmtId="3" fontId="15" fillId="0" borderId="14" xfId="0" applyNumberFormat="1" applyFont="1" applyFill="1" applyBorder="1" applyAlignment="1">
      <alignment horizontal="center" vertical="top" wrapText="1"/>
    </xf>
    <xf numFmtId="3" fontId="9" fillId="0" borderId="0" xfId="0" applyNumberFormat="1" applyFont="1" applyAlignment="1">
      <alignment horizontal="right" vertical="top" wrapText="1"/>
    </xf>
    <xf numFmtId="3" fontId="3" fillId="0" borderId="59" xfId="0" applyNumberFormat="1" applyFont="1" applyBorder="1" applyAlignment="1">
      <alignment horizontal="center" vertical="center" textRotation="90" wrapText="1"/>
    </xf>
    <xf numFmtId="3" fontId="2" fillId="0" borderId="32" xfId="0" applyNumberFormat="1" applyFont="1" applyFill="1" applyBorder="1" applyAlignment="1">
      <alignment horizontal="center" vertical="top" wrapText="1"/>
    </xf>
    <xf numFmtId="3" fontId="2" fillId="0" borderId="12" xfId="0" applyNumberFormat="1" applyFont="1" applyFill="1" applyBorder="1" applyAlignment="1">
      <alignment horizontal="center" vertical="top" wrapText="1"/>
    </xf>
    <xf numFmtId="3" fontId="2" fillId="0" borderId="40" xfId="0" applyNumberFormat="1" applyFont="1" applyFill="1" applyBorder="1" applyAlignment="1">
      <alignment horizontal="center" vertical="top" wrapText="1"/>
    </xf>
    <xf numFmtId="3" fontId="1" fillId="4" borderId="27" xfId="0" applyNumberFormat="1" applyFont="1" applyFill="1" applyBorder="1" applyAlignment="1">
      <alignment horizontal="center" vertical="top"/>
    </xf>
    <xf numFmtId="3" fontId="1" fillId="3" borderId="30" xfId="0" applyNumberFormat="1" applyFont="1" applyFill="1" applyBorder="1" applyAlignment="1">
      <alignment horizontal="center" vertical="top" wrapText="1"/>
    </xf>
    <xf numFmtId="3" fontId="1" fillId="0" borderId="7" xfId="0" applyNumberFormat="1" applyFont="1" applyFill="1" applyBorder="1" applyAlignment="1">
      <alignment horizontal="center" vertical="top" wrapText="1"/>
    </xf>
    <xf numFmtId="165" fontId="1" fillId="3" borderId="33" xfId="0" applyNumberFormat="1" applyFont="1" applyFill="1" applyBorder="1" applyAlignment="1">
      <alignment horizontal="center" vertical="top" wrapText="1"/>
    </xf>
    <xf numFmtId="3" fontId="1" fillId="0" borderId="14" xfId="0" applyNumberFormat="1" applyFont="1" applyFill="1" applyBorder="1" applyAlignment="1">
      <alignment horizontal="center" vertical="top" wrapText="1"/>
    </xf>
    <xf numFmtId="3" fontId="1" fillId="0" borderId="3" xfId="0" applyNumberFormat="1" applyFont="1" applyBorder="1" applyAlignment="1">
      <alignment horizontal="center" vertical="top" wrapText="1"/>
    </xf>
    <xf numFmtId="164" fontId="1" fillId="3" borderId="69" xfId="0" applyNumberFormat="1" applyFont="1" applyFill="1" applyBorder="1" applyAlignment="1">
      <alignment horizontal="center" vertical="top"/>
    </xf>
    <xf numFmtId="3" fontId="1" fillId="3" borderId="30" xfId="0" applyNumberFormat="1" applyFont="1" applyFill="1" applyBorder="1" applyAlignment="1">
      <alignment vertical="top" wrapText="1"/>
    </xf>
    <xf numFmtId="3" fontId="1" fillId="3" borderId="3" xfId="0" applyNumberFormat="1" applyFont="1" applyFill="1" applyBorder="1" applyAlignment="1">
      <alignment vertical="top" wrapText="1"/>
    </xf>
    <xf numFmtId="3" fontId="2" fillId="3" borderId="61" xfId="0" applyNumberFormat="1" applyFont="1" applyFill="1" applyBorder="1" applyAlignment="1">
      <alignment horizontal="center" vertical="top" wrapText="1"/>
    </xf>
    <xf numFmtId="3" fontId="2" fillId="3" borderId="16" xfId="0" applyNumberFormat="1" applyFont="1" applyFill="1" applyBorder="1" applyAlignment="1">
      <alignment horizontal="center" vertical="top" wrapText="1"/>
    </xf>
    <xf numFmtId="3" fontId="25" fillId="6" borderId="24" xfId="0" applyNumberFormat="1" applyFont="1" applyFill="1" applyBorder="1" applyAlignment="1">
      <alignment horizontal="center" vertical="top" wrapText="1"/>
    </xf>
    <xf numFmtId="165" fontId="1" fillId="3" borderId="15" xfId="0" applyNumberFormat="1" applyFont="1" applyFill="1" applyBorder="1" applyAlignment="1">
      <alignment horizontal="center" vertical="top" wrapText="1"/>
    </xf>
    <xf numFmtId="3" fontId="1" fillId="3" borderId="62" xfId="0" applyNumberFormat="1" applyFont="1" applyFill="1" applyBorder="1" applyAlignment="1">
      <alignment horizontal="center" vertical="top" wrapText="1"/>
    </xf>
    <xf numFmtId="3" fontId="2" fillId="3" borderId="40" xfId="0" applyNumberFormat="1" applyFont="1" applyFill="1" applyBorder="1" applyAlignment="1">
      <alignment horizontal="center" vertical="top"/>
    </xf>
    <xf numFmtId="3" fontId="2" fillId="6" borderId="47" xfId="0" applyNumberFormat="1" applyFont="1" applyFill="1" applyBorder="1" applyAlignment="1">
      <alignment horizontal="right" vertical="top" wrapText="1"/>
    </xf>
    <xf numFmtId="165" fontId="2" fillId="4" borderId="69" xfId="0" applyNumberFormat="1" applyFont="1" applyFill="1" applyBorder="1" applyAlignment="1">
      <alignment horizontal="center" vertical="top" wrapText="1"/>
    </xf>
    <xf numFmtId="164" fontId="2" fillId="3" borderId="70" xfId="0" applyNumberFormat="1" applyFont="1" applyFill="1" applyBorder="1" applyAlignment="1">
      <alignment horizontal="center" vertical="top"/>
    </xf>
    <xf numFmtId="164" fontId="2" fillId="3" borderId="3" xfId="0" applyNumberFormat="1" applyFont="1" applyFill="1" applyBorder="1" applyAlignment="1">
      <alignment horizontal="center" vertical="top"/>
    </xf>
    <xf numFmtId="164" fontId="2" fillId="3" borderId="43" xfId="0" applyNumberFormat="1" applyFont="1" applyFill="1" applyBorder="1" applyAlignment="1">
      <alignment horizontal="center" vertical="top"/>
    </xf>
    <xf numFmtId="164" fontId="2" fillId="3" borderId="79" xfId="0" applyNumberFormat="1" applyFont="1" applyFill="1" applyBorder="1" applyAlignment="1">
      <alignment horizontal="center" vertical="top"/>
    </xf>
    <xf numFmtId="164" fontId="2" fillId="3" borderId="20" xfId="0" applyNumberFormat="1" applyFont="1" applyFill="1" applyBorder="1" applyAlignment="1">
      <alignment horizontal="center" vertical="top"/>
    </xf>
    <xf numFmtId="164" fontId="2" fillId="3" borderId="26" xfId="0" applyNumberFormat="1" applyFont="1" applyFill="1" applyBorder="1" applyAlignment="1">
      <alignment horizontal="center" vertical="top"/>
    </xf>
    <xf numFmtId="3" fontId="15" fillId="3" borderId="31" xfId="0" applyNumberFormat="1" applyFont="1" applyFill="1" applyBorder="1" applyAlignment="1">
      <alignment horizontal="center" vertical="top" wrapText="1"/>
    </xf>
    <xf numFmtId="3" fontId="24" fillId="3" borderId="7" xfId="0" applyNumberFormat="1" applyFont="1" applyFill="1" applyBorder="1" applyAlignment="1">
      <alignment horizontal="center" vertical="top" wrapText="1"/>
    </xf>
    <xf numFmtId="165" fontId="24" fillId="3" borderId="27" xfId="0" applyNumberFormat="1" applyFont="1" applyFill="1" applyBorder="1" applyAlignment="1">
      <alignment horizontal="center" vertical="top" wrapText="1"/>
    </xf>
    <xf numFmtId="165" fontId="15" fillId="3" borderId="62" xfId="0" applyNumberFormat="1" applyFont="1" applyFill="1" applyBorder="1" applyAlignment="1">
      <alignment horizontal="center" vertical="top" wrapText="1"/>
    </xf>
    <xf numFmtId="165" fontId="24" fillId="3" borderId="3" xfId="0" applyNumberFormat="1" applyFont="1" applyFill="1" applyBorder="1" applyAlignment="1">
      <alignment horizontal="center" vertical="top" wrapText="1"/>
    </xf>
    <xf numFmtId="165" fontId="15" fillId="3" borderId="39" xfId="0" applyNumberFormat="1" applyFont="1" applyFill="1" applyBorder="1" applyAlignment="1">
      <alignment horizontal="center" vertical="top" wrapText="1"/>
    </xf>
    <xf numFmtId="165" fontId="24" fillId="3" borderId="6" xfId="0" applyNumberFormat="1" applyFont="1" applyFill="1" applyBorder="1" applyAlignment="1">
      <alignment horizontal="center" vertical="top"/>
    </xf>
    <xf numFmtId="165" fontId="15" fillId="3" borderId="64" xfId="0" applyNumberFormat="1" applyFont="1" applyFill="1" applyBorder="1" applyAlignment="1">
      <alignment horizontal="center" vertical="top"/>
    </xf>
    <xf numFmtId="3" fontId="15" fillId="3" borderId="14" xfId="0" applyNumberFormat="1" applyFont="1" applyFill="1" applyBorder="1" applyAlignment="1">
      <alignment horizontal="center" vertical="top" wrapText="1"/>
    </xf>
    <xf numFmtId="165" fontId="15" fillId="3" borderId="11" xfId="0" applyNumberFormat="1" applyFont="1" applyFill="1" applyBorder="1" applyAlignment="1">
      <alignment horizontal="center" vertical="top" wrapText="1"/>
    </xf>
    <xf numFmtId="165" fontId="15" fillId="3" borderId="10" xfId="0" applyNumberFormat="1" applyFont="1" applyFill="1" applyBorder="1" applyAlignment="1">
      <alignment horizontal="center" vertical="top" wrapText="1"/>
    </xf>
    <xf numFmtId="165" fontId="15" fillId="3" borderId="30" xfId="0" applyNumberFormat="1" applyFont="1" applyFill="1" applyBorder="1" applyAlignment="1">
      <alignment horizontal="center" vertical="top"/>
    </xf>
    <xf numFmtId="165" fontId="1" fillId="3" borderId="30" xfId="0" applyNumberFormat="1" applyFont="1" applyFill="1" applyBorder="1" applyAlignment="1">
      <alignment horizontal="center" vertical="top"/>
    </xf>
    <xf numFmtId="3" fontId="2" fillId="3" borderId="11" xfId="0" applyNumberFormat="1" applyFont="1" applyFill="1" applyBorder="1" applyAlignment="1">
      <alignment vertical="top" wrapText="1"/>
    </xf>
    <xf numFmtId="3" fontId="2" fillId="3" borderId="43" xfId="0" applyNumberFormat="1" applyFont="1" applyFill="1" applyBorder="1" applyAlignment="1">
      <alignment horizontal="center" vertical="top" wrapText="1"/>
    </xf>
    <xf numFmtId="3" fontId="1" fillId="0" borderId="42" xfId="0" applyNumberFormat="1" applyFont="1" applyFill="1" applyBorder="1" applyAlignment="1">
      <alignment horizontal="center" vertical="top" wrapText="1"/>
    </xf>
    <xf numFmtId="165" fontId="1" fillId="0" borderId="9" xfId="0" applyNumberFormat="1" applyFont="1" applyBorder="1" applyAlignment="1">
      <alignment horizontal="center" vertical="top"/>
    </xf>
    <xf numFmtId="165" fontId="1" fillId="0" borderId="18" xfId="0" applyNumberFormat="1" applyFont="1" applyBorder="1" applyAlignment="1">
      <alignment horizontal="center" vertical="top"/>
    </xf>
    <xf numFmtId="3" fontId="1" fillId="3" borderId="62" xfId="0" applyNumberFormat="1" applyFont="1" applyFill="1" applyBorder="1" applyAlignment="1">
      <alignment vertical="top" wrapText="1"/>
    </xf>
    <xf numFmtId="3" fontId="1" fillId="3" borderId="70" xfId="0" applyNumberFormat="1" applyFont="1" applyFill="1" applyBorder="1" applyAlignment="1">
      <alignment vertical="top" wrapText="1"/>
    </xf>
    <xf numFmtId="3" fontId="1" fillId="3" borderId="10" xfId="0" applyNumberFormat="1" applyFont="1" applyFill="1" applyBorder="1" applyAlignment="1">
      <alignment vertical="top" wrapText="1"/>
    </xf>
    <xf numFmtId="3" fontId="1" fillId="3" borderId="59" xfId="0" applyNumberFormat="1" applyFont="1" applyFill="1" applyBorder="1" applyAlignment="1">
      <alignment vertical="top" wrapText="1"/>
    </xf>
    <xf numFmtId="3" fontId="1" fillId="3" borderId="64" xfId="0" applyNumberFormat="1" applyFont="1" applyFill="1" applyBorder="1" applyAlignment="1">
      <alignment vertical="top" wrapText="1"/>
    </xf>
    <xf numFmtId="165" fontId="1" fillId="0" borderId="80" xfId="0" applyNumberFormat="1" applyFont="1" applyBorder="1" applyAlignment="1">
      <alignment horizontal="center" vertical="top" wrapText="1"/>
    </xf>
    <xf numFmtId="165" fontId="15" fillId="0" borderId="68" xfId="0" applyNumberFormat="1" applyFont="1" applyBorder="1" applyAlignment="1">
      <alignment horizontal="center" vertical="top" wrapText="1"/>
    </xf>
    <xf numFmtId="165" fontId="15" fillId="0" borderId="11" xfId="0" applyNumberFormat="1" applyFont="1" applyBorder="1" applyAlignment="1">
      <alignment horizontal="center" vertical="top" wrapText="1"/>
    </xf>
    <xf numFmtId="165" fontId="15" fillId="3" borderId="0" xfId="0" applyNumberFormat="1" applyFont="1" applyFill="1" applyBorder="1" applyAlignment="1">
      <alignment horizontal="center" vertical="top" wrapText="1"/>
    </xf>
    <xf numFmtId="165" fontId="15" fillId="3" borderId="12" xfId="0" applyNumberFormat="1" applyFont="1" applyFill="1" applyBorder="1" applyAlignment="1">
      <alignment horizontal="center" vertical="top" wrapText="1"/>
    </xf>
    <xf numFmtId="3" fontId="15" fillId="3" borderId="14" xfId="0" applyNumberFormat="1" applyFont="1" applyFill="1" applyBorder="1" applyAlignment="1">
      <alignment vertical="top" wrapText="1"/>
    </xf>
    <xf numFmtId="164" fontId="4" fillId="0" borderId="0" xfId="0" applyNumberFormat="1" applyFont="1" applyBorder="1"/>
    <xf numFmtId="165" fontId="15" fillId="3" borderId="30" xfId="0" applyNumberFormat="1" applyFont="1" applyFill="1" applyBorder="1" applyAlignment="1">
      <alignment horizontal="center" vertical="top" wrapText="1"/>
    </xf>
    <xf numFmtId="165" fontId="1" fillId="0" borderId="70" xfId="0" applyNumberFormat="1" applyFont="1" applyBorder="1" applyAlignment="1">
      <alignment horizontal="center" vertical="top" wrapText="1"/>
    </xf>
    <xf numFmtId="165" fontId="1" fillId="0" borderId="3" xfId="0" applyNumberFormat="1" applyFont="1" applyBorder="1" applyAlignment="1">
      <alignment horizontal="center" vertical="top" wrapText="1"/>
    </xf>
    <xf numFmtId="165" fontId="1" fillId="0" borderId="43" xfId="0" applyNumberFormat="1" applyFont="1" applyBorder="1" applyAlignment="1">
      <alignment horizontal="center" vertical="top"/>
    </xf>
    <xf numFmtId="3" fontId="2" fillId="3" borderId="52" xfId="0" applyNumberFormat="1" applyFont="1" applyFill="1" applyBorder="1" applyAlignment="1">
      <alignment horizontal="center" vertical="center" wrapText="1"/>
    </xf>
    <xf numFmtId="3" fontId="5" fillId="6" borderId="46" xfId="0" applyNumberFormat="1" applyFont="1" applyFill="1" applyBorder="1" applyAlignment="1">
      <alignment horizontal="right" vertical="top" wrapText="1"/>
    </xf>
    <xf numFmtId="3" fontId="2" fillId="6" borderId="24" xfId="0" applyNumberFormat="1" applyFont="1" applyFill="1" applyBorder="1" applyAlignment="1">
      <alignment horizontal="right" vertical="top" wrapText="1"/>
    </xf>
    <xf numFmtId="165" fontId="15" fillId="3" borderId="68" xfId="0" applyNumberFormat="1" applyFont="1" applyFill="1" applyBorder="1" applyAlignment="1">
      <alignment horizontal="center" vertical="top" wrapText="1"/>
    </xf>
    <xf numFmtId="165" fontId="15" fillId="3" borderId="59" xfId="0" applyNumberFormat="1" applyFont="1" applyFill="1" applyBorder="1" applyAlignment="1">
      <alignment horizontal="center" vertical="top"/>
    </xf>
    <xf numFmtId="165" fontId="15" fillId="3" borderId="68" xfId="0" applyNumberFormat="1" applyFont="1" applyFill="1" applyBorder="1" applyAlignment="1">
      <alignment horizontal="center" vertical="top"/>
    </xf>
    <xf numFmtId="165" fontId="15" fillId="3" borderId="11" xfId="0" applyNumberFormat="1" applyFont="1" applyFill="1" applyBorder="1" applyAlignment="1">
      <alignment horizontal="center" vertical="top"/>
    </xf>
    <xf numFmtId="165" fontId="15" fillId="0" borderId="62" xfId="0" applyNumberFormat="1" applyFont="1" applyBorder="1" applyAlignment="1">
      <alignment horizontal="center" vertical="top" wrapText="1"/>
    </xf>
    <xf numFmtId="165" fontId="15" fillId="0" borderId="39" xfId="0" applyNumberFormat="1" applyFont="1" applyBorder="1" applyAlignment="1">
      <alignment horizontal="center" vertical="top" wrapText="1"/>
    </xf>
    <xf numFmtId="165" fontId="15" fillId="0" borderId="59" xfId="0" applyNumberFormat="1" applyFont="1" applyBorder="1" applyAlignment="1">
      <alignment horizontal="center" vertical="top"/>
    </xf>
    <xf numFmtId="165" fontId="15" fillId="0" borderId="10" xfId="0" applyNumberFormat="1" applyFont="1" applyBorder="1" applyAlignment="1">
      <alignment horizontal="center" vertical="top" wrapText="1"/>
    </xf>
    <xf numFmtId="165" fontId="1" fillId="0" borderId="6" xfId="0" applyNumberFormat="1" applyFont="1" applyFill="1" applyBorder="1" applyAlignment="1">
      <alignment horizontal="center" vertical="top" wrapText="1"/>
    </xf>
    <xf numFmtId="165" fontId="28" fillId="3" borderId="68" xfId="0" applyNumberFormat="1" applyFont="1" applyFill="1" applyBorder="1" applyAlignment="1">
      <alignment horizontal="center" vertical="top"/>
    </xf>
    <xf numFmtId="165" fontId="28" fillId="3" borderId="11" xfId="0" applyNumberFormat="1" applyFont="1" applyFill="1" applyBorder="1" applyAlignment="1">
      <alignment horizontal="center" vertical="top"/>
    </xf>
    <xf numFmtId="165" fontId="28" fillId="3" borderId="59" xfId="0" applyNumberFormat="1" applyFont="1" applyFill="1" applyBorder="1" applyAlignment="1">
      <alignment horizontal="center" vertical="top"/>
    </xf>
    <xf numFmtId="165" fontId="15" fillId="3" borderId="10" xfId="0" applyNumberFormat="1" applyFont="1" applyFill="1" applyBorder="1" applyAlignment="1">
      <alignment horizontal="center" vertical="top"/>
    </xf>
    <xf numFmtId="165" fontId="15" fillId="0" borderId="30" xfId="0" applyNumberFormat="1" applyFont="1" applyBorder="1" applyAlignment="1">
      <alignment horizontal="center" vertical="top"/>
    </xf>
    <xf numFmtId="165" fontId="15" fillId="3" borderId="64" xfId="0" applyNumberFormat="1" applyFont="1" applyFill="1" applyBorder="1" applyAlignment="1">
      <alignment horizontal="center" vertical="top" wrapText="1"/>
    </xf>
    <xf numFmtId="165" fontId="1" fillId="0" borderId="2" xfId="0" applyNumberFormat="1" applyFont="1" applyBorder="1" applyAlignment="1">
      <alignment horizontal="center" vertical="top" wrapText="1"/>
    </xf>
    <xf numFmtId="3" fontId="2" fillId="3" borderId="64" xfId="0" applyNumberFormat="1" applyFont="1" applyFill="1" applyBorder="1" applyAlignment="1">
      <alignment horizontal="center" vertical="top" wrapText="1"/>
    </xf>
    <xf numFmtId="3" fontId="2" fillId="3" borderId="4" xfId="0" applyNumberFormat="1" applyFont="1" applyFill="1" applyBorder="1" applyAlignment="1">
      <alignment horizontal="left" vertical="top"/>
    </xf>
    <xf numFmtId="164" fontId="1" fillId="3" borderId="64" xfId="0" applyNumberFormat="1" applyFont="1" applyFill="1" applyBorder="1" applyAlignment="1">
      <alignment horizontal="center" vertical="top"/>
    </xf>
    <xf numFmtId="164" fontId="1" fillId="3" borderId="2" xfId="0" applyNumberFormat="1" applyFont="1" applyFill="1" applyBorder="1" applyAlignment="1">
      <alignment horizontal="center" vertical="top"/>
    </xf>
    <xf numFmtId="164" fontId="1" fillId="3" borderId="39" xfId="0" applyNumberFormat="1" applyFont="1" applyFill="1" applyBorder="1" applyAlignment="1">
      <alignment horizontal="center" vertical="top"/>
    </xf>
    <xf numFmtId="3" fontId="2" fillId="3" borderId="6" xfId="0" applyNumberFormat="1" applyFont="1" applyFill="1" applyBorder="1" applyAlignment="1">
      <alignment horizontal="center" vertical="top" wrapText="1"/>
    </xf>
    <xf numFmtId="3" fontId="2" fillId="3" borderId="59" xfId="0" applyNumberFormat="1" applyFont="1" applyFill="1" applyBorder="1" applyAlignment="1">
      <alignment horizontal="center" vertical="top" wrapText="1"/>
    </xf>
    <xf numFmtId="3" fontId="2" fillId="3" borderId="23" xfId="0" applyNumberFormat="1" applyFont="1" applyFill="1" applyBorder="1" applyAlignment="1">
      <alignment horizontal="center" vertical="top" wrapText="1"/>
    </xf>
    <xf numFmtId="49" fontId="14" fillId="3" borderId="43" xfId="0" applyNumberFormat="1" applyFont="1" applyFill="1" applyBorder="1" applyAlignment="1">
      <alignment horizontal="center" vertical="top" wrapText="1"/>
    </xf>
    <xf numFmtId="49" fontId="14" fillId="3" borderId="26" xfId="0" applyNumberFormat="1" applyFont="1" applyFill="1" applyBorder="1" applyAlignment="1">
      <alignment horizontal="center" vertical="top" wrapText="1"/>
    </xf>
    <xf numFmtId="3" fontId="4" fillId="0" borderId="27" xfId="0" applyNumberFormat="1" applyFont="1" applyBorder="1" applyAlignment="1"/>
    <xf numFmtId="3" fontId="1" fillId="3" borderId="33" xfId="0" applyNumberFormat="1" applyFont="1" applyFill="1" applyBorder="1" applyAlignment="1">
      <alignment horizontal="left" vertical="top" wrapText="1"/>
    </xf>
    <xf numFmtId="3" fontId="1" fillId="3" borderId="11" xfId="0" applyNumberFormat="1" applyFont="1" applyFill="1" applyBorder="1" applyAlignment="1">
      <alignment horizontal="left" vertical="top" wrapText="1"/>
    </xf>
    <xf numFmtId="3" fontId="1" fillId="3" borderId="39" xfId="0" applyNumberFormat="1" applyFont="1" applyFill="1" applyBorder="1" applyAlignment="1">
      <alignment horizontal="left" vertical="top" wrapText="1"/>
    </xf>
    <xf numFmtId="11" fontId="5" fillId="8" borderId="8" xfId="0" applyNumberFormat="1" applyFont="1" applyFill="1" applyBorder="1" applyAlignment="1">
      <alignment horizontal="left" vertical="top" wrapText="1"/>
    </xf>
    <xf numFmtId="11" fontId="5" fillId="8" borderId="57" xfId="0" applyNumberFormat="1" applyFont="1" applyFill="1" applyBorder="1" applyAlignment="1">
      <alignment horizontal="left" vertical="top" wrapText="1"/>
    </xf>
    <xf numFmtId="11" fontId="5" fillId="8" borderId="41" xfId="0" applyNumberFormat="1" applyFont="1" applyFill="1" applyBorder="1" applyAlignment="1">
      <alignment horizontal="left" vertical="top" wrapText="1"/>
    </xf>
    <xf numFmtId="11" fontId="5" fillId="8" borderId="9" xfId="0" applyNumberFormat="1" applyFont="1" applyFill="1" applyBorder="1" applyAlignment="1">
      <alignment horizontal="left" vertical="top" wrapText="1"/>
    </xf>
    <xf numFmtId="3" fontId="1" fillId="3" borderId="33" xfId="0" applyNumberFormat="1" applyFont="1" applyFill="1" applyBorder="1" applyAlignment="1">
      <alignment horizontal="center" vertical="top" wrapText="1"/>
    </xf>
    <xf numFmtId="3" fontId="1" fillId="3" borderId="20" xfId="0" applyNumberFormat="1" applyFont="1" applyFill="1" applyBorder="1" applyAlignment="1">
      <alignment horizontal="center" vertical="top" wrapText="1"/>
    </xf>
    <xf numFmtId="3" fontId="3" fillId="0" borderId="43" xfId="0" applyNumberFormat="1" applyFont="1" applyBorder="1" applyAlignment="1">
      <alignment horizontal="center" vertical="center" wrapText="1"/>
    </xf>
    <xf numFmtId="3" fontId="3" fillId="0" borderId="30" xfId="0" applyNumberFormat="1" applyFont="1" applyBorder="1" applyAlignment="1">
      <alignment horizontal="center" vertical="center" wrapText="1"/>
    </xf>
    <xf numFmtId="0" fontId="1" fillId="3" borderId="6" xfId="0" applyFont="1" applyFill="1" applyBorder="1" applyAlignment="1">
      <alignment horizontal="center" vertical="top" wrapText="1"/>
    </xf>
    <xf numFmtId="0" fontId="1" fillId="3" borderId="59" xfId="0" applyFont="1" applyFill="1" applyBorder="1" applyAlignment="1">
      <alignment horizontal="center" vertical="top" wrapText="1"/>
    </xf>
    <xf numFmtId="3" fontId="1" fillId="3" borderId="20" xfId="0" applyNumberFormat="1" applyFont="1" applyFill="1" applyBorder="1" applyAlignment="1">
      <alignment horizontal="left" vertical="top" wrapText="1"/>
    </xf>
    <xf numFmtId="3" fontId="1" fillId="3" borderId="36" xfId="0" applyNumberFormat="1" applyFont="1" applyFill="1" applyBorder="1" applyAlignment="1">
      <alignment horizontal="left" vertical="top" wrapText="1"/>
    </xf>
    <xf numFmtId="3" fontId="1" fillId="3" borderId="24" xfId="0" applyNumberFormat="1" applyFont="1" applyFill="1" applyBorder="1" applyAlignment="1">
      <alignment horizontal="left" vertical="top" wrapText="1"/>
    </xf>
    <xf numFmtId="3" fontId="5" fillId="6" borderId="56" xfId="0" applyNumberFormat="1" applyFont="1" applyFill="1" applyBorder="1" applyAlignment="1">
      <alignment horizontal="right" vertical="top" wrapText="1"/>
    </xf>
    <xf numFmtId="3" fontId="5" fillId="6" borderId="53" xfId="0" applyNumberFormat="1" applyFont="1" applyFill="1" applyBorder="1" applyAlignment="1">
      <alignment horizontal="right" vertical="top" wrapText="1"/>
    </xf>
    <xf numFmtId="3" fontId="1" fillId="0" borderId="43" xfId="0" applyNumberFormat="1" applyFont="1" applyBorder="1" applyAlignment="1">
      <alignment horizontal="center" vertical="top" wrapText="1"/>
    </xf>
    <xf numFmtId="3" fontId="1" fillId="0" borderId="64" xfId="0" applyNumberFormat="1" applyFont="1" applyBorder="1" applyAlignment="1">
      <alignment horizontal="center" vertical="top" wrapText="1"/>
    </xf>
    <xf numFmtId="0" fontId="1" fillId="3" borderId="70" xfId="0" applyFont="1" applyFill="1" applyBorder="1" applyAlignment="1">
      <alignment horizontal="center" vertical="top" wrapText="1"/>
    </xf>
    <xf numFmtId="0" fontId="1" fillId="3" borderId="68" xfId="0" applyFont="1" applyFill="1" applyBorder="1" applyAlignment="1">
      <alignment horizontal="center" vertical="top" wrapText="1"/>
    </xf>
    <xf numFmtId="0" fontId="1" fillId="3" borderId="79" xfId="0" applyFont="1" applyFill="1" applyBorder="1" applyAlignment="1">
      <alignment horizontal="center" vertical="top" wrapText="1"/>
    </xf>
    <xf numFmtId="3" fontId="1" fillId="0" borderId="2" xfId="0" applyNumberFormat="1" applyFont="1" applyBorder="1" applyAlignment="1">
      <alignment horizontal="center" vertical="top" wrapText="1"/>
    </xf>
    <xf numFmtId="3" fontId="1" fillId="0" borderId="62" xfId="0" applyNumberFormat="1" applyFont="1" applyBorder="1" applyAlignment="1">
      <alignment horizontal="center" vertical="top" wrapText="1"/>
    </xf>
    <xf numFmtId="3" fontId="1" fillId="0" borderId="3" xfId="0" applyNumberFormat="1" applyFont="1" applyBorder="1" applyAlignment="1">
      <alignment horizontal="center" vertical="top" wrapText="1"/>
    </xf>
    <xf numFmtId="3" fontId="1" fillId="0" borderId="39" xfId="0" applyNumberFormat="1" applyFont="1" applyBorder="1" applyAlignment="1">
      <alignment horizontal="center" vertical="top" wrapText="1"/>
    </xf>
    <xf numFmtId="164" fontId="1" fillId="0" borderId="14" xfId="0" applyNumberFormat="1" applyFont="1" applyFill="1" applyBorder="1" applyAlignment="1">
      <alignment horizontal="center" vertical="top" wrapText="1"/>
    </xf>
    <xf numFmtId="164" fontId="1" fillId="0" borderId="31" xfId="0" applyNumberFormat="1" applyFont="1" applyFill="1" applyBorder="1" applyAlignment="1">
      <alignment horizontal="center" vertical="top" wrapText="1"/>
    </xf>
    <xf numFmtId="3" fontId="1" fillId="0" borderId="30" xfId="0" applyNumberFormat="1" applyFont="1" applyBorder="1" applyAlignment="1">
      <alignment horizontal="center" vertical="top" wrapText="1"/>
    </xf>
    <xf numFmtId="3" fontId="2" fillId="3" borderId="33" xfId="0" applyNumberFormat="1" applyFont="1" applyFill="1" applyBorder="1" applyAlignment="1">
      <alignment horizontal="center" vertical="top" wrapText="1"/>
    </xf>
    <xf numFmtId="3" fontId="2" fillId="3" borderId="20" xfId="0" applyNumberFormat="1" applyFont="1" applyFill="1" applyBorder="1" applyAlignment="1">
      <alignment horizontal="center" vertical="top" wrapText="1"/>
    </xf>
    <xf numFmtId="3" fontId="1" fillId="3" borderId="71" xfId="0" applyNumberFormat="1" applyFont="1" applyFill="1" applyBorder="1" applyAlignment="1">
      <alignment horizontal="left" vertical="top" wrapText="1"/>
    </xf>
    <xf numFmtId="3" fontId="1" fillId="3" borderId="66" xfId="0" applyNumberFormat="1" applyFont="1" applyFill="1" applyBorder="1" applyAlignment="1">
      <alignment horizontal="left" vertical="top" wrapText="1"/>
    </xf>
    <xf numFmtId="164" fontId="1" fillId="0" borderId="7" xfId="0" applyNumberFormat="1" applyFont="1" applyFill="1" applyBorder="1" applyAlignment="1">
      <alignment horizontal="center" vertical="top" wrapText="1"/>
    </xf>
    <xf numFmtId="3" fontId="1" fillId="3" borderId="30" xfId="0" applyNumberFormat="1" applyFont="1" applyFill="1" applyBorder="1" applyAlignment="1">
      <alignment horizontal="center" vertical="top" wrapText="1"/>
    </xf>
    <xf numFmtId="3" fontId="1" fillId="0" borderId="72" xfId="0" applyNumberFormat="1" applyFont="1" applyFill="1" applyBorder="1" applyAlignment="1">
      <alignment horizontal="center" vertical="top" wrapText="1"/>
    </xf>
    <xf numFmtId="3" fontId="1" fillId="0" borderId="31" xfId="0" applyNumberFormat="1" applyFont="1" applyFill="1" applyBorder="1" applyAlignment="1">
      <alignment horizontal="center" vertical="top" wrapText="1"/>
    </xf>
    <xf numFmtId="164" fontId="1" fillId="0" borderId="72" xfId="0" applyNumberFormat="1" applyFont="1" applyFill="1" applyBorder="1" applyAlignment="1">
      <alignment horizontal="center" vertical="top" wrapText="1"/>
    </xf>
    <xf numFmtId="3" fontId="1" fillId="3" borderId="63" xfId="0" applyNumberFormat="1" applyFont="1" applyFill="1" applyBorder="1" applyAlignment="1">
      <alignment horizontal="center" vertical="top" wrapText="1"/>
    </xf>
    <xf numFmtId="3" fontId="1" fillId="3" borderId="64" xfId="0" applyNumberFormat="1" applyFont="1" applyFill="1" applyBorder="1" applyAlignment="1">
      <alignment horizontal="center" vertical="top" wrapText="1"/>
    </xf>
    <xf numFmtId="165" fontId="1" fillId="3" borderId="33" xfId="0" applyNumberFormat="1" applyFont="1" applyFill="1" applyBorder="1" applyAlignment="1">
      <alignment horizontal="center" vertical="top" wrapText="1"/>
    </xf>
    <xf numFmtId="165" fontId="1" fillId="3" borderId="39" xfId="0" applyNumberFormat="1" applyFont="1" applyFill="1" applyBorder="1" applyAlignment="1">
      <alignment horizontal="center" vertical="top" wrapText="1"/>
    </xf>
    <xf numFmtId="3" fontId="1" fillId="3" borderId="14" xfId="0" applyNumberFormat="1" applyFont="1" applyFill="1" applyBorder="1" applyAlignment="1">
      <alignment horizontal="left" vertical="top" wrapText="1"/>
    </xf>
    <xf numFmtId="3" fontId="5" fillId="2" borderId="52" xfId="0" applyNumberFormat="1" applyFont="1" applyFill="1" applyBorder="1" applyAlignment="1">
      <alignment horizontal="right" vertical="top" wrapText="1"/>
    </xf>
    <xf numFmtId="3" fontId="5" fillId="2" borderId="57" xfId="0" applyNumberFormat="1" applyFont="1" applyFill="1" applyBorder="1" applyAlignment="1">
      <alignment horizontal="right" vertical="top" wrapText="1"/>
    </xf>
    <xf numFmtId="3" fontId="5" fillId="2" borderId="9" xfId="0" applyNumberFormat="1" applyFont="1" applyFill="1" applyBorder="1" applyAlignment="1">
      <alignment horizontal="right" vertical="top" wrapText="1"/>
    </xf>
    <xf numFmtId="3" fontId="5" fillId="9" borderId="32" xfId="0" applyNumberFormat="1" applyFont="1" applyFill="1" applyBorder="1" applyAlignment="1">
      <alignment horizontal="right" vertical="top" wrapText="1"/>
    </xf>
    <xf numFmtId="3" fontId="5" fillId="9" borderId="34" xfId="0" applyNumberFormat="1" applyFont="1" applyFill="1" applyBorder="1" applyAlignment="1">
      <alignment horizontal="right" vertical="top" wrapText="1"/>
    </xf>
    <xf numFmtId="3" fontId="5" fillId="9" borderId="58" xfId="0" applyNumberFormat="1" applyFont="1" applyFill="1" applyBorder="1" applyAlignment="1">
      <alignment horizontal="right" vertical="top" wrapText="1"/>
    </xf>
    <xf numFmtId="3" fontId="1" fillId="3" borderId="67" xfId="0" applyNumberFormat="1" applyFont="1" applyFill="1" applyBorder="1" applyAlignment="1">
      <alignment horizontal="left" vertical="top" wrapText="1"/>
    </xf>
    <xf numFmtId="3" fontId="1" fillId="0" borderId="14" xfId="0" applyNumberFormat="1" applyFont="1" applyFill="1" applyBorder="1" applyAlignment="1">
      <alignment vertical="top" wrapText="1"/>
    </xf>
    <xf numFmtId="3" fontId="1" fillId="0" borderId="31" xfId="0" applyNumberFormat="1" applyFont="1" applyFill="1" applyBorder="1" applyAlignment="1">
      <alignment vertical="top" wrapText="1"/>
    </xf>
    <xf numFmtId="11" fontId="3" fillId="0" borderId="2" xfId="0" applyNumberFormat="1" applyFont="1" applyBorder="1" applyAlignment="1">
      <alignment horizontal="center" vertical="center" textRotation="90" wrapText="1"/>
    </xf>
    <xf numFmtId="11" fontId="3" fillId="0" borderId="10" xfId="0" applyNumberFormat="1" applyFont="1" applyBorder="1" applyAlignment="1">
      <alignment horizontal="center" vertical="center" textRotation="90" wrapText="1"/>
    </xf>
    <xf numFmtId="3" fontId="2" fillId="0" borderId="32" xfId="0" applyNumberFormat="1" applyFont="1" applyFill="1" applyBorder="1" applyAlignment="1">
      <alignment horizontal="center" vertical="top" wrapText="1"/>
    </xf>
    <xf numFmtId="3" fontId="2" fillId="0" borderId="40" xfId="0" applyNumberFormat="1" applyFont="1" applyFill="1" applyBorder="1" applyAlignment="1">
      <alignment horizontal="center" vertical="top" wrapText="1"/>
    </xf>
    <xf numFmtId="3" fontId="1" fillId="0" borderId="14" xfId="0" applyNumberFormat="1" applyFont="1" applyFill="1" applyBorder="1" applyAlignment="1">
      <alignment horizontal="center" vertical="top" wrapText="1"/>
    </xf>
    <xf numFmtId="0" fontId="1" fillId="3" borderId="7" xfId="0" applyFont="1" applyFill="1" applyBorder="1" applyAlignment="1">
      <alignment horizontal="center" vertical="top"/>
    </xf>
    <xf numFmtId="0" fontId="1" fillId="3" borderId="14" xfId="0" applyFont="1" applyFill="1" applyBorder="1" applyAlignment="1">
      <alignment horizontal="center" vertical="top"/>
    </xf>
    <xf numFmtId="0" fontId="1" fillId="3" borderId="24" xfId="0" applyFont="1" applyFill="1" applyBorder="1" applyAlignment="1">
      <alignment horizontal="center" vertical="top"/>
    </xf>
    <xf numFmtId="3" fontId="1" fillId="0" borderId="36" xfId="0" applyNumberFormat="1" applyFont="1" applyBorder="1" applyAlignment="1">
      <alignment horizontal="left" vertical="top" wrapText="1"/>
    </xf>
    <xf numFmtId="3" fontId="1" fillId="0" borderId="24" xfId="0" applyNumberFormat="1" applyFont="1" applyBorder="1" applyAlignment="1">
      <alignment horizontal="left" vertical="top" wrapText="1"/>
    </xf>
    <xf numFmtId="3" fontId="2" fillId="6" borderId="56" xfId="0" applyNumberFormat="1" applyFont="1" applyFill="1" applyBorder="1" applyAlignment="1">
      <alignment horizontal="right" vertical="top" wrapText="1"/>
    </xf>
    <xf numFmtId="3" fontId="2" fillId="6" borderId="55" xfId="0" applyNumberFormat="1" applyFont="1" applyFill="1" applyBorder="1" applyAlignment="1">
      <alignment horizontal="right" vertical="top" wrapText="1"/>
    </xf>
    <xf numFmtId="3" fontId="1" fillId="0" borderId="26" xfId="0" applyNumberFormat="1" applyFont="1" applyBorder="1" applyAlignment="1">
      <alignment horizontal="center" vertical="top" wrapText="1"/>
    </xf>
    <xf numFmtId="3" fontId="5" fillId="6" borderId="23" xfId="0" applyNumberFormat="1" applyFont="1" applyFill="1" applyBorder="1" applyAlignment="1">
      <alignment horizontal="right" vertical="top" wrapText="1"/>
    </xf>
    <xf numFmtId="3" fontId="1" fillId="3" borderId="3" xfId="0" applyNumberFormat="1" applyFont="1" applyFill="1" applyBorder="1" applyAlignment="1">
      <alignment horizontal="left" vertical="top" wrapText="1"/>
    </xf>
    <xf numFmtId="164" fontId="1" fillId="3" borderId="43" xfId="0" applyNumberFormat="1" applyFont="1" applyFill="1" applyBorder="1" applyAlignment="1">
      <alignment horizontal="center" vertical="top"/>
    </xf>
    <xf numFmtId="164" fontId="1" fillId="3" borderId="64" xfId="0" applyNumberFormat="1" applyFont="1" applyFill="1" applyBorder="1" applyAlignment="1">
      <alignment horizontal="center" vertical="top"/>
    </xf>
    <xf numFmtId="3" fontId="1" fillId="3" borderId="7" xfId="0" applyNumberFormat="1" applyFont="1" applyFill="1" applyBorder="1" applyAlignment="1">
      <alignment horizontal="left" vertical="top" wrapText="1"/>
    </xf>
    <xf numFmtId="164" fontId="1" fillId="3" borderId="7" xfId="0" applyNumberFormat="1" applyFont="1" applyFill="1" applyBorder="1" applyAlignment="1">
      <alignment horizontal="center" vertical="top" wrapText="1"/>
    </xf>
    <xf numFmtId="164" fontId="1" fillId="3" borderId="31" xfId="0" applyNumberFormat="1" applyFont="1" applyFill="1" applyBorder="1" applyAlignment="1">
      <alignment horizontal="center" vertical="top" wrapText="1"/>
    </xf>
    <xf numFmtId="164" fontId="1" fillId="3" borderId="2" xfId="0" applyNumberFormat="1" applyFont="1" applyFill="1" applyBorder="1" applyAlignment="1">
      <alignment horizontal="center" vertical="top"/>
    </xf>
    <xf numFmtId="164" fontId="1" fillId="3" borderId="62" xfId="0" applyNumberFormat="1" applyFont="1" applyFill="1" applyBorder="1" applyAlignment="1">
      <alignment horizontal="center" vertical="top"/>
    </xf>
    <xf numFmtId="164" fontId="1" fillId="3" borderId="3" xfId="0" applyNumberFormat="1" applyFont="1" applyFill="1" applyBorder="1" applyAlignment="1">
      <alignment horizontal="center" vertical="top"/>
    </xf>
    <xf numFmtId="164" fontId="1" fillId="3" borderId="39" xfId="0" applyNumberFormat="1" applyFont="1" applyFill="1" applyBorder="1" applyAlignment="1">
      <alignment horizontal="center" vertical="top"/>
    </xf>
    <xf numFmtId="0" fontId="1" fillId="3" borderId="3" xfId="0" applyFont="1" applyFill="1" applyBorder="1" applyAlignment="1">
      <alignment horizontal="left" vertical="top" wrapText="1"/>
    </xf>
    <xf numFmtId="0" fontId="1" fillId="3" borderId="11" xfId="0" applyFont="1" applyFill="1" applyBorder="1" applyAlignment="1">
      <alignment horizontal="left" vertical="top" wrapText="1"/>
    </xf>
    <xf numFmtId="0" fontId="1" fillId="3" borderId="20" xfId="0" applyFont="1" applyFill="1" applyBorder="1" applyAlignment="1">
      <alignment horizontal="left" vertical="top" wrapText="1"/>
    </xf>
    <xf numFmtId="0" fontId="1" fillId="3" borderId="3" xfId="0" applyFont="1" applyFill="1" applyBorder="1" applyAlignment="1">
      <alignment horizontal="center" vertical="top" wrapText="1"/>
    </xf>
    <xf numFmtId="0" fontId="1" fillId="3" borderId="11" xfId="0" applyFont="1" applyFill="1" applyBorder="1" applyAlignment="1">
      <alignment horizontal="center" vertical="top" wrapText="1"/>
    </xf>
    <xf numFmtId="0" fontId="1" fillId="3" borderId="20" xfId="0" applyFont="1" applyFill="1" applyBorder="1" applyAlignment="1">
      <alignment horizontal="center" vertical="top" wrapText="1"/>
    </xf>
    <xf numFmtId="3" fontId="1" fillId="3" borderId="43" xfId="0" applyNumberFormat="1" applyFont="1" applyFill="1" applyBorder="1" applyAlignment="1">
      <alignment horizontal="center" vertical="top" wrapText="1"/>
    </xf>
    <xf numFmtId="3" fontId="2" fillId="3" borderId="3" xfId="0" applyNumberFormat="1" applyFont="1" applyFill="1" applyBorder="1" applyAlignment="1">
      <alignment horizontal="left" vertical="top" wrapText="1"/>
    </xf>
    <xf numFmtId="3" fontId="2" fillId="3" borderId="39" xfId="0" applyNumberFormat="1" applyFont="1" applyFill="1" applyBorder="1" applyAlignment="1">
      <alignment horizontal="left" vertical="top" wrapText="1"/>
    </xf>
    <xf numFmtId="3" fontId="1" fillId="0" borderId="7" xfId="0" applyNumberFormat="1" applyFont="1" applyFill="1" applyBorder="1" applyAlignment="1">
      <alignment horizontal="center" vertical="top" wrapText="1"/>
    </xf>
    <xf numFmtId="165" fontId="1" fillId="3" borderId="43" xfId="0" applyNumberFormat="1" applyFont="1" applyFill="1" applyBorder="1" applyAlignment="1">
      <alignment horizontal="center" vertical="top"/>
    </xf>
    <xf numFmtId="165" fontId="1" fillId="3" borderId="64" xfId="0" applyNumberFormat="1" applyFont="1" applyFill="1" applyBorder="1" applyAlignment="1">
      <alignment horizontal="center" vertical="top"/>
    </xf>
    <xf numFmtId="3" fontId="1" fillId="0" borderId="7" xfId="0" applyNumberFormat="1" applyFont="1" applyBorder="1" applyAlignment="1">
      <alignment horizontal="left" vertical="top" wrapText="1"/>
    </xf>
    <xf numFmtId="3" fontId="1" fillId="0" borderId="31" xfId="0" applyNumberFormat="1" applyFont="1" applyBorder="1" applyAlignment="1">
      <alignment horizontal="left" vertical="top" wrapText="1"/>
    </xf>
    <xf numFmtId="3" fontId="1" fillId="0" borderId="7" xfId="0" applyNumberFormat="1" applyFont="1" applyBorder="1" applyAlignment="1">
      <alignment horizontal="center" vertical="top" wrapText="1"/>
    </xf>
    <xf numFmtId="3" fontId="1" fillId="0" borderId="31" xfId="0" applyNumberFormat="1" applyFont="1" applyBorder="1" applyAlignment="1">
      <alignment horizontal="center" vertical="top" wrapText="1"/>
    </xf>
    <xf numFmtId="165" fontId="1" fillId="3" borderId="2" xfId="0" applyNumberFormat="1" applyFont="1" applyFill="1" applyBorder="1" applyAlignment="1">
      <alignment horizontal="center" vertical="top" wrapText="1"/>
    </xf>
    <xf numFmtId="165" fontId="1" fillId="3" borderId="62" xfId="0" applyNumberFormat="1" applyFont="1" applyFill="1" applyBorder="1" applyAlignment="1">
      <alignment horizontal="center" vertical="top" wrapText="1"/>
    </xf>
    <xf numFmtId="165" fontId="1" fillId="3" borderId="3" xfId="0" applyNumberFormat="1" applyFont="1" applyFill="1" applyBorder="1" applyAlignment="1">
      <alignment horizontal="center" vertical="top" wrapText="1"/>
    </xf>
    <xf numFmtId="3" fontId="1" fillId="4" borderId="27" xfId="0" applyNumberFormat="1" applyFont="1" applyFill="1" applyBorder="1" applyAlignment="1">
      <alignment horizontal="center" vertical="top"/>
    </xf>
    <xf numFmtId="49" fontId="1" fillId="3" borderId="43" xfId="0" applyNumberFormat="1" applyFont="1" applyFill="1" applyBorder="1" applyAlignment="1">
      <alignment horizontal="center" vertical="top" wrapText="1"/>
    </xf>
    <xf numFmtId="49" fontId="1" fillId="3" borderId="30" xfId="0" applyNumberFormat="1" applyFont="1" applyFill="1" applyBorder="1" applyAlignment="1">
      <alignment horizontal="center" vertical="top" wrapText="1"/>
    </xf>
    <xf numFmtId="49" fontId="1" fillId="3" borderId="26" xfId="0" applyNumberFormat="1" applyFont="1" applyFill="1" applyBorder="1" applyAlignment="1">
      <alignment horizontal="center" vertical="top" wrapText="1"/>
    </xf>
    <xf numFmtId="3" fontId="5" fillId="6" borderId="47" xfId="0" applyNumberFormat="1" applyFont="1" applyFill="1" applyBorder="1" applyAlignment="1">
      <alignment horizontal="right" vertical="top" wrapText="1"/>
    </xf>
    <xf numFmtId="3" fontId="5" fillId="6" borderId="55" xfId="0" applyNumberFormat="1" applyFont="1" applyFill="1" applyBorder="1" applyAlignment="1">
      <alignment horizontal="right" vertical="top" wrapText="1"/>
    </xf>
    <xf numFmtId="3" fontId="4" fillId="0" borderId="27" xfId="0" applyNumberFormat="1" applyFont="1" applyBorder="1" applyAlignment="1">
      <alignment horizontal="center"/>
    </xf>
    <xf numFmtId="3" fontId="5" fillId="7" borderId="8" xfId="0" applyNumberFormat="1" applyFont="1" applyFill="1" applyBorder="1" applyAlignment="1">
      <alignment horizontal="right" vertical="top" wrapText="1"/>
    </xf>
    <xf numFmtId="3" fontId="5" fillId="7" borderId="57" xfId="0" applyNumberFormat="1" applyFont="1" applyFill="1" applyBorder="1" applyAlignment="1">
      <alignment horizontal="right" vertical="top" wrapText="1"/>
    </xf>
    <xf numFmtId="3" fontId="5" fillId="7" borderId="9" xfId="0" applyNumberFormat="1" applyFont="1" applyFill="1" applyBorder="1" applyAlignment="1">
      <alignment horizontal="right" vertical="top" wrapText="1"/>
    </xf>
    <xf numFmtId="3" fontId="5" fillId="6" borderId="28" xfId="0" applyNumberFormat="1" applyFont="1" applyFill="1" applyBorder="1" applyAlignment="1">
      <alignment horizontal="right" vertical="top" wrapText="1"/>
    </xf>
    <xf numFmtId="3" fontId="5" fillId="6" borderId="17" xfId="0" applyNumberFormat="1" applyFont="1" applyFill="1" applyBorder="1" applyAlignment="1">
      <alignment horizontal="right" vertical="top" wrapText="1"/>
    </xf>
    <xf numFmtId="3" fontId="5" fillId="6" borderId="18" xfId="0" applyNumberFormat="1" applyFont="1" applyFill="1" applyBorder="1" applyAlignment="1">
      <alignment horizontal="right" vertical="top" wrapText="1"/>
    </xf>
    <xf numFmtId="3" fontId="3" fillId="0" borderId="28" xfId="0" applyNumberFormat="1" applyFont="1" applyBorder="1" applyAlignment="1">
      <alignment horizontal="left" vertical="top" wrapText="1"/>
    </xf>
    <xf numFmtId="3" fontId="3" fillId="0" borderId="17" xfId="0" applyNumberFormat="1" applyFont="1" applyBorder="1" applyAlignment="1">
      <alignment horizontal="left" vertical="top" wrapText="1"/>
    </xf>
    <xf numFmtId="3" fontId="3" fillId="0" borderId="18" xfId="0" applyNumberFormat="1" applyFont="1" applyBorder="1" applyAlignment="1">
      <alignment horizontal="left" vertical="top" wrapText="1"/>
    </xf>
    <xf numFmtId="3" fontId="5" fillId="2" borderId="4" xfId="0" applyNumberFormat="1" applyFont="1" applyFill="1" applyBorder="1" applyAlignment="1">
      <alignment horizontal="right" vertical="top" wrapText="1"/>
    </xf>
    <xf numFmtId="3" fontId="5" fillId="2" borderId="27" xfId="0" applyNumberFormat="1" applyFont="1" applyFill="1" applyBorder="1" applyAlignment="1">
      <alignment horizontal="right" vertical="top" wrapText="1"/>
    </xf>
    <xf numFmtId="3" fontId="5" fillId="2" borderId="6" xfId="0" applyNumberFormat="1" applyFont="1" applyFill="1" applyBorder="1" applyAlignment="1">
      <alignment horizontal="right" vertical="top" wrapText="1"/>
    </xf>
    <xf numFmtId="3" fontId="2" fillId="2" borderId="65" xfId="0" applyNumberFormat="1" applyFont="1" applyFill="1" applyBorder="1" applyAlignment="1">
      <alignment horizontal="left" vertical="top" wrapText="1"/>
    </xf>
    <xf numFmtId="3" fontId="2" fillId="2" borderId="48" xfId="0" applyNumberFormat="1" applyFont="1" applyFill="1" applyBorder="1" applyAlignment="1">
      <alignment horizontal="left" vertical="top" wrapText="1"/>
    </xf>
    <xf numFmtId="49" fontId="1" fillId="0" borderId="11" xfId="0" applyNumberFormat="1" applyFont="1" applyBorder="1" applyAlignment="1">
      <alignment horizontal="center" vertical="top"/>
    </xf>
    <xf numFmtId="49" fontId="1" fillId="0" borderId="20" xfId="0" applyNumberFormat="1" applyFont="1" applyBorder="1" applyAlignment="1">
      <alignment horizontal="center" vertical="top"/>
    </xf>
    <xf numFmtId="0" fontId="1" fillId="3" borderId="7" xfId="0" applyFont="1" applyFill="1" applyBorder="1" applyAlignment="1">
      <alignment horizontal="left" vertical="top" wrapText="1"/>
    </xf>
    <xf numFmtId="0" fontId="1" fillId="3" borderId="14" xfId="0" applyFont="1" applyFill="1" applyBorder="1" applyAlignment="1">
      <alignment horizontal="left" vertical="top" wrapText="1"/>
    </xf>
    <xf numFmtId="0" fontId="1" fillId="3" borderId="24" xfId="0" applyFont="1" applyFill="1" applyBorder="1" applyAlignment="1">
      <alignment horizontal="left" vertical="top" wrapText="1"/>
    </xf>
    <xf numFmtId="0" fontId="1" fillId="3" borderId="7" xfId="0" applyFont="1" applyFill="1" applyBorder="1" applyAlignment="1">
      <alignment horizontal="center" vertical="top" wrapText="1"/>
    </xf>
    <xf numFmtId="0" fontId="1" fillId="3" borderId="14" xfId="0" applyFont="1" applyFill="1" applyBorder="1" applyAlignment="1">
      <alignment horizontal="center" vertical="top" wrapText="1"/>
    </xf>
    <xf numFmtId="0" fontId="1" fillId="3" borderId="24" xfId="0" applyFont="1" applyFill="1" applyBorder="1" applyAlignment="1">
      <alignment horizontal="center" vertical="top" wrapText="1"/>
    </xf>
    <xf numFmtId="49" fontId="1" fillId="0" borderId="3" xfId="0" applyNumberFormat="1" applyFont="1" applyBorder="1" applyAlignment="1">
      <alignment horizontal="center" vertical="top"/>
    </xf>
    <xf numFmtId="3" fontId="1" fillId="3" borderId="26" xfId="0" applyNumberFormat="1" applyFont="1" applyFill="1" applyBorder="1" applyAlignment="1">
      <alignment horizontal="center" vertical="top" wrapText="1"/>
    </xf>
    <xf numFmtId="3" fontId="1" fillId="5" borderId="0" xfId="0" applyNumberFormat="1" applyFont="1" applyFill="1" applyAlignment="1">
      <alignment horizontal="left" vertical="top" wrapText="1"/>
    </xf>
    <xf numFmtId="3" fontId="2" fillId="3" borderId="28" xfId="0" applyNumberFormat="1" applyFont="1" applyFill="1" applyBorder="1" applyAlignment="1">
      <alignment horizontal="left" vertical="top" wrapText="1"/>
    </xf>
    <xf numFmtId="3" fontId="2" fillId="3" borderId="17" xfId="0" applyNumberFormat="1" applyFont="1" applyFill="1" applyBorder="1" applyAlignment="1">
      <alignment horizontal="left" vertical="top" wrapText="1"/>
    </xf>
    <xf numFmtId="3" fontId="2" fillId="3" borderId="18" xfId="0" applyNumberFormat="1" applyFont="1" applyFill="1" applyBorder="1" applyAlignment="1">
      <alignment horizontal="left" vertical="top" wrapText="1"/>
    </xf>
    <xf numFmtId="3" fontId="5" fillId="0" borderId="1" xfId="0" applyNumberFormat="1" applyFont="1" applyFill="1" applyBorder="1" applyAlignment="1">
      <alignment horizontal="center" wrapText="1"/>
    </xf>
    <xf numFmtId="3" fontId="2" fillId="7" borderId="28" xfId="0" applyNumberFormat="1" applyFont="1" applyFill="1" applyBorder="1" applyAlignment="1">
      <alignment horizontal="right" vertical="top" wrapText="1"/>
    </xf>
    <xf numFmtId="3" fontId="2" fillId="7" borderId="17" xfId="0" applyNumberFormat="1" applyFont="1" applyFill="1" applyBorder="1" applyAlignment="1">
      <alignment horizontal="right" vertical="top" wrapText="1"/>
    </xf>
    <xf numFmtId="3" fontId="2" fillId="7" borderId="18" xfId="0" applyNumberFormat="1" applyFont="1" applyFill="1" applyBorder="1" applyAlignment="1">
      <alignment horizontal="right" vertical="top" wrapText="1"/>
    </xf>
    <xf numFmtId="3" fontId="2" fillId="0" borderId="51" xfId="0" applyNumberFormat="1" applyFont="1" applyBorder="1" applyAlignment="1">
      <alignment horizontal="center" vertical="center" wrapText="1"/>
    </xf>
    <xf numFmtId="3" fontId="2" fillId="0" borderId="48" xfId="0" applyNumberFormat="1" applyFont="1" applyBorder="1" applyAlignment="1">
      <alignment horizontal="center" vertical="center" wrapText="1"/>
    </xf>
    <xf numFmtId="3" fontId="2" fillId="0" borderId="49" xfId="0" applyNumberFormat="1" applyFont="1" applyBorder="1" applyAlignment="1">
      <alignment horizontal="center" vertical="center" wrapText="1"/>
    </xf>
    <xf numFmtId="3" fontId="5" fillId="7" borderId="56" xfId="0" applyNumberFormat="1" applyFont="1" applyFill="1" applyBorder="1" applyAlignment="1">
      <alignment horizontal="right" vertical="top"/>
    </xf>
    <xf numFmtId="3" fontId="5" fillId="7" borderId="55" xfId="0" applyNumberFormat="1" applyFont="1" applyFill="1" applyBorder="1" applyAlignment="1">
      <alignment horizontal="right" vertical="top"/>
    </xf>
    <xf numFmtId="3" fontId="5" fillId="7" borderId="53" xfId="0" applyNumberFormat="1" applyFont="1" applyFill="1" applyBorder="1" applyAlignment="1">
      <alignment horizontal="right" vertical="top"/>
    </xf>
    <xf numFmtId="3" fontId="1" fillId="3" borderId="13" xfId="0" applyNumberFormat="1" applyFont="1" applyFill="1" applyBorder="1" applyAlignment="1">
      <alignment horizontal="left" vertical="top" wrapText="1"/>
    </xf>
    <xf numFmtId="3" fontId="1" fillId="3" borderId="0" xfId="0" applyNumberFormat="1" applyFont="1" applyFill="1" applyBorder="1" applyAlignment="1">
      <alignment horizontal="left" vertical="top" wrapText="1"/>
    </xf>
    <xf numFmtId="49" fontId="3" fillId="0" borderId="3" xfId="0" applyNumberFormat="1" applyFont="1" applyBorder="1" applyAlignment="1">
      <alignment horizontal="center" vertical="center" textRotation="90" wrapText="1"/>
    </xf>
    <xf numFmtId="49" fontId="3" fillId="0" borderId="11" xfId="0" applyNumberFormat="1" applyFont="1" applyBorder="1" applyAlignment="1">
      <alignment horizontal="center" vertical="center" textRotation="90" wrapText="1"/>
    </xf>
    <xf numFmtId="49" fontId="1" fillId="0" borderId="33" xfId="0" applyNumberFormat="1" applyFont="1" applyBorder="1" applyAlignment="1">
      <alignment horizontal="center" vertical="top"/>
    </xf>
    <xf numFmtId="49" fontId="1" fillId="0" borderId="39" xfId="0" applyNumberFormat="1" applyFont="1" applyBorder="1" applyAlignment="1">
      <alignment horizontal="center" vertical="top"/>
    </xf>
    <xf numFmtId="3" fontId="2" fillId="6" borderId="23" xfId="0" applyNumberFormat="1" applyFont="1" applyFill="1" applyBorder="1" applyAlignment="1">
      <alignment horizontal="right" vertical="top" wrapText="1"/>
    </xf>
    <xf numFmtId="165" fontId="1" fillId="0" borderId="82" xfId="0" applyNumberFormat="1" applyFont="1" applyBorder="1" applyAlignment="1">
      <alignment horizontal="center" vertical="top" wrapText="1"/>
    </xf>
    <xf numFmtId="165" fontId="1" fillId="0" borderId="62" xfId="0" applyNumberFormat="1" applyFont="1" applyBorder="1" applyAlignment="1">
      <alignment horizontal="center" vertical="top" wrapText="1"/>
    </xf>
    <xf numFmtId="165" fontId="1" fillId="0" borderId="71" xfId="0" applyNumberFormat="1" applyFont="1" applyBorder="1" applyAlignment="1">
      <alignment horizontal="center" vertical="top" wrapText="1"/>
    </xf>
    <xf numFmtId="165" fontId="1" fillId="0" borderId="39" xfId="0" applyNumberFormat="1" applyFont="1" applyBorder="1" applyAlignment="1">
      <alignment horizontal="center" vertical="top" wrapText="1"/>
    </xf>
    <xf numFmtId="3" fontId="1" fillId="0" borderId="36" xfId="0" applyNumberFormat="1" applyFont="1" applyFill="1" applyBorder="1" applyAlignment="1">
      <alignment horizontal="center" vertical="top" wrapText="1"/>
    </xf>
    <xf numFmtId="3" fontId="3" fillId="0" borderId="5" xfId="0" applyNumberFormat="1" applyFont="1" applyBorder="1" applyAlignment="1">
      <alignment horizontal="center" vertical="center" textRotation="90" wrapText="1"/>
    </xf>
    <xf numFmtId="3" fontId="3" fillId="0" borderId="13" xfId="0" applyNumberFormat="1" applyFont="1" applyBorder="1" applyAlignment="1">
      <alignment horizontal="center" vertical="center" textRotation="90" wrapText="1"/>
    </xf>
    <xf numFmtId="3" fontId="2" fillId="6" borderId="53" xfId="0" applyNumberFormat="1" applyFont="1" applyFill="1" applyBorder="1" applyAlignment="1">
      <alignment horizontal="right" vertical="top" wrapText="1"/>
    </xf>
    <xf numFmtId="3" fontId="3" fillId="0" borderId="7" xfId="0" applyNumberFormat="1" applyFont="1" applyBorder="1" applyAlignment="1">
      <alignment horizontal="center" vertical="center" textRotation="90" wrapText="1"/>
    </xf>
    <xf numFmtId="3" fontId="3" fillId="0" borderId="14" xfId="0" applyNumberFormat="1" applyFont="1" applyBorder="1" applyAlignment="1">
      <alignment horizontal="center" vertical="center" textRotation="90" wrapText="1"/>
    </xf>
    <xf numFmtId="3" fontId="3" fillId="0" borderId="24" xfId="0" applyNumberFormat="1" applyFont="1" applyBorder="1" applyAlignment="1">
      <alignment horizontal="center" vertical="center" textRotation="90" wrapText="1"/>
    </xf>
    <xf numFmtId="3" fontId="1" fillId="0" borderId="30" xfId="0" applyNumberFormat="1" applyFont="1" applyBorder="1" applyAlignment="1">
      <alignment vertical="top" wrapText="1"/>
    </xf>
    <xf numFmtId="3" fontId="2" fillId="2" borderId="1" xfId="0" applyNumberFormat="1" applyFont="1" applyFill="1" applyBorder="1" applyAlignment="1">
      <alignment horizontal="left" vertical="top" wrapText="1"/>
    </xf>
    <xf numFmtId="3" fontId="3" fillId="0" borderId="14" xfId="0" applyNumberFormat="1" applyFont="1" applyBorder="1" applyAlignment="1">
      <alignment horizontal="center" vertical="center" wrapText="1"/>
    </xf>
    <xf numFmtId="3" fontId="3" fillId="0" borderId="24" xfId="0" applyNumberFormat="1" applyFont="1" applyBorder="1" applyAlignment="1">
      <alignment horizontal="center" vertical="center" wrapText="1"/>
    </xf>
    <xf numFmtId="164" fontId="1" fillId="3" borderId="14" xfId="0" applyNumberFormat="1" applyFont="1" applyFill="1" applyBorder="1" applyAlignment="1">
      <alignment horizontal="center" vertical="top" wrapText="1"/>
    </xf>
    <xf numFmtId="3" fontId="12" fillId="0" borderId="0" xfId="0" applyNumberFormat="1" applyFont="1" applyAlignment="1">
      <alignment horizontal="center" vertical="top" wrapText="1"/>
    </xf>
    <xf numFmtId="3" fontId="11" fillId="0" borderId="0" xfId="0" applyNumberFormat="1" applyFont="1" applyAlignment="1">
      <alignment horizontal="center" vertical="top"/>
    </xf>
    <xf numFmtId="3" fontId="11" fillId="0" borderId="0" xfId="0" applyNumberFormat="1" applyFont="1" applyAlignment="1">
      <alignment horizontal="center" vertical="top" wrapText="1"/>
    </xf>
    <xf numFmtId="3" fontId="9" fillId="0" borderId="0" xfId="0" applyNumberFormat="1" applyFont="1" applyAlignment="1">
      <alignment horizontal="right" vertical="top" wrapText="1"/>
    </xf>
    <xf numFmtId="3" fontId="1" fillId="0" borderId="8" xfId="0" applyNumberFormat="1" applyFont="1" applyBorder="1" applyAlignment="1">
      <alignment horizontal="center" vertical="top"/>
    </xf>
    <xf numFmtId="3" fontId="1" fillId="0" borderId="57" xfId="0" applyNumberFormat="1" applyFont="1" applyBorder="1" applyAlignment="1">
      <alignment horizontal="center" vertical="top"/>
    </xf>
    <xf numFmtId="3" fontId="1" fillId="0" borderId="9" xfId="0" applyNumberFormat="1" applyFont="1" applyBorder="1" applyAlignment="1">
      <alignment horizontal="center" vertical="top"/>
    </xf>
    <xf numFmtId="3" fontId="1" fillId="0" borderId="21" xfId="0" applyNumberFormat="1" applyFont="1" applyBorder="1" applyAlignment="1">
      <alignment horizontal="center" vertical="top" wrapText="1"/>
    </xf>
    <xf numFmtId="3" fontId="1" fillId="0" borderId="14" xfId="0" applyNumberFormat="1" applyFont="1" applyBorder="1" applyAlignment="1">
      <alignment horizontal="left" vertical="top" wrapText="1"/>
    </xf>
    <xf numFmtId="3" fontId="3" fillId="0" borderId="70" xfId="0" applyNumberFormat="1" applyFont="1" applyBorder="1" applyAlignment="1">
      <alignment horizontal="center" vertical="center" textRotation="90" wrapText="1"/>
    </xf>
    <xf numFmtId="3" fontId="3" fillId="0" borderId="68" xfId="0" applyNumberFormat="1" applyFont="1" applyBorder="1" applyAlignment="1">
      <alignment horizontal="center" vertical="center" textRotation="90" wrapText="1"/>
    </xf>
    <xf numFmtId="3" fontId="3" fillId="0" borderId="79" xfId="0" applyNumberFormat="1" applyFont="1" applyBorder="1" applyAlignment="1">
      <alignment horizontal="center" vertical="center" textRotation="90" wrapText="1"/>
    </xf>
    <xf numFmtId="3" fontId="3" fillId="0" borderId="3" xfId="0" applyNumberFormat="1" applyFont="1" applyBorder="1" applyAlignment="1">
      <alignment horizontal="center" vertical="center" textRotation="90" wrapText="1"/>
    </xf>
    <xf numFmtId="3" fontId="3" fillId="0" borderId="11" xfId="0" applyNumberFormat="1" applyFont="1" applyBorder="1" applyAlignment="1">
      <alignment horizontal="center" vertical="center" textRotation="90" wrapText="1"/>
    </xf>
    <xf numFmtId="3" fontId="3" fillId="0" borderId="20" xfId="0" applyNumberFormat="1" applyFont="1" applyBorder="1" applyAlignment="1">
      <alignment horizontal="center" vertical="center" textRotation="90" wrapText="1"/>
    </xf>
    <xf numFmtId="3" fontId="3" fillId="0" borderId="6" xfId="0" applyNumberFormat="1" applyFont="1" applyBorder="1" applyAlignment="1">
      <alignment horizontal="center" vertical="center" textRotation="90" wrapText="1"/>
    </xf>
    <xf numFmtId="3" fontId="3" fillId="0" borderId="59" xfId="0" applyNumberFormat="1" applyFont="1" applyBorder="1" applyAlignment="1">
      <alignment horizontal="center" vertical="center" textRotation="90" wrapText="1"/>
    </xf>
    <xf numFmtId="3" fontId="3" fillId="0" borderId="23" xfId="0" applyNumberFormat="1" applyFont="1" applyBorder="1" applyAlignment="1">
      <alignment horizontal="center" vertical="center" textRotation="90" wrapText="1"/>
    </xf>
    <xf numFmtId="3" fontId="1" fillId="3" borderId="15" xfId="0" applyNumberFormat="1" applyFont="1" applyFill="1" applyBorder="1" applyAlignment="1">
      <alignment horizontal="center" vertical="top" wrapText="1"/>
    </xf>
    <xf numFmtId="3" fontId="1" fillId="3" borderId="19" xfId="0" applyNumberFormat="1" applyFont="1" applyFill="1" applyBorder="1" applyAlignment="1">
      <alignment horizontal="center" vertical="top" wrapText="1"/>
    </xf>
    <xf numFmtId="3" fontId="1" fillId="3" borderId="36" xfId="0" applyNumberFormat="1" applyFont="1" applyFill="1" applyBorder="1" applyAlignment="1">
      <alignment horizontal="center" vertical="top" wrapText="1"/>
    </xf>
    <xf numFmtId="3" fontId="1" fillId="3" borderId="24" xfId="0" applyNumberFormat="1" applyFont="1" applyFill="1" applyBorder="1" applyAlignment="1">
      <alignment horizontal="center" vertical="top" wrapText="1"/>
    </xf>
    <xf numFmtId="11" fontId="3" fillId="0" borderId="3" xfId="0" applyNumberFormat="1" applyFont="1" applyBorder="1" applyAlignment="1">
      <alignment horizontal="center" vertical="center" textRotation="90" wrapText="1"/>
    </xf>
    <xf numFmtId="11" fontId="3" fillId="0" borderId="11" xfId="0" applyNumberFormat="1" applyFont="1" applyBorder="1" applyAlignment="1">
      <alignment horizontal="center" vertical="center" textRotation="90" wrapText="1"/>
    </xf>
    <xf numFmtId="3" fontId="3" fillId="0" borderId="1" xfId="0" applyNumberFormat="1" applyFont="1" applyBorder="1" applyAlignment="1">
      <alignment horizontal="right"/>
    </xf>
    <xf numFmtId="3" fontId="2" fillId="0" borderId="12" xfId="0" applyNumberFormat="1" applyFont="1" applyFill="1" applyBorder="1" applyAlignment="1">
      <alignment horizontal="center" vertical="top" wrapText="1"/>
    </xf>
    <xf numFmtId="3" fontId="1" fillId="0" borderId="4" xfId="0" applyNumberFormat="1" applyFont="1" applyBorder="1" applyAlignment="1">
      <alignment horizontal="center" vertical="center" textRotation="90" wrapText="1"/>
    </xf>
    <xf numFmtId="3" fontId="1" fillId="0" borderId="12" xfId="0" applyNumberFormat="1" applyFont="1" applyBorder="1" applyAlignment="1">
      <alignment horizontal="center" vertical="center" textRotation="90" wrapText="1"/>
    </xf>
    <xf numFmtId="3" fontId="2" fillId="9" borderId="56" xfId="0" applyNumberFormat="1" applyFont="1" applyFill="1" applyBorder="1" applyAlignment="1">
      <alignment horizontal="left" vertical="top" wrapText="1"/>
    </xf>
    <xf numFmtId="3" fontId="2" fillId="9" borderId="55" xfId="0" applyNumberFormat="1" applyFont="1" applyFill="1" applyBorder="1" applyAlignment="1">
      <alignment horizontal="left" vertical="top" wrapText="1"/>
    </xf>
    <xf numFmtId="3" fontId="2" fillId="9" borderId="53" xfId="0" applyNumberFormat="1" applyFont="1" applyFill="1" applyBorder="1" applyAlignment="1">
      <alignment horizontal="left" vertical="top" wrapText="1"/>
    </xf>
    <xf numFmtId="3" fontId="13" fillId="7" borderId="28" xfId="0" applyNumberFormat="1" applyFont="1" applyFill="1" applyBorder="1" applyAlignment="1">
      <alignment horizontal="left" vertical="top" wrapText="1"/>
    </xf>
    <xf numFmtId="3" fontId="13" fillId="7" borderId="17" xfId="0" applyNumberFormat="1" applyFont="1" applyFill="1" applyBorder="1" applyAlignment="1">
      <alignment horizontal="left" vertical="top" wrapText="1"/>
    </xf>
    <xf numFmtId="3" fontId="13" fillId="7" borderId="18" xfId="0" applyNumberFormat="1" applyFont="1" applyFill="1" applyBorder="1" applyAlignment="1">
      <alignment horizontal="left" vertical="top" wrapText="1"/>
    </xf>
    <xf numFmtId="3" fontId="3" fillId="0" borderId="3" xfId="0" applyNumberFormat="1" applyFont="1" applyBorder="1" applyAlignment="1">
      <alignment horizontal="center" vertical="center" wrapText="1"/>
    </xf>
    <xf numFmtId="3" fontId="3" fillId="0" borderId="11" xfId="0" applyNumberFormat="1" applyFont="1" applyBorder="1" applyAlignment="1">
      <alignment horizontal="center" vertical="center" wrapText="1"/>
    </xf>
    <xf numFmtId="3" fontId="9" fillId="0" borderId="0" xfId="0" applyNumberFormat="1" applyFont="1" applyAlignment="1">
      <alignment horizontal="left" vertical="top" wrapText="1"/>
    </xf>
    <xf numFmtId="3" fontId="15" fillId="0" borderId="14" xfId="0" applyNumberFormat="1" applyFont="1" applyFill="1" applyBorder="1" applyAlignment="1">
      <alignment horizontal="center" vertical="top" wrapText="1"/>
    </xf>
    <xf numFmtId="3" fontId="15" fillId="0" borderId="31" xfId="0" applyNumberFormat="1" applyFont="1" applyFill="1" applyBorder="1" applyAlignment="1">
      <alignment horizontal="center" vertical="top" wrapText="1"/>
    </xf>
    <xf numFmtId="3" fontId="2" fillId="3" borderId="32" xfId="0" applyNumberFormat="1" applyFont="1" applyFill="1" applyBorder="1" applyAlignment="1">
      <alignment horizontal="center" vertical="top" wrapText="1"/>
    </xf>
    <xf numFmtId="3" fontId="2" fillId="3" borderId="21" xfId="0" applyNumberFormat="1" applyFont="1" applyFill="1" applyBorder="1" applyAlignment="1">
      <alignment horizontal="center" vertical="top" wrapText="1"/>
    </xf>
    <xf numFmtId="3" fontId="2" fillId="3" borderId="11" xfId="0" applyNumberFormat="1" applyFont="1" applyFill="1" applyBorder="1" applyAlignment="1">
      <alignment horizontal="left" vertical="top" wrapText="1"/>
    </xf>
    <xf numFmtId="3" fontId="5" fillId="2" borderId="40" xfId="0" applyNumberFormat="1" applyFont="1" applyFill="1" applyBorder="1" applyAlignment="1">
      <alignment horizontal="right" vertical="top" wrapText="1"/>
    </xf>
    <xf numFmtId="3" fontId="5" fillId="2" borderId="41" xfId="0" applyNumberFormat="1" applyFont="1" applyFill="1" applyBorder="1" applyAlignment="1">
      <alignment horizontal="right" vertical="top" wrapText="1"/>
    </xf>
    <xf numFmtId="3" fontId="5" fillId="2" borderId="60" xfId="0" applyNumberFormat="1" applyFont="1" applyFill="1" applyBorder="1" applyAlignment="1">
      <alignment horizontal="right" vertical="top" wrapText="1"/>
    </xf>
    <xf numFmtId="3" fontId="2" fillId="3" borderId="30" xfId="0" applyNumberFormat="1" applyFont="1" applyFill="1" applyBorder="1" applyAlignment="1">
      <alignment horizontal="center" vertical="top" wrapText="1"/>
    </xf>
    <xf numFmtId="3" fontId="2" fillId="3" borderId="26" xfId="0" applyNumberFormat="1" applyFont="1" applyFill="1" applyBorder="1" applyAlignment="1">
      <alignment horizontal="center" vertical="top" wrapText="1"/>
    </xf>
    <xf numFmtId="164" fontId="1" fillId="3" borderId="36" xfId="0" applyNumberFormat="1" applyFont="1" applyFill="1" applyBorder="1" applyAlignment="1">
      <alignment horizontal="left" vertical="top" wrapText="1"/>
    </xf>
    <xf numFmtId="164" fontId="1" fillId="3" borderId="24" xfId="0" applyNumberFormat="1" applyFont="1" applyFill="1" applyBorder="1" applyAlignment="1">
      <alignment horizontal="left" vertical="top" wrapText="1"/>
    </xf>
    <xf numFmtId="3" fontId="1" fillId="5" borderId="27" xfId="0" applyNumberFormat="1" applyFont="1" applyFill="1" applyBorder="1" applyAlignment="1">
      <alignment horizontal="left" vertical="top" wrapText="1"/>
    </xf>
    <xf numFmtId="0" fontId="16" fillId="0" borderId="0" xfId="0" applyFont="1" applyBorder="1" applyAlignment="1">
      <alignment horizontal="center" vertical="top"/>
    </xf>
  </cellXfs>
  <cellStyles count="4">
    <cellStyle name="Įprastas" xfId="0" builtinId="0"/>
    <cellStyle name="Įprastas 2" xfId="2"/>
    <cellStyle name="Įprastas 5" xfId="1"/>
    <cellStyle name="Normal" xfId="3"/>
  </cellStyles>
  <dxfs count="0"/>
  <tableStyles count="0" defaultTableStyle="TableStyleMedium2" defaultPivotStyle="PivotStyleLight16"/>
  <colors>
    <mruColors>
      <color rgb="FFFFFF99"/>
      <color rgb="FFFFCCFF"/>
      <color rgb="FFCCFFCC"/>
      <color rgb="FFCCFFFF"/>
      <color rgb="FF99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04"/>
  <sheetViews>
    <sheetView zoomScaleNormal="100" zoomScaleSheetLayoutView="100" workbookViewId="0">
      <selection activeCell="A4" sqref="A4:Q4"/>
    </sheetView>
  </sheetViews>
  <sheetFormatPr defaultColWidth="9.140625" defaultRowHeight="12.75" x14ac:dyDescent="0.2"/>
  <cols>
    <col min="1" max="1" width="2.5703125" style="2" customWidth="1"/>
    <col min="2" max="2" width="2.85546875" style="3" customWidth="1"/>
    <col min="3" max="3" width="2.5703125" style="4" customWidth="1"/>
    <col min="4" max="4" width="2.5703125" style="5" customWidth="1"/>
    <col min="5" max="5" width="36.7109375" style="6" customWidth="1"/>
    <col min="6" max="6" width="3.5703125" style="49" customWidth="1"/>
    <col min="7" max="7" width="14" style="49" customWidth="1"/>
    <col min="8" max="9" width="8.140625" style="6" customWidth="1"/>
    <col min="10" max="11" width="7.28515625" style="6" customWidth="1"/>
    <col min="12" max="12" width="7.85546875" style="29" customWidth="1"/>
    <col min="13" max="13" width="32.5703125" style="6" customWidth="1"/>
    <col min="14" max="14" width="6.42578125" style="6" customWidth="1"/>
    <col min="15" max="15" width="6.7109375" style="6" customWidth="1"/>
    <col min="16" max="16" width="6.140625" style="6" customWidth="1"/>
    <col min="17" max="17" width="6.85546875" style="6" customWidth="1"/>
    <col min="18" max="18" width="8" style="6" customWidth="1"/>
    <col min="19" max="16384" width="9.140625" style="6"/>
  </cols>
  <sheetData>
    <row r="1" spans="1:21" ht="15.75" customHeight="1" x14ac:dyDescent="0.2">
      <c r="G1" s="78"/>
      <c r="H1" s="299"/>
      <c r="I1" s="299"/>
      <c r="J1" s="299"/>
      <c r="K1" s="299"/>
      <c r="L1" s="299"/>
      <c r="M1" s="830" t="s">
        <v>195</v>
      </c>
      <c r="N1" s="830"/>
      <c r="O1" s="830"/>
      <c r="P1" s="830"/>
      <c r="Q1" s="830"/>
      <c r="R1" s="299"/>
      <c r="S1" s="299"/>
      <c r="T1" s="299"/>
      <c r="U1" s="299"/>
    </row>
    <row r="2" spans="1:21" ht="15.75" customHeight="1" x14ac:dyDescent="0.2">
      <c r="G2" s="78"/>
      <c r="H2" s="78"/>
      <c r="I2" s="78"/>
      <c r="J2" s="78"/>
      <c r="K2" s="78"/>
      <c r="L2" s="78"/>
      <c r="M2" s="78"/>
      <c r="N2" s="78"/>
      <c r="O2" s="78"/>
      <c r="P2" s="78"/>
      <c r="Q2" s="78"/>
      <c r="R2" s="78"/>
    </row>
    <row r="3" spans="1:21" s="7" customFormat="1" ht="15.75" x14ac:dyDescent="0.2">
      <c r="A3" s="828" t="s">
        <v>152</v>
      </c>
      <c r="B3" s="828"/>
      <c r="C3" s="828"/>
      <c r="D3" s="828"/>
      <c r="E3" s="828"/>
      <c r="F3" s="828"/>
      <c r="G3" s="828"/>
      <c r="H3" s="828"/>
      <c r="I3" s="828"/>
      <c r="J3" s="828"/>
      <c r="K3" s="828"/>
      <c r="L3" s="828"/>
      <c r="M3" s="828"/>
      <c r="N3" s="828"/>
      <c r="O3" s="828"/>
      <c r="P3" s="828"/>
      <c r="Q3" s="828"/>
      <c r="R3" s="542"/>
      <c r="S3" s="542"/>
      <c r="T3" s="542"/>
    </row>
    <row r="4" spans="1:21" s="7" customFormat="1" ht="15.75" customHeight="1" x14ac:dyDescent="0.2">
      <c r="A4" s="827" t="s">
        <v>63</v>
      </c>
      <c r="B4" s="827"/>
      <c r="C4" s="827"/>
      <c r="D4" s="827"/>
      <c r="E4" s="827"/>
      <c r="F4" s="827"/>
      <c r="G4" s="827"/>
      <c r="H4" s="827"/>
      <c r="I4" s="827"/>
      <c r="J4" s="827"/>
      <c r="K4" s="827"/>
      <c r="L4" s="827"/>
      <c r="M4" s="827"/>
      <c r="N4" s="827"/>
      <c r="O4" s="827"/>
      <c r="P4" s="827"/>
      <c r="Q4" s="827"/>
      <c r="R4" s="541"/>
      <c r="S4" s="541"/>
      <c r="T4" s="541"/>
    </row>
    <row r="5" spans="1:21" s="7" customFormat="1" ht="15.75" customHeight="1" x14ac:dyDescent="0.2">
      <c r="A5" s="829" t="s">
        <v>17</v>
      </c>
      <c r="B5" s="829"/>
      <c r="C5" s="829"/>
      <c r="D5" s="829"/>
      <c r="E5" s="829"/>
      <c r="F5" s="829"/>
      <c r="G5" s="829"/>
      <c r="H5" s="829"/>
      <c r="I5" s="829"/>
      <c r="J5" s="829"/>
      <c r="K5" s="829"/>
      <c r="L5" s="829"/>
      <c r="M5" s="829"/>
      <c r="N5" s="829"/>
      <c r="O5" s="829"/>
      <c r="P5" s="829"/>
      <c r="Q5" s="829"/>
      <c r="R5" s="543"/>
      <c r="S5" s="543"/>
      <c r="T5" s="543"/>
    </row>
    <row r="6" spans="1:21" s="7" customFormat="1" ht="15.75" customHeight="1" x14ac:dyDescent="0.2">
      <c r="A6" s="175"/>
      <c r="B6" s="175"/>
      <c r="C6" s="175"/>
      <c r="D6" s="175"/>
      <c r="E6" s="175"/>
      <c r="F6" s="544"/>
      <c r="G6" s="175"/>
      <c r="H6" s="175"/>
      <c r="I6" s="175"/>
      <c r="J6" s="205"/>
      <c r="K6" s="205"/>
      <c r="L6" s="205"/>
      <c r="M6" s="205"/>
      <c r="N6" s="205"/>
      <c r="O6" s="205"/>
      <c r="P6" s="205"/>
      <c r="Q6" s="205"/>
      <c r="R6" s="205"/>
    </row>
    <row r="7" spans="1:21" ht="16.5" customHeight="1" thickBot="1" x14ac:dyDescent="0.25">
      <c r="A7" s="8"/>
      <c r="B7" s="8"/>
      <c r="C7" s="9"/>
      <c r="D7" s="9"/>
      <c r="E7" s="10"/>
      <c r="F7" s="545"/>
      <c r="G7" s="10"/>
      <c r="H7" s="10"/>
      <c r="I7" s="10"/>
      <c r="J7" s="10"/>
      <c r="K7" s="10"/>
      <c r="L7" s="10"/>
      <c r="M7" s="229"/>
      <c r="O7" s="851" t="s">
        <v>18</v>
      </c>
      <c r="P7" s="851"/>
      <c r="Q7" s="851"/>
    </row>
    <row r="8" spans="1:21" ht="19.5" customHeight="1" thickBot="1" x14ac:dyDescent="0.25">
      <c r="A8" s="716" t="s">
        <v>64</v>
      </c>
      <c r="B8" s="849" t="s">
        <v>0</v>
      </c>
      <c r="C8" s="806" t="s">
        <v>1</v>
      </c>
      <c r="D8" s="806" t="s">
        <v>65</v>
      </c>
      <c r="E8" s="861" t="s">
        <v>20</v>
      </c>
      <c r="F8" s="853" t="s">
        <v>66</v>
      </c>
      <c r="G8" s="672" t="s">
        <v>67</v>
      </c>
      <c r="H8" s="816" t="s">
        <v>3</v>
      </c>
      <c r="I8" s="819" t="s">
        <v>153</v>
      </c>
      <c r="J8" s="836" t="s">
        <v>144</v>
      </c>
      <c r="K8" s="839" t="s">
        <v>148</v>
      </c>
      <c r="L8" s="842" t="s">
        <v>149</v>
      </c>
      <c r="M8" s="798" t="s">
        <v>69</v>
      </c>
      <c r="N8" s="799"/>
      <c r="O8" s="799"/>
      <c r="P8" s="799"/>
      <c r="Q8" s="800"/>
      <c r="R8" s="29"/>
    </row>
    <row r="9" spans="1:21" ht="15" customHeight="1" x14ac:dyDescent="0.2">
      <c r="A9" s="717"/>
      <c r="B9" s="850"/>
      <c r="C9" s="807"/>
      <c r="D9" s="807"/>
      <c r="E9" s="862"/>
      <c r="F9" s="854"/>
      <c r="G9" s="673"/>
      <c r="H9" s="817"/>
      <c r="I9" s="820"/>
      <c r="J9" s="837"/>
      <c r="K9" s="840"/>
      <c r="L9" s="843"/>
      <c r="M9" s="824" t="s">
        <v>2</v>
      </c>
      <c r="N9" s="819" t="s">
        <v>151</v>
      </c>
      <c r="O9" s="831" t="s">
        <v>72</v>
      </c>
      <c r="P9" s="832"/>
      <c r="Q9" s="833"/>
      <c r="R9" s="230"/>
    </row>
    <row r="10" spans="1:21" ht="96.75" customHeight="1" thickBot="1" x14ac:dyDescent="0.25">
      <c r="A10" s="717"/>
      <c r="B10" s="850"/>
      <c r="C10" s="807"/>
      <c r="D10" s="807"/>
      <c r="E10" s="862"/>
      <c r="F10" s="854"/>
      <c r="G10" s="673"/>
      <c r="H10" s="817"/>
      <c r="I10" s="821"/>
      <c r="J10" s="838"/>
      <c r="K10" s="841"/>
      <c r="L10" s="844"/>
      <c r="M10" s="825"/>
      <c r="N10" s="821"/>
      <c r="O10" s="351" t="s">
        <v>70</v>
      </c>
      <c r="P10" s="80" t="s">
        <v>71</v>
      </c>
      <c r="Q10" s="294" t="s">
        <v>143</v>
      </c>
      <c r="R10" s="206"/>
    </row>
    <row r="11" spans="1:21" ht="16.5" customHeight="1" x14ac:dyDescent="0.2">
      <c r="A11" s="666" t="s">
        <v>150</v>
      </c>
      <c r="B11" s="667"/>
      <c r="C11" s="667"/>
      <c r="D11" s="667"/>
      <c r="E11" s="667"/>
      <c r="F11" s="667"/>
      <c r="G11" s="667"/>
      <c r="H11" s="667"/>
      <c r="I11" s="667"/>
      <c r="J11" s="667"/>
      <c r="K11" s="668"/>
      <c r="L11" s="667"/>
      <c r="M11" s="667"/>
      <c r="N11" s="667"/>
      <c r="O11" s="667"/>
      <c r="P11" s="667"/>
      <c r="Q11" s="669"/>
    </row>
    <row r="12" spans="1:21" ht="15" customHeight="1" x14ac:dyDescent="0.2">
      <c r="A12" s="858" t="s">
        <v>59</v>
      </c>
      <c r="B12" s="859"/>
      <c r="C12" s="859"/>
      <c r="D12" s="859"/>
      <c r="E12" s="859"/>
      <c r="F12" s="859"/>
      <c r="G12" s="859"/>
      <c r="H12" s="859"/>
      <c r="I12" s="859"/>
      <c r="J12" s="859"/>
      <c r="K12" s="859"/>
      <c r="L12" s="859"/>
      <c r="M12" s="859"/>
      <c r="N12" s="859"/>
      <c r="O12" s="859"/>
      <c r="P12" s="859"/>
      <c r="Q12" s="860"/>
    </row>
    <row r="13" spans="1:21" ht="18.75" customHeight="1" thickBot="1" x14ac:dyDescent="0.25">
      <c r="A13" s="241" t="s">
        <v>4</v>
      </c>
      <c r="B13" s="855" t="s">
        <v>52</v>
      </c>
      <c r="C13" s="856"/>
      <c r="D13" s="856"/>
      <c r="E13" s="856"/>
      <c r="F13" s="856"/>
      <c r="G13" s="856"/>
      <c r="H13" s="856"/>
      <c r="I13" s="856"/>
      <c r="J13" s="856"/>
      <c r="K13" s="856"/>
      <c r="L13" s="856"/>
      <c r="M13" s="856"/>
      <c r="N13" s="856"/>
      <c r="O13" s="856"/>
      <c r="P13" s="856"/>
      <c r="Q13" s="857"/>
    </row>
    <row r="14" spans="1:21" ht="15.6" customHeight="1" thickBot="1" x14ac:dyDescent="0.25">
      <c r="A14" s="367" t="s">
        <v>4</v>
      </c>
      <c r="B14" s="240" t="s">
        <v>4</v>
      </c>
      <c r="C14" s="823" t="s">
        <v>21</v>
      </c>
      <c r="D14" s="823"/>
      <c r="E14" s="823"/>
      <c r="F14" s="823"/>
      <c r="G14" s="823"/>
      <c r="H14" s="823"/>
      <c r="I14" s="823"/>
      <c r="J14" s="823"/>
      <c r="K14" s="823"/>
      <c r="L14" s="823"/>
      <c r="M14" s="823"/>
      <c r="N14" s="823"/>
      <c r="O14" s="231"/>
      <c r="P14" s="231"/>
      <c r="Q14" s="279"/>
    </row>
    <row r="15" spans="1:21" ht="28.5" customHeight="1" x14ac:dyDescent="0.2">
      <c r="A15" s="67" t="s">
        <v>4</v>
      </c>
      <c r="B15" s="16" t="s">
        <v>4</v>
      </c>
      <c r="C15" s="12" t="s">
        <v>4</v>
      </c>
      <c r="D15" s="13"/>
      <c r="E15" s="21" t="s">
        <v>22</v>
      </c>
      <c r="F15" s="540" t="s">
        <v>76</v>
      </c>
      <c r="G15" s="681" t="s">
        <v>36</v>
      </c>
      <c r="H15" s="104"/>
      <c r="I15" s="324"/>
      <c r="J15" s="313"/>
      <c r="K15" s="99"/>
      <c r="L15" s="222"/>
      <c r="M15" s="235"/>
      <c r="N15" s="15"/>
      <c r="O15" s="275"/>
      <c r="P15" s="275"/>
      <c r="Q15" s="176"/>
      <c r="R15" s="228"/>
    </row>
    <row r="16" spans="1:21" ht="17.100000000000001" customHeight="1" x14ac:dyDescent="0.2">
      <c r="A16" s="67"/>
      <c r="B16" s="16"/>
      <c r="C16" s="12"/>
      <c r="D16" s="808" t="s">
        <v>4</v>
      </c>
      <c r="E16" s="663" t="s">
        <v>44</v>
      </c>
      <c r="F16" s="718" t="s">
        <v>77</v>
      </c>
      <c r="G16" s="692"/>
      <c r="H16" s="366" t="s">
        <v>5</v>
      </c>
      <c r="I16" s="325">
        <f>84-14</f>
        <v>70</v>
      </c>
      <c r="J16" s="399">
        <v>80</v>
      </c>
      <c r="K16" s="400">
        <v>84</v>
      </c>
      <c r="L16" s="401">
        <v>87.1</v>
      </c>
      <c r="M16" s="248" t="s">
        <v>73</v>
      </c>
      <c r="N16" s="352">
        <v>5</v>
      </c>
      <c r="O16" s="224">
        <v>3</v>
      </c>
      <c r="P16" s="224">
        <v>3</v>
      </c>
      <c r="Q16" s="113">
        <v>3</v>
      </c>
      <c r="R16" s="209"/>
    </row>
    <row r="17" spans="1:21" ht="16.5" customHeight="1" x14ac:dyDescent="0.2">
      <c r="A17" s="67"/>
      <c r="B17" s="16"/>
      <c r="C17" s="12"/>
      <c r="D17" s="780"/>
      <c r="E17" s="664"/>
      <c r="F17" s="852"/>
      <c r="G17" s="692"/>
      <c r="H17" s="720"/>
      <c r="I17" s="326"/>
      <c r="J17" s="317"/>
      <c r="K17" s="107"/>
      <c r="L17" s="402"/>
      <c r="M17" s="248" t="s">
        <v>23</v>
      </c>
      <c r="N17" s="352">
        <v>25</v>
      </c>
      <c r="O17" s="224">
        <v>21</v>
      </c>
      <c r="P17" s="224">
        <v>22</v>
      </c>
      <c r="Q17" s="113">
        <v>23</v>
      </c>
      <c r="R17" s="209"/>
    </row>
    <row r="18" spans="1:21" ht="16.5" customHeight="1" x14ac:dyDescent="0.2">
      <c r="A18" s="67"/>
      <c r="B18" s="16"/>
      <c r="C18" s="12"/>
      <c r="D18" s="809"/>
      <c r="E18" s="665"/>
      <c r="F18" s="719"/>
      <c r="G18" s="692"/>
      <c r="H18" s="700"/>
      <c r="I18" s="327"/>
      <c r="J18" s="403"/>
      <c r="K18" s="404"/>
      <c r="L18" s="405"/>
      <c r="M18" s="249" t="s">
        <v>168</v>
      </c>
      <c r="N18" s="114">
        <v>30</v>
      </c>
      <c r="O18" s="224">
        <v>70</v>
      </c>
      <c r="P18" s="224">
        <v>70</v>
      </c>
      <c r="Q18" s="113">
        <v>70</v>
      </c>
      <c r="R18" s="209"/>
    </row>
    <row r="19" spans="1:21" ht="42" customHeight="1" x14ac:dyDescent="0.2">
      <c r="A19" s="67"/>
      <c r="B19" s="16"/>
      <c r="C19" s="12"/>
      <c r="D19" s="39" t="s">
        <v>6</v>
      </c>
      <c r="E19" s="54" t="s">
        <v>45</v>
      </c>
      <c r="F19" s="110" t="s">
        <v>77</v>
      </c>
      <c r="G19" s="177"/>
      <c r="H19" s="22" t="s">
        <v>5</v>
      </c>
      <c r="I19" s="328">
        <v>10</v>
      </c>
      <c r="J19" s="406">
        <v>10</v>
      </c>
      <c r="K19" s="407">
        <v>10</v>
      </c>
      <c r="L19" s="408">
        <v>10</v>
      </c>
      <c r="M19" s="250" t="s">
        <v>60</v>
      </c>
      <c r="N19" s="352">
        <v>1</v>
      </c>
      <c r="O19" s="224">
        <v>1</v>
      </c>
      <c r="P19" s="224">
        <v>1</v>
      </c>
      <c r="Q19" s="113">
        <v>1</v>
      </c>
      <c r="R19" s="209"/>
    </row>
    <row r="20" spans="1:21" ht="29.25" customHeight="1" x14ac:dyDescent="0.2">
      <c r="A20" s="67"/>
      <c r="B20" s="16"/>
      <c r="C20" s="12"/>
      <c r="D20" s="808" t="s">
        <v>7</v>
      </c>
      <c r="E20" s="663" t="s">
        <v>46</v>
      </c>
      <c r="F20" s="718" t="s">
        <v>77</v>
      </c>
      <c r="G20" s="822"/>
      <c r="H20" s="815" t="s">
        <v>5</v>
      </c>
      <c r="I20" s="826">
        <f>2.5+1.1</f>
        <v>3.6</v>
      </c>
      <c r="J20" s="108">
        <v>4.7</v>
      </c>
      <c r="K20" s="414">
        <v>5.8</v>
      </c>
      <c r="L20" s="402">
        <v>6.9</v>
      </c>
      <c r="M20" s="251" t="s">
        <v>60</v>
      </c>
      <c r="N20" s="114">
        <v>1</v>
      </c>
      <c r="O20" s="226">
        <v>1</v>
      </c>
      <c r="P20" s="226">
        <v>1</v>
      </c>
      <c r="Q20" s="203">
        <v>1</v>
      </c>
      <c r="R20" s="209"/>
      <c r="S20" s="116"/>
      <c r="T20" s="116"/>
      <c r="U20" s="116"/>
    </row>
    <row r="21" spans="1:21" ht="17.25" customHeight="1" x14ac:dyDescent="0.2">
      <c r="A21" s="67"/>
      <c r="B21" s="16"/>
      <c r="C21" s="12"/>
      <c r="D21" s="809"/>
      <c r="E21" s="665"/>
      <c r="F21" s="719"/>
      <c r="G21" s="822"/>
      <c r="H21" s="700"/>
      <c r="I21" s="735"/>
      <c r="J21" s="416"/>
      <c r="K21" s="417"/>
      <c r="L21" s="418"/>
      <c r="M21" s="446" t="s">
        <v>169</v>
      </c>
      <c r="N21" s="353">
        <v>12</v>
      </c>
      <c r="O21" s="246">
        <v>15</v>
      </c>
      <c r="P21" s="94">
        <v>18</v>
      </c>
      <c r="Q21" s="190">
        <v>21</v>
      </c>
      <c r="R21" s="218"/>
      <c r="S21" s="116"/>
      <c r="T21" s="116"/>
      <c r="U21" s="116"/>
    </row>
    <row r="22" spans="1:21" ht="29.25" customHeight="1" x14ac:dyDescent="0.2">
      <c r="A22" s="67"/>
      <c r="B22" s="16"/>
      <c r="C22" s="12"/>
      <c r="D22" s="392" t="s">
        <v>8</v>
      </c>
      <c r="E22" s="663" t="s">
        <v>161</v>
      </c>
      <c r="F22" s="422" t="s">
        <v>78</v>
      </c>
      <c r="G22" s="391"/>
      <c r="H22" s="390" t="s">
        <v>5</v>
      </c>
      <c r="I22" s="388"/>
      <c r="J22" s="409">
        <v>20</v>
      </c>
      <c r="K22" s="410">
        <v>20</v>
      </c>
      <c r="L22" s="411">
        <v>20</v>
      </c>
      <c r="M22" s="420" t="s">
        <v>162</v>
      </c>
      <c r="N22" s="353"/>
      <c r="O22" s="246">
        <v>1</v>
      </c>
      <c r="P22" s="94">
        <v>1</v>
      </c>
      <c r="Q22" s="421">
        <v>1</v>
      </c>
      <c r="R22" s="218"/>
      <c r="S22" s="116"/>
      <c r="T22" s="116"/>
      <c r="U22" s="116"/>
    </row>
    <row r="23" spans="1:21" ht="39.75" customHeight="1" x14ac:dyDescent="0.2">
      <c r="A23" s="67"/>
      <c r="B23" s="16"/>
      <c r="C23" s="12"/>
      <c r="D23" s="392"/>
      <c r="E23" s="665"/>
      <c r="F23" s="415"/>
      <c r="G23" s="391"/>
      <c r="H23" s="387"/>
      <c r="I23" s="389"/>
      <c r="J23" s="419"/>
      <c r="K23" s="417"/>
      <c r="L23" s="418"/>
      <c r="M23" s="420" t="s">
        <v>171</v>
      </c>
      <c r="N23" s="353"/>
      <c r="O23" s="246">
        <v>200</v>
      </c>
      <c r="P23" s="94">
        <v>200</v>
      </c>
      <c r="Q23" s="421">
        <v>200</v>
      </c>
      <c r="R23" s="218"/>
      <c r="S23" s="116"/>
      <c r="T23" s="116"/>
      <c r="U23" s="116"/>
    </row>
    <row r="24" spans="1:21" ht="28.5" customHeight="1" x14ac:dyDescent="0.2">
      <c r="A24" s="67"/>
      <c r="B24" s="16"/>
      <c r="C24" s="12"/>
      <c r="D24" s="385" t="s">
        <v>9</v>
      </c>
      <c r="E24" s="381" t="s">
        <v>163</v>
      </c>
      <c r="F24" s="422" t="s">
        <v>78</v>
      </c>
      <c r="G24" s="391"/>
      <c r="H24" s="390" t="s">
        <v>5</v>
      </c>
      <c r="I24" s="325"/>
      <c r="J24" s="409">
        <v>20</v>
      </c>
      <c r="K24" s="410">
        <v>20</v>
      </c>
      <c r="L24" s="411">
        <v>20</v>
      </c>
      <c r="M24" s="420" t="s">
        <v>172</v>
      </c>
      <c r="N24" s="353"/>
      <c r="O24" s="246">
        <v>1</v>
      </c>
      <c r="P24" s="94">
        <v>1</v>
      </c>
      <c r="Q24" s="421">
        <v>1</v>
      </c>
      <c r="R24" s="218"/>
      <c r="S24" s="116"/>
      <c r="T24" s="116"/>
      <c r="U24" s="116"/>
    </row>
    <row r="25" spans="1:21" ht="41.25" customHeight="1" x14ac:dyDescent="0.2">
      <c r="A25" s="67"/>
      <c r="B25" s="16"/>
      <c r="C25" s="12"/>
      <c r="D25" s="392"/>
      <c r="E25" s="381"/>
      <c r="F25" s="539"/>
      <c r="G25" s="391"/>
      <c r="H25" s="390"/>
      <c r="I25" s="388"/>
      <c r="J25" s="409"/>
      <c r="K25" s="410"/>
      <c r="L25" s="411"/>
      <c r="M25" s="420" t="s">
        <v>164</v>
      </c>
      <c r="N25" s="353"/>
      <c r="O25" s="246">
        <v>12</v>
      </c>
      <c r="P25" s="94">
        <v>14</v>
      </c>
      <c r="Q25" s="421">
        <v>16</v>
      </c>
      <c r="R25" s="218"/>
      <c r="S25" s="116"/>
      <c r="T25" s="116"/>
      <c r="U25" s="116"/>
    </row>
    <row r="26" spans="1:21" ht="43.5" customHeight="1" x14ac:dyDescent="0.2">
      <c r="A26" s="67"/>
      <c r="B26" s="16"/>
      <c r="C26" s="12"/>
      <c r="D26" s="386"/>
      <c r="E26" s="381"/>
      <c r="F26" s="415"/>
      <c r="G26" s="391"/>
      <c r="H26" s="390"/>
      <c r="I26" s="389"/>
      <c r="J26" s="409"/>
      <c r="K26" s="410"/>
      <c r="L26" s="411"/>
      <c r="M26" s="420" t="s">
        <v>165</v>
      </c>
      <c r="N26" s="353"/>
      <c r="O26" s="246">
        <v>25</v>
      </c>
      <c r="P26" s="94">
        <v>27</v>
      </c>
      <c r="Q26" s="421">
        <v>29</v>
      </c>
      <c r="R26" s="218"/>
      <c r="S26" s="116"/>
      <c r="T26" s="116"/>
      <c r="U26" s="116"/>
    </row>
    <row r="27" spans="1:21" ht="15" customHeight="1" x14ac:dyDescent="0.2">
      <c r="A27" s="67"/>
      <c r="B27" s="16"/>
      <c r="C27" s="12"/>
      <c r="D27" s="117" t="s">
        <v>43</v>
      </c>
      <c r="E27" s="663" t="s">
        <v>88</v>
      </c>
      <c r="F27" s="130" t="s">
        <v>76</v>
      </c>
      <c r="G27" s="692"/>
      <c r="H27" s="815" t="s">
        <v>5</v>
      </c>
      <c r="I27" s="326">
        <f>2-1.1+1.1+2</f>
        <v>4</v>
      </c>
      <c r="J27" s="412">
        <v>14.7</v>
      </c>
      <c r="K27" s="413">
        <v>14.7</v>
      </c>
      <c r="L27" s="401">
        <v>14.7</v>
      </c>
      <c r="M27" s="250" t="s">
        <v>79</v>
      </c>
      <c r="N27" s="323">
        <v>1</v>
      </c>
      <c r="O27" s="225">
        <v>1</v>
      </c>
      <c r="P27" s="85">
        <v>1</v>
      </c>
      <c r="Q27" s="238">
        <v>1</v>
      </c>
      <c r="R27" s="232"/>
      <c r="S27" s="232"/>
      <c r="T27" s="232"/>
      <c r="U27" s="232"/>
    </row>
    <row r="28" spans="1:21" ht="16.5" customHeight="1" x14ac:dyDescent="0.2">
      <c r="A28" s="67"/>
      <c r="B28" s="16"/>
      <c r="C28" s="12"/>
      <c r="D28" s="117"/>
      <c r="E28" s="664"/>
      <c r="F28" s="130" t="s">
        <v>77</v>
      </c>
      <c r="G28" s="682"/>
      <c r="H28" s="700"/>
      <c r="I28" s="329"/>
      <c r="J28" s="317"/>
      <c r="K28" s="107"/>
      <c r="L28" s="402"/>
      <c r="M28" s="724" t="s">
        <v>80</v>
      </c>
      <c r="N28" s="847"/>
      <c r="O28" s="845">
        <v>1</v>
      </c>
      <c r="P28" s="670">
        <v>1</v>
      </c>
      <c r="Q28" s="702">
        <v>1</v>
      </c>
      <c r="R28" s="209"/>
      <c r="S28" s="116"/>
      <c r="T28" s="116"/>
      <c r="U28" s="116"/>
    </row>
    <row r="29" spans="1:21" ht="15" customHeight="1" thickBot="1" x14ac:dyDescent="0.25">
      <c r="A29" s="65"/>
      <c r="B29" s="18"/>
      <c r="C29" s="37"/>
      <c r="D29" s="118"/>
      <c r="E29" s="676"/>
      <c r="F29" s="178"/>
      <c r="G29" s="726" t="s">
        <v>24</v>
      </c>
      <c r="H29" s="818"/>
      <c r="I29" s="330">
        <f>SUM(I16:I27)</f>
        <v>87.6</v>
      </c>
      <c r="J29" s="315">
        <f>SUM(J16:J27)</f>
        <v>149.39999999999998</v>
      </c>
      <c r="K29" s="43">
        <f>SUM(K16:K27)</f>
        <v>154.5</v>
      </c>
      <c r="L29" s="46">
        <f>SUM(L16:L27)</f>
        <v>158.69999999999999</v>
      </c>
      <c r="M29" s="725"/>
      <c r="N29" s="848"/>
      <c r="O29" s="846"/>
      <c r="P29" s="671"/>
      <c r="Q29" s="789"/>
      <c r="R29" s="209"/>
      <c r="S29" s="116"/>
      <c r="T29" s="116"/>
      <c r="U29" s="116"/>
    </row>
    <row r="30" spans="1:21" ht="15" customHeight="1" x14ac:dyDescent="0.2">
      <c r="A30" s="68" t="s">
        <v>4</v>
      </c>
      <c r="B30" s="30" t="s">
        <v>4</v>
      </c>
      <c r="C30" s="478" t="s">
        <v>6</v>
      </c>
      <c r="D30" s="479"/>
      <c r="E30" s="730" t="s">
        <v>178</v>
      </c>
      <c r="F30" s="130" t="s">
        <v>76</v>
      </c>
      <c r="G30" s="746" t="s">
        <v>176</v>
      </c>
      <c r="H30" s="135" t="s">
        <v>5</v>
      </c>
      <c r="I30" s="485"/>
      <c r="J30" s="486"/>
      <c r="K30" s="487">
        <v>38.299999999999997</v>
      </c>
      <c r="L30" s="219">
        <v>89.3</v>
      </c>
      <c r="M30" s="458" t="s">
        <v>177</v>
      </c>
      <c r="N30" s="461"/>
      <c r="O30" s="225"/>
      <c r="P30" s="85">
        <v>30</v>
      </c>
      <c r="Q30" s="460">
        <v>100</v>
      </c>
      <c r="R30" s="804"/>
      <c r="S30" s="805"/>
      <c r="T30" s="805"/>
      <c r="U30" s="116"/>
    </row>
    <row r="31" spans="1:21" ht="15" customHeight="1" x14ac:dyDescent="0.2">
      <c r="A31" s="72"/>
      <c r="B31" s="477"/>
      <c r="C31" s="478"/>
      <c r="D31" s="479"/>
      <c r="E31" s="664"/>
      <c r="F31" s="130" t="s">
        <v>78</v>
      </c>
      <c r="G31" s="703"/>
      <c r="H31" s="114" t="s">
        <v>32</v>
      </c>
      <c r="I31" s="481"/>
      <c r="J31" s="482"/>
      <c r="K31" s="456">
        <v>216.8</v>
      </c>
      <c r="L31" s="488">
        <v>505.8</v>
      </c>
      <c r="M31" s="458"/>
      <c r="N31" s="461"/>
      <c r="O31" s="225"/>
      <c r="P31" s="85"/>
      <c r="Q31" s="460"/>
      <c r="R31" s="209"/>
      <c r="S31" s="116"/>
      <c r="T31" s="116"/>
      <c r="U31" s="116"/>
    </row>
    <row r="32" spans="1:21" ht="15" customHeight="1" thickBot="1" x14ac:dyDescent="0.25">
      <c r="A32" s="72"/>
      <c r="B32" s="477"/>
      <c r="C32" s="478"/>
      <c r="D32" s="479"/>
      <c r="E32" s="676"/>
      <c r="F32" s="130" t="s">
        <v>175</v>
      </c>
      <c r="G32" s="726" t="s">
        <v>24</v>
      </c>
      <c r="H32" s="810"/>
      <c r="I32" s="480">
        <f>SUM(I30:I31)</f>
        <v>0</v>
      </c>
      <c r="J32" s="489">
        <f>SUM(J30:J31)</f>
        <v>0</v>
      </c>
      <c r="K32" s="43">
        <f>SUM(K30:K31)</f>
        <v>255.10000000000002</v>
      </c>
      <c r="L32" s="490">
        <f>SUM(L30:L31)</f>
        <v>595.1</v>
      </c>
      <c r="M32" s="458"/>
      <c r="N32" s="461"/>
      <c r="O32" s="225"/>
      <c r="P32" s="85"/>
      <c r="Q32" s="460"/>
      <c r="R32" s="209"/>
      <c r="S32" s="116"/>
      <c r="T32" s="116"/>
      <c r="U32" s="116"/>
    </row>
    <row r="33" spans="1:21" ht="18.600000000000001" customHeight="1" x14ac:dyDescent="0.2">
      <c r="A33" s="68" t="s">
        <v>4</v>
      </c>
      <c r="B33" s="30" t="s">
        <v>4</v>
      </c>
      <c r="C33" s="52" t="s">
        <v>7</v>
      </c>
      <c r="D33" s="20"/>
      <c r="E33" s="14" t="s">
        <v>191</v>
      </c>
      <c r="F33" s="184"/>
      <c r="G33" s="681" t="s">
        <v>36</v>
      </c>
      <c r="H33" s="463"/>
      <c r="I33" s="331"/>
      <c r="J33" s="301"/>
      <c r="K33" s="462"/>
      <c r="L33" s="483"/>
      <c r="M33" s="15"/>
      <c r="N33" s="15"/>
      <c r="O33" s="275"/>
      <c r="P33" s="82"/>
      <c r="Q33" s="176"/>
      <c r="R33" s="228"/>
      <c r="S33" s="11"/>
      <c r="T33" s="11"/>
      <c r="U33" s="11"/>
    </row>
    <row r="34" spans="1:21" ht="30.75" customHeight="1" x14ac:dyDescent="0.2">
      <c r="A34" s="70"/>
      <c r="B34" s="32"/>
      <c r="C34" s="12"/>
      <c r="D34" s="17" t="s">
        <v>4</v>
      </c>
      <c r="E34" s="35" t="s">
        <v>91</v>
      </c>
      <c r="F34" s="185" t="s">
        <v>82</v>
      </c>
      <c r="G34" s="692"/>
      <c r="H34" s="22" t="s">
        <v>5</v>
      </c>
      <c r="I34" s="332">
        <f>40-2</f>
        <v>38</v>
      </c>
      <c r="J34" s="427">
        <v>42</v>
      </c>
      <c r="K34" s="428">
        <v>42</v>
      </c>
      <c r="L34" s="435">
        <v>42</v>
      </c>
      <c r="M34" s="48" t="s">
        <v>25</v>
      </c>
      <c r="N34" s="369">
        <v>40</v>
      </c>
      <c r="O34" s="226">
        <v>30</v>
      </c>
      <c r="P34" s="97">
        <v>30</v>
      </c>
      <c r="Q34" s="113">
        <v>30</v>
      </c>
      <c r="R34" s="209"/>
      <c r="S34" s="11"/>
      <c r="T34" s="11"/>
    </row>
    <row r="35" spans="1:21" ht="31.5" customHeight="1" x14ac:dyDescent="0.2">
      <c r="A35" s="70"/>
      <c r="B35" s="32"/>
      <c r="C35" s="23"/>
      <c r="D35" s="34" t="s">
        <v>6</v>
      </c>
      <c r="E35" s="457" t="s">
        <v>37</v>
      </c>
      <c r="F35" s="185" t="s">
        <v>135</v>
      </c>
      <c r="G35" s="692"/>
      <c r="H35" s="459" t="s">
        <v>5</v>
      </c>
      <c r="I35" s="333">
        <v>0.5</v>
      </c>
      <c r="J35" s="423">
        <v>1</v>
      </c>
      <c r="K35" s="410">
        <v>1</v>
      </c>
      <c r="L35" s="283">
        <v>1</v>
      </c>
      <c r="M35" s="55" t="s">
        <v>38</v>
      </c>
      <c r="N35" s="352">
        <v>12</v>
      </c>
      <c r="O35" s="226">
        <v>12</v>
      </c>
      <c r="P35" s="201">
        <v>12</v>
      </c>
      <c r="Q35" s="203">
        <v>12</v>
      </c>
      <c r="R35" s="209"/>
    </row>
    <row r="36" spans="1:21" ht="20.25" customHeight="1" x14ac:dyDescent="0.2">
      <c r="A36" s="70"/>
      <c r="B36" s="32"/>
      <c r="C36" s="23"/>
      <c r="D36" s="34" t="s">
        <v>7</v>
      </c>
      <c r="E36" s="663" t="s">
        <v>51</v>
      </c>
      <c r="F36" s="693" t="s">
        <v>82</v>
      </c>
      <c r="G36" s="682"/>
      <c r="H36" s="459" t="s">
        <v>5</v>
      </c>
      <c r="I36" s="325">
        <v>36.6</v>
      </c>
      <c r="J36" s="423">
        <v>36</v>
      </c>
      <c r="K36" s="425">
        <v>40</v>
      </c>
      <c r="L36" s="426">
        <v>40</v>
      </c>
      <c r="M36" s="677" t="s">
        <v>83</v>
      </c>
      <c r="N36" s="352">
        <v>7</v>
      </c>
      <c r="O36" s="226">
        <v>4</v>
      </c>
      <c r="P36" s="201">
        <v>4</v>
      </c>
      <c r="Q36" s="203">
        <v>4</v>
      </c>
      <c r="R36" s="209"/>
    </row>
    <row r="37" spans="1:21" ht="15" customHeight="1" thickBot="1" x14ac:dyDescent="0.25">
      <c r="A37" s="69"/>
      <c r="B37" s="31"/>
      <c r="C37" s="24"/>
      <c r="D37" s="19"/>
      <c r="E37" s="676"/>
      <c r="F37" s="694"/>
      <c r="G37" s="679" t="s">
        <v>24</v>
      </c>
      <c r="H37" s="680"/>
      <c r="I37" s="330">
        <f>SUM(I34:I36)</f>
        <v>75.099999999999994</v>
      </c>
      <c r="J37" s="316">
        <f>SUM(J34:J36)</f>
        <v>79</v>
      </c>
      <c r="K37" s="103">
        <f>SUM(K34:K36)</f>
        <v>83</v>
      </c>
      <c r="L37" s="484">
        <f>SUM(L34:L36)</f>
        <v>83</v>
      </c>
      <c r="M37" s="678"/>
      <c r="N37" s="354"/>
      <c r="O37" s="278"/>
      <c r="P37" s="202"/>
      <c r="Q37" s="204"/>
      <c r="R37" s="209"/>
    </row>
    <row r="38" spans="1:21" ht="26.25" customHeight="1" x14ac:dyDescent="0.2">
      <c r="A38" s="68" t="s">
        <v>4</v>
      </c>
      <c r="B38" s="30" t="s">
        <v>4</v>
      </c>
      <c r="C38" s="25" t="s">
        <v>8</v>
      </c>
      <c r="D38" s="20"/>
      <c r="E38" s="59" t="s">
        <v>190</v>
      </c>
      <c r="F38" s="186" t="s">
        <v>76</v>
      </c>
      <c r="G38" s="681" t="s">
        <v>36</v>
      </c>
      <c r="H38" s="174"/>
      <c r="I38" s="334"/>
      <c r="J38" s="223"/>
      <c r="K38" s="223"/>
      <c r="L38" s="263"/>
      <c r="M38" s="276"/>
      <c r="N38" s="276"/>
      <c r="O38" s="300"/>
      <c r="P38" s="83"/>
      <c r="Q38" s="277"/>
      <c r="R38" s="232"/>
      <c r="U38" s="11"/>
    </row>
    <row r="39" spans="1:21" ht="29.25" customHeight="1" x14ac:dyDescent="0.2">
      <c r="A39" s="70"/>
      <c r="B39" s="32"/>
      <c r="C39" s="23"/>
      <c r="D39" s="173" t="s">
        <v>4</v>
      </c>
      <c r="E39" s="663" t="s">
        <v>61</v>
      </c>
      <c r="F39" s="33" t="s">
        <v>77</v>
      </c>
      <c r="G39" s="692"/>
      <c r="H39" s="174" t="s">
        <v>5</v>
      </c>
      <c r="I39" s="334">
        <v>6.1</v>
      </c>
      <c r="J39" s="409">
        <v>4.5</v>
      </c>
      <c r="K39" s="410">
        <v>4.5</v>
      </c>
      <c r="L39" s="430">
        <v>4.5</v>
      </c>
      <c r="M39" s="48" t="s">
        <v>39</v>
      </c>
      <c r="N39" s="114">
        <v>4</v>
      </c>
      <c r="O39" s="224">
        <v>5</v>
      </c>
      <c r="P39" s="97">
        <v>5</v>
      </c>
      <c r="Q39" s="237">
        <v>5</v>
      </c>
      <c r="R39" s="209"/>
    </row>
    <row r="40" spans="1:21" ht="28.5" customHeight="1" x14ac:dyDescent="0.2">
      <c r="A40" s="70"/>
      <c r="B40" s="32"/>
      <c r="C40" s="23"/>
      <c r="D40" s="169"/>
      <c r="E40" s="664"/>
      <c r="F40" s="33"/>
      <c r="G40" s="692"/>
      <c r="H40" s="714"/>
      <c r="I40" s="690"/>
      <c r="J40" s="108"/>
      <c r="K40" s="414"/>
      <c r="L40" s="430"/>
      <c r="M40" s="48" t="s">
        <v>40</v>
      </c>
      <c r="N40" s="114">
        <v>6</v>
      </c>
      <c r="O40" s="224">
        <v>6</v>
      </c>
      <c r="P40" s="97">
        <v>6</v>
      </c>
      <c r="Q40" s="237">
        <v>6</v>
      </c>
      <c r="R40" s="209"/>
    </row>
    <row r="41" spans="1:21" ht="30.75" customHeight="1" x14ac:dyDescent="0.2">
      <c r="A41" s="70"/>
      <c r="B41" s="32"/>
      <c r="C41" s="23"/>
      <c r="D41" s="188"/>
      <c r="E41" s="89"/>
      <c r="F41" s="191"/>
      <c r="G41" s="692"/>
      <c r="H41" s="714"/>
      <c r="I41" s="690"/>
      <c r="J41" s="317"/>
      <c r="K41" s="107"/>
      <c r="L41" s="430"/>
      <c r="M41" s="48" t="s">
        <v>41</v>
      </c>
      <c r="N41" s="114">
        <v>2</v>
      </c>
      <c r="O41" s="224">
        <v>2</v>
      </c>
      <c r="P41" s="97">
        <v>2</v>
      </c>
      <c r="Q41" s="237">
        <v>2</v>
      </c>
      <c r="R41" s="209"/>
    </row>
    <row r="42" spans="1:21" ht="28.5" customHeight="1" x14ac:dyDescent="0.2">
      <c r="A42" s="70"/>
      <c r="B42" s="32"/>
      <c r="C42" s="23"/>
      <c r="D42" s="189"/>
      <c r="E42" s="192"/>
      <c r="F42" s="187"/>
      <c r="G42" s="692"/>
      <c r="H42" s="715"/>
      <c r="I42" s="691"/>
      <c r="J42" s="108"/>
      <c r="K42" s="414"/>
      <c r="L42" s="430"/>
      <c r="M42" s="271" t="s">
        <v>42</v>
      </c>
      <c r="N42" s="114">
        <v>8</v>
      </c>
      <c r="O42" s="224">
        <v>4</v>
      </c>
      <c r="P42" s="97">
        <v>4</v>
      </c>
      <c r="Q42" s="237">
        <v>4</v>
      </c>
      <c r="R42" s="209"/>
    </row>
    <row r="43" spans="1:21" ht="15" customHeight="1" x14ac:dyDescent="0.2">
      <c r="A43" s="70"/>
      <c r="B43" s="32"/>
      <c r="C43" s="23"/>
      <c r="D43" s="117" t="s">
        <v>6</v>
      </c>
      <c r="E43" s="663" t="s">
        <v>155</v>
      </c>
      <c r="F43" s="436" t="s">
        <v>77</v>
      </c>
      <c r="G43" s="698"/>
      <c r="H43" s="114" t="s">
        <v>156</v>
      </c>
      <c r="I43" s="328">
        <v>5.8</v>
      </c>
      <c r="J43" s="433">
        <v>3.2</v>
      </c>
      <c r="K43" s="434"/>
      <c r="L43" s="435"/>
      <c r="M43" s="48" t="s">
        <v>157</v>
      </c>
      <c r="N43" s="114">
        <v>2</v>
      </c>
      <c r="O43" s="224">
        <v>2</v>
      </c>
      <c r="P43" s="97"/>
      <c r="Q43" s="237"/>
      <c r="R43" s="209"/>
    </row>
    <row r="44" spans="1:21" ht="18" customHeight="1" x14ac:dyDescent="0.2">
      <c r="A44" s="70"/>
      <c r="B44" s="32"/>
      <c r="C44" s="23"/>
      <c r="D44" s="117"/>
      <c r="E44" s="664"/>
      <c r="F44" s="191"/>
      <c r="G44" s="698"/>
      <c r="H44" s="394" t="s">
        <v>32</v>
      </c>
      <c r="I44" s="388"/>
      <c r="J44" s="106">
        <v>13.5</v>
      </c>
      <c r="K44" s="424"/>
      <c r="L44" s="430"/>
      <c r="M44" s="48" t="s">
        <v>158</v>
      </c>
      <c r="N44" s="114">
        <v>1</v>
      </c>
      <c r="O44" s="224">
        <v>2</v>
      </c>
      <c r="P44" s="97"/>
      <c r="Q44" s="237"/>
      <c r="R44" s="209"/>
    </row>
    <row r="45" spans="1:21" ht="21" customHeight="1" x14ac:dyDescent="0.2">
      <c r="A45" s="70"/>
      <c r="B45" s="32"/>
      <c r="C45" s="23"/>
      <c r="D45" s="397"/>
      <c r="E45" s="665"/>
      <c r="F45" s="187"/>
      <c r="G45" s="698"/>
      <c r="H45" s="398"/>
      <c r="I45" s="389"/>
      <c r="J45" s="437"/>
      <c r="K45" s="438"/>
      <c r="L45" s="380"/>
      <c r="M45" s="48" t="s">
        <v>159</v>
      </c>
      <c r="N45" s="114"/>
      <c r="O45" s="224">
        <v>1</v>
      </c>
      <c r="P45" s="97"/>
      <c r="Q45" s="237"/>
      <c r="R45" s="209"/>
    </row>
    <row r="46" spans="1:21" ht="16.5" customHeight="1" x14ac:dyDescent="0.2">
      <c r="A46" s="70"/>
      <c r="B46" s="32"/>
      <c r="C46" s="23"/>
      <c r="D46" s="117" t="s">
        <v>7</v>
      </c>
      <c r="E46" s="663" t="s">
        <v>188</v>
      </c>
      <c r="F46" s="33" t="s">
        <v>78</v>
      </c>
      <c r="G46" s="698"/>
      <c r="H46" s="114" t="s">
        <v>156</v>
      </c>
      <c r="I46" s="328"/>
      <c r="J46" s="433">
        <v>4.0999999999999996</v>
      </c>
      <c r="K46" s="434"/>
      <c r="L46" s="435"/>
      <c r="M46" s="48" t="s">
        <v>166</v>
      </c>
      <c r="N46" s="114"/>
      <c r="O46" s="224">
        <v>4</v>
      </c>
      <c r="P46" s="97">
        <v>3</v>
      </c>
      <c r="Q46" s="237"/>
      <c r="R46" s="209"/>
    </row>
    <row r="47" spans="1:21" ht="28.5" customHeight="1" x14ac:dyDescent="0.2">
      <c r="A47" s="70"/>
      <c r="B47" s="32"/>
      <c r="C47" s="23"/>
      <c r="D47" s="117"/>
      <c r="E47" s="664"/>
      <c r="F47" s="33"/>
      <c r="G47" s="698"/>
      <c r="H47" s="393" t="s">
        <v>32</v>
      </c>
      <c r="I47" s="325"/>
      <c r="J47" s="439">
        <v>16.399999999999999</v>
      </c>
      <c r="K47" s="440">
        <v>20.5</v>
      </c>
      <c r="L47" s="441"/>
      <c r="M47" s="48" t="s">
        <v>167</v>
      </c>
      <c r="N47" s="114"/>
      <c r="O47" s="224">
        <v>1</v>
      </c>
      <c r="P47" s="97">
        <v>1</v>
      </c>
      <c r="Q47" s="237"/>
      <c r="R47" s="209"/>
    </row>
    <row r="48" spans="1:21" ht="27.75" customHeight="1" x14ac:dyDescent="0.2">
      <c r="A48" s="70"/>
      <c r="B48" s="32"/>
      <c r="C48" s="23"/>
      <c r="D48" s="538"/>
      <c r="E48" s="665"/>
      <c r="F48" s="187"/>
      <c r="G48" s="698"/>
      <c r="H48" s="382"/>
      <c r="I48" s="389"/>
      <c r="J48" s="383"/>
      <c r="K48" s="384"/>
      <c r="L48" s="380"/>
      <c r="M48" s="48" t="s">
        <v>196</v>
      </c>
      <c r="N48" s="114"/>
      <c r="O48" s="224">
        <v>1</v>
      </c>
      <c r="P48" s="97">
        <v>1</v>
      </c>
      <c r="Q48" s="237"/>
      <c r="R48" s="209"/>
    </row>
    <row r="49" spans="1:18" ht="15" customHeight="1" x14ac:dyDescent="0.2">
      <c r="A49" s="70"/>
      <c r="B49" s="32"/>
      <c r="C49" s="23"/>
      <c r="D49" s="520"/>
      <c r="E49" s="695" t="s">
        <v>30</v>
      </c>
      <c r="F49" s="191" t="s">
        <v>29</v>
      </c>
      <c r="G49" s="523"/>
      <c r="H49" s="521" t="s">
        <v>5</v>
      </c>
      <c r="I49" s="333">
        <v>157.9</v>
      </c>
      <c r="J49" s="531"/>
      <c r="K49" s="532"/>
      <c r="L49" s="533"/>
      <c r="M49" s="706" t="s">
        <v>31</v>
      </c>
      <c r="N49" s="524">
        <v>100</v>
      </c>
      <c r="O49" s="225"/>
      <c r="P49" s="85"/>
      <c r="Q49" s="238"/>
      <c r="R49" s="209"/>
    </row>
    <row r="50" spans="1:18" ht="15" customHeight="1" x14ac:dyDescent="0.2">
      <c r="A50" s="70"/>
      <c r="B50" s="32"/>
      <c r="C50" s="23"/>
      <c r="D50" s="520"/>
      <c r="E50" s="696"/>
      <c r="F50" s="191"/>
      <c r="G50" s="523"/>
      <c r="H50" s="522"/>
      <c r="I50" s="525"/>
      <c r="J50" s="531"/>
      <c r="K50" s="532"/>
      <c r="L50" s="533"/>
      <c r="M50" s="713"/>
      <c r="N50" s="356"/>
      <c r="O50" s="225"/>
      <c r="P50" s="85"/>
      <c r="Q50" s="238"/>
      <c r="R50" s="209"/>
    </row>
    <row r="51" spans="1:18" ht="15" customHeight="1" x14ac:dyDescent="0.2">
      <c r="A51" s="70"/>
      <c r="B51" s="32"/>
      <c r="C51" s="23"/>
      <c r="D51" s="515"/>
      <c r="E51" s="695" t="s">
        <v>85</v>
      </c>
      <c r="F51" s="191"/>
      <c r="G51" s="519"/>
      <c r="H51" s="699" t="s">
        <v>5</v>
      </c>
      <c r="I51" s="701">
        <v>0.7</v>
      </c>
      <c r="J51" s="811"/>
      <c r="K51" s="813"/>
      <c r="L51" s="534"/>
      <c r="M51" s="512" t="s">
        <v>96</v>
      </c>
      <c r="N51" s="517">
        <v>1</v>
      </c>
      <c r="O51" s="535"/>
      <c r="P51" s="536"/>
      <c r="Q51" s="537"/>
      <c r="R51" s="209"/>
    </row>
    <row r="52" spans="1:18" ht="39.75" customHeight="1" x14ac:dyDescent="0.2">
      <c r="A52" s="70"/>
      <c r="B52" s="32"/>
      <c r="C52" s="23"/>
      <c r="D52" s="518"/>
      <c r="E52" s="665"/>
      <c r="F52" s="187"/>
      <c r="G52" s="526"/>
      <c r="H52" s="700"/>
      <c r="I52" s="691"/>
      <c r="J52" s="812"/>
      <c r="K52" s="814"/>
      <c r="L52" s="431"/>
      <c r="M52" s="512"/>
      <c r="N52" s="517"/>
      <c r="O52" s="225"/>
      <c r="P52" s="85"/>
      <c r="Q52" s="238"/>
      <c r="R52" s="209"/>
    </row>
    <row r="53" spans="1:18" ht="15" customHeight="1" x14ac:dyDescent="0.2">
      <c r="A53" s="70"/>
      <c r="B53" s="32"/>
      <c r="C53" s="23"/>
      <c r="D53" s="117"/>
      <c r="E53" s="663" t="s">
        <v>138</v>
      </c>
      <c r="F53" s="395"/>
      <c r="G53" s="702" t="s">
        <v>137</v>
      </c>
      <c r="H53" s="193"/>
      <c r="I53" s="335"/>
      <c r="J53" s="412"/>
      <c r="K53" s="704"/>
      <c r="L53" s="429"/>
      <c r="M53" s="677" t="s">
        <v>139</v>
      </c>
      <c r="N53" s="513">
        <v>1</v>
      </c>
      <c r="O53" s="226"/>
      <c r="P53" s="509"/>
      <c r="Q53" s="236"/>
      <c r="R53" s="209"/>
    </row>
    <row r="54" spans="1:18" ht="15" customHeight="1" x14ac:dyDescent="0.2">
      <c r="A54" s="70"/>
      <c r="B54" s="32"/>
      <c r="C54" s="23"/>
      <c r="D54" s="117"/>
      <c r="E54" s="664"/>
      <c r="F54" s="33"/>
      <c r="G54" s="703"/>
      <c r="H54" s="194"/>
      <c r="I54" s="396"/>
      <c r="J54" s="432"/>
      <c r="K54" s="705"/>
      <c r="L54" s="431"/>
      <c r="M54" s="706"/>
      <c r="N54" s="517"/>
      <c r="O54" s="225"/>
      <c r="P54" s="85"/>
      <c r="Q54" s="238"/>
      <c r="R54" s="209"/>
    </row>
    <row r="55" spans="1:18" ht="14.25" customHeight="1" thickBot="1" x14ac:dyDescent="0.25">
      <c r="A55" s="69"/>
      <c r="B55" s="31"/>
      <c r="C55" s="24"/>
      <c r="D55" s="516"/>
      <c r="E55" s="676"/>
      <c r="F55" s="527"/>
      <c r="G55" s="679" t="s">
        <v>24</v>
      </c>
      <c r="H55" s="729"/>
      <c r="I55" s="330">
        <f>SUM(I38:I54)</f>
        <v>170.5</v>
      </c>
      <c r="J55" s="1">
        <f>SUM(J38:J48)</f>
        <v>41.699999999999996</v>
      </c>
      <c r="K55" s="264">
        <f>SUM(K38:K48)</f>
        <v>25</v>
      </c>
      <c r="L55" s="376">
        <f>SUM(L38:L48)</f>
        <v>4.5</v>
      </c>
      <c r="M55" s="272"/>
      <c r="N55" s="514"/>
      <c r="O55" s="508"/>
      <c r="P55" s="202"/>
      <c r="Q55" s="511"/>
      <c r="R55" s="209"/>
    </row>
    <row r="56" spans="1:18" ht="34.5" customHeight="1" x14ac:dyDescent="0.2">
      <c r="A56" s="68" t="s">
        <v>4</v>
      </c>
      <c r="B56" s="30" t="s">
        <v>4</v>
      </c>
      <c r="C56" s="25" t="s">
        <v>9</v>
      </c>
      <c r="D56" s="20"/>
      <c r="E56" s="730" t="s">
        <v>26</v>
      </c>
      <c r="F56" s="92" t="s">
        <v>136</v>
      </c>
      <c r="G56" s="681" t="s">
        <v>36</v>
      </c>
      <c r="H56" s="749" t="s">
        <v>5</v>
      </c>
      <c r="I56" s="697">
        <v>8</v>
      </c>
      <c r="J56" s="756">
        <v>7.9</v>
      </c>
      <c r="K56" s="758">
        <v>7.9</v>
      </c>
      <c r="L56" s="750">
        <v>7.9</v>
      </c>
      <c r="M56" s="752" t="s">
        <v>27</v>
      </c>
      <c r="N56" s="297">
        <v>15</v>
      </c>
      <c r="O56" s="301">
        <v>15</v>
      </c>
      <c r="P56" s="98">
        <v>15</v>
      </c>
      <c r="Q56" s="266">
        <v>15</v>
      </c>
      <c r="R56" s="218"/>
    </row>
    <row r="57" spans="1:18" ht="17.25" customHeight="1" x14ac:dyDescent="0.2">
      <c r="A57" s="70"/>
      <c r="B57" s="32"/>
      <c r="C57" s="23"/>
      <c r="D57" s="13"/>
      <c r="E57" s="664"/>
      <c r="F57" s="33" t="s">
        <v>76</v>
      </c>
      <c r="G57" s="692"/>
      <c r="H57" s="700"/>
      <c r="I57" s="691"/>
      <c r="J57" s="757"/>
      <c r="K57" s="705"/>
      <c r="L57" s="751"/>
      <c r="M57" s="835"/>
      <c r="N57" s="357"/>
      <c r="O57" s="223"/>
      <c r="P57" s="100"/>
      <c r="Q57" s="267"/>
      <c r="R57" s="218"/>
    </row>
    <row r="58" spans="1:18" ht="15" customHeight="1" thickBot="1" x14ac:dyDescent="0.25">
      <c r="A58" s="69"/>
      <c r="B58" s="31"/>
      <c r="C58" s="24"/>
      <c r="D58" s="19"/>
      <c r="E58" s="676"/>
      <c r="F58" s="93" t="s">
        <v>77</v>
      </c>
      <c r="G58" s="834"/>
      <c r="H58" s="112" t="s">
        <v>11</v>
      </c>
      <c r="I58" s="330">
        <f t="shared" ref="I58:L58" si="0">I56</f>
        <v>8</v>
      </c>
      <c r="J58" s="315">
        <f t="shared" si="0"/>
        <v>7.9</v>
      </c>
      <c r="K58" s="43">
        <f t="shared" si="0"/>
        <v>7.9</v>
      </c>
      <c r="L58" s="264">
        <f t="shared" si="0"/>
        <v>7.9</v>
      </c>
      <c r="M58" s="725"/>
      <c r="N58" s="298"/>
      <c r="O58" s="302"/>
      <c r="P58" s="200"/>
      <c r="Q58" s="268"/>
      <c r="R58" s="218"/>
    </row>
    <row r="59" spans="1:18" ht="18.600000000000001" customHeight="1" x14ac:dyDescent="0.2">
      <c r="A59" s="68" t="s">
        <v>4</v>
      </c>
      <c r="B59" s="30" t="s">
        <v>4</v>
      </c>
      <c r="C59" s="25" t="s">
        <v>43</v>
      </c>
      <c r="D59" s="171"/>
      <c r="E59" s="730" t="s">
        <v>92</v>
      </c>
      <c r="F59" s="92" t="s">
        <v>75</v>
      </c>
      <c r="G59" s="681" t="s">
        <v>36</v>
      </c>
      <c r="H59" s="209" t="s">
        <v>5</v>
      </c>
      <c r="I59" s="734">
        <v>20.8</v>
      </c>
      <c r="J59" s="736">
        <v>24.2</v>
      </c>
      <c r="K59" s="738">
        <v>27.6</v>
      </c>
      <c r="L59" s="731">
        <v>31.1</v>
      </c>
      <c r="M59" s="273" t="s">
        <v>74</v>
      </c>
      <c r="N59" s="135">
        <v>6</v>
      </c>
      <c r="O59" s="303">
        <v>7</v>
      </c>
      <c r="P59" s="280">
        <v>8</v>
      </c>
      <c r="Q59" s="269">
        <v>9</v>
      </c>
      <c r="R59" s="209"/>
    </row>
    <row r="60" spans="1:18" ht="34.5" customHeight="1" x14ac:dyDescent="0.2">
      <c r="A60" s="70"/>
      <c r="B60" s="32"/>
      <c r="C60" s="23"/>
      <c r="D60" s="169"/>
      <c r="E60" s="664"/>
      <c r="F60" s="33" t="s">
        <v>76</v>
      </c>
      <c r="G60" s="692"/>
      <c r="H60" s="208"/>
      <c r="I60" s="735"/>
      <c r="J60" s="737"/>
      <c r="K60" s="739"/>
      <c r="L60" s="732"/>
      <c r="M60" s="724" t="s">
        <v>62</v>
      </c>
      <c r="N60" s="296">
        <v>14</v>
      </c>
      <c r="O60" s="225">
        <v>14</v>
      </c>
      <c r="P60" s="85">
        <v>16</v>
      </c>
      <c r="Q60" s="238">
        <v>18</v>
      </c>
      <c r="R60" s="209"/>
    </row>
    <row r="61" spans="1:18" ht="14.25" customHeight="1" thickBot="1" x14ac:dyDescent="0.25">
      <c r="A61" s="69"/>
      <c r="B61" s="31"/>
      <c r="C61" s="24"/>
      <c r="D61" s="170"/>
      <c r="E61" s="91"/>
      <c r="F61" s="93" t="s">
        <v>77</v>
      </c>
      <c r="G61" s="728"/>
      <c r="H61" s="247" t="s">
        <v>11</v>
      </c>
      <c r="I61" s="330">
        <f t="shared" ref="I61:L61" si="1">I59</f>
        <v>20.8</v>
      </c>
      <c r="J61" s="42">
        <f t="shared" si="1"/>
        <v>24.2</v>
      </c>
      <c r="K61" s="43">
        <f t="shared" si="1"/>
        <v>27.6</v>
      </c>
      <c r="L61" s="42">
        <f t="shared" si="1"/>
        <v>31.1</v>
      </c>
      <c r="M61" s="725"/>
      <c r="N61" s="298"/>
      <c r="O61" s="302"/>
      <c r="P61" s="200"/>
      <c r="Q61" s="268"/>
      <c r="R61" s="218"/>
    </row>
    <row r="62" spans="1:18" ht="40.5" customHeight="1" x14ac:dyDescent="0.2">
      <c r="A62" s="68" t="s">
        <v>4</v>
      </c>
      <c r="B62" s="30" t="s">
        <v>4</v>
      </c>
      <c r="C62" s="25" t="s">
        <v>53</v>
      </c>
      <c r="D62" s="494"/>
      <c r="E62" s="59" t="s">
        <v>189</v>
      </c>
      <c r="F62" s="131" t="s">
        <v>179</v>
      </c>
      <c r="G62" s="681" t="s">
        <v>36</v>
      </c>
      <c r="H62" s="287"/>
      <c r="I62" s="442"/>
      <c r="J62" s="443"/>
      <c r="K62" s="444"/>
      <c r="L62" s="445"/>
      <c r="M62" s="15"/>
      <c r="N62" s="502"/>
      <c r="O62" s="503"/>
      <c r="P62" s="99"/>
      <c r="Q62" s="491"/>
    </row>
    <row r="63" spans="1:18" ht="28.5" customHeight="1" x14ac:dyDescent="0.2">
      <c r="A63" s="70"/>
      <c r="B63" s="32"/>
      <c r="C63" s="23"/>
      <c r="D63" s="17" t="s">
        <v>4</v>
      </c>
      <c r="E63" s="196" t="s">
        <v>154</v>
      </c>
      <c r="F63" s="185" t="s">
        <v>77</v>
      </c>
      <c r="G63" s="692"/>
      <c r="H63" s="495" t="s">
        <v>5</v>
      </c>
      <c r="I63" s="496"/>
      <c r="J63" s="497">
        <v>8</v>
      </c>
      <c r="K63" s="498"/>
      <c r="L63" s="499"/>
      <c r="M63" s="105" t="s">
        <v>90</v>
      </c>
      <c r="N63" s="504"/>
      <c r="O63" s="505">
        <v>1</v>
      </c>
      <c r="P63" s="94"/>
      <c r="Q63" s="57"/>
    </row>
    <row r="64" spans="1:18" ht="17.25" customHeight="1" x14ac:dyDescent="0.2">
      <c r="A64" s="70"/>
      <c r="B64" s="32"/>
      <c r="C64" s="23"/>
      <c r="D64" s="492" t="s">
        <v>6</v>
      </c>
      <c r="E64" s="89" t="s">
        <v>180</v>
      </c>
      <c r="F64" s="130" t="s">
        <v>78</v>
      </c>
      <c r="G64" s="692"/>
      <c r="H64" s="495" t="s">
        <v>5</v>
      </c>
      <c r="I64" s="496"/>
      <c r="J64" s="497">
        <v>10</v>
      </c>
      <c r="K64" s="498"/>
      <c r="L64" s="499"/>
      <c r="M64" s="506" t="s">
        <v>90</v>
      </c>
      <c r="N64" s="493"/>
      <c r="O64" s="218">
        <v>1</v>
      </c>
      <c r="P64" s="100"/>
      <c r="Q64" s="41"/>
    </row>
    <row r="65" spans="1:20" ht="15" customHeight="1" thickBot="1" x14ac:dyDescent="0.25">
      <c r="A65" s="69"/>
      <c r="B65" s="31"/>
      <c r="C65" s="24"/>
      <c r="D65" s="207"/>
      <c r="E65" s="90"/>
      <c r="F65" s="93"/>
      <c r="G65" s="728"/>
      <c r="H65" s="288" t="s">
        <v>11</v>
      </c>
      <c r="I65" s="336">
        <f>SUM(I63:I64)</f>
        <v>0</v>
      </c>
      <c r="J65" s="500">
        <f>SUM(J63:J64)</f>
        <v>18</v>
      </c>
      <c r="K65" s="501">
        <f>SUM(K63:K64)</f>
        <v>0</v>
      </c>
      <c r="L65" s="368">
        <f>SUM(L63:L64)</f>
        <v>0</v>
      </c>
      <c r="M65" s="40"/>
      <c r="N65" s="355"/>
      <c r="O65" s="227"/>
      <c r="P65" s="200"/>
      <c r="Q65" s="38"/>
    </row>
    <row r="66" spans="1:20" ht="14.25" customHeight="1" x14ac:dyDescent="0.2">
      <c r="A66" s="68" t="s">
        <v>4</v>
      </c>
      <c r="B66" s="30" t="s">
        <v>4</v>
      </c>
      <c r="C66" s="124" t="s">
        <v>54</v>
      </c>
      <c r="D66" s="120"/>
      <c r="E66" s="747" t="s">
        <v>192</v>
      </c>
      <c r="F66" s="92" t="s">
        <v>76</v>
      </c>
      <c r="G66" s="681" t="s">
        <v>36</v>
      </c>
      <c r="H66" s="79"/>
      <c r="I66" s="337"/>
      <c r="J66" s="212"/>
      <c r="K66" s="85"/>
      <c r="L66" s="219"/>
      <c r="M66" s="752"/>
      <c r="N66" s="754"/>
      <c r="O66" s="686"/>
      <c r="P66" s="688"/>
      <c r="Q66" s="681"/>
      <c r="R66" s="218"/>
    </row>
    <row r="67" spans="1:20" ht="12.75" customHeight="1" x14ac:dyDescent="0.2">
      <c r="A67" s="70"/>
      <c r="B67" s="32"/>
      <c r="C67" s="119"/>
      <c r="D67" s="397"/>
      <c r="E67" s="748"/>
      <c r="F67" s="187" t="s">
        <v>77</v>
      </c>
      <c r="G67" s="692"/>
      <c r="H67" s="121"/>
      <c r="I67" s="338"/>
      <c r="J67" s="213"/>
      <c r="K67" s="214"/>
      <c r="L67" s="265"/>
      <c r="M67" s="753"/>
      <c r="N67" s="755"/>
      <c r="O67" s="687"/>
      <c r="P67" s="689"/>
      <c r="Q67" s="682"/>
      <c r="R67" s="218"/>
    </row>
    <row r="68" spans="1:20" ht="26.45" customHeight="1" x14ac:dyDescent="0.2">
      <c r="A68" s="70"/>
      <c r="B68" s="32"/>
      <c r="C68" s="119"/>
      <c r="D68" s="195" t="s">
        <v>4</v>
      </c>
      <c r="E68" s="89" t="s">
        <v>140</v>
      </c>
      <c r="F68" s="33" t="s">
        <v>77</v>
      </c>
      <c r="G68" s="692"/>
      <c r="H68" s="95" t="s">
        <v>5</v>
      </c>
      <c r="I68" s="326">
        <v>17</v>
      </c>
      <c r="J68" s="412">
        <v>33.9</v>
      </c>
      <c r="K68" s="507">
        <v>33.9</v>
      </c>
      <c r="L68" s="441">
        <v>33.9</v>
      </c>
      <c r="M68" s="105" t="s">
        <v>141</v>
      </c>
      <c r="N68" s="114">
        <v>14</v>
      </c>
      <c r="O68" s="224">
        <v>14</v>
      </c>
      <c r="P68" s="97">
        <v>14</v>
      </c>
      <c r="Q68" s="237">
        <v>14</v>
      </c>
      <c r="R68" s="209"/>
      <c r="S68" s="115"/>
    </row>
    <row r="69" spans="1:20" ht="26.45" customHeight="1" x14ac:dyDescent="0.2">
      <c r="A69" s="70"/>
      <c r="B69" s="32"/>
      <c r="C69" s="119"/>
      <c r="D69" s="195"/>
      <c r="E69" s="89"/>
      <c r="F69" s="33"/>
      <c r="G69" s="692"/>
      <c r="H69" s="121"/>
      <c r="I69" s="326"/>
      <c r="J69" s="304"/>
      <c r="K69" s="122"/>
      <c r="L69" s="219"/>
      <c r="M69" s="274" t="s">
        <v>142</v>
      </c>
      <c r="N69" s="296">
        <v>37</v>
      </c>
      <c r="O69" s="225">
        <v>37</v>
      </c>
      <c r="P69" s="85">
        <v>37</v>
      </c>
      <c r="Q69" s="238">
        <v>37</v>
      </c>
      <c r="R69" s="209"/>
      <c r="S69" s="115"/>
    </row>
    <row r="70" spans="1:20" ht="27.75" customHeight="1" x14ac:dyDescent="0.2">
      <c r="A70" s="70"/>
      <c r="B70" s="32"/>
      <c r="C70" s="119"/>
      <c r="D70" s="529"/>
      <c r="E70" s="663" t="s">
        <v>89</v>
      </c>
      <c r="F70" s="436"/>
      <c r="G70" s="682"/>
      <c r="H70" s="96"/>
      <c r="I70" s="328"/>
      <c r="J70" s="245"/>
      <c r="K70" s="243"/>
      <c r="L70" s="262"/>
      <c r="M70" s="506" t="s">
        <v>81</v>
      </c>
      <c r="N70" s="513">
        <v>1</v>
      </c>
      <c r="O70" s="226"/>
      <c r="P70" s="509"/>
      <c r="Q70" s="510"/>
      <c r="R70" s="209"/>
      <c r="S70" s="115"/>
    </row>
    <row r="71" spans="1:20" ht="16.5" customHeight="1" thickBot="1" x14ac:dyDescent="0.25">
      <c r="A71" s="69"/>
      <c r="B71" s="31"/>
      <c r="C71" s="127"/>
      <c r="D71" s="118"/>
      <c r="E71" s="676"/>
      <c r="F71" s="530"/>
      <c r="G71" s="726" t="s">
        <v>24</v>
      </c>
      <c r="H71" s="727"/>
      <c r="I71" s="330">
        <f>SUM(I68:I69)</f>
        <v>17</v>
      </c>
      <c r="J71" s="42">
        <f>SUM(J68:J69)</f>
        <v>33.9</v>
      </c>
      <c r="K71" s="43">
        <f>SUM(K68:K69)</f>
        <v>33.9</v>
      </c>
      <c r="L71" s="42">
        <f>SUM(L68:L69)</f>
        <v>33.9</v>
      </c>
      <c r="M71" s="40"/>
      <c r="N71" s="358"/>
      <c r="O71" s="528"/>
      <c r="P71" s="90"/>
      <c r="Q71" s="270"/>
      <c r="R71" s="232"/>
      <c r="S71" s="115"/>
    </row>
    <row r="72" spans="1:20" ht="16.5" customHeight="1" x14ac:dyDescent="0.2">
      <c r="A72" s="70"/>
      <c r="B72" s="125"/>
      <c r="C72" s="61"/>
      <c r="D72" s="117"/>
      <c r="E72" s="730" t="s">
        <v>95</v>
      </c>
      <c r="F72" s="179"/>
      <c r="G72" s="746" t="s">
        <v>36</v>
      </c>
      <c r="H72" s="128" t="s">
        <v>5</v>
      </c>
      <c r="I72" s="339">
        <v>4</v>
      </c>
      <c r="J72" s="210"/>
      <c r="K72" s="215"/>
      <c r="L72" s="211"/>
      <c r="M72" s="273" t="s">
        <v>94</v>
      </c>
      <c r="N72" s="135">
        <v>1</v>
      </c>
      <c r="O72" s="303"/>
      <c r="P72" s="280"/>
      <c r="Q72" s="269"/>
      <c r="R72" s="209"/>
      <c r="S72" s="115"/>
    </row>
    <row r="73" spans="1:20" ht="33.75" customHeight="1" x14ac:dyDescent="0.2">
      <c r="A73" s="70"/>
      <c r="B73" s="125"/>
      <c r="C73" s="61"/>
      <c r="D73" s="117"/>
      <c r="E73" s="664"/>
      <c r="F73" s="179"/>
      <c r="G73" s="698"/>
      <c r="H73" s="244"/>
      <c r="I73" s="340"/>
      <c r="J73" s="216"/>
      <c r="K73" s="217"/>
      <c r="L73" s="219"/>
      <c r="M73" s="290" t="s">
        <v>93</v>
      </c>
      <c r="N73" s="352">
        <v>200</v>
      </c>
      <c r="O73" s="226"/>
      <c r="P73" s="292"/>
      <c r="Q73" s="236"/>
      <c r="R73" s="209"/>
      <c r="S73" s="115"/>
    </row>
    <row r="74" spans="1:20" ht="16.5" customHeight="1" thickBot="1" x14ac:dyDescent="0.25">
      <c r="A74" s="69"/>
      <c r="B74" s="125"/>
      <c r="C74" s="61"/>
      <c r="D74" s="117"/>
      <c r="E74" s="664"/>
      <c r="F74" s="179"/>
      <c r="G74" s="698"/>
      <c r="H74" s="247" t="s">
        <v>11</v>
      </c>
      <c r="I74" s="330">
        <f>I72</f>
        <v>4</v>
      </c>
      <c r="J74" s="42">
        <f>J72</f>
        <v>0</v>
      </c>
      <c r="K74" s="43">
        <f>K72</f>
        <v>0</v>
      </c>
      <c r="L74" s="46">
        <f>L72</f>
        <v>0</v>
      </c>
      <c r="M74" s="291"/>
      <c r="N74" s="354"/>
      <c r="O74" s="278"/>
      <c r="P74" s="293"/>
      <c r="Q74" s="239"/>
      <c r="R74" s="209"/>
      <c r="S74" s="115"/>
    </row>
    <row r="75" spans="1:20" ht="14.25" customHeight="1" thickBot="1" x14ac:dyDescent="0.25">
      <c r="A75" s="254" t="s">
        <v>4</v>
      </c>
      <c r="B75" s="375" t="s">
        <v>4</v>
      </c>
      <c r="C75" s="775" t="s">
        <v>12</v>
      </c>
      <c r="D75" s="776"/>
      <c r="E75" s="776"/>
      <c r="F75" s="776"/>
      <c r="G75" s="776"/>
      <c r="H75" s="777"/>
      <c r="I75" s="341">
        <f>+I58+I55+I37+I29+I61+I71+I74+I65</f>
        <v>383</v>
      </c>
      <c r="J75" s="377">
        <f>+J58+J55+J37+J29+J61+J71+J74+J65+J32</f>
        <v>354.09999999999997</v>
      </c>
      <c r="K75" s="379">
        <f>+K58+K55+K37+K29+K61+K71+K74+K65+K32</f>
        <v>587</v>
      </c>
      <c r="L75" s="378">
        <f>+L58+L55+L37+L29+L61+L71+L74+L65+L32</f>
        <v>914.2</v>
      </c>
      <c r="M75" s="759"/>
      <c r="N75" s="759"/>
      <c r="O75" s="255"/>
      <c r="P75" s="255"/>
      <c r="Q75" s="256"/>
    </row>
    <row r="76" spans="1:20" ht="13.5" customHeight="1" thickBot="1" x14ac:dyDescent="0.25">
      <c r="A76" s="374" t="s">
        <v>4</v>
      </c>
      <c r="B76" s="31" t="s">
        <v>6</v>
      </c>
      <c r="C76" s="778" t="s">
        <v>55</v>
      </c>
      <c r="D76" s="779"/>
      <c r="E76" s="779"/>
      <c r="F76" s="779"/>
      <c r="G76" s="779"/>
      <c r="H76" s="779"/>
      <c r="I76" s="779"/>
      <c r="J76" s="779"/>
      <c r="K76" s="779"/>
      <c r="L76" s="779"/>
      <c r="M76" s="779"/>
      <c r="N76" s="779"/>
      <c r="O76" s="197"/>
      <c r="P76" s="197"/>
      <c r="Q76" s="198"/>
    </row>
    <row r="77" spans="1:20" ht="17.25" customHeight="1" x14ac:dyDescent="0.2">
      <c r="A77" s="66" t="s">
        <v>4</v>
      </c>
      <c r="B77" s="30" t="s">
        <v>6</v>
      </c>
      <c r="C77" s="12" t="s">
        <v>4</v>
      </c>
      <c r="D77" s="780"/>
      <c r="E77" s="664" t="s">
        <v>47</v>
      </c>
      <c r="F77" s="180" t="s">
        <v>77</v>
      </c>
      <c r="G77" s="698" t="s">
        <v>36</v>
      </c>
      <c r="H77" s="135" t="s">
        <v>86</v>
      </c>
      <c r="I77" s="547">
        <f>110.2-0.3</f>
        <v>109.9</v>
      </c>
      <c r="J77" s="550"/>
      <c r="K77" s="548"/>
      <c r="L77" s="549"/>
      <c r="M77" s="733" t="s">
        <v>23</v>
      </c>
      <c r="N77" s="295">
        <v>30</v>
      </c>
      <c r="O77" s="464">
        <v>8</v>
      </c>
      <c r="P77" s="84">
        <v>8</v>
      </c>
      <c r="Q77" s="238">
        <v>9</v>
      </c>
      <c r="R77" s="209"/>
      <c r="T77" s="11"/>
    </row>
    <row r="78" spans="1:20" ht="33.75" customHeight="1" x14ac:dyDescent="0.2">
      <c r="A78" s="67"/>
      <c r="B78" s="16"/>
      <c r="C78" s="12"/>
      <c r="D78" s="780"/>
      <c r="E78" s="664"/>
      <c r="F78" s="180" t="s">
        <v>76</v>
      </c>
      <c r="G78" s="698"/>
      <c r="H78" s="524" t="s">
        <v>181</v>
      </c>
      <c r="I78" s="546"/>
      <c r="J78" s="582">
        <v>109.9</v>
      </c>
      <c r="K78" s="551">
        <v>109.9</v>
      </c>
      <c r="L78" s="58">
        <v>109.9</v>
      </c>
      <c r="M78" s="706"/>
      <c r="N78" s="296"/>
      <c r="O78" s="225"/>
      <c r="P78" s="85"/>
      <c r="Q78" s="238"/>
      <c r="R78" s="209"/>
    </row>
    <row r="79" spans="1:20" ht="16.350000000000001" customHeight="1" thickBot="1" x14ac:dyDescent="0.25">
      <c r="A79" s="73"/>
      <c r="B79" s="50"/>
      <c r="C79" s="51"/>
      <c r="D79" s="781"/>
      <c r="E79" s="676"/>
      <c r="F79" s="181"/>
      <c r="G79" s="789"/>
      <c r="H79" s="53" t="s">
        <v>11</v>
      </c>
      <c r="I79" s="344">
        <f>SUM(I77:I77)</f>
        <v>109.9</v>
      </c>
      <c r="J79" s="318">
        <f>J78</f>
        <v>109.9</v>
      </c>
      <c r="K79" s="109">
        <f>K78</f>
        <v>109.9</v>
      </c>
      <c r="L79" s="286">
        <f>L78</f>
        <v>109.9</v>
      </c>
      <c r="M79" s="289"/>
      <c r="N79" s="357"/>
      <c r="O79" s="223"/>
      <c r="P79" s="100"/>
      <c r="Q79" s="267"/>
      <c r="R79" s="218"/>
    </row>
    <row r="80" spans="1:20" ht="15.75" customHeight="1" x14ac:dyDescent="0.2">
      <c r="A80" s="67" t="s">
        <v>4</v>
      </c>
      <c r="B80" s="32" t="s">
        <v>6</v>
      </c>
      <c r="C80" s="12" t="s">
        <v>6</v>
      </c>
      <c r="D80" s="788"/>
      <c r="E80" s="730" t="s">
        <v>49</v>
      </c>
      <c r="F80" s="180" t="s">
        <v>29</v>
      </c>
      <c r="G80" s="746" t="s">
        <v>36</v>
      </c>
      <c r="H80" s="172" t="s">
        <v>5</v>
      </c>
      <c r="I80" s="345">
        <v>107.3</v>
      </c>
      <c r="J80" s="465">
        <f>16+3.5</f>
        <v>19.5</v>
      </c>
      <c r="K80" s="253"/>
      <c r="L80" s="282"/>
      <c r="M80" s="466" t="s">
        <v>50</v>
      </c>
      <c r="N80" s="467">
        <v>13</v>
      </c>
      <c r="O80" s="468">
        <v>1</v>
      </c>
      <c r="P80" s="469"/>
      <c r="Q80" s="81"/>
      <c r="R80" s="233"/>
    </row>
    <row r="81" spans="1:20" ht="15" customHeight="1" x14ac:dyDescent="0.2">
      <c r="A81" s="67"/>
      <c r="B81" s="16"/>
      <c r="C81" s="12"/>
      <c r="D81" s="780"/>
      <c r="E81" s="664"/>
      <c r="F81" s="180" t="s">
        <v>48</v>
      </c>
      <c r="G81" s="698"/>
      <c r="H81" s="172"/>
      <c r="I81" s="345"/>
      <c r="J81" s="317"/>
      <c r="K81" s="107"/>
      <c r="L81" s="283"/>
      <c r="M81" s="470" t="s">
        <v>174</v>
      </c>
      <c r="N81" s="471"/>
      <c r="O81" s="474">
        <v>1</v>
      </c>
      <c r="P81" s="456"/>
      <c r="Q81" s="472"/>
      <c r="R81" s="219"/>
    </row>
    <row r="82" spans="1:20" ht="26.1" customHeight="1" x14ac:dyDescent="0.2">
      <c r="A82" s="67"/>
      <c r="B82" s="16"/>
      <c r="C82" s="12"/>
      <c r="D82" s="780"/>
      <c r="E82" s="664"/>
      <c r="F82" s="180" t="s">
        <v>77</v>
      </c>
      <c r="G82" s="698"/>
      <c r="H82" s="453"/>
      <c r="I82" s="454"/>
      <c r="J82" s="317"/>
      <c r="K82" s="107"/>
      <c r="L82" s="283"/>
      <c r="M82" s="473" t="s">
        <v>173</v>
      </c>
      <c r="N82" s="339"/>
      <c r="O82" s="475">
        <v>1</v>
      </c>
      <c r="P82" s="77"/>
      <c r="Q82" s="221"/>
      <c r="R82" s="219"/>
    </row>
    <row r="83" spans="1:20" ht="14.25" customHeight="1" thickBot="1" x14ac:dyDescent="0.25">
      <c r="A83" s="73"/>
      <c r="B83" s="50"/>
      <c r="C83" s="51"/>
      <c r="D83" s="781"/>
      <c r="E83" s="676"/>
      <c r="F83" s="111"/>
      <c r="G83" s="789"/>
      <c r="H83" s="53" t="s">
        <v>11</v>
      </c>
      <c r="I83" s="344">
        <f>SUM(I80:I81)</f>
        <v>107.3</v>
      </c>
      <c r="J83" s="318">
        <f>SUM(J80:J81)</f>
        <v>19.5</v>
      </c>
      <c r="K83" s="109">
        <f>SUM(K80:K81)</f>
        <v>0</v>
      </c>
      <c r="L83" s="281">
        <f>SUM(L80:L81)</f>
        <v>0</v>
      </c>
      <c r="M83" s="289"/>
      <c r="N83" s="298"/>
      <c r="O83" s="302"/>
      <c r="P83" s="200"/>
      <c r="Q83" s="268"/>
      <c r="R83" s="218"/>
      <c r="T83" s="11"/>
    </row>
    <row r="84" spans="1:20" s="60" customFormat="1" ht="32.1" customHeight="1" x14ac:dyDescent="0.25">
      <c r="A84" s="66" t="s">
        <v>4</v>
      </c>
      <c r="B84" s="30" t="s">
        <v>6</v>
      </c>
      <c r="C84" s="52" t="s">
        <v>7</v>
      </c>
      <c r="D84" s="62"/>
      <c r="E84" s="740" t="s">
        <v>56</v>
      </c>
      <c r="F84" s="182" t="s">
        <v>29</v>
      </c>
      <c r="G84" s="760" t="s">
        <v>57</v>
      </c>
      <c r="H84" s="721"/>
      <c r="I84" s="346"/>
      <c r="J84" s="314"/>
      <c r="K84" s="126"/>
      <c r="L84" s="252"/>
      <c r="M84" s="782" t="s">
        <v>84</v>
      </c>
      <c r="N84" s="785">
        <v>1</v>
      </c>
      <c r="O84" s="683">
        <v>1</v>
      </c>
      <c r="P84" s="743">
        <v>1</v>
      </c>
      <c r="Q84" s="674">
        <v>1</v>
      </c>
      <c r="R84" s="234"/>
    </row>
    <row r="85" spans="1:20" s="60" customFormat="1" ht="34.35" customHeight="1" x14ac:dyDescent="0.25">
      <c r="A85" s="67"/>
      <c r="B85" s="32"/>
      <c r="C85" s="12"/>
      <c r="D85" s="61"/>
      <c r="E85" s="741"/>
      <c r="F85" s="183" t="s">
        <v>76</v>
      </c>
      <c r="G85" s="761"/>
      <c r="H85" s="722"/>
      <c r="I85" s="347"/>
      <c r="J85" s="314"/>
      <c r="K85" s="126"/>
      <c r="L85" s="252"/>
      <c r="M85" s="783"/>
      <c r="N85" s="786"/>
      <c r="O85" s="684"/>
      <c r="P85" s="744"/>
      <c r="Q85" s="675"/>
      <c r="R85" s="234"/>
    </row>
    <row r="86" spans="1:20" s="60" customFormat="1" ht="27" customHeight="1" thickBot="1" x14ac:dyDescent="0.3">
      <c r="A86" s="73"/>
      <c r="B86" s="50"/>
      <c r="C86" s="51"/>
      <c r="D86" s="63"/>
      <c r="E86" s="742"/>
      <c r="F86" s="476" t="s">
        <v>77</v>
      </c>
      <c r="G86" s="762"/>
      <c r="H86" s="723"/>
      <c r="I86" s="348"/>
      <c r="J86" s="319"/>
      <c r="K86" s="284"/>
      <c r="L86" s="285"/>
      <c r="M86" s="784"/>
      <c r="N86" s="787"/>
      <c r="O86" s="685"/>
      <c r="P86" s="745"/>
      <c r="Q86" s="675"/>
      <c r="R86" s="234"/>
    </row>
    <row r="87" spans="1:20" ht="14.25" customHeight="1" x14ac:dyDescent="0.2">
      <c r="A87" s="71" t="s">
        <v>4</v>
      </c>
      <c r="B87" s="32" t="s">
        <v>6</v>
      </c>
      <c r="C87" s="707" t="s">
        <v>12</v>
      </c>
      <c r="D87" s="708"/>
      <c r="E87" s="708"/>
      <c r="F87" s="708"/>
      <c r="G87" s="708"/>
      <c r="H87" s="709"/>
      <c r="I87" s="349">
        <f>+I79+I83</f>
        <v>217.2</v>
      </c>
      <c r="J87" s="342">
        <f>+J79+J83</f>
        <v>129.4</v>
      </c>
      <c r="K87" s="321">
        <f>+K79+K83</f>
        <v>109.9</v>
      </c>
      <c r="L87" s="320">
        <f>+L79+L83</f>
        <v>109.9</v>
      </c>
      <c r="M87" s="257"/>
      <c r="N87" s="258"/>
      <c r="O87" s="258"/>
      <c r="P87" s="258"/>
      <c r="Q87" s="259"/>
      <c r="R87" s="260"/>
    </row>
    <row r="88" spans="1:20" ht="14.25" customHeight="1" x14ac:dyDescent="0.2">
      <c r="A88" s="74" t="s">
        <v>4</v>
      </c>
      <c r="B88" s="710" t="s">
        <v>13</v>
      </c>
      <c r="C88" s="711"/>
      <c r="D88" s="711"/>
      <c r="E88" s="711"/>
      <c r="F88" s="711"/>
      <c r="G88" s="711"/>
      <c r="H88" s="712"/>
      <c r="I88" s="370">
        <f>I87+I75</f>
        <v>600.20000000000005</v>
      </c>
      <c r="J88" s="371">
        <f>J87+J75</f>
        <v>483.5</v>
      </c>
      <c r="K88" s="372">
        <f>K87+K75</f>
        <v>696.9</v>
      </c>
      <c r="L88" s="373">
        <f>L87+L75</f>
        <v>1024.1000000000001</v>
      </c>
      <c r="M88" s="305"/>
      <c r="N88" s="306"/>
      <c r="O88" s="306"/>
      <c r="P88" s="306"/>
      <c r="Q88" s="307"/>
      <c r="R88" s="261"/>
    </row>
    <row r="89" spans="1:20" ht="14.25" customHeight="1" thickBot="1" x14ac:dyDescent="0.25">
      <c r="A89" s="242" t="s">
        <v>10</v>
      </c>
      <c r="B89" s="801" t="s">
        <v>19</v>
      </c>
      <c r="C89" s="802"/>
      <c r="D89" s="802"/>
      <c r="E89" s="802"/>
      <c r="F89" s="802"/>
      <c r="G89" s="802"/>
      <c r="H89" s="803"/>
      <c r="I89" s="350">
        <f>+I88</f>
        <v>600.20000000000005</v>
      </c>
      <c r="J89" s="343">
        <f t="shared" ref="J89:L89" si="2">+J88</f>
        <v>483.5</v>
      </c>
      <c r="K89" s="322">
        <f t="shared" si="2"/>
        <v>696.9</v>
      </c>
      <c r="L89" s="308">
        <f t="shared" si="2"/>
        <v>1024.1000000000001</v>
      </c>
      <c r="M89" s="309"/>
      <c r="N89" s="310"/>
      <c r="O89" s="310"/>
      <c r="P89" s="311"/>
      <c r="Q89" s="312"/>
      <c r="R89" s="261"/>
    </row>
    <row r="90" spans="1:20" ht="15" customHeight="1" x14ac:dyDescent="0.2">
      <c r="A90" s="790" t="s">
        <v>198</v>
      </c>
      <c r="B90" s="790"/>
      <c r="C90" s="790"/>
      <c r="D90" s="790"/>
      <c r="E90" s="790"/>
      <c r="F90" s="790"/>
      <c r="G90" s="790"/>
      <c r="H90" s="790"/>
      <c r="I90" s="790"/>
      <c r="J90" s="790"/>
      <c r="K90" s="790"/>
      <c r="L90" s="790"/>
      <c r="M90" s="199"/>
      <c r="N90" s="199"/>
      <c r="O90" s="199"/>
      <c r="P90" s="199"/>
      <c r="Q90" s="199"/>
      <c r="R90" s="199"/>
    </row>
    <row r="91" spans="1:20" ht="23.25" customHeight="1" x14ac:dyDescent="0.2">
      <c r="A91" s="790" t="s">
        <v>199</v>
      </c>
      <c r="B91" s="790"/>
      <c r="C91" s="790"/>
      <c r="D91" s="790"/>
      <c r="E91" s="790"/>
      <c r="F91" s="790"/>
      <c r="G91" s="790"/>
      <c r="H91" s="790"/>
      <c r="I91" s="790"/>
      <c r="J91" s="790"/>
      <c r="K91" s="790"/>
      <c r="L91" s="790"/>
      <c r="M91" s="790"/>
      <c r="N91" s="563"/>
      <c r="O91" s="563"/>
      <c r="P91" s="563"/>
      <c r="Q91" s="563"/>
      <c r="R91" s="563"/>
    </row>
    <row r="92" spans="1:20" ht="14.25" customHeight="1" thickBot="1" x14ac:dyDescent="0.25">
      <c r="A92" s="794" t="s">
        <v>14</v>
      </c>
      <c r="B92" s="794"/>
      <c r="C92" s="794"/>
      <c r="D92" s="794"/>
      <c r="E92" s="794"/>
      <c r="F92" s="794"/>
      <c r="G92" s="794"/>
      <c r="H92" s="794"/>
      <c r="I92" s="794"/>
      <c r="J92" s="794"/>
      <c r="K92" s="794"/>
      <c r="L92" s="794"/>
      <c r="M92" s="11"/>
      <c r="N92" s="11"/>
      <c r="O92" s="11"/>
      <c r="P92" s="11"/>
      <c r="Q92" s="11"/>
      <c r="R92" s="11"/>
    </row>
    <row r="93" spans="1:20" ht="117" customHeight="1" thickBot="1" x14ac:dyDescent="0.25">
      <c r="A93" s="798" t="s">
        <v>15</v>
      </c>
      <c r="B93" s="799"/>
      <c r="C93" s="799"/>
      <c r="D93" s="799"/>
      <c r="E93" s="799"/>
      <c r="F93" s="799"/>
      <c r="G93" s="799"/>
      <c r="H93" s="800"/>
      <c r="I93" s="362" t="s">
        <v>147</v>
      </c>
      <c r="J93" s="87" t="s">
        <v>145</v>
      </c>
      <c r="K93" s="88" t="s">
        <v>68</v>
      </c>
      <c r="L93" s="86" t="s">
        <v>146</v>
      </c>
      <c r="M93" s="27"/>
      <c r="N93" s="27"/>
      <c r="O93" s="27"/>
      <c r="P93" s="27"/>
      <c r="Q93" s="27"/>
      <c r="R93" s="27"/>
    </row>
    <row r="94" spans="1:20" ht="16.5" customHeight="1" x14ac:dyDescent="0.2">
      <c r="A94" s="766" t="s">
        <v>34</v>
      </c>
      <c r="B94" s="767"/>
      <c r="C94" s="767"/>
      <c r="D94" s="767"/>
      <c r="E94" s="767"/>
      <c r="F94" s="767"/>
      <c r="G94" s="767"/>
      <c r="H94" s="768"/>
      <c r="I94" s="363">
        <f>SUM(I96:I98)</f>
        <v>600.20000000000005</v>
      </c>
      <c r="J94" s="359">
        <f>SUM(J96:J98)</f>
        <v>343.7</v>
      </c>
      <c r="K94" s="75">
        <f>SUM(K96:K98)</f>
        <v>349.7</v>
      </c>
      <c r="L94" s="76">
        <f>SUM(L96:L98)</f>
        <v>408.4</v>
      </c>
      <c r="M94" s="27"/>
      <c r="N94" s="27"/>
      <c r="O94" s="27"/>
      <c r="P94" s="27"/>
      <c r="Q94" s="27"/>
      <c r="R94" s="27"/>
    </row>
    <row r="95" spans="1:20" ht="16.5" customHeight="1" x14ac:dyDescent="0.2">
      <c r="A95" s="769" t="s">
        <v>35</v>
      </c>
      <c r="B95" s="770"/>
      <c r="C95" s="770"/>
      <c r="D95" s="770"/>
      <c r="E95" s="770"/>
      <c r="F95" s="770"/>
      <c r="G95" s="770"/>
      <c r="H95" s="771"/>
      <c r="I95" s="364">
        <f>SUM(I96:I98)</f>
        <v>600.20000000000005</v>
      </c>
      <c r="J95" s="360">
        <f>SUM(J96:J98)</f>
        <v>343.7</v>
      </c>
      <c r="K95" s="47">
        <f>SUM(K96:K98)</f>
        <v>349.7</v>
      </c>
      <c r="L95" s="45">
        <f>SUM(L96:L98)</f>
        <v>408.4</v>
      </c>
      <c r="M95" s="27"/>
      <c r="N95" s="27"/>
      <c r="O95" s="27"/>
      <c r="P95" s="27"/>
      <c r="Q95" s="27"/>
      <c r="R95" s="27"/>
    </row>
    <row r="96" spans="1:20" ht="14.25" customHeight="1" x14ac:dyDescent="0.2">
      <c r="A96" s="772" t="s">
        <v>16</v>
      </c>
      <c r="B96" s="773"/>
      <c r="C96" s="773"/>
      <c r="D96" s="773"/>
      <c r="E96" s="773"/>
      <c r="F96" s="773"/>
      <c r="G96" s="773"/>
      <c r="H96" s="774"/>
      <c r="I96" s="365">
        <f>SUMIF(H16:H86,"sb",I16:I86)</f>
        <v>484.5</v>
      </c>
      <c r="J96" s="361">
        <f>SUMIF(H16:H86,"sb",J16:J86)</f>
        <v>336.4</v>
      </c>
      <c r="K96" s="44">
        <f>SUMIF(H16:H86,"sb",K16:K86)</f>
        <v>349.7</v>
      </c>
      <c r="L96" s="56">
        <f>SUMIF(H16:H86,"sb",L16:L86)</f>
        <v>408.4</v>
      </c>
      <c r="M96" s="28"/>
      <c r="N96" s="28"/>
      <c r="O96" s="28"/>
      <c r="P96" s="28"/>
      <c r="Q96" s="28"/>
      <c r="R96" s="28"/>
    </row>
    <row r="97" spans="1:18" ht="26.25" customHeight="1" x14ac:dyDescent="0.2">
      <c r="A97" s="772" t="s">
        <v>160</v>
      </c>
      <c r="B97" s="773"/>
      <c r="C97" s="773"/>
      <c r="D97" s="773"/>
      <c r="E97" s="773"/>
      <c r="F97" s="773"/>
      <c r="G97" s="773"/>
      <c r="H97" s="774"/>
      <c r="I97" s="365">
        <f>SUMIF(H17:H87,"sb(esa)",I17:I87)</f>
        <v>5.8</v>
      </c>
      <c r="J97" s="361">
        <f>SUMIF(H17:H87,"sb(esa)",J17:J87)</f>
        <v>7.3</v>
      </c>
      <c r="K97" s="44">
        <f>SUMIF(H17:H87,"sb(esa)",K17:K87)</f>
        <v>0</v>
      </c>
      <c r="L97" s="56">
        <f>SUMIF(H17:H87,"sb(esa)",L17:L87)</f>
        <v>0</v>
      </c>
      <c r="M97" s="28"/>
      <c r="N97" s="28"/>
      <c r="O97" s="28"/>
      <c r="P97" s="28"/>
      <c r="Q97" s="28"/>
      <c r="R97" s="28"/>
    </row>
    <row r="98" spans="1:18" ht="14.25" customHeight="1" x14ac:dyDescent="0.2">
      <c r="A98" s="772" t="s">
        <v>87</v>
      </c>
      <c r="B98" s="773"/>
      <c r="C98" s="773"/>
      <c r="D98" s="773"/>
      <c r="E98" s="773"/>
      <c r="F98" s="773"/>
      <c r="G98" s="773"/>
      <c r="H98" s="774"/>
      <c r="I98" s="365">
        <f>SUMIF(H17:H87,"sb(vb)",I17:I87)</f>
        <v>109.9</v>
      </c>
      <c r="J98" s="361">
        <f>SUMIF(H17:H87,"sb(vb)",J17:J87)</f>
        <v>0</v>
      </c>
      <c r="K98" s="44">
        <f>SUMIF(H17:H87,"sb(vb)",K17:K87)</f>
        <v>0</v>
      </c>
      <c r="L98" s="56">
        <f>SUMIF(H17:H87,"sb(vb)",L17:L87)</f>
        <v>0</v>
      </c>
      <c r="M98" s="28"/>
      <c r="N98" s="28"/>
      <c r="O98" s="28"/>
      <c r="P98" s="28"/>
      <c r="Q98" s="28"/>
      <c r="R98" s="28"/>
    </row>
    <row r="99" spans="1:18" ht="14.25" customHeight="1" x14ac:dyDescent="0.2">
      <c r="A99" s="795" t="s">
        <v>33</v>
      </c>
      <c r="B99" s="796"/>
      <c r="C99" s="796"/>
      <c r="D99" s="796"/>
      <c r="E99" s="796"/>
      <c r="F99" s="796"/>
      <c r="G99" s="796"/>
      <c r="H99" s="797"/>
      <c r="I99" s="449">
        <f>I100</f>
        <v>0</v>
      </c>
      <c r="J99" s="450">
        <f>J100+J101</f>
        <v>139.80000000000001</v>
      </c>
      <c r="K99" s="451">
        <f>K100+K101</f>
        <v>347.20000000000005</v>
      </c>
      <c r="L99" s="452">
        <f>L100+L101</f>
        <v>615.70000000000005</v>
      </c>
      <c r="M99" s="28"/>
      <c r="N99" s="28"/>
      <c r="O99" s="28"/>
      <c r="P99" s="28"/>
      <c r="Q99" s="28"/>
      <c r="R99" s="28"/>
    </row>
    <row r="100" spans="1:18" ht="14.25" customHeight="1" x14ac:dyDescent="0.2">
      <c r="A100" s="791" t="s">
        <v>170</v>
      </c>
      <c r="B100" s="792"/>
      <c r="C100" s="792"/>
      <c r="D100" s="792"/>
      <c r="E100" s="792"/>
      <c r="F100" s="792"/>
      <c r="G100" s="792"/>
      <c r="H100" s="793"/>
      <c r="I100" s="447">
        <f>SUMIF(H17:H87,"es",I17:I87)</f>
        <v>0</v>
      </c>
      <c r="J100" s="455">
        <f>SUMIF(H17:H87,"es",J17:J87)</f>
        <v>29.9</v>
      </c>
      <c r="K100" s="456">
        <f>SUMIF(H17:H87,"es",K17:K87)</f>
        <v>237.3</v>
      </c>
      <c r="L100" s="448">
        <f>SUMIF(H17:H87,"es",L17:L87)</f>
        <v>505.8</v>
      </c>
      <c r="M100" s="28"/>
      <c r="N100" s="28"/>
      <c r="O100" s="28"/>
      <c r="P100" s="28"/>
      <c r="Q100" s="28"/>
      <c r="R100" s="28"/>
    </row>
    <row r="101" spans="1:18" ht="14.25" customHeight="1" x14ac:dyDescent="0.2">
      <c r="A101" s="791" t="s">
        <v>182</v>
      </c>
      <c r="B101" s="792"/>
      <c r="C101" s="792"/>
      <c r="D101" s="792"/>
      <c r="E101" s="792"/>
      <c r="F101" s="792"/>
      <c r="G101" s="792"/>
      <c r="H101" s="793"/>
      <c r="I101" s="447">
        <f>SUMIF(H18:H88,"lrvb",I18:I88)</f>
        <v>0</v>
      </c>
      <c r="J101" s="455">
        <f>SUMIF(H18:H88,"lrvb",J18:J88)</f>
        <v>109.9</v>
      </c>
      <c r="K101" s="456">
        <f>SUMIF(H18:H88,"lrvb",K18:K88)</f>
        <v>109.9</v>
      </c>
      <c r="L101" s="448">
        <f>SUMIF(H18:H88,"lrvb",L18:L88)</f>
        <v>109.9</v>
      </c>
      <c r="M101" s="28"/>
      <c r="N101" s="28"/>
      <c r="O101" s="28"/>
      <c r="P101" s="28"/>
      <c r="Q101" s="28"/>
      <c r="R101" s="28"/>
    </row>
    <row r="102" spans="1:18" ht="14.25" customHeight="1" thickBot="1" x14ac:dyDescent="0.25">
      <c r="A102" s="763" t="s">
        <v>11</v>
      </c>
      <c r="B102" s="764"/>
      <c r="C102" s="764"/>
      <c r="D102" s="764"/>
      <c r="E102" s="764"/>
      <c r="F102" s="764"/>
      <c r="G102" s="764"/>
      <c r="H102" s="680"/>
      <c r="I102" s="330">
        <f>+I94+I99</f>
        <v>600.20000000000005</v>
      </c>
      <c r="J102" s="315">
        <f>+J94+J99</f>
        <v>483.5</v>
      </c>
      <c r="K102" s="43">
        <f>+K94+K99</f>
        <v>696.90000000000009</v>
      </c>
      <c r="L102" s="46">
        <f>+L94+L99</f>
        <v>1024.0999999999999</v>
      </c>
      <c r="M102" s="27"/>
      <c r="N102" s="27"/>
      <c r="O102" s="27"/>
      <c r="P102" s="27"/>
      <c r="Q102" s="27"/>
      <c r="R102" s="27"/>
    </row>
    <row r="103" spans="1:18" ht="12.75" customHeight="1" x14ac:dyDescent="0.2">
      <c r="F103" s="765" t="s">
        <v>28</v>
      </c>
      <c r="G103" s="765"/>
      <c r="H103" s="765"/>
      <c r="I103" s="26"/>
      <c r="J103" s="219"/>
      <c r="K103" s="219"/>
      <c r="L103" s="219"/>
    </row>
    <row r="104" spans="1:18" x14ac:dyDescent="0.2">
      <c r="J104" s="220"/>
      <c r="K104" s="220"/>
      <c r="L104" s="220"/>
    </row>
  </sheetData>
  <mergeCells count="136">
    <mergeCell ref="A91:M91"/>
    <mergeCell ref="A4:Q4"/>
    <mergeCell ref="A3:Q3"/>
    <mergeCell ref="A5:Q5"/>
    <mergeCell ref="M1:Q1"/>
    <mergeCell ref="N9:N10"/>
    <mergeCell ref="O9:Q9"/>
    <mergeCell ref="G56:G58"/>
    <mergeCell ref="M56:M58"/>
    <mergeCell ref="J8:J10"/>
    <mergeCell ref="K8:K10"/>
    <mergeCell ref="L8:L10"/>
    <mergeCell ref="O28:O29"/>
    <mergeCell ref="N28:N29"/>
    <mergeCell ref="B8:B10"/>
    <mergeCell ref="O7:Q7"/>
    <mergeCell ref="Q28:Q29"/>
    <mergeCell ref="E16:E18"/>
    <mergeCell ref="F16:F18"/>
    <mergeCell ref="F8:F10"/>
    <mergeCell ref="M8:Q8"/>
    <mergeCell ref="B13:Q13"/>
    <mergeCell ref="A12:Q12"/>
    <mergeCell ref="E8:E10"/>
    <mergeCell ref="E53:E55"/>
    <mergeCell ref="R30:T30"/>
    <mergeCell ref="G15:G18"/>
    <mergeCell ref="C8:C10"/>
    <mergeCell ref="D8:D10"/>
    <mergeCell ref="D16:D18"/>
    <mergeCell ref="G32:H32"/>
    <mergeCell ref="G30:G31"/>
    <mergeCell ref="J51:J52"/>
    <mergeCell ref="K51:K52"/>
    <mergeCell ref="H20:H21"/>
    <mergeCell ref="E30:E32"/>
    <mergeCell ref="H8:H10"/>
    <mergeCell ref="G29:H29"/>
    <mergeCell ref="G27:G28"/>
    <mergeCell ref="I8:I10"/>
    <mergeCell ref="H27:H28"/>
    <mergeCell ref="G20:G21"/>
    <mergeCell ref="E22:E23"/>
    <mergeCell ref="D20:D21"/>
    <mergeCell ref="C14:N14"/>
    <mergeCell ref="E27:E29"/>
    <mergeCell ref="M28:M29"/>
    <mergeCell ref="M9:M10"/>
    <mergeCell ref="I20:I21"/>
    <mergeCell ref="A102:H102"/>
    <mergeCell ref="F103:H103"/>
    <mergeCell ref="A94:H94"/>
    <mergeCell ref="A95:H95"/>
    <mergeCell ref="A96:H96"/>
    <mergeCell ref="A98:H98"/>
    <mergeCell ref="C75:H75"/>
    <mergeCell ref="C76:N76"/>
    <mergeCell ref="D77:D79"/>
    <mergeCell ref="M84:M86"/>
    <mergeCell ref="N84:N86"/>
    <mergeCell ref="D80:D83"/>
    <mergeCell ref="E80:E83"/>
    <mergeCell ref="G80:G83"/>
    <mergeCell ref="E77:E79"/>
    <mergeCell ref="G77:G79"/>
    <mergeCell ref="A90:L90"/>
    <mergeCell ref="A100:H100"/>
    <mergeCell ref="A97:H97"/>
    <mergeCell ref="A92:L92"/>
    <mergeCell ref="A99:H99"/>
    <mergeCell ref="A93:H93"/>
    <mergeCell ref="A101:H101"/>
    <mergeCell ref="B89:H89"/>
    <mergeCell ref="E84:E86"/>
    <mergeCell ref="P84:P86"/>
    <mergeCell ref="E72:E74"/>
    <mergeCell ref="G72:G74"/>
    <mergeCell ref="E66:E67"/>
    <mergeCell ref="H56:H57"/>
    <mergeCell ref="L56:L57"/>
    <mergeCell ref="E59:E60"/>
    <mergeCell ref="G59:G61"/>
    <mergeCell ref="M66:M67"/>
    <mergeCell ref="N66:N67"/>
    <mergeCell ref="J56:J57"/>
    <mergeCell ref="K56:K57"/>
    <mergeCell ref="M75:N75"/>
    <mergeCell ref="G84:G86"/>
    <mergeCell ref="M53:M54"/>
    <mergeCell ref="C87:H87"/>
    <mergeCell ref="E70:E71"/>
    <mergeCell ref="G66:G70"/>
    <mergeCell ref="B88:H88"/>
    <mergeCell ref="M49:M50"/>
    <mergeCell ref="H40:H42"/>
    <mergeCell ref="A8:A10"/>
    <mergeCell ref="E20:E21"/>
    <mergeCell ref="F20:F21"/>
    <mergeCell ref="H17:H18"/>
    <mergeCell ref="H84:H86"/>
    <mergeCell ref="M60:M61"/>
    <mergeCell ref="G71:H71"/>
    <mergeCell ref="G62:G65"/>
    <mergeCell ref="E39:E40"/>
    <mergeCell ref="G38:G42"/>
    <mergeCell ref="G55:H55"/>
    <mergeCell ref="E56:E58"/>
    <mergeCell ref="L59:L60"/>
    <mergeCell ref="M77:M78"/>
    <mergeCell ref="I59:I60"/>
    <mergeCell ref="J59:J60"/>
    <mergeCell ref="K59:K60"/>
    <mergeCell ref="E46:E48"/>
    <mergeCell ref="A11:Q11"/>
    <mergeCell ref="P28:P29"/>
    <mergeCell ref="G8:G10"/>
    <mergeCell ref="Q84:Q86"/>
    <mergeCell ref="E36:E37"/>
    <mergeCell ref="M36:M37"/>
    <mergeCell ref="G37:H37"/>
    <mergeCell ref="Q66:Q67"/>
    <mergeCell ref="O84:O86"/>
    <mergeCell ref="O66:O67"/>
    <mergeCell ref="P66:P67"/>
    <mergeCell ref="I40:I42"/>
    <mergeCell ref="G33:G36"/>
    <mergeCell ref="F36:F37"/>
    <mergeCell ref="E49:E50"/>
    <mergeCell ref="I56:I57"/>
    <mergeCell ref="E43:E45"/>
    <mergeCell ref="G43:G48"/>
    <mergeCell ref="E51:E52"/>
    <mergeCell ref="H51:H52"/>
    <mergeCell ref="I51:I52"/>
    <mergeCell ref="G53:G54"/>
    <mergeCell ref="K53:K54"/>
  </mergeCells>
  <pageMargins left="0.78740157480314965" right="0.39370078740157483" top="0.39370078740157483" bottom="0.39370078740157483" header="0" footer="0"/>
  <pageSetup paperSize="9" scale="55" orientation="portrait" r:id="rId1"/>
  <rowBreaks count="1" manualBreakCount="1">
    <brk id="58" max="16" man="1"/>
  </rowBreaks>
  <ignoredErrors>
    <ignoredError sqref="J100" 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2"/>
  <sheetViews>
    <sheetView tabSelected="1" zoomScaleNormal="100" zoomScaleSheetLayoutView="100" workbookViewId="0">
      <selection activeCell="A5" sqref="A5:M5"/>
    </sheetView>
  </sheetViews>
  <sheetFormatPr defaultColWidth="9.140625" defaultRowHeight="12.75" x14ac:dyDescent="0.2"/>
  <cols>
    <col min="1" max="1" width="2.5703125" style="2" customWidth="1"/>
    <col min="2" max="2" width="2.85546875" style="3" customWidth="1"/>
    <col min="3" max="3" width="2.5703125" style="4" customWidth="1"/>
    <col min="4" max="4" width="31.28515625" style="6" customWidth="1"/>
    <col min="5" max="5" width="3.5703125" style="49" customWidth="1"/>
    <col min="6" max="6" width="6.42578125" style="6" customWidth="1"/>
    <col min="7" max="7" width="7" style="6" customWidth="1"/>
    <col min="8" max="8" width="7.140625" style="6" customWidth="1"/>
    <col min="9" max="9" width="7.140625" style="29" customWidth="1"/>
    <col min="10" max="10" width="28.5703125" style="6" customWidth="1"/>
    <col min="11" max="11" width="6.28515625" style="6" customWidth="1"/>
    <col min="12" max="12" width="6" style="6" customWidth="1"/>
    <col min="13" max="13" width="6.28515625" style="6" customWidth="1"/>
    <col min="14" max="14" width="8" style="6" customWidth="1"/>
    <col min="15" max="16384" width="9.140625" style="6"/>
  </cols>
  <sheetData>
    <row r="1" spans="1:17" ht="32.25" customHeight="1" x14ac:dyDescent="0.2">
      <c r="F1" s="571"/>
      <c r="G1" s="571"/>
      <c r="H1" s="571"/>
      <c r="I1" s="571"/>
      <c r="J1" s="863" t="s">
        <v>193</v>
      </c>
      <c r="K1" s="863"/>
      <c r="L1" s="863"/>
      <c r="M1" s="863"/>
      <c r="N1" s="571"/>
      <c r="O1" s="571"/>
      <c r="P1" s="571"/>
      <c r="Q1" s="571"/>
    </row>
    <row r="2" spans="1:17" ht="15.75" customHeight="1" x14ac:dyDescent="0.2">
      <c r="F2" s="78"/>
      <c r="G2" s="78"/>
      <c r="H2" s="78"/>
      <c r="I2" s="78"/>
      <c r="J2" s="78" t="s">
        <v>194</v>
      </c>
      <c r="K2" s="78"/>
      <c r="L2" s="78"/>
      <c r="M2" s="78"/>
      <c r="N2" s="78"/>
    </row>
    <row r="3" spans="1:17" ht="15.75" customHeight="1" x14ac:dyDescent="0.2">
      <c r="F3" s="78"/>
      <c r="G3" s="78"/>
      <c r="H3" s="78"/>
      <c r="I3" s="78"/>
      <c r="J3" s="78"/>
      <c r="K3" s="78"/>
      <c r="L3" s="78"/>
      <c r="M3" s="78"/>
      <c r="N3" s="78"/>
    </row>
    <row r="4" spans="1:17" s="7" customFormat="1" ht="15.75" x14ac:dyDescent="0.2">
      <c r="A4" s="828" t="s">
        <v>187</v>
      </c>
      <c r="B4" s="828"/>
      <c r="C4" s="828"/>
      <c r="D4" s="828"/>
      <c r="E4" s="828"/>
      <c r="F4" s="828"/>
      <c r="G4" s="828"/>
      <c r="H4" s="828"/>
      <c r="I4" s="828"/>
      <c r="J4" s="828"/>
      <c r="K4" s="828"/>
      <c r="L4" s="828"/>
      <c r="M4" s="828"/>
      <c r="N4" s="542"/>
      <c r="O4" s="542"/>
      <c r="P4" s="542"/>
    </row>
    <row r="5" spans="1:17" s="7" customFormat="1" ht="15.75" customHeight="1" x14ac:dyDescent="0.2">
      <c r="A5" s="827" t="s">
        <v>63</v>
      </c>
      <c r="B5" s="827"/>
      <c r="C5" s="827"/>
      <c r="D5" s="827"/>
      <c r="E5" s="827"/>
      <c r="F5" s="827"/>
      <c r="G5" s="827"/>
      <c r="H5" s="827"/>
      <c r="I5" s="827"/>
      <c r="J5" s="827"/>
      <c r="K5" s="827"/>
      <c r="L5" s="827"/>
      <c r="M5" s="827"/>
      <c r="N5" s="541"/>
      <c r="O5" s="541"/>
      <c r="P5" s="541"/>
    </row>
    <row r="6" spans="1:17" s="7" customFormat="1" ht="15.75" customHeight="1" x14ac:dyDescent="0.2">
      <c r="A6" s="829" t="s">
        <v>17</v>
      </c>
      <c r="B6" s="829"/>
      <c r="C6" s="829"/>
      <c r="D6" s="829"/>
      <c r="E6" s="829"/>
      <c r="F6" s="829"/>
      <c r="G6" s="829"/>
      <c r="H6" s="829"/>
      <c r="I6" s="829"/>
      <c r="J6" s="829"/>
      <c r="K6" s="829"/>
      <c r="L6" s="829"/>
      <c r="M6" s="829"/>
      <c r="N6" s="543"/>
      <c r="O6" s="543"/>
      <c r="P6" s="543"/>
    </row>
    <row r="7" spans="1:17" s="7" customFormat="1" ht="15.75" customHeight="1" x14ac:dyDescent="0.2">
      <c r="A7" s="552"/>
      <c r="B7" s="552"/>
      <c r="C7" s="552"/>
      <c r="D7" s="552"/>
      <c r="E7" s="544"/>
      <c r="F7" s="552"/>
      <c r="G7" s="552"/>
      <c r="H7" s="552"/>
      <c r="I7" s="552"/>
      <c r="J7" s="552"/>
      <c r="K7" s="552"/>
      <c r="L7" s="552"/>
      <c r="M7" s="552"/>
      <c r="N7" s="552"/>
    </row>
    <row r="8" spans="1:17" ht="16.5" customHeight="1" thickBot="1" x14ac:dyDescent="0.25">
      <c r="A8" s="8"/>
      <c r="B8" s="8"/>
      <c r="C8" s="9"/>
      <c r="D8" s="10"/>
      <c r="E8" s="545"/>
      <c r="F8" s="10"/>
      <c r="G8" s="10"/>
      <c r="H8" s="10"/>
      <c r="I8" s="10"/>
      <c r="J8" s="229"/>
      <c r="K8" s="851" t="s">
        <v>18</v>
      </c>
      <c r="L8" s="851"/>
      <c r="M8" s="851"/>
    </row>
    <row r="9" spans="1:17" ht="19.5" customHeight="1" thickBot="1" x14ac:dyDescent="0.25">
      <c r="A9" s="716" t="s">
        <v>64</v>
      </c>
      <c r="B9" s="849" t="s">
        <v>0</v>
      </c>
      <c r="C9" s="806" t="s">
        <v>1</v>
      </c>
      <c r="D9" s="861" t="s">
        <v>20</v>
      </c>
      <c r="E9" s="853" t="s">
        <v>66</v>
      </c>
      <c r="F9" s="819" t="s">
        <v>3</v>
      </c>
      <c r="G9" s="836" t="s">
        <v>144</v>
      </c>
      <c r="H9" s="839" t="s">
        <v>148</v>
      </c>
      <c r="I9" s="842" t="s">
        <v>149</v>
      </c>
      <c r="J9" s="798" t="s">
        <v>69</v>
      </c>
      <c r="K9" s="799"/>
      <c r="L9" s="799"/>
      <c r="M9" s="800"/>
      <c r="N9" s="29"/>
    </row>
    <row r="10" spans="1:17" ht="15" customHeight="1" x14ac:dyDescent="0.2">
      <c r="A10" s="717"/>
      <c r="B10" s="850"/>
      <c r="C10" s="807"/>
      <c r="D10" s="862"/>
      <c r="E10" s="854"/>
      <c r="F10" s="820"/>
      <c r="G10" s="837"/>
      <c r="H10" s="840"/>
      <c r="I10" s="843"/>
      <c r="J10" s="824" t="s">
        <v>2</v>
      </c>
      <c r="K10" s="831" t="s">
        <v>72</v>
      </c>
      <c r="L10" s="832"/>
      <c r="M10" s="833"/>
      <c r="N10" s="230"/>
    </row>
    <row r="11" spans="1:17" ht="96.75" customHeight="1" thickBot="1" x14ac:dyDescent="0.25">
      <c r="A11" s="717"/>
      <c r="B11" s="850"/>
      <c r="C11" s="807"/>
      <c r="D11" s="862"/>
      <c r="E11" s="854"/>
      <c r="F11" s="821"/>
      <c r="G11" s="838"/>
      <c r="H11" s="841"/>
      <c r="I11" s="844"/>
      <c r="J11" s="825"/>
      <c r="K11" s="351" t="s">
        <v>70</v>
      </c>
      <c r="L11" s="80" t="s">
        <v>71</v>
      </c>
      <c r="M11" s="572" t="s">
        <v>143</v>
      </c>
      <c r="N11" s="553"/>
    </row>
    <row r="12" spans="1:17" ht="16.5" customHeight="1" x14ac:dyDescent="0.2">
      <c r="A12" s="666" t="s">
        <v>150</v>
      </c>
      <c r="B12" s="667"/>
      <c r="C12" s="667"/>
      <c r="D12" s="667"/>
      <c r="E12" s="667"/>
      <c r="F12" s="667"/>
      <c r="G12" s="667"/>
      <c r="H12" s="668"/>
      <c r="I12" s="667"/>
      <c r="J12" s="667"/>
      <c r="K12" s="667"/>
      <c r="L12" s="667"/>
      <c r="M12" s="669"/>
    </row>
    <row r="13" spans="1:17" ht="15" customHeight="1" x14ac:dyDescent="0.2">
      <c r="A13" s="858" t="s">
        <v>59</v>
      </c>
      <c r="B13" s="859"/>
      <c r="C13" s="859"/>
      <c r="D13" s="859"/>
      <c r="E13" s="859"/>
      <c r="F13" s="859"/>
      <c r="G13" s="859"/>
      <c r="H13" s="859"/>
      <c r="I13" s="859"/>
      <c r="J13" s="859"/>
      <c r="K13" s="859"/>
      <c r="L13" s="859"/>
      <c r="M13" s="860"/>
    </row>
    <row r="14" spans="1:17" ht="26.25" customHeight="1" thickBot="1" x14ac:dyDescent="0.25">
      <c r="A14" s="241" t="s">
        <v>4</v>
      </c>
      <c r="B14" s="855" t="s">
        <v>52</v>
      </c>
      <c r="C14" s="856"/>
      <c r="D14" s="856"/>
      <c r="E14" s="856"/>
      <c r="F14" s="856"/>
      <c r="G14" s="856"/>
      <c r="H14" s="856"/>
      <c r="I14" s="856"/>
      <c r="J14" s="856"/>
      <c r="K14" s="856"/>
      <c r="L14" s="856"/>
      <c r="M14" s="857"/>
    </row>
    <row r="15" spans="1:17" ht="15.6" customHeight="1" thickBot="1" x14ac:dyDescent="0.25">
      <c r="A15" s="367" t="s">
        <v>4</v>
      </c>
      <c r="B15" s="240" t="s">
        <v>4</v>
      </c>
      <c r="C15" s="823" t="s">
        <v>21</v>
      </c>
      <c r="D15" s="823"/>
      <c r="E15" s="823"/>
      <c r="F15" s="823"/>
      <c r="G15" s="823"/>
      <c r="H15" s="823"/>
      <c r="I15" s="823"/>
      <c r="J15" s="823"/>
      <c r="K15" s="231"/>
      <c r="L15" s="231"/>
      <c r="M15" s="279"/>
    </row>
    <row r="16" spans="1:17" ht="39" customHeight="1" x14ac:dyDescent="0.2">
      <c r="A16" s="67" t="s">
        <v>4</v>
      </c>
      <c r="B16" s="16" t="s">
        <v>4</v>
      </c>
      <c r="C16" s="12" t="s">
        <v>4</v>
      </c>
      <c r="D16" s="21" t="s">
        <v>22</v>
      </c>
      <c r="E16" s="575" t="s">
        <v>76</v>
      </c>
      <c r="F16" s="578" t="s">
        <v>5</v>
      </c>
      <c r="G16" s="630">
        <v>149.4</v>
      </c>
      <c r="H16" s="631">
        <v>154.5</v>
      </c>
      <c r="I16" s="644">
        <v>158.69999999999999</v>
      </c>
      <c r="J16" s="235"/>
      <c r="K16" s="275"/>
      <c r="L16" s="275"/>
      <c r="M16" s="176"/>
      <c r="N16" s="228"/>
      <c r="O16" s="29"/>
    </row>
    <row r="17" spans="1:17" ht="17.100000000000001" customHeight="1" x14ac:dyDescent="0.2">
      <c r="A17" s="67"/>
      <c r="B17" s="16"/>
      <c r="C17" s="12"/>
      <c r="D17" s="663" t="s">
        <v>44</v>
      </c>
      <c r="E17" s="718" t="s">
        <v>77</v>
      </c>
      <c r="F17" s="570" t="s">
        <v>58</v>
      </c>
      <c r="G17" s="643">
        <v>80</v>
      </c>
      <c r="H17" s="624">
        <v>84</v>
      </c>
      <c r="I17" s="610">
        <v>87.1</v>
      </c>
      <c r="J17" s="248" t="s">
        <v>73</v>
      </c>
      <c r="K17" s="224">
        <v>3</v>
      </c>
      <c r="L17" s="224">
        <v>3</v>
      </c>
      <c r="M17" s="113">
        <v>3</v>
      </c>
      <c r="N17" s="209"/>
    </row>
    <row r="18" spans="1:17" ht="27.75" customHeight="1" x14ac:dyDescent="0.2">
      <c r="A18" s="67"/>
      <c r="B18" s="16"/>
      <c r="C18" s="12"/>
      <c r="D18" s="664"/>
      <c r="E18" s="852"/>
      <c r="F18" s="864"/>
      <c r="G18" s="636"/>
      <c r="H18" s="608"/>
      <c r="I18" s="637"/>
      <c r="J18" s="248" t="s">
        <v>23</v>
      </c>
      <c r="K18" s="224">
        <v>21</v>
      </c>
      <c r="L18" s="224">
        <v>22</v>
      </c>
      <c r="M18" s="113">
        <v>23</v>
      </c>
      <c r="N18" s="209"/>
    </row>
    <row r="19" spans="1:17" ht="16.5" customHeight="1" x14ac:dyDescent="0.2">
      <c r="A19" s="67"/>
      <c r="B19" s="16"/>
      <c r="C19" s="12"/>
      <c r="D19" s="665"/>
      <c r="E19" s="719"/>
      <c r="F19" s="864"/>
      <c r="G19" s="645"/>
      <c r="H19" s="646"/>
      <c r="I19" s="647"/>
      <c r="J19" s="249" t="s">
        <v>168</v>
      </c>
      <c r="K19" s="224">
        <v>70</v>
      </c>
      <c r="L19" s="224">
        <v>70</v>
      </c>
      <c r="M19" s="113">
        <v>70</v>
      </c>
      <c r="N19" s="209"/>
    </row>
    <row r="20" spans="1:17" ht="42" customHeight="1" x14ac:dyDescent="0.2">
      <c r="A20" s="67"/>
      <c r="B20" s="16"/>
      <c r="C20" s="12"/>
      <c r="D20" s="54" t="s">
        <v>45</v>
      </c>
      <c r="E20" s="110" t="s">
        <v>77</v>
      </c>
      <c r="F20" s="570" t="s">
        <v>58</v>
      </c>
      <c r="G20" s="609">
        <v>10</v>
      </c>
      <c r="H20" s="608">
        <v>10</v>
      </c>
      <c r="I20" s="610">
        <v>10</v>
      </c>
      <c r="J20" s="250" t="s">
        <v>60</v>
      </c>
      <c r="K20" s="224">
        <v>1</v>
      </c>
      <c r="L20" s="224">
        <v>1</v>
      </c>
      <c r="M20" s="113">
        <v>1</v>
      </c>
      <c r="N20" s="209"/>
    </row>
    <row r="21" spans="1:17" ht="29.25" customHeight="1" x14ac:dyDescent="0.2">
      <c r="A21" s="67"/>
      <c r="B21" s="16"/>
      <c r="C21" s="12"/>
      <c r="D21" s="663" t="s">
        <v>46</v>
      </c>
      <c r="E21" s="718" t="s">
        <v>77</v>
      </c>
      <c r="F21" s="864" t="s">
        <v>58</v>
      </c>
      <c r="G21" s="648">
        <v>4.7</v>
      </c>
      <c r="H21" s="639">
        <v>5.8</v>
      </c>
      <c r="I21" s="610">
        <v>6.9</v>
      </c>
      <c r="J21" s="251" t="s">
        <v>60</v>
      </c>
      <c r="K21" s="226">
        <v>1</v>
      </c>
      <c r="L21" s="226">
        <v>1</v>
      </c>
      <c r="M21" s="561">
        <v>1</v>
      </c>
      <c r="N21" s="209"/>
      <c r="O21" s="116"/>
      <c r="P21" s="116"/>
      <c r="Q21" s="116"/>
    </row>
    <row r="22" spans="1:17" ht="27" customHeight="1" x14ac:dyDescent="0.2">
      <c r="A22" s="67"/>
      <c r="B22" s="16"/>
      <c r="C22" s="12"/>
      <c r="D22" s="665"/>
      <c r="E22" s="719"/>
      <c r="F22" s="864"/>
      <c r="G22" s="643"/>
      <c r="H22" s="624"/>
      <c r="I22" s="642"/>
      <c r="J22" s="446" t="s">
        <v>169</v>
      </c>
      <c r="K22" s="246">
        <v>15</v>
      </c>
      <c r="L22" s="94">
        <v>18</v>
      </c>
      <c r="M22" s="190">
        <v>21</v>
      </c>
      <c r="N22" s="218"/>
      <c r="O22" s="116"/>
      <c r="P22" s="116"/>
      <c r="Q22" s="116"/>
    </row>
    <row r="23" spans="1:17" ht="29.25" customHeight="1" x14ac:dyDescent="0.2">
      <c r="A23" s="67"/>
      <c r="B23" s="16"/>
      <c r="C23" s="12"/>
      <c r="D23" s="663" t="s">
        <v>161</v>
      </c>
      <c r="E23" s="573" t="s">
        <v>78</v>
      </c>
      <c r="F23" s="570" t="s">
        <v>58</v>
      </c>
      <c r="G23" s="643">
        <v>20</v>
      </c>
      <c r="H23" s="624">
        <v>20</v>
      </c>
      <c r="I23" s="649">
        <v>20</v>
      </c>
      <c r="J23" s="420" t="s">
        <v>162</v>
      </c>
      <c r="K23" s="246">
        <v>1</v>
      </c>
      <c r="L23" s="94">
        <v>1</v>
      </c>
      <c r="M23" s="421">
        <v>1</v>
      </c>
      <c r="N23" s="218"/>
      <c r="O23" s="116"/>
      <c r="P23" s="116"/>
      <c r="Q23" s="116"/>
    </row>
    <row r="24" spans="1:17" ht="39.75" customHeight="1" x14ac:dyDescent="0.2">
      <c r="A24" s="67"/>
      <c r="B24" s="16"/>
      <c r="C24" s="12"/>
      <c r="D24" s="665"/>
      <c r="E24" s="575"/>
      <c r="F24" s="570"/>
      <c r="G24" s="623"/>
      <c r="H24" s="624"/>
      <c r="I24" s="649"/>
      <c r="J24" s="420" t="s">
        <v>171</v>
      </c>
      <c r="K24" s="246">
        <v>200</v>
      </c>
      <c r="L24" s="94">
        <v>200</v>
      </c>
      <c r="M24" s="421">
        <v>200</v>
      </c>
      <c r="N24" s="218"/>
      <c r="O24" s="116"/>
      <c r="P24" s="116"/>
      <c r="Q24" s="116"/>
    </row>
    <row r="25" spans="1:17" ht="39.75" customHeight="1" x14ac:dyDescent="0.2">
      <c r="A25" s="67"/>
      <c r="B25" s="16"/>
      <c r="C25" s="12"/>
      <c r="D25" s="554" t="s">
        <v>163</v>
      </c>
      <c r="E25" s="573" t="s">
        <v>78</v>
      </c>
      <c r="F25" s="570" t="s">
        <v>58</v>
      </c>
      <c r="G25" s="643">
        <v>20</v>
      </c>
      <c r="H25" s="624">
        <v>20</v>
      </c>
      <c r="I25" s="642">
        <v>20</v>
      </c>
      <c r="J25" s="420" t="s">
        <v>172</v>
      </c>
      <c r="K25" s="246">
        <v>1</v>
      </c>
      <c r="L25" s="94">
        <v>1</v>
      </c>
      <c r="M25" s="421">
        <v>1</v>
      </c>
      <c r="N25" s="218"/>
      <c r="O25" s="116"/>
      <c r="P25" s="116"/>
      <c r="Q25" s="116"/>
    </row>
    <row r="26" spans="1:17" ht="51.75" customHeight="1" x14ac:dyDescent="0.2">
      <c r="A26" s="67"/>
      <c r="B26" s="16"/>
      <c r="C26" s="12"/>
      <c r="D26" s="554"/>
      <c r="E26" s="574"/>
      <c r="F26" s="570"/>
      <c r="G26" s="623"/>
      <c r="H26" s="624"/>
      <c r="I26" s="642"/>
      <c r="J26" s="420" t="s">
        <v>164</v>
      </c>
      <c r="K26" s="246">
        <v>12</v>
      </c>
      <c r="L26" s="94">
        <v>14</v>
      </c>
      <c r="M26" s="421">
        <v>16</v>
      </c>
      <c r="N26" s="218"/>
      <c r="O26" s="116"/>
      <c r="P26" s="116"/>
      <c r="Q26" s="116"/>
    </row>
    <row r="27" spans="1:17" ht="52.5" customHeight="1" x14ac:dyDescent="0.2">
      <c r="A27" s="67"/>
      <c r="B27" s="16"/>
      <c r="C27" s="12"/>
      <c r="D27" s="554"/>
      <c r="E27" s="575"/>
      <c r="F27" s="570"/>
      <c r="G27" s="643"/>
      <c r="H27" s="624"/>
      <c r="I27" s="642"/>
      <c r="J27" s="420" t="s">
        <v>165</v>
      </c>
      <c r="K27" s="246">
        <v>25</v>
      </c>
      <c r="L27" s="94">
        <v>27</v>
      </c>
      <c r="M27" s="421">
        <v>29</v>
      </c>
      <c r="N27" s="218"/>
      <c r="O27" s="116"/>
      <c r="P27" s="116"/>
      <c r="Q27" s="116"/>
    </row>
    <row r="28" spans="1:17" ht="15" customHeight="1" x14ac:dyDescent="0.2">
      <c r="A28" s="67"/>
      <c r="B28" s="16"/>
      <c r="C28" s="12"/>
      <c r="D28" s="663" t="s">
        <v>88</v>
      </c>
      <c r="E28" s="130" t="s">
        <v>76</v>
      </c>
      <c r="F28" s="864" t="s">
        <v>58</v>
      </c>
      <c r="G28" s="636">
        <v>14.7</v>
      </c>
      <c r="H28" s="608">
        <v>14.7</v>
      </c>
      <c r="I28" s="610">
        <v>14.7</v>
      </c>
      <c r="J28" s="250" t="s">
        <v>79</v>
      </c>
      <c r="K28" s="225">
        <v>1</v>
      </c>
      <c r="L28" s="85">
        <v>1</v>
      </c>
      <c r="M28" s="238">
        <v>1</v>
      </c>
      <c r="N28" s="232"/>
      <c r="O28" s="232"/>
      <c r="P28" s="232"/>
      <c r="Q28" s="232"/>
    </row>
    <row r="29" spans="1:17" ht="25.5" customHeight="1" x14ac:dyDescent="0.2">
      <c r="A29" s="67"/>
      <c r="B29" s="16"/>
      <c r="C29" s="12"/>
      <c r="D29" s="664"/>
      <c r="E29" s="130" t="s">
        <v>77</v>
      </c>
      <c r="F29" s="865"/>
      <c r="G29" s="636"/>
      <c r="H29" s="608"/>
      <c r="I29" s="637"/>
      <c r="J29" s="724" t="s">
        <v>80</v>
      </c>
      <c r="K29" s="845">
        <v>1</v>
      </c>
      <c r="L29" s="670">
        <v>1</v>
      </c>
      <c r="M29" s="702">
        <v>1</v>
      </c>
      <c r="N29" s="209"/>
      <c r="O29" s="116"/>
      <c r="P29" s="116"/>
      <c r="Q29" s="116"/>
    </row>
    <row r="30" spans="1:17" ht="15" customHeight="1" thickBot="1" x14ac:dyDescent="0.25">
      <c r="A30" s="65"/>
      <c r="B30" s="18"/>
      <c r="C30" s="37"/>
      <c r="D30" s="676"/>
      <c r="E30" s="178"/>
      <c r="F30" s="53" t="s">
        <v>11</v>
      </c>
      <c r="G30" s="315">
        <f>G16</f>
        <v>149.4</v>
      </c>
      <c r="H30" s="43">
        <f>H16</f>
        <v>154.5</v>
      </c>
      <c r="I30" s="46">
        <f>I16</f>
        <v>158.69999999999999</v>
      </c>
      <c r="J30" s="725"/>
      <c r="K30" s="846"/>
      <c r="L30" s="671"/>
      <c r="M30" s="789"/>
      <c r="N30" s="209"/>
      <c r="O30" s="116"/>
      <c r="P30" s="116"/>
      <c r="Q30" s="116"/>
    </row>
    <row r="31" spans="1:17" ht="15" customHeight="1" x14ac:dyDescent="0.2">
      <c r="A31" s="68" t="s">
        <v>4</v>
      </c>
      <c r="B31" s="30" t="s">
        <v>4</v>
      </c>
      <c r="C31" s="478" t="s">
        <v>6</v>
      </c>
      <c r="D31" s="730" t="s">
        <v>178</v>
      </c>
      <c r="E31" s="130" t="s">
        <v>76</v>
      </c>
      <c r="F31" s="135" t="s">
        <v>5</v>
      </c>
      <c r="G31" s="486"/>
      <c r="H31" s="566">
        <v>38.299999999999997</v>
      </c>
      <c r="I31" s="64">
        <v>89.3</v>
      </c>
      <c r="J31" s="565" t="s">
        <v>177</v>
      </c>
      <c r="K31" s="225"/>
      <c r="L31" s="85">
        <v>30</v>
      </c>
      <c r="M31" s="577">
        <v>100</v>
      </c>
      <c r="N31" s="804"/>
      <c r="O31" s="805"/>
      <c r="P31" s="805"/>
      <c r="Q31" s="116"/>
    </row>
    <row r="32" spans="1:17" ht="15" customHeight="1" x14ac:dyDescent="0.2">
      <c r="A32" s="72"/>
      <c r="B32" s="477"/>
      <c r="C32" s="478"/>
      <c r="D32" s="664"/>
      <c r="E32" s="130" t="s">
        <v>78</v>
      </c>
      <c r="F32" s="114" t="s">
        <v>32</v>
      </c>
      <c r="G32" s="482"/>
      <c r="H32" s="456">
        <v>216.8</v>
      </c>
      <c r="I32" s="123">
        <v>505.8</v>
      </c>
      <c r="J32" s="565"/>
      <c r="K32" s="225"/>
      <c r="L32" s="85"/>
      <c r="M32" s="577"/>
      <c r="N32" s="209"/>
      <c r="O32" s="116"/>
      <c r="P32" s="116"/>
      <c r="Q32" s="116"/>
    </row>
    <row r="33" spans="1:17" ht="15" customHeight="1" thickBot="1" x14ac:dyDescent="0.25">
      <c r="A33" s="72"/>
      <c r="B33" s="477"/>
      <c r="C33" s="478"/>
      <c r="D33" s="676"/>
      <c r="E33" s="130" t="s">
        <v>175</v>
      </c>
      <c r="F33" s="635" t="s">
        <v>11</v>
      </c>
      <c r="G33" s="101">
        <f>SUM(G31:G32)</f>
        <v>0</v>
      </c>
      <c r="H33" s="43">
        <f>SUM(H31:H32)</f>
        <v>255.10000000000002</v>
      </c>
      <c r="I33" s="102">
        <f>SUM(I31:I32)</f>
        <v>595.1</v>
      </c>
      <c r="J33" s="565"/>
      <c r="K33" s="225"/>
      <c r="L33" s="85"/>
      <c r="M33" s="577"/>
      <c r="N33" s="209"/>
      <c r="O33" s="116"/>
      <c r="P33" s="116"/>
      <c r="Q33" s="116"/>
    </row>
    <row r="34" spans="1:17" ht="28.5" customHeight="1" x14ac:dyDescent="0.2">
      <c r="A34" s="68" t="s">
        <v>4</v>
      </c>
      <c r="B34" s="30" t="s">
        <v>4</v>
      </c>
      <c r="C34" s="52" t="s">
        <v>7</v>
      </c>
      <c r="D34" s="14" t="s">
        <v>191</v>
      </c>
      <c r="E34" s="633"/>
      <c r="F34" s="578" t="s">
        <v>5</v>
      </c>
      <c r="G34" s="651">
        <v>79</v>
      </c>
      <c r="H34" s="631">
        <v>83</v>
      </c>
      <c r="I34" s="632">
        <v>83</v>
      </c>
      <c r="J34" s="15"/>
      <c r="K34" s="275"/>
      <c r="L34" s="82"/>
      <c r="M34" s="176"/>
      <c r="N34" s="228"/>
      <c r="O34" s="11"/>
      <c r="P34" s="11"/>
      <c r="Q34" s="11"/>
    </row>
    <row r="35" spans="1:17" ht="28.5" customHeight="1" x14ac:dyDescent="0.2">
      <c r="A35" s="70"/>
      <c r="B35" s="32"/>
      <c r="C35" s="12"/>
      <c r="D35" s="35" t="s">
        <v>91</v>
      </c>
      <c r="E35" s="586" t="s">
        <v>82</v>
      </c>
      <c r="F35" s="570" t="s">
        <v>58</v>
      </c>
      <c r="G35" s="638">
        <v>42</v>
      </c>
      <c r="H35" s="639">
        <v>42</v>
      </c>
      <c r="I35" s="610">
        <v>42</v>
      </c>
      <c r="J35" s="48" t="s">
        <v>25</v>
      </c>
      <c r="K35" s="226">
        <v>30</v>
      </c>
      <c r="L35" s="97">
        <v>30</v>
      </c>
      <c r="M35" s="113">
        <v>30</v>
      </c>
      <c r="N35" s="209"/>
      <c r="O35" s="11"/>
      <c r="P35" s="628"/>
    </row>
    <row r="36" spans="1:17" ht="29.25" customHeight="1" x14ac:dyDescent="0.2">
      <c r="A36" s="70"/>
      <c r="B36" s="32"/>
      <c r="C36" s="23"/>
      <c r="D36" s="564" t="s">
        <v>37</v>
      </c>
      <c r="E36" s="586" t="s">
        <v>135</v>
      </c>
      <c r="F36" s="570" t="s">
        <v>58</v>
      </c>
      <c r="G36" s="643">
        <v>1</v>
      </c>
      <c r="H36" s="624">
        <v>1</v>
      </c>
      <c r="I36" s="629">
        <v>1</v>
      </c>
      <c r="J36" s="55" t="s">
        <v>38</v>
      </c>
      <c r="K36" s="226">
        <v>12</v>
      </c>
      <c r="L36" s="559">
        <v>12</v>
      </c>
      <c r="M36" s="561">
        <v>12</v>
      </c>
      <c r="N36" s="209"/>
    </row>
    <row r="37" spans="1:17" ht="20.25" customHeight="1" x14ac:dyDescent="0.2">
      <c r="A37" s="70"/>
      <c r="B37" s="32"/>
      <c r="C37" s="23"/>
      <c r="D37" s="663" t="s">
        <v>51</v>
      </c>
      <c r="E37" s="866" t="s">
        <v>82</v>
      </c>
      <c r="F37" s="129" t="s">
        <v>58</v>
      </c>
      <c r="G37" s="640">
        <v>36</v>
      </c>
      <c r="H37" s="641">
        <v>40</v>
      </c>
      <c r="I37" s="650">
        <v>40</v>
      </c>
      <c r="J37" s="677" t="s">
        <v>83</v>
      </c>
      <c r="K37" s="226">
        <v>4</v>
      </c>
      <c r="L37" s="559">
        <v>4</v>
      </c>
      <c r="M37" s="561">
        <v>4</v>
      </c>
      <c r="N37" s="209"/>
    </row>
    <row r="38" spans="1:17" ht="15" customHeight="1" thickBot="1" x14ac:dyDescent="0.25">
      <c r="A38" s="69"/>
      <c r="B38" s="31"/>
      <c r="C38" s="24"/>
      <c r="D38" s="676"/>
      <c r="E38" s="867"/>
      <c r="F38" s="634" t="s">
        <v>11</v>
      </c>
      <c r="G38" s="316">
        <f>G34</f>
        <v>79</v>
      </c>
      <c r="H38" s="103">
        <f>H34</f>
        <v>83</v>
      </c>
      <c r="I38" s="484">
        <f>I34</f>
        <v>83</v>
      </c>
      <c r="J38" s="678"/>
      <c r="K38" s="278"/>
      <c r="L38" s="560"/>
      <c r="M38" s="562"/>
      <c r="N38" s="209"/>
    </row>
    <row r="39" spans="1:17" ht="13.5" customHeight="1" x14ac:dyDescent="0.2">
      <c r="A39" s="68" t="s">
        <v>4</v>
      </c>
      <c r="B39" s="30" t="s">
        <v>4</v>
      </c>
      <c r="C39" s="25" t="s">
        <v>8</v>
      </c>
      <c r="D39" s="747" t="s">
        <v>190</v>
      </c>
      <c r="E39" s="613" t="s">
        <v>76</v>
      </c>
      <c r="F39" s="614" t="s">
        <v>5</v>
      </c>
      <c r="G39" s="622">
        <v>4.5</v>
      </c>
      <c r="H39" s="622">
        <v>4.5</v>
      </c>
      <c r="I39" s="615">
        <v>4.5</v>
      </c>
      <c r="J39" s="398"/>
      <c r="K39" s="618"/>
      <c r="L39" s="584"/>
      <c r="M39" s="620"/>
      <c r="N39" s="232"/>
      <c r="Q39" s="11"/>
    </row>
    <row r="40" spans="1:17" ht="15" customHeight="1" x14ac:dyDescent="0.2">
      <c r="A40" s="70"/>
      <c r="B40" s="32"/>
      <c r="C40" s="23"/>
      <c r="D40" s="868"/>
      <c r="E40" s="130"/>
      <c r="F40" s="22" t="s">
        <v>156</v>
      </c>
      <c r="G40" s="423">
        <v>7.3</v>
      </c>
      <c r="H40" s="423"/>
      <c r="I40" s="616"/>
      <c r="J40" s="398"/>
      <c r="K40" s="619"/>
      <c r="L40" s="89"/>
      <c r="M40" s="583"/>
      <c r="N40" s="232"/>
      <c r="Q40" s="11"/>
    </row>
    <row r="41" spans="1:17" ht="13.5" customHeight="1" x14ac:dyDescent="0.2">
      <c r="A41" s="70"/>
      <c r="B41" s="32"/>
      <c r="C41" s="23"/>
      <c r="D41" s="612"/>
      <c r="E41" s="652"/>
      <c r="F41" s="580" t="s">
        <v>32</v>
      </c>
      <c r="G41" s="409">
        <v>29.9</v>
      </c>
      <c r="H41" s="409">
        <v>20.5</v>
      </c>
      <c r="I41" s="411"/>
      <c r="J41" s="276"/>
      <c r="K41" s="617"/>
      <c r="L41" s="192"/>
      <c r="M41" s="621"/>
      <c r="N41" s="232"/>
      <c r="Q41" s="11"/>
    </row>
    <row r="42" spans="1:17" ht="29.25" customHeight="1" x14ac:dyDescent="0.2">
      <c r="A42" s="70"/>
      <c r="B42" s="32"/>
      <c r="C42" s="23"/>
      <c r="D42" s="663" t="s">
        <v>61</v>
      </c>
      <c r="E42" s="33" t="s">
        <v>77</v>
      </c>
      <c r="F42" s="570" t="s">
        <v>58</v>
      </c>
      <c r="G42" s="623">
        <v>4.5</v>
      </c>
      <c r="H42" s="624">
        <v>4.5</v>
      </c>
      <c r="I42" s="610">
        <v>4.5</v>
      </c>
      <c r="J42" s="48" t="s">
        <v>39</v>
      </c>
      <c r="K42" s="224">
        <v>5</v>
      </c>
      <c r="L42" s="97">
        <v>5</v>
      </c>
      <c r="M42" s="237">
        <v>5</v>
      </c>
      <c r="N42" s="209"/>
      <c r="P42" s="29"/>
    </row>
    <row r="43" spans="1:17" ht="28.5" customHeight="1" x14ac:dyDescent="0.2">
      <c r="A43" s="70"/>
      <c r="B43" s="32"/>
      <c r="C43" s="23"/>
      <c r="D43" s="664"/>
      <c r="E43" s="33"/>
      <c r="F43" s="714"/>
      <c r="G43" s="108"/>
      <c r="H43" s="414"/>
      <c r="I43" s="611"/>
      <c r="J43" s="48" t="s">
        <v>40</v>
      </c>
      <c r="K43" s="224">
        <v>6</v>
      </c>
      <c r="L43" s="97">
        <v>6</v>
      </c>
      <c r="M43" s="237">
        <v>6</v>
      </c>
      <c r="N43" s="209"/>
    </row>
    <row r="44" spans="1:17" ht="30.75" customHeight="1" x14ac:dyDescent="0.2">
      <c r="A44" s="70"/>
      <c r="B44" s="32"/>
      <c r="C44" s="23"/>
      <c r="D44" s="89"/>
      <c r="E44" s="33"/>
      <c r="F44" s="714"/>
      <c r="G44" s="317"/>
      <c r="H44" s="107"/>
      <c r="I44" s="611"/>
      <c r="J44" s="48" t="s">
        <v>41</v>
      </c>
      <c r="K44" s="224">
        <v>2</v>
      </c>
      <c r="L44" s="97">
        <v>2</v>
      </c>
      <c r="M44" s="237">
        <v>2</v>
      </c>
      <c r="N44" s="209"/>
    </row>
    <row r="45" spans="1:17" ht="28.5" customHeight="1" x14ac:dyDescent="0.2">
      <c r="A45" s="70"/>
      <c r="B45" s="32"/>
      <c r="C45" s="23"/>
      <c r="D45" s="192"/>
      <c r="E45" s="590"/>
      <c r="F45" s="714"/>
      <c r="G45" s="108"/>
      <c r="H45" s="414"/>
      <c r="I45" s="611"/>
      <c r="J45" s="271" t="s">
        <v>42</v>
      </c>
      <c r="K45" s="224">
        <v>4</v>
      </c>
      <c r="L45" s="97">
        <v>4</v>
      </c>
      <c r="M45" s="237">
        <v>4</v>
      </c>
      <c r="N45" s="209"/>
    </row>
    <row r="46" spans="1:17" ht="15" customHeight="1" x14ac:dyDescent="0.2">
      <c r="A46" s="70"/>
      <c r="B46" s="32"/>
      <c r="C46" s="23"/>
      <c r="D46" s="663" t="s">
        <v>155</v>
      </c>
      <c r="E46" s="395" t="s">
        <v>77</v>
      </c>
      <c r="F46" s="607" t="s">
        <v>184</v>
      </c>
      <c r="G46" s="609">
        <v>3.2</v>
      </c>
      <c r="H46" s="608"/>
      <c r="I46" s="610"/>
      <c r="J46" s="48" t="s">
        <v>157</v>
      </c>
      <c r="K46" s="224">
        <v>2</v>
      </c>
      <c r="L46" s="97"/>
      <c r="M46" s="237"/>
      <c r="N46" s="209"/>
    </row>
    <row r="47" spans="1:17" ht="26.25" customHeight="1" x14ac:dyDescent="0.2">
      <c r="A47" s="70"/>
      <c r="B47" s="32"/>
      <c r="C47" s="23"/>
      <c r="D47" s="664"/>
      <c r="E47" s="33"/>
      <c r="F47" s="607" t="s">
        <v>185</v>
      </c>
      <c r="G47" s="609">
        <v>13.5</v>
      </c>
      <c r="H47" s="608"/>
      <c r="I47" s="610"/>
      <c r="J47" s="48" t="s">
        <v>158</v>
      </c>
      <c r="K47" s="224">
        <v>2</v>
      </c>
      <c r="L47" s="97"/>
      <c r="M47" s="237"/>
      <c r="N47" s="209"/>
    </row>
    <row r="48" spans="1:17" ht="25.5" customHeight="1" x14ac:dyDescent="0.2">
      <c r="A48" s="70"/>
      <c r="B48" s="32"/>
      <c r="C48" s="23"/>
      <c r="D48" s="665"/>
      <c r="E48" s="590"/>
      <c r="F48" s="627"/>
      <c r="G48" s="625"/>
      <c r="H48" s="626"/>
      <c r="I48" s="610"/>
      <c r="J48" s="48" t="s">
        <v>159</v>
      </c>
      <c r="K48" s="224">
        <v>1</v>
      </c>
      <c r="L48" s="97"/>
      <c r="M48" s="237"/>
      <c r="N48" s="209"/>
    </row>
    <row r="49" spans="1:15" ht="16.5" customHeight="1" x14ac:dyDescent="0.2">
      <c r="A49" s="70"/>
      <c r="B49" s="32"/>
      <c r="C49" s="23"/>
      <c r="D49" s="663" t="s">
        <v>188</v>
      </c>
      <c r="E49" s="33" t="s">
        <v>78</v>
      </c>
      <c r="F49" s="607" t="s">
        <v>184</v>
      </c>
      <c r="G49" s="609">
        <v>4.0999999999999996</v>
      </c>
      <c r="H49" s="608"/>
      <c r="I49" s="610"/>
      <c r="J49" s="48" t="s">
        <v>166</v>
      </c>
      <c r="K49" s="224">
        <v>4</v>
      </c>
      <c r="L49" s="97">
        <v>3</v>
      </c>
      <c r="M49" s="237"/>
      <c r="N49" s="209"/>
    </row>
    <row r="50" spans="1:15" ht="28.5" customHeight="1" x14ac:dyDescent="0.2">
      <c r="A50" s="70"/>
      <c r="B50" s="32"/>
      <c r="C50" s="23"/>
      <c r="D50" s="664"/>
      <c r="E50" s="33"/>
      <c r="F50" s="607" t="s">
        <v>185</v>
      </c>
      <c r="G50" s="609">
        <v>16.399999999999999</v>
      </c>
      <c r="H50" s="626">
        <v>20.5</v>
      </c>
      <c r="I50" s="610"/>
      <c r="J50" s="48" t="s">
        <v>167</v>
      </c>
      <c r="K50" s="224">
        <v>1</v>
      </c>
      <c r="L50" s="97">
        <v>1</v>
      </c>
      <c r="M50" s="237"/>
      <c r="N50" s="209"/>
    </row>
    <row r="51" spans="1:15" ht="17.25" customHeight="1" x14ac:dyDescent="0.2">
      <c r="A51" s="70"/>
      <c r="B51" s="32"/>
      <c r="C51" s="23"/>
      <c r="D51" s="664"/>
      <c r="E51" s="33"/>
      <c r="F51" s="599"/>
      <c r="G51" s="602"/>
      <c r="H51" s="604"/>
      <c r="I51" s="606"/>
      <c r="J51" s="677" t="s">
        <v>196</v>
      </c>
      <c r="K51" s="557">
        <v>1</v>
      </c>
      <c r="L51" s="559">
        <v>1</v>
      </c>
      <c r="M51" s="561"/>
      <c r="N51" s="209"/>
    </row>
    <row r="52" spans="1:15" ht="14.25" customHeight="1" thickBot="1" x14ac:dyDescent="0.25">
      <c r="A52" s="69"/>
      <c r="B52" s="31"/>
      <c r="C52" s="24"/>
      <c r="D52" s="555"/>
      <c r="E52" s="132"/>
      <c r="F52" s="133" t="s">
        <v>11</v>
      </c>
      <c r="G52" s="1">
        <f>SUM(G39:G41)</f>
        <v>41.7</v>
      </c>
      <c r="H52" s="264">
        <f>SUM(H39:H41)</f>
        <v>25</v>
      </c>
      <c r="I52" s="376">
        <f>SUM(I39:I41)</f>
        <v>4.5</v>
      </c>
      <c r="J52" s="678"/>
      <c r="K52" s="558"/>
      <c r="L52" s="560"/>
      <c r="M52" s="562"/>
      <c r="N52" s="209"/>
    </row>
    <row r="53" spans="1:15" ht="17.25" customHeight="1" x14ac:dyDescent="0.2">
      <c r="A53" s="68" t="s">
        <v>4</v>
      </c>
      <c r="B53" s="30" t="s">
        <v>4</v>
      </c>
      <c r="C53" s="25" t="s">
        <v>9</v>
      </c>
      <c r="D53" s="730" t="s">
        <v>26</v>
      </c>
      <c r="E53" s="653" t="s">
        <v>186</v>
      </c>
      <c r="F53" s="749" t="s">
        <v>5</v>
      </c>
      <c r="G53" s="756">
        <v>7.9</v>
      </c>
      <c r="H53" s="758">
        <v>7.9</v>
      </c>
      <c r="I53" s="750">
        <v>7.9</v>
      </c>
      <c r="J53" s="752" t="s">
        <v>27</v>
      </c>
      <c r="K53" s="301">
        <v>15</v>
      </c>
      <c r="L53" s="581">
        <v>15</v>
      </c>
      <c r="M53" s="266">
        <v>15</v>
      </c>
      <c r="N53" s="218"/>
    </row>
    <row r="54" spans="1:15" ht="24" customHeight="1" x14ac:dyDescent="0.2">
      <c r="A54" s="70"/>
      <c r="B54" s="32"/>
      <c r="C54" s="23"/>
      <c r="D54" s="664"/>
      <c r="E54" s="33" t="s">
        <v>76</v>
      </c>
      <c r="F54" s="700"/>
      <c r="G54" s="757"/>
      <c r="H54" s="705"/>
      <c r="I54" s="751"/>
      <c r="J54" s="835"/>
      <c r="K54" s="223"/>
      <c r="L54" s="100"/>
      <c r="M54" s="267"/>
      <c r="N54" s="218"/>
    </row>
    <row r="55" spans="1:15" ht="15" customHeight="1" thickBot="1" x14ac:dyDescent="0.25">
      <c r="A55" s="69"/>
      <c r="B55" s="31"/>
      <c r="C55" s="24"/>
      <c r="D55" s="676"/>
      <c r="E55" s="93" t="s">
        <v>77</v>
      </c>
      <c r="F55" s="112" t="s">
        <v>11</v>
      </c>
      <c r="G55" s="315">
        <f t="shared" ref="G55:I55" si="0">G53</f>
        <v>7.9</v>
      </c>
      <c r="H55" s="43">
        <f t="shared" si="0"/>
        <v>7.9</v>
      </c>
      <c r="I55" s="264">
        <f t="shared" si="0"/>
        <v>7.9</v>
      </c>
      <c r="J55" s="725"/>
      <c r="K55" s="302"/>
      <c r="L55" s="556"/>
      <c r="M55" s="268"/>
      <c r="N55" s="218"/>
    </row>
    <row r="56" spans="1:15" ht="18.600000000000001" customHeight="1" x14ac:dyDescent="0.2">
      <c r="A56" s="68" t="s">
        <v>4</v>
      </c>
      <c r="B56" s="30" t="s">
        <v>4</v>
      </c>
      <c r="C56" s="25" t="s">
        <v>43</v>
      </c>
      <c r="D56" s="730" t="s">
        <v>92</v>
      </c>
      <c r="E56" s="92" t="s">
        <v>75</v>
      </c>
      <c r="F56" s="79" t="s">
        <v>5</v>
      </c>
      <c r="G56" s="736">
        <v>24.2</v>
      </c>
      <c r="H56" s="738">
        <v>27.6</v>
      </c>
      <c r="I56" s="731">
        <v>31.1</v>
      </c>
      <c r="J56" s="273" t="s">
        <v>74</v>
      </c>
      <c r="K56" s="303">
        <v>7</v>
      </c>
      <c r="L56" s="280">
        <v>8</v>
      </c>
      <c r="M56" s="269">
        <v>9</v>
      </c>
      <c r="N56" s="209"/>
    </row>
    <row r="57" spans="1:15" ht="19.5" customHeight="1" x14ac:dyDescent="0.2">
      <c r="A57" s="70"/>
      <c r="B57" s="32"/>
      <c r="C57" s="23"/>
      <c r="D57" s="664"/>
      <c r="E57" s="33" t="s">
        <v>76</v>
      </c>
      <c r="F57" s="585"/>
      <c r="G57" s="737"/>
      <c r="H57" s="739"/>
      <c r="I57" s="732"/>
      <c r="J57" s="724" t="s">
        <v>62</v>
      </c>
      <c r="K57" s="225">
        <v>14</v>
      </c>
      <c r="L57" s="85">
        <v>16</v>
      </c>
      <c r="M57" s="238">
        <v>18</v>
      </c>
      <c r="N57" s="209"/>
    </row>
    <row r="58" spans="1:15" ht="14.25" customHeight="1" thickBot="1" x14ac:dyDescent="0.25">
      <c r="A58" s="69"/>
      <c r="B58" s="31"/>
      <c r="C58" s="24"/>
      <c r="D58" s="555"/>
      <c r="E58" s="93" t="s">
        <v>77</v>
      </c>
      <c r="F58" s="247" t="s">
        <v>11</v>
      </c>
      <c r="G58" s="1">
        <f t="shared" ref="G58:I58" si="1">G56</f>
        <v>24.2</v>
      </c>
      <c r="H58" s="43">
        <f t="shared" si="1"/>
        <v>27.6</v>
      </c>
      <c r="I58" s="46">
        <f t="shared" si="1"/>
        <v>31.1</v>
      </c>
      <c r="J58" s="725"/>
      <c r="K58" s="302"/>
      <c r="L58" s="556"/>
      <c r="M58" s="268"/>
      <c r="N58" s="218"/>
    </row>
    <row r="59" spans="1:15" ht="40.5" customHeight="1" x14ac:dyDescent="0.2">
      <c r="A59" s="68" t="s">
        <v>4</v>
      </c>
      <c r="B59" s="30" t="s">
        <v>4</v>
      </c>
      <c r="C59" s="25" t="s">
        <v>53</v>
      </c>
      <c r="D59" s="59" t="s">
        <v>189</v>
      </c>
      <c r="E59" s="131" t="s">
        <v>179</v>
      </c>
      <c r="F59" s="600" t="s">
        <v>5</v>
      </c>
      <c r="G59" s="601">
        <v>18</v>
      </c>
      <c r="H59" s="603"/>
      <c r="I59" s="605"/>
      <c r="J59" s="15"/>
      <c r="K59" s="503"/>
      <c r="L59" s="99"/>
      <c r="M59" s="569"/>
    </row>
    <row r="60" spans="1:15" ht="28.5" customHeight="1" x14ac:dyDescent="0.2">
      <c r="A60" s="70"/>
      <c r="B60" s="32"/>
      <c r="C60" s="23"/>
      <c r="D60" s="196" t="s">
        <v>154</v>
      </c>
      <c r="E60" s="586" t="s">
        <v>77</v>
      </c>
      <c r="F60" s="607" t="s">
        <v>58</v>
      </c>
      <c r="G60" s="609">
        <v>8</v>
      </c>
      <c r="H60" s="608"/>
      <c r="I60" s="610"/>
      <c r="J60" s="105" t="s">
        <v>90</v>
      </c>
      <c r="K60" s="505">
        <v>1</v>
      </c>
      <c r="L60" s="94"/>
      <c r="M60" s="57"/>
    </row>
    <row r="61" spans="1:15" ht="17.25" customHeight="1" x14ac:dyDescent="0.2">
      <c r="A61" s="70"/>
      <c r="B61" s="32"/>
      <c r="C61" s="23"/>
      <c r="D61" s="663" t="s">
        <v>180</v>
      </c>
      <c r="E61" s="130" t="s">
        <v>78</v>
      </c>
      <c r="F61" s="599" t="s">
        <v>58</v>
      </c>
      <c r="G61" s="602">
        <v>10</v>
      </c>
      <c r="H61" s="604"/>
      <c r="I61" s="606"/>
      <c r="J61" s="506" t="s">
        <v>90</v>
      </c>
      <c r="K61" s="218">
        <v>1</v>
      </c>
      <c r="L61" s="100"/>
      <c r="M61" s="41"/>
    </row>
    <row r="62" spans="1:15" ht="15" customHeight="1" thickBot="1" x14ac:dyDescent="0.25">
      <c r="A62" s="69"/>
      <c r="B62" s="31"/>
      <c r="C62" s="24"/>
      <c r="D62" s="676"/>
      <c r="E62" s="93"/>
      <c r="F62" s="587" t="s">
        <v>11</v>
      </c>
      <c r="G62" s="500">
        <f>G59</f>
        <v>18</v>
      </c>
      <c r="H62" s="501">
        <f>SUM(H60:H61)</f>
        <v>0</v>
      </c>
      <c r="I62" s="368">
        <f>SUM(I60:I61)</f>
        <v>0</v>
      </c>
      <c r="J62" s="40"/>
      <c r="K62" s="227"/>
      <c r="L62" s="556"/>
      <c r="M62" s="38"/>
    </row>
    <row r="63" spans="1:15" ht="26.45" customHeight="1" x14ac:dyDescent="0.2">
      <c r="A63" s="68" t="s">
        <v>4</v>
      </c>
      <c r="B63" s="30" t="s">
        <v>4</v>
      </c>
      <c r="C63" s="124" t="s">
        <v>54</v>
      </c>
      <c r="D63" s="730" t="s">
        <v>140</v>
      </c>
      <c r="E63" s="36" t="s">
        <v>77</v>
      </c>
      <c r="F63" s="95" t="s">
        <v>5</v>
      </c>
      <c r="G63" s="588">
        <v>33.9</v>
      </c>
      <c r="H63" s="579">
        <v>33.9</v>
      </c>
      <c r="I63" s="441">
        <v>33.9</v>
      </c>
      <c r="J63" s="105" t="s">
        <v>141</v>
      </c>
      <c r="K63" s="224">
        <v>14</v>
      </c>
      <c r="L63" s="97">
        <v>14</v>
      </c>
      <c r="M63" s="237">
        <v>14</v>
      </c>
      <c r="N63" s="209"/>
      <c r="O63" s="115"/>
    </row>
    <row r="64" spans="1:15" ht="26.45" customHeight="1" x14ac:dyDescent="0.2">
      <c r="A64" s="70"/>
      <c r="B64" s="32"/>
      <c r="C64" s="119"/>
      <c r="D64" s="664"/>
      <c r="E64" s="33" t="s">
        <v>76</v>
      </c>
      <c r="F64" s="121"/>
      <c r="G64" s="589"/>
      <c r="H64" s="122"/>
      <c r="I64" s="221"/>
      <c r="J64" s="274" t="s">
        <v>142</v>
      </c>
      <c r="K64" s="225">
        <v>37</v>
      </c>
      <c r="L64" s="85">
        <v>37</v>
      </c>
      <c r="M64" s="238">
        <v>37</v>
      </c>
      <c r="N64" s="209"/>
      <c r="O64" s="115"/>
    </row>
    <row r="65" spans="1:16" ht="16.5" customHeight="1" thickBot="1" x14ac:dyDescent="0.25">
      <c r="A65" s="69"/>
      <c r="B65" s="31"/>
      <c r="C65" s="127"/>
      <c r="D65" s="90"/>
      <c r="E65" s="93"/>
      <c r="F65" s="591" t="s">
        <v>11</v>
      </c>
      <c r="G65" s="1">
        <f>SUM(G63:G64)</f>
        <v>33.9</v>
      </c>
      <c r="H65" s="43">
        <f>SUM(H63:H64)</f>
        <v>33.9</v>
      </c>
      <c r="I65" s="46">
        <f>SUM(I63:I64)</f>
        <v>33.9</v>
      </c>
      <c r="J65" s="40"/>
      <c r="K65" s="528"/>
      <c r="L65" s="90"/>
      <c r="M65" s="270"/>
      <c r="N65" s="232"/>
      <c r="O65" s="115"/>
    </row>
    <row r="66" spans="1:16" ht="14.25" customHeight="1" thickBot="1" x14ac:dyDescent="0.25">
      <c r="A66" s="254" t="s">
        <v>4</v>
      </c>
      <c r="B66" s="375" t="s">
        <v>4</v>
      </c>
      <c r="C66" s="775" t="s">
        <v>12</v>
      </c>
      <c r="D66" s="776"/>
      <c r="E66" s="776"/>
      <c r="F66" s="777"/>
      <c r="G66" s="377">
        <f>+G55+G52+G38+G30+G58+G65+G62+G33</f>
        <v>354.09999999999997</v>
      </c>
      <c r="H66" s="379">
        <f>+H55+H52+H38+H30+H58+H65+H62+H33</f>
        <v>587</v>
      </c>
      <c r="I66" s="378">
        <f>+I55+I52+I38+I30+I58+I65+I62+I33</f>
        <v>914.2</v>
      </c>
      <c r="J66" s="576"/>
      <c r="K66" s="576"/>
      <c r="L66" s="576"/>
      <c r="M66" s="256"/>
    </row>
    <row r="67" spans="1:16" ht="13.5" customHeight="1" thickBot="1" x14ac:dyDescent="0.25">
      <c r="A67" s="374" t="s">
        <v>4</v>
      </c>
      <c r="B67" s="31" t="s">
        <v>6</v>
      </c>
      <c r="C67" s="778" t="s">
        <v>55</v>
      </c>
      <c r="D67" s="779"/>
      <c r="E67" s="779"/>
      <c r="F67" s="779"/>
      <c r="G67" s="779"/>
      <c r="H67" s="779"/>
      <c r="I67" s="779"/>
      <c r="J67" s="779"/>
      <c r="K67" s="567"/>
      <c r="L67" s="567"/>
      <c r="M67" s="568"/>
    </row>
    <row r="68" spans="1:16" ht="12" customHeight="1" x14ac:dyDescent="0.2">
      <c r="A68" s="66" t="s">
        <v>4</v>
      </c>
      <c r="B68" s="30" t="s">
        <v>6</v>
      </c>
      <c r="C68" s="12" t="s">
        <v>4</v>
      </c>
      <c r="D68" s="664" t="s">
        <v>47</v>
      </c>
      <c r="E68" s="180" t="s">
        <v>77</v>
      </c>
      <c r="F68" s="524" t="s">
        <v>181</v>
      </c>
      <c r="G68" s="655">
        <v>109.9</v>
      </c>
      <c r="H68" s="77">
        <v>109.9</v>
      </c>
      <c r="I68" s="221">
        <v>109.9</v>
      </c>
      <c r="J68" s="733" t="s">
        <v>23</v>
      </c>
      <c r="K68" s="464">
        <v>8</v>
      </c>
      <c r="L68" s="84">
        <v>8</v>
      </c>
      <c r="M68" s="238">
        <v>9</v>
      </c>
      <c r="N68" s="209"/>
      <c r="P68" s="11"/>
    </row>
    <row r="69" spans="1:16" ht="9.75" customHeight="1" x14ac:dyDescent="0.2">
      <c r="A69" s="67"/>
      <c r="B69" s="16"/>
      <c r="C69" s="12"/>
      <c r="D69" s="664"/>
      <c r="E69" s="872" t="s">
        <v>76</v>
      </c>
      <c r="F69" s="524"/>
      <c r="G69" s="582"/>
      <c r="H69" s="656"/>
      <c r="I69" s="654"/>
      <c r="J69" s="706"/>
      <c r="K69" s="225"/>
      <c r="L69" s="85"/>
      <c r="M69" s="238"/>
      <c r="N69" s="209"/>
    </row>
    <row r="70" spans="1:16" ht="16.350000000000001" customHeight="1" thickBot="1" x14ac:dyDescent="0.25">
      <c r="A70" s="73"/>
      <c r="B70" s="50"/>
      <c r="C70" s="51"/>
      <c r="D70" s="676"/>
      <c r="E70" s="873"/>
      <c r="F70" s="53" t="s">
        <v>11</v>
      </c>
      <c r="G70" s="318">
        <f>G68</f>
        <v>109.9</v>
      </c>
      <c r="H70" s="109">
        <f>H68</f>
        <v>109.9</v>
      </c>
      <c r="I70" s="286">
        <f>I68</f>
        <v>109.9</v>
      </c>
      <c r="J70" s="678"/>
      <c r="K70" s="223"/>
      <c r="L70" s="100"/>
      <c r="M70" s="267"/>
      <c r="N70" s="218"/>
    </row>
    <row r="71" spans="1:16" ht="15.75" customHeight="1" x14ac:dyDescent="0.2">
      <c r="A71" s="66" t="s">
        <v>4</v>
      </c>
      <c r="B71" s="30" t="s">
        <v>6</v>
      </c>
      <c r="C71" s="52" t="s">
        <v>6</v>
      </c>
      <c r="D71" s="730" t="s">
        <v>49</v>
      </c>
      <c r="E71" s="657" t="s">
        <v>29</v>
      </c>
      <c r="F71" s="524" t="s">
        <v>5</v>
      </c>
      <c r="G71" s="465">
        <f>16+3.5</f>
        <v>19.5</v>
      </c>
      <c r="H71" s="253"/>
      <c r="I71" s="282"/>
      <c r="J71" s="466" t="s">
        <v>50</v>
      </c>
      <c r="K71" s="468">
        <v>1</v>
      </c>
      <c r="L71" s="469"/>
      <c r="M71" s="81"/>
      <c r="N71" s="233"/>
    </row>
    <row r="72" spans="1:16" ht="15" customHeight="1" x14ac:dyDescent="0.2">
      <c r="A72" s="67"/>
      <c r="B72" s="16"/>
      <c r="C72" s="12"/>
      <c r="D72" s="664"/>
      <c r="E72" s="658" t="s">
        <v>48</v>
      </c>
      <c r="F72" s="524"/>
      <c r="G72" s="317"/>
      <c r="H72" s="107"/>
      <c r="I72" s="283"/>
      <c r="J72" s="470" t="s">
        <v>174</v>
      </c>
      <c r="K72" s="474">
        <v>1</v>
      </c>
      <c r="L72" s="456"/>
      <c r="M72" s="472"/>
      <c r="N72" s="219"/>
    </row>
    <row r="73" spans="1:16" ht="19.5" customHeight="1" x14ac:dyDescent="0.2">
      <c r="A73" s="67"/>
      <c r="B73" s="16"/>
      <c r="C73" s="12"/>
      <c r="D73" s="664"/>
      <c r="E73" s="658" t="s">
        <v>77</v>
      </c>
      <c r="F73" s="524"/>
      <c r="G73" s="317"/>
      <c r="H73" s="107"/>
      <c r="I73" s="283"/>
      <c r="J73" s="874" t="s">
        <v>173</v>
      </c>
      <c r="K73" s="475">
        <v>1</v>
      </c>
      <c r="L73" s="77"/>
      <c r="M73" s="221"/>
      <c r="N73" s="219"/>
    </row>
    <row r="74" spans="1:16" ht="14.25" customHeight="1" thickBot="1" x14ac:dyDescent="0.25">
      <c r="A74" s="73"/>
      <c r="B74" s="50"/>
      <c r="C74" s="51"/>
      <c r="D74" s="676"/>
      <c r="E74" s="659"/>
      <c r="F74" s="53" t="s">
        <v>11</v>
      </c>
      <c r="G74" s="318">
        <f>SUM(G71:G72)</f>
        <v>19.5</v>
      </c>
      <c r="H74" s="109">
        <f>SUM(H71:H72)</f>
        <v>0</v>
      </c>
      <c r="I74" s="281">
        <f>SUM(I71:I72)</f>
        <v>0</v>
      </c>
      <c r="J74" s="875"/>
      <c r="K74" s="302"/>
      <c r="L74" s="556"/>
      <c r="M74" s="268"/>
      <c r="N74" s="218"/>
      <c r="P74" s="11"/>
    </row>
    <row r="75" spans="1:16" s="60" customFormat="1" ht="12.75" customHeight="1" x14ac:dyDescent="0.25">
      <c r="A75" s="66" t="s">
        <v>4</v>
      </c>
      <c r="B75" s="30" t="s">
        <v>6</v>
      </c>
      <c r="C75" s="52" t="s">
        <v>7</v>
      </c>
      <c r="D75" s="740" t="s">
        <v>56</v>
      </c>
      <c r="E75" s="660" t="s">
        <v>29</v>
      </c>
      <c r="F75" s="721"/>
      <c r="G75" s="593"/>
      <c r="H75" s="594"/>
      <c r="I75" s="595"/>
      <c r="J75" s="782" t="s">
        <v>84</v>
      </c>
      <c r="K75" s="683">
        <v>1</v>
      </c>
      <c r="L75" s="743">
        <v>1</v>
      </c>
      <c r="M75" s="674">
        <v>1</v>
      </c>
      <c r="N75" s="234"/>
    </row>
    <row r="76" spans="1:16" s="60" customFormat="1" ht="26.25" customHeight="1" thickBot="1" x14ac:dyDescent="0.3">
      <c r="A76" s="73"/>
      <c r="B76" s="31"/>
      <c r="C76" s="51"/>
      <c r="D76" s="742"/>
      <c r="E76" s="661" t="s">
        <v>183</v>
      </c>
      <c r="F76" s="723"/>
      <c r="G76" s="596"/>
      <c r="H76" s="597"/>
      <c r="I76" s="598"/>
      <c r="J76" s="783"/>
      <c r="K76" s="684"/>
      <c r="L76" s="744"/>
      <c r="M76" s="675"/>
      <c r="N76" s="234"/>
    </row>
    <row r="77" spans="1:16" ht="14.25" customHeight="1" x14ac:dyDescent="0.2">
      <c r="A77" s="71" t="s">
        <v>4</v>
      </c>
      <c r="B77" s="32" t="s">
        <v>6</v>
      </c>
      <c r="C77" s="869" t="s">
        <v>12</v>
      </c>
      <c r="D77" s="870"/>
      <c r="E77" s="870"/>
      <c r="F77" s="871"/>
      <c r="G77" s="592">
        <f>+G70+G74</f>
        <v>129.4</v>
      </c>
      <c r="H77" s="134">
        <f>+H70+H74</f>
        <v>109.9</v>
      </c>
      <c r="I77" s="320">
        <f>+I70+I74</f>
        <v>109.9</v>
      </c>
      <c r="J77" s="257"/>
      <c r="K77" s="258"/>
      <c r="L77" s="258"/>
      <c r="M77" s="259"/>
      <c r="N77" s="260"/>
    </row>
    <row r="78" spans="1:16" ht="14.25" customHeight="1" x14ac:dyDescent="0.2">
      <c r="A78" s="74" t="s">
        <v>4</v>
      </c>
      <c r="B78" s="710" t="s">
        <v>13</v>
      </c>
      <c r="C78" s="711"/>
      <c r="D78" s="711"/>
      <c r="E78" s="711"/>
      <c r="F78" s="712"/>
      <c r="G78" s="371">
        <f>G77+G66</f>
        <v>483.5</v>
      </c>
      <c r="H78" s="372">
        <f>H77+H66</f>
        <v>696.9</v>
      </c>
      <c r="I78" s="373">
        <f>I77+I66</f>
        <v>1024.1000000000001</v>
      </c>
      <c r="J78" s="305"/>
      <c r="K78" s="306"/>
      <c r="L78" s="306"/>
      <c r="M78" s="307"/>
      <c r="N78" s="261"/>
    </row>
    <row r="79" spans="1:16" ht="14.25" customHeight="1" thickBot="1" x14ac:dyDescent="0.25">
      <c r="A79" s="242" t="s">
        <v>10</v>
      </c>
      <c r="B79" s="801" t="s">
        <v>19</v>
      </c>
      <c r="C79" s="802"/>
      <c r="D79" s="802"/>
      <c r="E79" s="802"/>
      <c r="F79" s="803"/>
      <c r="G79" s="343">
        <f t="shared" ref="G79:I79" si="2">+G78</f>
        <v>483.5</v>
      </c>
      <c r="H79" s="322">
        <f t="shared" si="2"/>
        <v>696.9</v>
      </c>
      <c r="I79" s="308">
        <f t="shared" si="2"/>
        <v>1024.1000000000001</v>
      </c>
      <c r="J79" s="309"/>
      <c r="K79" s="310"/>
      <c r="L79" s="311"/>
      <c r="M79" s="312"/>
      <c r="N79" s="261"/>
    </row>
    <row r="80" spans="1:16" ht="18.75" customHeight="1" x14ac:dyDescent="0.2">
      <c r="A80" s="876" t="s">
        <v>198</v>
      </c>
      <c r="B80" s="876"/>
      <c r="C80" s="876"/>
      <c r="D80" s="876"/>
      <c r="E80" s="876"/>
      <c r="F80" s="876"/>
      <c r="G80" s="876"/>
      <c r="H80" s="876"/>
      <c r="I80" s="876"/>
      <c r="J80" s="876"/>
      <c r="K80" s="563"/>
      <c r="L80" s="563"/>
      <c r="M80" s="563"/>
      <c r="N80" s="563"/>
    </row>
    <row r="81" spans="1:14" ht="14.25" customHeight="1" thickBot="1" x14ac:dyDescent="0.25">
      <c r="A81" s="794" t="s">
        <v>14</v>
      </c>
      <c r="B81" s="794"/>
      <c r="C81" s="794"/>
      <c r="D81" s="794"/>
      <c r="E81" s="794"/>
      <c r="F81" s="794"/>
      <c r="G81" s="794"/>
      <c r="H81" s="794"/>
      <c r="I81" s="794"/>
      <c r="J81" s="11"/>
      <c r="K81" s="11"/>
      <c r="L81" s="11"/>
      <c r="M81" s="11"/>
      <c r="N81" s="11"/>
    </row>
    <row r="82" spans="1:14" ht="90" customHeight="1" thickBot="1" x14ac:dyDescent="0.25">
      <c r="A82" s="798" t="s">
        <v>15</v>
      </c>
      <c r="B82" s="799"/>
      <c r="C82" s="799"/>
      <c r="D82" s="799"/>
      <c r="E82" s="799"/>
      <c r="F82" s="800"/>
      <c r="G82" s="87" t="s">
        <v>197</v>
      </c>
      <c r="H82" s="88" t="s">
        <v>68</v>
      </c>
      <c r="I82" s="86" t="s">
        <v>146</v>
      </c>
      <c r="J82" s="27"/>
      <c r="K82" s="27"/>
      <c r="L82" s="27"/>
      <c r="M82" s="27"/>
      <c r="N82" s="27"/>
    </row>
    <row r="83" spans="1:14" ht="16.5" customHeight="1" x14ac:dyDescent="0.2">
      <c r="A83" s="766" t="s">
        <v>34</v>
      </c>
      <c r="B83" s="767"/>
      <c r="C83" s="767"/>
      <c r="D83" s="767"/>
      <c r="E83" s="767"/>
      <c r="F83" s="768"/>
      <c r="G83" s="359">
        <f ca="1">SUM(G85:G86)</f>
        <v>343.7</v>
      </c>
      <c r="H83" s="75">
        <f>SUM(H85:H86)</f>
        <v>349.7</v>
      </c>
      <c r="I83" s="76">
        <f>SUM(I85:I86)</f>
        <v>408.4</v>
      </c>
      <c r="J83" s="27"/>
      <c r="K83" s="27"/>
      <c r="L83" s="27"/>
      <c r="M83" s="27"/>
      <c r="N83" s="27"/>
    </row>
    <row r="84" spans="1:14" ht="16.5" customHeight="1" x14ac:dyDescent="0.2">
      <c r="A84" s="769" t="s">
        <v>35</v>
      </c>
      <c r="B84" s="770"/>
      <c r="C84" s="770"/>
      <c r="D84" s="770"/>
      <c r="E84" s="770"/>
      <c r="F84" s="771"/>
      <c r="G84" s="360">
        <f ca="1">SUM(G85:G86)</f>
        <v>343.7</v>
      </c>
      <c r="H84" s="47">
        <f>SUM(H85:H86)</f>
        <v>349.7</v>
      </c>
      <c r="I84" s="45">
        <f>SUM(I85:I86)</f>
        <v>408.4</v>
      </c>
      <c r="J84" s="27"/>
      <c r="K84" s="27"/>
      <c r="L84" s="27"/>
      <c r="M84" s="27"/>
      <c r="N84" s="27"/>
    </row>
    <row r="85" spans="1:14" ht="14.25" customHeight="1" x14ac:dyDescent="0.2">
      <c r="A85" s="772" t="s">
        <v>16</v>
      </c>
      <c r="B85" s="773"/>
      <c r="C85" s="773"/>
      <c r="D85" s="773"/>
      <c r="E85" s="773"/>
      <c r="F85" s="774"/>
      <c r="G85" s="361">
        <f ca="1">SUMIF(F16:F84,"sb",G16:G76)</f>
        <v>336.4</v>
      </c>
      <c r="H85" s="44">
        <f>SUMIF(F16:F76,"sb",H16:H76)</f>
        <v>349.7</v>
      </c>
      <c r="I85" s="56">
        <f>SUMIF(F16:F76,"sb",I16:I76)</f>
        <v>408.4</v>
      </c>
      <c r="J85" s="28"/>
      <c r="K85" s="28"/>
      <c r="L85" s="28"/>
      <c r="M85" s="28"/>
      <c r="N85" s="28"/>
    </row>
    <row r="86" spans="1:14" ht="42.75" customHeight="1" x14ac:dyDescent="0.2">
      <c r="A86" s="772" t="s">
        <v>160</v>
      </c>
      <c r="B86" s="773"/>
      <c r="C86" s="773"/>
      <c r="D86" s="773"/>
      <c r="E86" s="773"/>
      <c r="F86" s="774"/>
      <c r="G86" s="361">
        <f>SUMIF(F18:F77,"sb(esa)",G18:G77)</f>
        <v>7.3</v>
      </c>
      <c r="H86" s="44">
        <f>SUMIF(F18:F77,"sb(esa)",H18:H77)</f>
        <v>0</v>
      </c>
      <c r="I86" s="56">
        <f>SUMIF(F18:F77,"sb(esa)",I18:I77)</f>
        <v>0</v>
      </c>
      <c r="J86" s="28"/>
      <c r="K86" s="28"/>
      <c r="L86" s="28"/>
      <c r="M86" s="28"/>
      <c r="N86" s="28"/>
    </row>
    <row r="87" spans="1:14" ht="14.25" customHeight="1" x14ac:dyDescent="0.2">
      <c r="A87" s="795" t="s">
        <v>33</v>
      </c>
      <c r="B87" s="796"/>
      <c r="C87" s="796"/>
      <c r="D87" s="796"/>
      <c r="E87" s="796"/>
      <c r="F87" s="797"/>
      <c r="G87" s="450">
        <f>G88+G89</f>
        <v>139.80000000000001</v>
      </c>
      <c r="H87" s="451">
        <f>H88+H89</f>
        <v>347.20000000000005</v>
      </c>
      <c r="I87" s="452">
        <f>I88+I89</f>
        <v>615.70000000000005</v>
      </c>
      <c r="J87" s="28"/>
      <c r="K87" s="28"/>
      <c r="L87" s="28"/>
      <c r="M87" s="28"/>
      <c r="N87" s="28"/>
    </row>
    <row r="88" spans="1:14" ht="14.25" customHeight="1" x14ac:dyDescent="0.2">
      <c r="A88" s="791" t="s">
        <v>170</v>
      </c>
      <c r="B88" s="792"/>
      <c r="C88" s="792"/>
      <c r="D88" s="792"/>
      <c r="E88" s="792"/>
      <c r="F88" s="793"/>
      <c r="G88" s="455">
        <f>SUMIF(F18:F77,"es",G18:G77)</f>
        <v>29.9</v>
      </c>
      <c r="H88" s="456">
        <f>SUMIF(F18:F77,"es",H18:H77)</f>
        <v>237.3</v>
      </c>
      <c r="I88" s="448">
        <f>SUMIF(F18:F77,"es",I18:I77)</f>
        <v>505.8</v>
      </c>
      <c r="J88" s="28"/>
      <c r="K88" s="28"/>
      <c r="L88" s="28"/>
      <c r="M88" s="28"/>
      <c r="N88" s="28"/>
    </row>
    <row r="89" spans="1:14" ht="14.25" customHeight="1" x14ac:dyDescent="0.2">
      <c r="A89" s="791" t="s">
        <v>182</v>
      </c>
      <c r="B89" s="792"/>
      <c r="C89" s="792"/>
      <c r="D89" s="792"/>
      <c r="E89" s="792"/>
      <c r="F89" s="793"/>
      <c r="G89" s="455">
        <f>SUMIF(F19:F78,"lrvb",G19:G78)</f>
        <v>109.9</v>
      </c>
      <c r="H89" s="456">
        <f>SUMIF(F19:F78,"lrvb",H19:H78)</f>
        <v>109.9</v>
      </c>
      <c r="I89" s="448">
        <f>SUMIF(F19:F78,"lrvb",I19:I78)</f>
        <v>109.9</v>
      </c>
      <c r="J89" s="28"/>
      <c r="K89" s="28"/>
      <c r="L89" s="28"/>
      <c r="M89" s="28"/>
      <c r="N89" s="28"/>
    </row>
    <row r="90" spans="1:14" ht="14.25" customHeight="1" thickBot="1" x14ac:dyDescent="0.25">
      <c r="A90" s="763" t="s">
        <v>11</v>
      </c>
      <c r="B90" s="764"/>
      <c r="C90" s="764"/>
      <c r="D90" s="764"/>
      <c r="E90" s="764"/>
      <c r="F90" s="680"/>
      <c r="G90" s="315">
        <f ca="1">+G83+G87</f>
        <v>483.5</v>
      </c>
      <c r="H90" s="43">
        <f>+H83+H87</f>
        <v>696.90000000000009</v>
      </c>
      <c r="I90" s="46">
        <f>+I83+I87</f>
        <v>1024.0999999999999</v>
      </c>
      <c r="J90" s="27"/>
      <c r="K90" s="27"/>
      <c r="L90" s="27"/>
      <c r="M90" s="27"/>
      <c r="N90" s="27"/>
    </row>
    <row r="91" spans="1:14" ht="12.75" customHeight="1" x14ac:dyDescent="0.2">
      <c r="E91" s="662" t="s">
        <v>28</v>
      </c>
      <c r="F91" s="662"/>
      <c r="G91" s="219"/>
      <c r="H91" s="219"/>
      <c r="I91" s="219"/>
    </row>
    <row r="92" spans="1:14" x14ac:dyDescent="0.2">
      <c r="G92" s="220"/>
      <c r="H92" s="220"/>
      <c r="I92" s="220"/>
    </row>
  </sheetData>
  <mergeCells count="85">
    <mergeCell ref="A89:F89"/>
    <mergeCell ref="A90:F90"/>
    <mergeCell ref="J73:J74"/>
    <mergeCell ref="A87:F87"/>
    <mergeCell ref="A80:J80"/>
    <mergeCell ref="C66:F66"/>
    <mergeCell ref="C67:J67"/>
    <mergeCell ref="D68:D70"/>
    <mergeCell ref="A88:F88"/>
    <mergeCell ref="E69:E70"/>
    <mergeCell ref="A83:F83"/>
    <mergeCell ref="A84:F84"/>
    <mergeCell ref="A85:F85"/>
    <mergeCell ref="A86:F86"/>
    <mergeCell ref="B78:F78"/>
    <mergeCell ref="B79:F79"/>
    <mergeCell ref="A81:I81"/>
    <mergeCell ref="A82:F82"/>
    <mergeCell ref="K75:K76"/>
    <mergeCell ref="L75:L76"/>
    <mergeCell ref="M75:M76"/>
    <mergeCell ref="C77:F77"/>
    <mergeCell ref="D71:D74"/>
    <mergeCell ref="D75:D76"/>
    <mergeCell ref="F75:F76"/>
    <mergeCell ref="J75:J76"/>
    <mergeCell ref="H53:H54"/>
    <mergeCell ref="I53:I54"/>
    <mergeCell ref="J53:J55"/>
    <mergeCell ref="D56:D57"/>
    <mergeCell ref="G56:G57"/>
    <mergeCell ref="H56:H57"/>
    <mergeCell ref="I56:I57"/>
    <mergeCell ref="J57:J58"/>
    <mergeCell ref="D53:D55"/>
    <mergeCell ref="F53:F54"/>
    <mergeCell ref="G53:G54"/>
    <mergeCell ref="D42:D43"/>
    <mergeCell ref="F43:F45"/>
    <mergeCell ref="D46:D48"/>
    <mergeCell ref="D49:D51"/>
    <mergeCell ref="N31:P31"/>
    <mergeCell ref="D37:D38"/>
    <mergeCell ref="E37:E38"/>
    <mergeCell ref="J37:J38"/>
    <mergeCell ref="D39:D40"/>
    <mergeCell ref="K29:K30"/>
    <mergeCell ref="L29:L30"/>
    <mergeCell ref="M29:M30"/>
    <mergeCell ref="D31:D33"/>
    <mergeCell ref="D23:D24"/>
    <mergeCell ref="D28:D30"/>
    <mergeCell ref="F28:F29"/>
    <mergeCell ref="J29:J30"/>
    <mergeCell ref="D21:D22"/>
    <mergeCell ref="E21:E22"/>
    <mergeCell ref="F21:F22"/>
    <mergeCell ref="A13:M13"/>
    <mergeCell ref="B14:M14"/>
    <mergeCell ref="C15:J15"/>
    <mergeCell ref="D17:D19"/>
    <mergeCell ref="E17:E19"/>
    <mergeCell ref="F18:F19"/>
    <mergeCell ref="G9:G11"/>
    <mergeCell ref="H9:H11"/>
    <mergeCell ref="A9:A11"/>
    <mergeCell ref="B9:B11"/>
    <mergeCell ref="C9:C11"/>
    <mergeCell ref="D9:D11"/>
    <mergeCell ref="D61:D62"/>
    <mergeCell ref="D63:D64"/>
    <mergeCell ref="J68:J70"/>
    <mergeCell ref="J51:J52"/>
    <mergeCell ref="J1:M1"/>
    <mergeCell ref="A4:M4"/>
    <mergeCell ref="A5:M5"/>
    <mergeCell ref="A6:M6"/>
    <mergeCell ref="K8:M8"/>
    <mergeCell ref="I9:I11"/>
    <mergeCell ref="J9:M9"/>
    <mergeCell ref="J10:J11"/>
    <mergeCell ref="K10:M10"/>
    <mergeCell ref="A12:M12"/>
    <mergeCell ref="E9:E11"/>
    <mergeCell ref="F9:F11"/>
  </mergeCells>
  <pageMargins left="0.78740157480314965" right="0.39370078740157483" top="0.39370078740157483" bottom="0.39370078740157483" header="0" footer="0"/>
  <pageSetup paperSize="9" scale="76" orientation="portrait" r:id="rId1"/>
  <rowBreaks count="2" manualBreakCount="2">
    <brk id="38" max="12" man="1"/>
    <brk id="80" max="12" man="1"/>
  </rowBreaks>
  <colBreaks count="1" manualBreakCount="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zoomScaleNormal="100" workbookViewId="0">
      <selection activeCell="B4" sqref="B4"/>
    </sheetView>
  </sheetViews>
  <sheetFormatPr defaultColWidth="9.140625" defaultRowHeight="15.75" x14ac:dyDescent="0.25"/>
  <cols>
    <col min="1" max="1" width="5.85546875" style="141" customWidth="1"/>
    <col min="2" max="2" width="69.28515625" style="136" customWidth="1"/>
    <col min="3" max="3" width="14.42578125" style="136" bestFit="1" customWidth="1"/>
    <col min="4" max="16384" width="9.140625" style="136"/>
  </cols>
  <sheetData>
    <row r="1" spans="1:19" ht="27.75" customHeight="1" thickBot="1" x14ac:dyDescent="0.3">
      <c r="A1" s="877" t="s">
        <v>113</v>
      </c>
      <c r="B1" s="877"/>
      <c r="C1" s="877"/>
      <c r="D1" s="138"/>
      <c r="E1" s="138"/>
    </row>
    <row r="2" spans="1:19" ht="78.75" x14ac:dyDescent="0.25">
      <c r="A2" s="152">
        <v>1</v>
      </c>
      <c r="B2" s="145" t="s">
        <v>98</v>
      </c>
      <c r="C2" s="153">
        <v>5782</v>
      </c>
      <c r="D2" s="139"/>
      <c r="E2" s="139"/>
      <c r="F2" s="137"/>
      <c r="G2" s="137"/>
      <c r="H2" s="137"/>
      <c r="I2" s="137"/>
      <c r="J2" s="137"/>
      <c r="K2" s="137"/>
      <c r="L2" s="137"/>
      <c r="M2" s="137"/>
      <c r="N2" s="137"/>
      <c r="O2" s="137"/>
      <c r="P2" s="137"/>
      <c r="Q2" s="137"/>
      <c r="R2" s="137"/>
      <c r="S2" s="137"/>
    </row>
    <row r="3" spans="1:19" ht="63.75" thickBot="1" x14ac:dyDescent="0.3">
      <c r="A3" s="154">
        <v>2</v>
      </c>
      <c r="B3" s="142" t="s">
        <v>97</v>
      </c>
      <c r="C3" s="155">
        <v>3000</v>
      </c>
      <c r="D3" s="139"/>
      <c r="E3" s="139"/>
      <c r="F3" s="137"/>
      <c r="G3" s="137"/>
      <c r="H3" s="137"/>
      <c r="I3" s="137"/>
      <c r="J3" s="137"/>
      <c r="K3" s="137"/>
      <c r="L3" s="137"/>
      <c r="M3" s="137"/>
      <c r="N3" s="137"/>
      <c r="O3" s="137"/>
      <c r="P3" s="137"/>
      <c r="Q3" s="137"/>
      <c r="R3" s="137"/>
      <c r="S3" s="137"/>
    </row>
    <row r="4" spans="1:19" ht="114.75" customHeight="1" x14ac:dyDescent="0.25">
      <c r="A4" s="144">
        <v>3</v>
      </c>
      <c r="B4" s="145" t="s">
        <v>114</v>
      </c>
      <c r="C4" s="149">
        <f>SUM(C5:C10)</f>
        <v>132580</v>
      </c>
      <c r="D4" s="139"/>
      <c r="E4" s="139"/>
      <c r="F4" s="137"/>
      <c r="G4" s="137"/>
      <c r="H4" s="137"/>
      <c r="I4" s="137"/>
      <c r="J4" s="137"/>
      <c r="K4" s="137"/>
      <c r="L4" s="137"/>
      <c r="M4" s="137"/>
      <c r="N4" s="137"/>
      <c r="O4" s="137"/>
      <c r="P4" s="137"/>
      <c r="Q4" s="137"/>
      <c r="R4" s="137"/>
      <c r="S4" s="137"/>
    </row>
    <row r="5" spans="1:19" ht="35.25" customHeight="1" x14ac:dyDescent="0.25">
      <c r="A5" s="146" t="s">
        <v>101</v>
      </c>
      <c r="B5" s="140" t="s">
        <v>112</v>
      </c>
      <c r="C5" s="150">
        <v>41000</v>
      </c>
      <c r="D5" s="139"/>
      <c r="E5" s="139"/>
      <c r="F5" s="137"/>
      <c r="G5" s="137"/>
      <c r="H5" s="137"/>
      <c r="I5" s="137"/>
      <c r="J5" s="137"/>
      <c r="K5" s="137"/>
      <c r="L5" s="137"/>
      <c r="M5" s="137"/>
      <c r="N5" s="137"/>
      <c r="O5" s="137"/>
      <c r="P5" s="137"/>
      <c r="Q5" s="137"/>
      <c r="R5" s="137"/>
      <c r="S5" s="137"/>
    </row>
    <row r="6" spans="1:19" ht="33.75" customHeight="1" x14ac:dyDescent="0.25">
      <c r="A6" s="146" t="s">
        <v>103</v>
      </c>
      <c r="B6" s="140" t="s">
        <v>102</v>
      </c>
      <c r="C6" s="150">
        <v>9900</v>
      </c>
      <c r="D6" s="139"/>
      <c r="E6" s="139"/>
      <c r="F6" s="137"/>
      <c r="G6" s="137"/>
      <c r="H6" s="137"/>
      <c r="I6" s="137"/>
      <c r="J6" s="137"/>
      <c r="K6" s="137"/>
      <c r="L6" s="137"/>
      <c r="M6" s="137"/>
      <c r="N6" s="137"/>
      <c r="O6" s="137"/>
      <c r="P6" s="137"/>
      <c r="Q6" s="137"/>
      <c r="R6" s="137"/>
      <c r="S6" s="137"/>
    </row>
    <row r="7" spans="1:19" ht="21.75" customHeight="1" x14ac:dyDescent="0.25">
      <c r="A7" s="146" t="s">
        <v>105</v>
      </c>
      <c r="B7" s="140" t="s">
        <v>104</v>
      </c>
      <c r="C7" s="150">
        <v>39500</v>
      </c>
      <c r="D7" s="139"/>
      <c r="E7" s="139"/>
      <c r="F7" s="137"/>
      <c r="G7" s="137"/>
      <c r="H7" s="137"/>
      <c r="I7" s="137"/>
      <c r="J7" s="137"/>
      <c r="K7" s="137"/>
      <c r="L7" s="137"/>
      <c r="M7" s="137"/>
      <c r="N7" s="137"/>
      <c r="O7" s="137"/>
      <c r="P7" s="137"/>
      <c r="Q7" s="137"/>
      <c r="R7" s="137"/>
      <c r="S7" s="137"/>
    </row>
    <row r="8" spans="1:19" ht="23.25" customHeight="1" x14ac:dyDescent="0.25">
      <c r="A8" s="146" t="s">
        <v>107</v>
      </c>
      <c r="B8" s="140" t="s">
        <v>106</v>
      </c>
      <c r="C8" s="150">
        <v>3000</v>
      </c>
      <c r="D8" s="139"/>
      <c r="E8" s="139"/>
      <c r="F8" s="137"/>
      <c r="G8" s="137"/>
      <c r="H8" s="137"/>
      <c r="I8" s="137"/>
      <c r="J8" s="137"/>
      <c r="K8" s="137"/>
      <c r="L8" s="137"/>
      <c r="M8" s="137"/>
      <c r="N8" s="137"/>
      <c r="O8" s="137"/>
      <c r="P8" s="137"/>
      <c r="Q8" s="137"/>
      <c r="R8" s="137"/>
      <c r="S8" s="137"/>
    </row>
    <row r="9" spans="1:19" ht="23.25" customHeight="1" x14ac:dyDescent="0.25">
      <c r="A9" s="146" t="s">
        <v>109</v>
      </c>
      <c r="B9" s="140" t="s">
        <v>108</v>
      </c>
      <c r="C9" s="150">
        <v>25310</v>
      </c>
      <c r="D9" s="139"/>
      <c r="E9" s="139"/>
      <c r="F9" s="137"/>
      <c r="G9" s="137"/>
      <c r="H9" s="137"/>
      <c r="I9" s="137"/>
      <c r="J9" s="137"/>
      <c r="K9" s="137"/>
      <c r="L9" s="137"/>
      <c r="M9" s="137"/>
      <c r="N9" s="137"/>
      <c r="O9" s="137"/>
      <c r="P9" s="137"/>
      <c r="Q9" s="137"/>
      <c r="R9" s="137"/>
      <c r="S9" s="137"/>
    </row>
    <row r="10" spans="1:19" ht="23.25" customHeight="1" thickBot="1" x14ac:dyDescent="0.3">
      <c r="A10" s="147" t="s">
        <v>111</v>
      </c>
      <c r="B10" s="148" t="s">
        <v>110</v>
      </c>
      <c r="C10" s="151">
        <v>13870</v>
      </c>
      <c r="D10" s="139"/>
      <c r="E10" s="139"/>
      <c r="F10" s="137"/>
      <c r="G10" s="137"/>
      <c r="H10" s="137"/>
      <c r="I10" s="137"/>
      <c r="J10" s="137"/>
      <c r="K10" s="137"/>
      <c r="L10" s="137"/>
      <c r="M10" s="137"/>
      <c r="N10" s="137"/>
      <c r="O10" s="137"/>
      <c r="P10" s="137"/>
      <c r="Q10" s="137"/>
      <c r="R10" s="137"/>
      <c r="S10" s="137"/>
    </row>
    <row r="11" spans="1:19" ht="31.5" x14ac:dyDescent="0.25">
      <c r="A11" s="156">
        <v>4</v>
      </c>
      <c r="B11" s="143" t="s">
        <v>99</v>
      </c>
      <c r="C11" s="157">
        <v>200</v>
      </c>
      <c r="D11" s="139"/>
      <c r="E11" s="139"/>
      <c r="F11" s="137"/>
      <c r="G11" s="137"/>
      <c r="H11" s="137"/>
      <c r="I11" s="137"/>
      <c r="J11" s="137"/>
      <c r="K11" s="137"/>
      <c r="L11" s="137"/>
      <c r="M11" s="137"/>
      <c r="N11" s="137"/>
      <c r="O11" s="137"/>
      <c r="P11" s="137"/>
      <c r="Q11" s="137"/>
      <c r="R11" s="137"/>
      <c r="S11" s="137"/>
    </row>
    <row r="12" spans="1:19" ht="47.25" x14ac:dyDescent="0.25">
      <c r="A12" s="158">
        <v>5</v>
      </c>
      <c r="B12" s="140" t="s">
        <v>100</v>
      </c>
      <c r="C12" s="159">
        <v>10000</v>
      </c>
      <c r="D12" s="139"/>
      <c r="E12" s="139"/>
      <c r="F12" s="137"/>
      <c r="G12" s="137"/>
      <c r="H12" s="137"/>
      <c r="I12" s="137"/>
      <c r="J12" s="137"/>
      <c r="K12" s="137"/>
      <c r="L12" s="137"/>
      <c r="M12" s="137"/>
      <c r="N12" s="137"/>
      <c r="O12" s="137"/>
      <c r="P12" s="137"/>
      <c r="Q12" s="137"/>
      <c r="R12" s="137"/>
      <c r="S12" s="137"/>
    </row>
    <row r="13" spans="1:19" ht="16.5" thickBot="1" x14ac:dyDescent="0.3">
      <c r="A13" s="160"/>
      <c r="B13" s="161" t="s">
        <v>11</v>
      </c>
      <c r="C13" s="162">
        <f>+C12+C11+C4+C3+C2</f>
        <v>151562</v>
      </c>
      <c r="D13" s="137"/>
      <c r="E13" s="137"/>
      <c r="F13" s="137"/>
      <c r="G13" s="137"/>
      <c r="H13" s="137"/>
      <c r="I13" s="137"/>
      <c r="J13" s="137"/>
      <c r="K13" s="137"/>
      <c r="L13" s="137"/>
      <c r="M13" s="137"/>
      <c r="N13" s="137"/>
      <c r="O13" s="137"/>
      <c r="P13" s="137"/>
      <c r="Q13" s="137"/>
      <c r="R13" s="137"/>
      <c r="S13" s="137"/>
    </row>
    <row r="14" spans="1:19" x14ac:dyDescent="0.25">
      <c r="B14" s="137"/>
      <c r="C14" s="137"/>
      <c r="D14" s="137"/>
      <c r="E14" s="137"/>
      <c r="F14" s="137"/>
      <c r="G14" s="137"/>
      <c r="H14" s="137"/>
      <c r="I14" s="137"/>
      <c r="J14" s="137"/>
      <c r="K14" s="137"/>
      <c r="L14" s="137"/>
      <c r="M14" s="137"/>
      <c r="N14" s="137"/>
      <c r="O14" s="137"/>
      <c r="P14" s="137"/>
      <c r="Q14" s="137"/>
      <c r="R14" s="137"/>
      <c r="S14" s="137"/>
    </row>
  </sheetData>
  <mergeCells count="1">
    <mergeCell ref="A1:C1"/>
  </mergeCells>
  <pageMargins left="0.70866141732283472" right="0.70866141732283472" top="0.74803149606299213" bottom="0.74803149606299213"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3"/>
  <sheetViews>
    <sheetView workbookViewId="0">
      <selection activeCell="B4" sqref="B4"/>
    </sheetView>
  </sheetViews>
  <sheetFormatPr defaultRowHeight="15" x14ac:dyDescent="0.25"/>
  <cols>
    <col min="2" max="2" width="107.5703125" customWidth="1"/>
  </cols>
  <sheetData>
    <row r="1" spans="2:2" x14ac:dyDescent="0.25">
      <c r="B1" s="163" t="s">
        <v>134</v>
      </c>
    </row>
    <row r="3" spans="2:2" x14ac:dyDescent="0.25">
      <c r="B3" s="168" t="s">
        <v>133</v>
      </c>
    </row>
    <row r="4" spans="2:2" ht="15.6" customHeight="1" x14ac:dyDescent="0.25">
      <c r="B4" s="166" t="s">
        <v>115</v>
      </c>
    </row>
    <row r="5" spans="2:2" ht="15.6" customHeight="1" x14ac:dyDescent="0.25">
      <c r="B5" s="166" t="s">
        <v>116</v>
      </c>
    </row>
    <row r="6" spans="2:2" ht="15.6" customHeight="1" x14ac:dyDescent="0.25">
      <c r="B6" s="167" t="s">
        <v>117</v>
      </c>
    </row>
    <row r="7" spans="2:2" ht="15.6" customHeight="1" x14ac:dyDescent="0.25">
      <c r="B7" s="167" t="s">
        <v>118</v>
      </c>
    </row>
    <row r="8" spans="2:2" ht="15.6" customHeight="1" x14ac:dyDescent="0.25">
      <c r="B8" s="167" t="s">
        <v>119</v>
      </c>
    </row>
    <row r="9" spans="2:2" ht="28.15" customHeight="1" x14ac:dyDescent="0.25">
      <c r="B9" s="166" t="s">
        <v>120</v>
      </c>
    </row>
    <row r="11" spans="2:2" x14ac:dyDescent="0.25">
      <c r="B11" s="165" t="s">
        <v>121</v>
      </c>
    </row>
    <row r="12" spans="2:2" x14ac:dyDescent="0.25">
      <c r="B12" s="163" t="s">
        <v>122</v>
      </c>
    </row>
    <row r="13" spans="2:2" x14ac:dyDescent="0.25">
      <c r="B13" s="164" t="s">
        <v>123</v>
      </c>
    </row>
    <row r="14" spans="2:2" x14ac:dyDescent="0.25">
      <c r="B14" s="164" t="s">
        <v>124</v>
      </c>
    </row>
    <row r="15" spans="2:2" x14ac:dyDescent="0.25">
      <c r="B15" s="164" t="s">
        <v>125</v>
      </c>
    </row>
    <row r="16" spans="2:2" ht="30" x14ac:dyDescent="0.25">
      <c r="B16" s="163" t="s">
        <v>126</v>
      </c>
    </row>
    <row r="17" spans="2:2" x14ac:dyDescent="0.25">
      <c r="B17" s="163"/>
    </row>
    <row r="18" spans="2:2" x14ac:dyDescent="0.25">
      <c r="B18" s="165" t="s">
        <v>127</v>
      </c>
    </row>
    <row r="19" spans="2:2" x14ac:dyDescent="0.25">
      <c r="B19" s="163" t="s">
        <v>128</v>
      </c>
    </row>
    <row r="20" spans="2:2" x14ac:dyDescent="0.25">
      <c r="B20" s="164" t="s">
        <v>129</v>
      </c>
    </row>
    <row r="21" spans="2:2" x14ac:dyDescent="0.25">
      <c r="B21" s="164" t="s">
        <v>130</v>
      </c>
    </row>
    <row r="22" spans="2:2" x14ac:dyDescent="0.25">
      <c r="B22" s="164" t="s">
        <v>131</v>
      </c>
    </row>
    <row r="23" spans="2:2" ht="30" x14ac:dyDescent="0.25">
      <c r="B23" s="163"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4</vt:i4>
      </vt:variant>
    </vt:vector>
  </HeadingPairs>
  <TitlesOfParts>
    <vt:vector size="8" baseType="lpstr">
      <vt:lpstr>Aiškinamoji lentelė</vt:lpstr>
      <vt:lpstr>9 programa</vt:lpstr>
      <vt:lpstr>Jaunimo sostinė</vt:lpstr>
      <vt:lpstr>Šilingo AJE</vt:lpstr>
      <vt:lpstr>'9 programa'!Print_Area</vt:lpstr>
      <vt:lpstr>'Aiškinamoji lentelė'!Print_Area</vt:lpstr>
      <vt:lpstr>'9 programa'!Print_Titles</vt:lpstr>
      <vt:lpstr>'Aiškinamoji lentelė'!Print_Titles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Cepiene</dc:creator>
  <cp:lastModifiedBy>Asta Česnauskienė</cp:lastModifiedBy>
  <cp:lastPrinted>2023-01-04T08:51:28Z</cp:lastPrinted>
  <dcterms:created xsi:type="dcterms:W3CDTF">2015-10-15T13:35:41Z</dcterms:created>
  <dcterms:modified xsi:type="dcterms:W3CDTF">2023-01-19T13:53:33Z</dcterms:modified>
</cp:coreProperties>
</file>