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.Palaimiene\Desktop\SPRENDIMAI 2023-05-25\"/>
    </mc:Choice>
  </mc:AlternateContent>
  <bookViews>
    <workbookView xWindow="390" yWindow="-225" windowWidth="19440" windowHeight="10740" activeTab="1"/>
  </bookViews>
  <sheets>
    <sheet name="1 pr. pajamos " sheetId="9" r:id="rId1"/>
    <sheet name="1 pr. asignavimai" sheetId="20" r:id="rId2"/>
  </sheets>
  <definedNames>
    <definedName name="_xlnm._FilterDatabase" localSheetId="1" hidden="1">'1 pr. asignavimai'!$B$1:$B$47</definedName>
    <definedName name="_xlnm.Print_Titles" localSheetId="1">'1 pr. asignavimai'!$3:$4</definedName>
    <definedName name="_xlnm.Print_Titles" localSheetId="0">'1 pr. pajamos '!$12:$13</definedName>
  </definedNames>
  <calcPr calcId="162913" fullPrecision="0"/>
</workbook>
</file>

<file path=xl/calcChain.xml><?xml version="1.0" encoding="utf-8"?>
<calcChain xmlns="http://schemas.openxmlformats.org/spreadsheetml/2006/main">
  <c r="D72" i="20" l="1"/>
  <c r="C72" i="20"/>
  <c r="C51" i="9"/>
  <c r="C20" i="9" s="1"/>
  <c r="D11" i="20" l="1"/>
  <c r="C11" i="20"/>
  <c r="C23" i="9" l="1"/>
  <c r="C47" i="9" l="1"/>
  <c r="C22" i="9" s="1"/>
  <c r="C121" i="20" l="1"/>
  <c r="C104" i="20"/>
  <c r="D98" i="20" l="1"/>
  <c r="C82" i="20" l="1"/>
  <c r="C68" i="20" l="1"/>
  <c r="C66" i="20" s="1"/>
  <c r="C61" i="20" l="1"/>
  <c r="C59" i="20" l="1"/>
  <c r="C16" i="20"/>
  <c r="D26" i="20"/>
  <c r="C6" i="20" l="1"/>
  <c r="C5" i="20" s="1"/>
  <c r="D16" i="20"/>
  <c r="D14" i="20" l="1"/>
  <c r="C15" i="9"/>
  <c r="C54" i="20" l="1"/>
  <c r="C47" i="20" s="1"/>
  <c r="C26" i="20"/>
  <c r="C14" i="20" s="1"/>
  <c r="C86" i="20" l="1"/>
  <c r="D86" i="20" l="1"/>
  <c r="D66" i="20" l="1"/>
  <c r="D54" i="20" l="1"/>
  <c r="D47" i="20" s="1"/>
  <c r="D59" i="20" l="1"/>
  <c r="D119" i="20" l="1"/>
  <c r="D102" i="20" s="1"/>
  <c r="C119" i="20"/>
  <c r="C102" i="20" l="1"/>
  <c r="C98" i="20"/>
  <c r="D80" i="20" l="1"/>
  <c r="C80" i="20"/>
  <c r="C9" i="20" l="1"/>
  <c r="C126" i="20" s="1"/>
  <c r="D6" i="20"/>
  <c r="D5" i="20" s="1"/>
  <c r="C129" i="20" l="1"/>
  <c r="A15" i="9" l="1"/>
  <c r="A16" i="9" s="1"/>
  <c r="A17" i="9" s="1"/>
  <c r="A18" i="9" s="1"/>
  <c r="A19" i="9" s="1"/>
  <c r="A20" i="9" s="1"/>
  <c r="A21" i="9" s="1"/>
  <c r="A22" i="9" s="1"/>
  <c r="A23" i="9" s="1"/>
  <c r="A24" i="9" s="1"/>
  <c r="A25" i="9" s="1"/>
  <c r="A26" i="9" s="1"/>
  <c r="A27" i="9" s="1"/>
  <c r="A28" i="9" s="1"/>
  <c r="A29" i="9" s="1"/>
  <c r="A30" i="9" s="1"/>
  <c r="A31" i="9" s="1"/>
  <c r="A32" i="9" s="1"/>
  <c r="A33" i="9" s="1"/>
  <c r="A34" i="9" s="1"/>
  <c r="A35" i="9" s="1"/>
  <c r="A36" i="9" s="1"/>
  <c r="A37" i="9" s="1"/>
  <c r="A38" i="9" s="1"/>
  <c r="A39" i="9" s="1"/>
  <c r="A40" i="9" s="1"/>
  <c r="A41" i="9" s="1"/>
  <c r="A42" i="9" s="1"/>
  <c r="A43" i="9" s="1"/>
  <c r="A44" i="9" s="1"/>
  <c r="A45" i="9" s="1"/>
  <c r="A46" i="9" s="1"/>
  <c r="A47" i="9" s="1"/>
  <c r="A48" i="9" s="1"/>
  <c r="A49" i="9" s="1"/>
  <c r="A50" i="9" s="1"/>
  <c r="A51" i="9" s="1"/>
  <c r="A52" i="9" s="1"/>
  <c r="A53" i="9" s="1"/>
  <c r="A54" i="9" s="1"/>
  <c r="A55" i="9" s="1"/>
  <c r="A56" i="9" s="1"/>
  <c r="A57" i="9" s="1"/>
  <c r="A58" i="9" s="1"/>
  <c r="A59" i="9" s="1"/>
  <c r="A60" i="9" s="1"/>
  <c r="A61" i="9" s="1"/>
  <c r="A62" i="9" s="1"/>
  <c r="A63" i="9" s="1"/>
  <c r="A64" i="9" s="1"/>
  <c r="A65" i="9" s="1"/>
  <c r="A66" i="9" s="1"/>
  <c r="A67" i="9" s="1"/>
  <c r="A68" i="9" s="1"/>
  <c r="A69" i="9" s="1"/>
  <c r="A70" i="9" s="1"/>
  <c r="A71" i="9" s="1"/>
  <c r="A72" i="9" s="1"/>
  <c r="A73" i="9" s="1"/>
  <c r="A74" i="9" s="1"/>
  <c r="A75" i="9" s="1"/>
  <c r="A76" i="9" s="1"/>
  <c r="A77" i="9" s="1"/>
  <c r="A78" i="9" s="1"/>
  <c r="A79" i="9" s="1"/>
  <c r="A80" i="9" s="1"/>
  <c r="A81" i="9" s="1"/>
  <c r="A82" i="9" s="1"/>
  <c r="A83" i="9" s="1"/>
  <c r="A84" i="9" s="1"/>
  <c r="A85" i="9" s="1"/>
  <c r="A86" i="9" s="1"/>
  <c r="A87" i="9" s="1"/>
  <c r="A6" i="20" l="1"/>
  <c r="A7" i="20" s="1"/>
  <c r="A8" i="20" s="1"/>
  <c r="A9" i="20" s="1"/>
  <c r="A10" i="20" s="1"/>
  <c r="A11" i="20" s="1"/>
  <c r="A12" i="20" s="1"/>
  <c r="A13" i="20" s="1"/>
  <c r="A14" i="20" s="1"/>
  <c r="A15" i="20" s="1"/>
  <c r="A16" i="20" s="1"/>
  <c r="A17" i="20" s="1"/>
  <c r="A18" i="20" s="1"/>
  <c r="A19" i="20" s="1"/>
  <c r="A20" i="20" s="1"/>
  <c r="A21" i="20" s="1"/>
  <c r="A22" i="20" s="1"/>
  <c r="A23" i="20" s="1"/>
  <c r="A24" i="20" s="1"/>
  <c r="A25" i="20" s="1"/>
  <c r="A26" i="20" s="1"/>
  <c r="A27" i="20" s="1"/>
  <c r="A28" i="20" s="1"/>
  <c r="A29" i="20" s="1"/>
  <c r="A30" i="20" s="1"/>
  <c r="A31" i="20" s="1"/>
  <c r="A32" i="20" s="1"/>
  <c r="A33" i="20" s="1"/>
  <c r="A34" i="20" s="1"/>
  <c r="A35" i="20" s="1"/>
  <c r="A36" i="20" s="1"/>
  <c r="A37" i="20" s="1"/>
  <c r="A38" i="20" s="1"/>
  <c r="A39" i="20" s="1"/>
  <c r="A40" i="20" s="1"/>
  <c r="A41" i="20" s="1"/>
  <c r="A42" i="20" s="1"/>
  <c r="A43" i="20" s="1"/>
  <c r="A44" i="20" s="1"/>
  <c r="A45" i="20" s="1"/>
  <c r="A46" i="20" s="1"/>
  <c r="A47" i="20" s="1"/>
  <c r="A48" i="20" s="1"/>
  <c r="A49" i="20" s="1"/>
  <c r="A50" i="20" s="1"/>
  <c r="A51" i="20" s="1"/>
  <c r="A52" i="20" s="1"/>
  <c r="A53" i="20" s="1"/>
  <c r="A54" i="20" s="1"/>
  <c r="A55" i="20" s="1"/>
  <c r="A56" i="20" s="1"/>
  <c r="A57" i="20" s="1"/>
  <c r="A58" i="20" s="1"/>
  <c r="A59" i="20" s="1"/>
  <c r="A60" i="20" s="1"/>
  <c r="A61" i="20" s="1"/>
  <c r="A62" i="20" s="1"/>
  <c r="A63" i="20" s="1"/>
  <c r="A64" i="20" s="1"/>
  <c r="A65" i="20" s="1"/>
  <c r="A66" i="20" s="1"/>
  <c r="A67" i="20" s="1"/>
  <c r="A68" i="20" s="1"/>
  <c r="A69" i="20" s="1"/>
  <c r="A70" i="20" s="1"/>
  <c r="A71" i="20" s="1"/>
  <c r="A72" i="20" s="1"/>
  <c r="A73" i="20" s="1"/>
  <c r="A74" i="20" s="1"/>
  <c r="A75" i="20" s="1"/>
  <c r="A76" i="20" s="1"/>
  <c r="A77" i="20" s="1"/>
  <c r="A78" i="20" s="1"/>
  <c r="A79" i="20" s="1"/>
  <c r="A80" i="20" s="1"/>
  <c r="A81" i="20" s="1"/>
  <c r="A82" i="20" s="1"/>
  <c r="A83" i="20" s="1"/>
  <c r="A84" i="20" s="1"/>
  <c r="A85" i="20" s="1"/>
  <c r="A86" i="20" s="1"/>
  <c r="A87" i="20" s="1"/>
  <c r="A88" i="20" s="1"/>
  <c r="A89" i="20" s="1"/>
  <c r="A90" i="20" s="1"/>
  <c r="A91" i="20" s="1"/>
  <c r="A92" i="20" s="1"/>
  <c r="A93" i="20" s="1"/>
  <c r="A94" i="20" s="1"/>
  <c r="A95" i="20" s="1"/>
  <c r="A96" i="20" s="1"/>
  <c r="A97" i="20" s="1"/>
  <c r="A98" i="20" s="1"/>
  <c r="A99" i="20" s="1"/>
  <c r="A100" i="20" s="1"/>
  <c r="A101" i="20" s="1"/>
  <c r="A102" i="20" s="1"/>
  <c r="A103" i="20" s="1"/>
  <c r="A104" i="20" s="1"/>
  <c r="A105" i="20" s="1"/>
  <c r="A106" i="20" s="1"/>
  <c r="A107" i="20" s="1"/>
  <c r="A108" i="20" s="1"/>
  <c r="A109" i="20" s="1"/>
  <c r="A110" i="20" s="1"/>
  <c r="A111" i="20" s="1"/>
  <c r="A112" i="20" s="1"/>
  <c r="A113" i="20" s="1"/>
  <c r="A114" i="20" s="1"/>
  <c r="A115" i="20" s="1"/>
  <c r="A116" i="20" s="1"/>
  <c r="A117" i="20" s="1"/>
  <c r="A118" i="20" s="1"/>
  <c r="A119" i="20" s="1"/>
  <c r="A120" i="20" s="1"/>
  <c r="A121" i="20" s="1"/>
  <c r="A122" i="20" s="1"/>
  <c r="A123" i="20" s="1"/>
  <c r="A124" i="20" s="1"/>
  <c r="A125" i="20" s="1"/>
  <c r="A126" i="20" s="1"/>
  <c r="A127" i="20" s="1"/>
  <c r="A128" i="20" s="1"/>
  <c r="A129" i="20" s="1"/>
  <c r="D9" i="20" l="1"/>
  <c r="D126" i="20" s="1"/>
  <c r="D129" i="20" s="1"/>
  <c r="C84" i="9" l="1"/>
  <c r="C83" i="9" s="1"/>
  <c r="C71" i="9" l="1"/>
  <c r="C14" i="9"/>
  <c r="C87" i="9" l="1"/>
</calcChain>
</file>

<file path=xl/sharedStrings.xml><?xml version="1.0" encoding="utf-8"?>
<sst xmlns="http://schemas.openxmlformats.org/spreadsheetml/2006/main" count="217" uniqueCount="181">
  <si>
    <t>Eil. Nr.</t>
  </si>
  <si>
    <t>iš jų:</t>
  </si>
  <si>
    <t>Savivaldybės administracija</t>
  </si>
  <si>
    <t>PAJAMOS</t>
  </si>
  <si>
    <t>Pavadinimas</t>
  </si>
  <si>
    <t xml:space="preserve">Gyventojų pajamų mokestis </t>
  </si>
  <si>
    <t>Žemės mokestis</t>
  </si>
  <si>
    <t>Paveldimo turto mokestis</t>
  </si>
  <si>
    <t>Nekilnojamojo turto mokestis</t>
  </si>
  <si>
    <t>Mokestis už aplinkos teršimą</t>
  </si>
  <si>
    <t>Valstybės rinkliavos</t>
  </si>
  <si>
    <t>Vietinės rinkliavos</t>
  </si>
  <si>
    <t xml:space="preserve">Dalyvavimas rengiant ir vykdant mobilizaciją </t>
  </si>
  <si>
    <t>Valstybinės kalbos vartojimo ir taisyklingumo kontrolė</t>
  </si>
  <si>
    <t>Civilinės būklės aktų registravimas</t>
  </si>
  <si>
    <t>Civilinės saugos organizavimas</t>
  </si>
  <si>
    <t>Gyventojų registro tvarkymas ir duomenų valstybės registrui teikimas</t>
  </si>
  <si>
    <t xml:space="preserve">Socialinės paslaugos </t>
  </si>
  <si>
    <t>Socialinėms išmokoms ir kompensacijoms skaičiuoti ir mokėti</t>
  </si>
  <si>
    <t>Socialinė parama mokiniams</t>
  </si>
  <si>
    <t>socialinės apsaugos</t>
  </si>
  <si>
    <t>Savivaldybių mokykloms (klasėms), turinčioms specialiųjų ugdymosi poreikio mokinių, finansuoti</t>
  </si>
  <si>
    <t>Dividendai</t>
  </si>
  <si>
    <t xml:space="preserve">Mokesčiai už valstybinius gamtos išteklius </t>
  </si>
  <si>
    <t>Pajamos už prekes ir paslaugas</t>
  </si>
  <si>
    <t>Įmokos už išlaikymą švietimo, socialinės apsaugos ir kitose įstaigose</t>
  </si>
  <si>
    <t>ASIGNAVIMAI</t>
  </si>
  <si>
    <t>Asignavimų valdytojas / programos pavadinimas</t>
  </si>
  <si>
    <t>Savivaldybės kontrolės ir audito  tarnyba</t>
  </si>
  <si>
    <t>Savivaldybės valdymo  programa</t>
  </si>
  <si>
    <t>Savivaldybės administracijos veiklos užtikrinimas ir kitų priemonių vykdymas (savivaldybės biudžeto lėšos)</t>
  </si>
  <si>
    <t xml:space="preserve">Savivaldybės administracijos direktoriaus rezervas (savivaldybės biudžeto lėšos) </t>
  </si>
  <si>
    <t>Savivaldybės valdymo  programa (asignavimų valdytojo pajamų įmokos)</t>
  </si>
  <si>
    <t>Savivaldybės valdymo  programa (specialios tikslinės dotacijos valstybinėms (valstybės perduotoms savivaldybėms) funkcijoms atlikti lėšos)</t>
  </si>
  <si>
    <t>Jaunimo teisių apsauga</t>
  </si>
  <si>
    <t xml:space="preserve">Socialinių paslaugų administravimas </t>
  </si>
  <si>
    <t>Socialinėms išmokoms ir kompensacijoms skaičiuoti ir mokėti administravimas</t>
  </si>
  <si>
    <t>Socialinės paramos mokiniams administravimas</t>
  </si>
  <si>
    <t>Savivaldybės valdymo  programa (savivaldybės biudžeto lėšos)</t>
  </si>
  <si>
    <t xml:space="preserve">Aplinkos apsaugos programa </t>
  </si>
  <si>
    <t>Aplinkos apsaugos rėmimo specialioji programa</t>
  </si>
  <si>
    <t>Miesto infrastruktūros objektų priežiūros ir modernizavimo programa (savivaldybės biudžeto lėšos)</t>
  </si>
  <si>
    <t xml:space="preserve">Ugdymo proceso užtikrinimo programa </t>
  </si>
  <si>
    <t>Ugdymo proceso užtikrinimo programa (savivaldybės biudžeto lėšos)</t>
  </si>
  <si>
    <t xml:space="preserve">Kūno kultūros ir sporto plėtros programa </t>
  </si>
  <si>
    <t xml:space="preserve">Kūno kultūros ir sporto plėtros programa (savivaldybės biudžeto lėšos) </t>
  </si>
  <si>
    <t>Socialinės atskirties mažinimo programa (savivaldybės biudžeto lėšos)</t>
  </si>
  <si>
    <t>Miesto infrastruktūros objektų priežiūros ir modernizavimo programa (asignavimų valdytojo pajamų įmokos)</t>
  </si>
  <si>
    <t>Ugdymo proceso užtikrinimo programa (specialios tikslinės dotacijos savivaldybėms perduotoms įstaigoms išlaikyti lėšos)</t>
  </si>
  <si>
    <t>Ugdymo proceso užtikrinimo programa (specialios tikslinės dotacijos savivaldybių mokykloms (klasėms), turinčioms specialiųjų ugdymosi poreikio mokinių, finansuoti lėšos)</t>
  </si>
  <si>
    <t>Ugdymo proceso užtikrinimo programa (asignavimų valdytojo pajamų įmokos)</t>
  </si>
  <si>
    <t>Kūno kultūros ir sporto plėtros programa (asignavimų valdytojo pajamų įmokos)</t>
  </si>
  <si>
    <t>Socialinės atskirties mažinimo programa (specialios tikslinės dotacijos valstybinėms (valstybės perduotoms savivaldybėms) funkcijoms atlikti lėšos)</t>
  </si>
  <si>
    <t>Socialinėms išmokoms ir kompensacijoms mokėti</t>
  </si>
  <si>
    <t>Socialinės atskirties mažinimo programa (specialios tikslinės dotacijos savivaldybėms perduotoms įstaigoms išlaikyti lėšos)</t>
  </si>
  <si>
    <t>Socialinės atskirties mažinimo programa (asignavimų valdytojo pajamų įmokos)</t>
  </si>
  <si>
    <t>Socialinės atskirties mažinimo programa (asignavimų valdytojo pajamų už gyvenamųjų patalpų nuomą įmokos)</t>
  </si>
  <si>
    <t>Sveikatos apsaugos programa</t>
  </si>
  <si>
    <t>Sveikatos apsaugos programa (specialios tikslinės dotacijos valstybinėms (valstybės perduotoms savivaldybėms) funkcijoms atlikti lėšos)</t>
  </si>
  <si>
    <t>Visuomenės sveikatos rėmimo specialioji programa</t>
  </si>
  <si>
    <t xml:space="preserve">                                                            Klaipėdos miesto savivaldybės tarybos</t>
  </si>
  <si>
    <t xml:space="preserve">                                                            1 priedas</t>
  </si>
  <si>
    <t>Gyvenamosios vietos deklaravimo ir gyvenamosios vietos neturinčių asmenų apskaitos duomenų tvarkymas</t>
  </si>
  <si>
    <t xml:space="preserve">Aplinkos apsaugos programa (savivaldybės biudžeto lėšos) </t>
  </si>
  <si>
    <t>Sveikatos apsaugos programa  (savivaldybės biudžeto lėšos)</t>
  </si>
  <si>
    <t>Sveikatos apsaugos programa (asignavimų valdytojo pajamų įmokos)</t>
  </si>
  <si>
    <t>Savivaldybei priskirtų archyvinių dokumentų tvarkymas</t>
  </si>
  <si>
    <t>Žemės ūkio funkcijoms atlikti</t>
  </si>
  <si>
    <t>Nuomos mokestis už valstybinę žemę</t>
  </si>
  <si>
    <t>Tūkst. Eur</t>
  </si>
  <si>
    <t xml:space="preserve">        Tūkst. Eur</t>
  </si>
  <si>
    <t>Kitos neišvardytos pajamos</t>
  </si>
  <si>
    <t>Neveiksnių asmenų būklės peržiūrėjimui užtikrinti</t>
  </si>
  <si>
    <t>Kultūros plėtros programa (savivaldybės biudžeto lėšos)</t>
  </si>
  <si>
    <t xml:space="preserve">Kultūros plėtros programa </t>
  </si>
  <si>
    <t>Kultūros plėtros programa (asignavimų valdytojo pajamų įmokos)</t>
  </si>
  <si>
    <t xml:space="preserve">Socialinės atskirties mažinimo programa </t>
  </si>
  <si>
    <t>Pajamos už ilgalaikio ir trumpalaikio materialiojo turto nuomą</t>
  </si>
  <si>
    <t>Žemės realizavimo pajamos</t>
  </si>
  <si>
    <t>Pastatų ir statinių realizavimo pajamos</t>
  </si>
  <si>
    <t>Savivaldybių patvirtintoms užimtumo didinimo programoms įgyvendinti</t>
  </si>
  <si>
    <t>Valstybės garantuojamos pirminės teisinės pagalbos teikimas</t>
  </si>
  <si>
    <t xml:space="preserve">Būsto nuomos mokesčio daliai kompensuoti </t>
  </si>
  <si>
    <t>Savivaldybių patvirtintoms užimtumo didinimo programoms įgyvendinti administravimas</t>
  </si>
  <si>
    <t>Būsto nuomos mokesčio daliai kompensuoti administravimas</t>
  </si>
  <si>
    <t xml:space="preserve">Europos Sąjungos finansinės paramos ir bendrojo finansavimo lėšos </t>
  </si>
  <si>
    <t>Susisiekimo sistemos priežiūros ir plėtros programa (savivaldybės biudžeto lėšos)</t>
  </si>
  <si>
    <t>Sveikatos apsaugos programa (Europos Sąjungos finansinės paramos ir bendrojo finansavimo lėšos)</t>
  </si>
  <si>
    <t>Socialinės atskirties mažinimo programa (Europos Sąjungos finansinės paramos ir bendrojo finansavimo lėšos)</t>
  </si>
  <si>
    <t>Ugdymo proceso užtikrinimo programa (Europos Sąjungos finansinės paramos ir bendrojo finansavimo lėšos)</t>
  </si>
  <si>
    <t>Susisiekimo sistemos priežiūros ir plėtros programa (Europos Sąjungos finansinės paramos ir bendrojo finansavimo lėšos)</t>
  </si>
  <si>
    <t>MOKESČIAI (2+...+6)</t>
  </si>
  <si>
    <t>Ugdymo reikmėms finansuoti</t>
  </si>
  <si>
    <t>švietimo (be ugdymo reikmėms finansuoti)</t>
  </si>
  <si>
    <t>Savivaldybės erdvinių duomenų rinkinių tvarkymas</t>
  </si>
  <si>
    <t>Ugdymo proceso užtikrinimo programa (specialios tikslinės dotacijos ugdymo reikmėms finansuoti lėšos)</t>
  </si>
  <si>
    <t>Pajamos iš baudų, konfiskuoto turto ir kitų netesybų</t>
  </si>
  <si>
    <t xml:space="preserve">Užtikrinti savižudybių prevencijos priemonių įgyvendinimą </t>
  </si>
  <si>
    <r>
      <rPr>
        <b/>
        <sz val="12"/>
        <rFont val="Times New Roman"/>
        <family val="1"/>
        <charset val="186"/>
      </rPr>
      <t>Susisiekimo sistemos priežiūros ir plėtros programa</t>
    </r>
    <r>
      <rPr>
        <sz val="12"/>
        <rFont val="Times New Roman"/>
        <family val="1"/>
        <charset val="186"/>
      </rPr>
      <t xml:space="preserve"> </t>
    </r>
  </si>
  <si>
    <r>
      <rPr>
        <b/>
        <sz val="12"/>
        <rFont val="Times New Roman"/>
        <family val="1"/>
        <charset val="186"/>
      </rPr>
      <t>Miesto infrastruktūros objektų priežiūros ir modernizavimo programa</t>
    </r>
    <r>
      <rPr>
        <sz val="12"/>
        <rFont val="Times New Roman"/>
        <family val="1"/>
        <charset val="186"/>
      </rPr>
      <t xml:space="preserve"> </t>
    </r>
  </si>
  <si>
    <t>Miesto infrastruktūros objektų priežiūros ir modernizavimo programa (Europos Sąjungos finansinės paramos ir bendrojo finansavimo lėšos)</t>
  </si>
  <si>
    <r>
      <rPr>
        <b/>
        <sz val="12"/>
        <rFont val="Times New Roman"/>
        <family val="1"/>
        <charset val="186"/>
      </rPr>
      <t xml:space="preserve">Miesto urbanistinio planavimo programa </t>
    </r>
    <r>
      <rPr>
        <sz val="12"/>
        <rFont val="Times New Roman"/>
        <family val="1"/>
        <charset val="186"/>
      </rPr>
      <t xml:space="preserve">(savivaldybės biudžeto lėšos) </t>
    </r>
  </si>
  <si>
    <t>paskoloms grąžinti</t>
  </si>
  <si>
    <t>Iš viso išlaidų</t>
  </si>
  <si>
    <t>Ekonominės plėtros programa</t>
  </si>
  <si>
    <t>Ekonominės plėtros programa (savivaldybės biudžeto lėšos)</t>
  </si>
  <si>
    <t>Dotacija akredituotai vaikų dienos socialinei priežiūrai organizuoti, teikti ir administruoti</t>
  </si>
  <si>
    <t>Socialinės atskirties mažinimo programa (dotacijos akredituotai vaikų dienos socialinei priežiūrai organizuoti, teikti lėšos)</t>
  </si>
  <si>
    <t>Dotacija savivaldybių viešosioms bibliotekoms dokumentams įsigyti</t>
  </si>
  <si>
    <t>Kultūros plėtros programa (dotacijos savivaldybių viešosioms bibliotekoms dokumentams įsigyti lėšos)</t>
  </si>
  <si>
    <t>Įmokos infrastruktūros plėtrai</t>
  </si>
  <si>
    <t>Savivaldybės valdymo  programa (dotacijos akredituotai vaikų dienos socialinei priežiūrai administruoti lėšos)</t>
  </si>
  <si>
    <t xml:space="preserve">Duomenų teikimas į Suteiktos valstybės pagalbos ir nereikšmingos pagalbos registrą </t>
  </si>
  <si>
    <t>Dotacija neformaliajam vaikų švietimui</t>
  </si>
  <si>
    <t>Ugdymo proceso užtikrinimo programa (dotacijos neformaliajam vaikų švietimui lėšos)</t>
  </si>
  <si>
    <t>Miesto infrastruktūros objektų priežiūros ir modernizavimo programa (asignavimų valdytojo pajamų įmokos infrastruktūros plėtrai)</t>
  </si>
  <si>
    <t>Ugdymo proceso užtikrinimo programa  (paskolų lėšos)</t>
  </si>
  <si>
    <t>Koordinuotai teikiamų paslaugų vaikams nuo gimimo iki 18 metų (turintiems didelių ir labai didelių specialiųjų ugdymosi poreikių – iki 21 metų) ir vaiko atstovams koordinavimui finansuoti</t>
  </si>
  <si>
    <r>
      <rPr>
        <b/>
        <sz val="12"/>
        <rFont val="Times New Roman"/>
        <family val="1"/>
        <charset val="186"/>
      </rPr>
      <t xml:space="preserve">Jaunimo ir bendruomenių politikos plėtros programa </t>
    </r>
    <r>
      <rPr>
        <sz val="12"/>
        <rFont val="Times New Roman"/>
        <family val="1"/>
        <charset val="186"/>
      </rPr>
      <t>(savivaldybės biudžeto lėšos)</t>
    </r>
  </si>
  <si>
    <t>Gyvenamosios vietos deklaravimo ir gyvenamosios vietos nedeklaravusių asmenų apskaitos duomenų tvarkymas</t>
  </si>
  <si>
    <t>Asignavimai            iš viso</t>
  </si>
  <si>
    <t>Iš jų                    darbo užmokesčiui</t>
  </si>
  <si>
    <t>Dotacija laivų nuleidimo prieplaukos ir saugojimo aikštelės sklype šalia Liepų g. tilto įrengti  (ilgalaikiam materialiajam ir nematerialiajam turtui įsigyti)</t>
  </si>
  <si>
    <t>Miesto infrastruktūros objektų priežiūros ir modernizavimo programa (dotacijos ilgalaikiam materialiajam ir nematerialiajam turtui įsigyti)</t>
  </si>
  <si>
    <t>KLAIPĖDOS MIESTO SAVIVALDYBĖS 2023 METŲ BIUDŽETAS</t>
  </si>
  <si>
    <t>Plėtoti sveiką gyvenseną bei stiprinti sveikos gyvensenos įgūdžius ugdymo įstaigose ir bendruomenėse, vykdyti visuomenės sveikatos stebėseną savivaldybėse</t>
  </si>
  <si>
    <t xml:space="preserve">Dotacija kompleksinėms paslaugoms šeimai organizuoti </t>
  </si>
  <si>
    <t>Dotacija namų ūkiuose susidariusioms asbesto atliekoms tvarkyti</t>
  </si>
  <si>
    <t>Dotacija naudotų padangų, kurių turėtojo nustatyti neįmanoma arba kuris neegzistuoja, tvarkyti</t>
  </si>
  <si>
    <t>Aplinkos apsaugos programa (dotacijos namų ūkiuose susidariusioms asbesto atliekoms tvarkyti lėšos)</t>
  </si>
  <si>
    <t>Aplinkos apsaugos programa (dotacijos naudotų padangų, kurių turėtojo nustatyti neįmanoma arba kuris neegzistuoja, tvarkyti lėšos)</t>
  </si>
  <si>
    <t>Socialinės atskirties mažinimo programa (dotacijos kompleksinėms paslaugoms šeimai organizuoti  lėšos)</t>
  </si>
  <si>
    <t>Dotacija akredituotai socialinei reabilitacijai neįgaliesiems bendruomenėje organizuoti, teikti ir administruoti</t>
  </si>
  <si>
    <t>Dotacija ugdymo, maitinimo ir pavėžėjimo lėšų socialinę riziką patiriančių vaikų ikimokykliniam ugdymui užtikrinti</t>
  </si>
  <si>
    <t>Dotacija vienkartinėms išmokoms įsikurti gyvenamojoje vietoje savivaldybės teritorijoje ir (ar) mėnesinėms kompensacijoms ugdomų vaikų išlaikymo išlaidoms apmokėti ir administruoti</t>
  </si>
  <si>
    <t>Dotacija kompensacijoms už būsto suteikimą užsieniečiams, pasitraukusiems iš Ukrainos dėl Rusijos Federacijos karinės agresijos, finansuoti</t>
  </si>
  <si>
    <t>Dotacija socialinių paslaugų šakos kolektyvinės sutarties įsipareigojimams įgyvendinti</t>
  </si>
  <si>
    <t>Dotacija socialinių paslaugų srities darbuotojų minimaliesiems pareiginės algos pastoviosios dalies koeficientams didinti</t>
  </si>
  <si>
    <t>Dotacija būstams pritaikyti neįgaliesiems</t>
  </si>
  <si>
    <t>Dotacija Baltijos prospekto, Šilutės plento (įskaitant ruožą į Dubysos gatvės įvažiavimą) ir Vilniaus plento žiedinės sankryžos Klaipėdos m. rekonstravimui (ilgalaikiam materialiajam ir nematerialiajam turtui įsigyti)</t>
  </si>
  <si>
    <t>Savivaldybei priskirtos valstybinės žemės ir kito valstybės turto valdymas, naudojimas ir disponavimas juo patikėjimo teise</t>
  </si>
  <si>
    <t>Dotacija vietinės reikšmės keliams (gatvėms) tiesti, taisyti (rekonstruoti), prižiūrėti ir saugaus eismo sąlygoms užtikrinti</t>
  </si>
  <si>
    <t>Dotacija vaikų, atvykusių į Lietuvos Respubliką iš Ukrainos dėl Rusijos Federacijos karinių veiksmų Ukrainoje, ugdymui ir pavėžėjimui į mokyklą ir atgal finansuoti</t>
  </si>
  <si>
    <t>Dotacija asmeninei pagalbai teikti ir administruoti</t>
  </si>
  <si>
    <t>Dotacija neįgaliesiems asmenims, auginantiems vaikus, bazinei socialinei išmokai (20 proc.) mokėti</t>
  </si>
  <si>
    <t>Savivaldybės valdymo programa (dotacijos asmeninei pagalbai teikti ir administruoti lėšos)</t>
  </si>
  <si>
    <t>Savivaldybės valdymo programa (dotacijos būstams pritaikyti neįgaliesiems lėšos)</t>
  </si>
  <si>
    <t>Savivaldybės valdymo programa (dotacijos vienkartinėms išmokoms įsikurti gyvenamojoje vietoje savivaldybės teritorijoje ir (ar) mėnesinėms kompensacijoms vaiko ugdymo pagal ikimokyklinio ar priešmokyklinio ugdymo programą išlaidoms administruoti lėšos)</t>
  </si>
  <si>
    <t>Savivaldybės valdymo programa (dotacijos  kompensacijoms už būsto suteikimą užsieniečiams, pasitraukusiems iš Ukrainos dėl Rusijos Federacijos agresijos, finansuoti lėšos)</t>
  </si>
  <si>
    <t>Savivaldybės valdymo programa (dotacijos vietinės reikšmės keliams (gatvėms) tiesti, taisyti (rekonstruoti), prižiūrėti ir saugaus eismo sąlygoms užtikrinti lėšos)</t>
  </si>
  <si>
    <t>Sveikatos apsaugos programa (dotacijos socialinių paslaugų srities darbuotojų minimaliesiems pareiginės algos pastoviosios dalies koeficientams didinti lėšos)</t>
  </si>
  <si>
    <t>Miesto infrastruktūros objektų priežiūros ir modernizavimo programa (dotacijos vietinės reikšmės keliams (gatvėms) tiesti, taisyti (rekonstruoti), prižiūrėti ir saugaus eismo sąlygoms užtikrinti  lėšos)</t>
  </si>
  <si>
    <t>Socialinės atskirties mažinimo programa (dotacijos būstams pritaikyti neįgaliesiems lėšos)</t>
  </si>
  <si>
    <t>Socialinės atskirties mažinimo programa (dotacijos neįgaliesiems asmenims, auginantiems vaikus, bazinei socialinei išmokai (20 proc.) mokėti lėšos)</t>
  </si>
  <si>
    <t>Socialinės atskirties mažinimo programa (dotacijos socialinių paslaugų srities darbuotojų minimaliesiems pareiginės algos pastoviosios dalies koeficientams didinti lėšos)</t>
  </si>
  <si>
    <t>Socialinės atskirties mažinimo programa (dotacijos socialinių paslaugų šakos kolektyvinės sutarties įsipareigojimams įgyvendinti lėšos)</t>
  </si>
  <si>
    <t>Socialinės atskirties mažinimo programa (dotacijos  kompensacijoms už būsto suteikimą užsieniečiams, pasitraukusiems iš Ukrainos dėl Rusijos Federacijos karinių veiksmų Ukrainoje, finansuoti lėšos)</t>
  </si>
  <si>
    <t>Socialinės atskirties mažinimo programa (dotacijos asmeninei pagalbai teikti lėšos)</t>
  </si>
  <si>
    <t>Ugdymo proceso užtikrinimo programa  (dotacijos vaikų, atvykusių į Lietuvos Respubliką iš Ukrainos dėl Rusijos Federacijos karinių veiksmų Ukrainoje, ugdymui ir pavėžėjimui į mokyklą ir atgal finansuoti lėšų)</t>
  </si>
  <si>
    <t>Socialinės atskirties mažinimo programa (dotacijos vienkartinėms išmokoms įsikurti gyvenamojoje vietoje savivaldybės teritorijoje ir (ar) mėnesinėms kompensacijoms ugdomų vaikų išlaikymo išlaidoms apmokėti)</t>
  </si>
  <si>
    <t>Ugdymo proceso užtikrinimo programa (dotacijos ugdymo, maitinimo ir pavėžėjimo lėšų socialinę riziką patiriančių vaikų ikimokykliniam ugdymui užtikrinti lėšų)</t>
  </si>
  <si>
    <t>Socialinės atskirties mažinimo programa (dotacijos akredituotai socialinei reabilitacijai neįgaliesiems bendruomenėje organizuoti, teikti lėšos)</t>
  </si>
  <si>
    <t>Susisiekimo sistemos priežiūros ir plėtros programa (dotacija Baltijos prospekto, Šilutės plento (įskaitant ruožą į Dubysos gatvės įvažiavimą) ir Vilniaus plento žiedinės sankryžos Klaipėdos m. rekonstravimui lėšos (ilgalaikiam materialiajam ir nematerialiajam turtui įsigyti)</t>
  </si>
  <si>
    <t>Susisiekimo sistemos priežiūros ir plėtros programa (dotacija vietinės reikšmės keliams (gatvėms) tiesti, taisyti (rekonstruoti), prižiūrėti ir saugaus eismo sąlygoms užtikrinti lėšos)</t>
  </si>
  <si>
    <t xml:space="preserve">Aplinkos apsaugos programa (dotacija vietinės reikšmės keliams (gatvėms) tiesti, taisyti (rekonstruoti), prižiūrėti ir saugaus eismo sąlygoms užtikrinti lėšos) </t>
  </si>
  <si>
    <t>Iš viso asignavimų (122-124):</t>
  </si>
  <si>
    <t>MATERIALIOJO IR NEMATERIALIOJO TURTO REALIZAVIMO PAJAMOS (71)</t>
  </si>
  <si>
    <t>Ilgalaikio materialiojo turto realizavimo pajamos (72+73)</t>
  </si>
  <si>
    <t>Iš viso pajamų (1+7+58+70)</t>
  </si>
  <si>
    <t>Valstybinėms (valstybės perduotoms savivaldybėms) funkcijoms atlikti (11+...+32)</t>
  </si>
  <si>
    <t>Specialios tikslinės dotacijos (10+33+34+37)</t>
  </si>
  <si>
    <t>DOTACIJOS (8+9+38)</t>
  </si>
  <si>
    <t>Kitos dotacijos ir lėšos iš kitų valdymo lygių (39+...+57)</t>
  </si>
  <si>
    <t>KITOS PAJAMOS (59+...+69)</t>
  </si>
  <si>
    <t>Savivaldybės valdymo programa (dotacijos akredituotai socialinei reabilitacijai neįgaliesiems bendruomenėje administruoti lėšos)</t>
  </si>
  <si>
    <t xml:space="preserve">                                                            2023 m. sausio 26 d. sprendimo Nr. T2-1</t>
  </si>
  <si>
    <t>Iš viso</t>
  </si>
  <si>
    <t xml:space="preserve">                                                            (Klaipėdos miesto savivaldybės tarybos</t>
  </si>
  <si>
    <t>Savivaldybėms perduotoms įstaigoms išlaikyti (35+36)</t>
  </si>
  <si>
    <t xml:space="preserve">                                                            sprendimo Nr. T2- redakcija)</t>
  </si>
  <si>
    <t xml:space="preserve">                                                            2023 m. gegužės   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</si>
</sst>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General\."/>
  </numFmts>
  <fonts count="8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sz val="10"/>
      <name val="Arial"/>
      <family val="2"/>
      <charset val="186"/>
    </font>
    <font>
      <b/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2"/>
      <color indexed="8"/>
      <name val="Times New Roman"/>
      <family val="1"/>
      <charset val="186"/>
    </font>
    <font>
      <sz val="10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3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37">
    <xf numFmtId="0" fontId="0" fillId="0" borderId="0" xfId="0"/>
    <xf numFmtId="0" fontId="2" fillId="0" borderId="0" xfId="1" applyFont="1"/>
    <xf numFmtId="0" fontId="2" fillId="0" borderId="2" xfId="1" applyFont="1" applyFill="1" applyBorder="1" applyAlignment="1">
      <alignment horizontal="left" wrapText="1"/>
    </xf>
    <xf numFmtId="0" fontId="4" fillId="0" borderId="2" xfId="1" applyFont="1" applyFill="1" applyBorder="1" applyAlignment="1">
      <alignment horizontal="left" wrapText="1"/>
    </xf>
    <xf numFmtId="0" fontId="2" fillId="0" borderId="0" xfId="1" applyFont="1" applyFill="1"/>
    <xf numFmtId="0" fontId="4" fillId="0" borderId="2" xfId="1" applyFont="1" applyFill="1" applyBorder="1" applyAlignment="1">
      <alignment wrapText="1"/>
    </xf>
    <xf numFmtId="0" fontId="2" fillId="0" borderId="2" xfId="1" applyFont="1" applyFill="1" applyBorder="1" applyAlignment="1">
      <alignment wrapText="1"/>
    </xf>
    <xf numFmtId="165" fontId="2" fillId="0" borderId="2" xfId="1" applyNumberFormat="1" applyFont="1" applyFill="1" applyBorder="1" applyAlignment="1">
      <alignment horizontal="center"/>
    </xf>
    <xf numFmtId="164" fontId="4" fillId="0" borderId="2" xfId="1" applyNumberFormat="1" applyFont="1" applyFill="1" applyBorder="1" applyAlignment="1">
      <alignment horizontal="right" wrapText="1"/>
    </xf>
    <xf numFmtId="164" fontId="2" fillId="0" borderId="2" xfId="1" applyNumberFormat="1" applyFont="1" applyFill="1" applyBorder="1" applyAlignment="1">
      <alignment horizontal="right"/>
    </xf>
    <xf numFmtId="164" fontId="4" fillId="0" borderId="2" xfId="1" applyNumberFormat="1" applyFont="1" applyFill="1" applyBorder="1" applyAlignment="1">
      <alignment horizontal="right"/>
    </xf>
    <xf numFmtId="0" fontId="2" fillId="0" borderId="0" xfId="1" applyFont="1" applyFill="1" applyBorder="1" applyAlignment="1">
      <alignment horizontal="center"/>
    </xf>
    <xf numFmtId="0" fontId="2" fillId="0" borderId="0" xfId="1" applyFont="1" applyFill="1" applyBorder="1" applyAlignment="1">
      <alignment horizontal="justify" vertical="justify"/>
    </xf>
    <xf numFmtId="0" fontId="4" fillId="0" borderId="0" xfId="1" applyFont="1" applyFill="1" applyBorder="1" applyAlignment="1">
      <alignment horizontal="center"/>
    </xf>
    <xf numFmtId="0" fontId="4" fillId="0" borderId="0" xfId="1" applyFont="1" applyFill="1" applyBorder="1" applyAlignment="1"/>
    <xf numFmtId="0" fontId="2" fillId="0" borderId="0" xfId="1" applyFont="1" applyFill="1" applyBorder="1"/>
    <xf numFmtId="22" fontId="2" fillId="0" borderId="0" xfId="1" applyNumberFormat="1" applyFont="1" applyFill="1" applyBorder="1"/>
    <xf numFmtId="0" fontId="4" fillId="0" borderId="0" xfId="1" applyFont="1" applyFill="1" applyBorder="1"/>
    <xf numFmtId="164" fontId="4" fillId="0" borderId="2" xfId="1" applyNumberFormat="1" applyFont="1" applyFill="1" applyBorder="1"/>
    <xf numFmtId="164" fontId="2" fillId="0" borderId="2" xfId="1" applyNumberFormat="1" applyFont="1" applyFill="1" applyBorder="1"/>
    <xf numFmtId="0" fontId="2" fillId="0" borderId="2" xfId="0" applyFont="1" applyFill="1" applyBorder="1" applyAlignment="1">
      <alignment wrapText="1"/>
    </xf>
    <xf numFmtId="164" fontId="2" fillId="0" borderId="2" xfId="1" applyNumberFormat="1" applyFont="1" applyFill="1" applyBorder="1" applyAlignment="1">
      <alignment horizontal="right" wrapText="1"/>
    </xf>
    <xf numFmtId="0" fontId="2" fillId="0" borderId="2" xfId="1" applyFont="1" applyFill="1" applyBorder="1" applyAlignment="1">
      <alignment horizontal="center" vertical="center" wrapText="1"/>
    </xf>
    <xf numFmtId="0" fontId="4" fillId="0" borderId="0" xfId="1" applyFont="1" applyFill="1" applyAlignment="1">
      <alignment horizontal="left"/>
    </xf>
    <xf numFmtId="164" fontId="2" fillId="0" borderId="2" xfId="1" applyNumberFormat="1" applyFont="1" applyFill="1" applyBorder="1" applyAlignment="1">
      <alignment horizontal="left" wrapText="1"/>
    </xf>
    <xf numFmtId="164" fontId="6" fillId="0" borderId="2" xfId="1" applyNumberFormat="1" applyFont="1" applyFill="1" applyBorder="1" applyAlignment="1">
      <alignment horizontal="left" wrapText="1"/>
    </xf>
    <xf numFmtId="0" fontId="4" fillId="0" borderId="2" xfId="0" applyFont="1" applyFill="1" applyBorder="1" applyAlignment="1">
      <alignment wrapText="1"/>
    </xf>
    <xf numFmtId="0" fontId="2" fillId="0" borderId="2" xfId="1" applyFont="1" applyFill="1" applyBorder="1" applyAlignment="1">
      <alignment horizontal="center"/>
    </xf>
    <xf numFmtId="0" fontId="5" fillId="0" borderId="2" xfId="0" applyFont="1" applyBorder="1" applyAlignment="1">
      <alignment wrapText="1"/>
    </xf>
    <xf numFmtId="0" fontId="2" fillId="0" borderId="2" xfId="1" applyFont="1" applyFill="1" applyBorder="1" applyAlignment="1">
      <alignment vertical="center" wrapText="1"/>
    </xf>
    <xf numFmtId="0" fontId="2" fillId="0" borderId="2" xfId="1" applyFont="1" applyFill="1" applyBorder="1" applyAlignment="1">
      <alignment horizontal="center" wrapText="1"/>
    </xf>
    <xf numFmtId="0" fontId="7" fillId="0" borderId="0" xfId="1" applyFont="1"/>
    <xf numFmtId="0" fontId="2" fillId="0" borderId="0" xfId="1" applyFont="1" applyAlignment="1">
      <alignment horizontal="center"/>
    </xf>
    <xf numFmtId="0" fontId="7" fillId="0" borderId="1" xfId="1" applyFont="1" applyBorder="1"/>
    <xf numFmtId="0" fontId="2" fillId="0" borderId="1" xfId="1" applyFont="1" applyFill="1" applyBorder="1" applyAlignment="1"/>
    <xf numFmtId="0" fontId="5" fillId="0" borderId="2" xfId="0" applyFont="1" applyBorder="1" applyAlignment="1">
      <alignment horizontal="left" wrapText="1"/>
    </xf>
    <xf numFmtId="0" fontId="2" fillId="0" borderId="0" xfId="1" applyFont="1" applyFill="1" applyBorder="1" applyAlignment="1">
      <alignment horizontal="left" vertical="justify"/>
    </xf>
  </cellXfs>
  <cellStyles count="8">
    <cellStyle name="Įprastas" xfId="0" builtinId="0"/>
    <cellStyle name="Įprastas 2" xfId="1"/>
    <cellStyle name="Įprastas 3" xfId="2"/>
    <cellStyle name="Įprastas 3 2" xfId="7"/>
    <cellStyle name="Normal 2" xfId="4"/>
    <cellStyle name="Normal_SAVAPYSsssss" xfId="3"/>
    <cellStyle name="Procentai 2" xfId="5"/>
    <cellStyle name="Procentai 2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87"/>
  <sheetViews>
    <sheetView topLeftCell="A71" zoomScaleNormal="100" workbookViewId="0">
      <selection activeCell="C68" sqref="C68"/>
    </sheetView>
  </sheetViews>
  <sheetFormatPr defaultRowHeight="15.75" x14ac:dyDescent="0.25"/>
  <cols>
    <col min="1" max="1" width="9.28515625" style="1" bestFit="1" customWidth="1"/>
    <col min="2" max="2" width="60" style="1" customWidth="1"/>
    <col min="3" max="3" width="17" style="1" customWidth="1"/>
    <col min="4" max="152" width="9.140625" style="1"/>
    <col min="153" max="153" width="60" style="1" customWidth="1"/>
    <col min="154" max="154" width="17.28515625" style="1" customWidth="1"/>
    <col min="155" max="155" width="13.28515625" style="1" customWidth="1"/>
    <col min="156" max="156" width="12" style="1" customWidth="1"/>
    <col min="157" max="408" width="9.140625" style="1"/>
    <col min="409" max="409" width="60" style="1" customWidth="1"/>
    <col min="410" max="410" width="17.28515625" style="1" customWidth="1"/>
    <col min="411" max="411" width="13.28515625" style="1" customWidth="1"/>
    <col min="412" max="412" width="12" style="1" customWidth="1"/>
    <col min="413" max="664" width="9.140625" style="1"/>
    <col min="665" max="665" width="60" style="1" customWidth="1"/>
    <col min="666" max="666" width="17.28515625" style="1" customWidth="1"/>
    <col min="667" max="667" width="13.28515625" style="1" customWidth="1"/>
    <col min="668" max="668" width="12" style="1" customWidth="1"/>
    <col min="669" max="920" width="9.140625" style="1"/>
    <col min="921" max="921" width="60" style="1" customWidth="1"/>
    <col min="922" max="922" width="17.28515625" style="1" customWidth="1"/>
    <col min="923" max="923" width="13.28515625" style="1" customWidth="1"/>
    <col min="924" max="924" width="12" style="1" customWidth="1"/>
    <col min="925" max="1176" width="9.140625" style="1"/>
    <col min="1177" max="1177" width="60" style="1" customWidth="1"/>
    <col min="1178" max="1178" width="17.28515625" style="1" customWidth="1"/>
    <col min="1179" max="1179" width="13.28515625" style="1" customWidth="1"/>
    <col min="1180" max="1180" width="12" style="1" customWidth="1"/>
    <col min="1181" max="1432" width="9.140625" style="1"/>
    <col min="1433" max="1433" width="60" style="1" customWidth="1"/>
    <col min="1434" max="1434" width="17.28515625" style="1" customWidth="1"/>
    <col min="1435" max="1435" width="13.28515625" style="1" customWidth="1"/>
    <col min="1436" max="1436" width="12" style="1" customWidth="1"/>
    <col min="1437" max="1688" width="9.140625" style="1"/>
    <col min="1689" max="1689" width="60" style="1" customWidth="1"/>
    <col min="1690" max="1690" width="17.28515625" style="1" customWidth="1"/>
    <col min="1691" max="1691" width="13.28515625" style="1" customWidth="1"/>
    <col min="1692" max="1692" width="12" style="1" customWidth="1"/>
    <col min="1693" max="1944" width="9.140625" style="1"/>
    <col min="1945" max="1945" width="60" style="1" customWidth="1"/>
    <col min="1946" max="1946" width="17.28515625" style="1" customWidth="1"/>
    <col min="1947" max="1947" width="13.28515625" style="1" customWidth="1"/>
    <col min="1948" max="1948" width="12" style="1" customWidth="1"/>
    <col min="1949" max="2200" width="9.140625" style="1"/>
    <col min="2201" max="2201" width="60" style="1" customWidth="1"/>
    <col min="2202" max="2202" width="17.28515625" style="1" customWidth="1"/>
    <col min="2203" max="2203" width="13.28515625" style="1" customWidth="1"/>
    <col min="2204" max="2204" width="12" style="1" customWidth="1"/>
    <col min="2205" max="2456" width="9.140625" style="1"/>
    <col min="2457" max="2457" width="60" style="1" customWidth="1"/>
    <col min="2458" max="2458" width="17.28515625" style="1" customWidth="1"/>
    <col min="2459" max="2459" width="13.28515625" style="1" customWidth="1"/>
    <col min="2460" max="2460" width="12" style="1" customWidth="1"/>
    <col min="2461" max="2712" width="9.140625" style="1"/>
    <col min="2713" max="2713" width="60" style="1" customWidth="1"/>
    <col min="2714" max="2714" width="17.28515625" style="1" customWidth="1"/>
    <col min="2715" max="2715" width="13.28515625" style="1" customWidth="1"/>
    <col min="2716" max="2716" width="12" style="1" customWidth="1"/>
    <col min="2717" max="2968" width="9.140625" style="1"/>
    <col min="2969" max="2969" width="60" style="1" customWidth="1"/>
    <col min="2970" max="2970" width="17.28515625" style="1" customWidth="1"/>
    <col min="2971" max="2971" width="13.28515625" style="1" customWidth="1"/>
    <col min="2972" max="2972" width="12" style="1" customWidth="1"/>
    <col min="2973" max="3224" width="9.140625" style="1"/>
    <col min="3225" max="3225" width="60" style="1" customWidth="1"/>
    <col min="3226" max="3226" width="17.28515625" style="1" customWidth="1"/>
    <col min="3227" max="3227" width="13.28515625" style="1" customWidth="1"/>
    <col min="3228" max="3228" width="12" style="1" customWidth="1"/>
    <col min="3229" max="3480" width="9.140625" style="1"/>
    <col min="3481" max="3481" width="60" style="1" customWidth="1"/>
    <col min="3482" max="3482" width="17.28515625" style="1" customWidth="1"/>
    <col min="3483" max="3483" width="13.28515625" style="1" customWidth="1"/>
    <col min="3484" max="3484" width="12" style="1" customWidth="1"/>
    <col min="3485" max="3736" width="9.140625" style="1"/>
    <col min="3737" max="3737" width="60" style="1" customWidth="1"/>
    <col min="3738" max="3738" width="17.28515625" style="1" customWidth="1"/>
    <col min="3739" max="3739" width="13.28515625" style="1" customWidth="1"/>
    <col min="3740" max="3740" width="12" style="1" customWidth="1"/>
    <col min="3741" max="3992" width="9.140625" style="1"/>
    <col min="3993" max="3993" width="60" style="1" customWidth="1"/>
    <col min="3994" max="3994" width="17.28515625" style="1" customWidth="1"/>
    <col min="3995" max="3995" width="13.28515625" style="1" customWidth="1"/>
    <col min="3996" max="3996" width="12" style="1" customWidth="1"/>
    <col min="3997" max="4248" width="9.140625" style="1"/>
    <col min="4249" max="4249" width="60" style="1" customWidth="1"/>
    <col min="4250" max="4250" width="17.28515625" style="1" customWidth="1"/>
    <col min="4251" max="4251" width="13.28515625" style="1" customWidth="1"/>
    <col min="4252" max="4252" width="12" style="1" customWidth="1"/>
    <col min="4253" max="4504" width="9.140625" style="1"/>
    <col min="4505" max="4505" width="60" style="1" customWidth="1"/>
    <col min="4506" max="4506" width="17.28515625" style="1" customWidth="1"/>
    <col min="4507" max="4507" width="13.28515625" style="1" customWidth="1"/>
    <col min="4508" max="4508" width="12" style="1" customWidth="1"/>
    <col min="4509" max="4760" width="9.140625" style="1"/>
    <col min="4761" max="4761" width="60" style="1" customWidth="1"/>
    <col min="4762" max="4762" width="17.28515625" style="1" customWidth="1"/>
    <col min="4763" max="4763" width="13.28515625" style="1" customWidth="1"/>
    <col min="4764" max="4764" width="12" style="1" customWidth="1"/>
    <col min="4765" max="5016" width="9.140625" style="1"/>
    <col min="5017" max="5017" width="60" style="1" customWidth="1"/>
    <col min="5018" max="5018" width="17.28515625" style="1" customWidth="1"/>
    <col min="5019" max="5019" width="13.28515625" style="1" customWidth="1"/>
    <col min="5020" max="5020" width="12" style="1" customWidth="1"/>
    <col min="5021" max="5272" width="9.140625" style="1"/>
    <col min="5273" max="5273" width="60" style="1" customWidth="1"/>
    <col min="5274" max="5274" width="17.28515625" style="1" customWidth="1"/>
    <col min="5275" max="5275" width="13.28515625" style="1" customWidth="1"/>
    <col min="5276" max="5276" width="12" style="1" customWidth="1"/>
    <col min="5277" max="5528" width="9.140625" style="1"/>
    <col min="5529" max="5529" width="60" style="1" customWidth="1"/>
    <col min="5530" max="5530" width="17.28515625" style="1" customWidth="1"/>
    <col min="5531" max="5531" width="13.28515625" style="1" customWidth="1"/>
    <col min="5532" max="5532" width="12" style="1" customWidth="1"/>
    <col min="5533" max="5784" width="9.140625" style="1"/>
    <col min="5785" max="5785" width="60" style="1" customWidth="1"/>
    <col min="5786" max="5786" width="17.28515625" style="1" customWidth="1"/>
    <col min="5787" max="5787" width="13.28515625" style="1" customWidth="1"/>
    <col min="5788" max="5788" width="12" style="1" customWidth="1"/>
    <col min="5789" max="6040" width="9.140625" style="1"/>
    <col min="6041" max="6041" width="60" style="1" customWidth="1"/>
    <col min="6042" max="6042" width="17.28515625" style="1" customWidth="1"/>
    <col min="6043" max="6043" width="13.28515625" style="1" customWidth="1"/>
    <col min="6044" max="6044" width="12" style="1" customWidth="1"/>
    <col min="6045" max="6296" width="9.140625" style="1"/>
    <col min="6297" max="6297" width="60" style="1" customWidth="1"/>
    <col min="6298" max="6298" width="17.28515625" style="1" customWidth="1"/>
    <col min="6299" max="6299" width="13.28515625" style="1" customWidth="1"/>
    <col min="6300" max="6300" width="12" style="1" customWidth="1"/>
    <col min="6301" max="6552" width="9.140625" style="1"/>
    <col min="6553" max="6553" width="60" style="1" customWidth="1"/>
    <col min="6554" max="6554" width="17.28515625" style="1" customWidth="1"/>
    <col min="6555" max="6555" width="13.28515625" style="1" customWidth="1"/>
    <col min="6556" max="6556" width="12" style="1" customWidth="1"/>
    <col min="6557" max="6808" width="9.140625" style="1"/>
    <col min="6809" max="6809" width="60" style="1" customWidth="1"/>
    <col min="6810" max="6810" width="17.28515625" style="1" customWidth="1"/>
    <col min="6811" max="6811" width="13.28515625" style="1" customWidth="1"/>
    <col min="6812" max="6812" width="12" style="1" customWidth="1"/>
    <col min="6813" max="7064" width="9.140625" style="1"/>
    <col min="7065" max="7065" width="60" style="1" customWidth="1"/>
    <col min="7066" max="7066" width="17.28515625" style="1" customWidth="1"/>
    <col min="7067" max="7067" width="13.28515625" style="1" customWidth="1"/>
    <col min="7068" max="7068" width="12" style="1" customWidth="1"/>
    <col min="7069" max="7320" width="9.140625" style="1"/>
    <col min="7321" max="7321" width="60" style="1" customWidth="1"/>
    <col min="7322" max="7322" width="17.28515625" style="1" customWidth="1"/>
    <col min="7323" max="7323" width="13.28515625" style="1" customWidth="1"/>
    <col min="7324" max="7324" width="12" style="1" customWidth="1"/>
    <col min="7325" max="7576" width="9.140625" style="1"/>
    <col min="7577" max="7577" width="60" style="1" customWidth="1"/>
    <col min="7578" max="7578" width="17.28515625" style="1" customWidth="1"/>
    <col min="7579" max="7579" width="13.28515625" style="1" customWidth="1"/>
    <col min="7580" max="7580" width="12" style="1" customWidth="1"/>
    <col min="7581" max="7832" width="9.140625" style="1"/>
    <col min="7833" max="7833" width="60" style="1" customWidth="1"/>
    <col min="7834" max="7834" width="17.28515625" style="1" customWidth="1"/>
    <col min="7835" max="7835" width="13.28515625" style="1" customWidth="1"/>
    <col min="7836" max="7836" width="12" style="1" customWidth="1"/>
    <col min="7837" max="8088" width="9.140625" style="1"/>
    <col min="8089" max="8089" width="60" style="1" customWidth="1"/>
    <col min="8090" max="8090" width="17.28515625" style="1" customWidth="1"/>
    <col min="8091" max="8091" width="13.28515625" style="1" customWidth="1"/>
    <col min="8092" max="8092" width="12" style="1" customWidth="1"/>
    <col min="8093" max="8344" width="9.140625" style="1"/>
    <col min="8345" max="8345" width="60" style="1" customWidth="1"/>
    <col min="8346" max="8346" width="17.28515625" style="1" customWidth="1"/>
    <col min="8347" max="8347" width="13.28515625" style="1" customWidth="1"/>
    <col min="8348" max="8348" width="12" style="1" customWidth="1"/>
    <col min="8349" max="8600" width="9.140625" style="1"/>
    <col min="8601" max="8601" width="60" style="1" customWidth="1"/>
    <col min="8602" max="8602" width="17.28515625" style="1" customWidth="1"/>
    <col min="8603" max="8603" width="13.28515625" style="1" customWidth="1"/>
    <col min="8604" max="8604" width="12" style="1" customWidth="1"/>
    <col min="8605" max="8856" width="9.140625" style="1"/>
    <col min="8857" max="8857" width="60" style="1" customWidth="1"/>
    <col min="8858" max="8858" width="17.28515625" style="1" customWidth="1"/>
    <col min="8859" max="8859" width="13.28515625" style="1" customWidth="1"/>
    <col min="8860" max="8860" width="12" style="1" customWidth="1"/>
    <col min="8861" max="9112" width="9.140625" style="1"/>
    <col min="9113" max="9113" width="60" style="1" customWidth="1"/>
    <col min="9114" max="9114" width="17.28515625" style="1" customWidth="1"/>
    <col min="9115" max="9115" width="13.28515625" style="1" customWidth="1"/>
    <col min="9116" max="9116" width="12" style="1" customWidth="1"/>
    <col min="9117" max="9368" width="9.140625" style="1"/>
    <col min="9369" max="9369" width="60" style="1" customWidth="1"/>
    <col min="9370" max="9370" width="17.28515625" style="1" customWidth="1"/>
    <col min="9371" max="9371" width="13.28515625" style="1" customWidth="1"/>
    <col min="9372" max="9372" width="12" style="1" customWidth="1"/>
    <col min="9373" max="9624" width="9.140625" style="1"/>
    <col min="9625" max="9625" width="60" style="1" customWidth="1"/>
    <col min="9626" max="9626" width="17.28515625" style="1" customWidth="1"/>
    <col min="9627" max="9627" width="13.28515625" style="1" customWidth="1"/>
    <col min="9628" max="9628" width="12" style="1" customWidth="1"/>
    <col min="9629" max="9880" width="9.140625" style="1"/>
    <col min="9881" max="9881" width="60" style="1" customWidth="1"/>
    <col min="9882" max="9882" width="17.28515625" style="1" customWidth="1"/>
    <col min="9883" max="9883" width="13.28515625" style="1" customWidth="1"/>
    <col min="9884" max="9884" width="12" style="1" customWidth="1"/>
    <col min="9885" max="10136" width="9.140625" style="1"/>
    <col min="10137" max="10137" width="60" style="1" customWidth="1"/>
    <col min="10138" max="10138" width="17.28515625" style="1" customWidth="1"/>
    <col min="10139" max="10139" width="13.28515625" style="1" customWidth="1"/>
    <col min="10140" max="10140" width="12" style="1" customWidth="1"/>
    <col min="10141" max="10392" width="9.140625" style="1"/>
    <col min="10393" max="10393" width="60" style="1" customWidth="1"/>
    <col min="10394" max="10394" width="17.28515625" style="1" customWidth="1"/>
    <col min="10395" max="10395" width="13.28515625" style="1" customWidth="1"/>
    <col min="10396" max="10396" width="12" style="1" customWidth="1"/>
    <col min="10397" max="10648" width="9.140625" style="1"/>
    <col min="10649" max="10649" width="60" style="1" customWidth="1"/>
    <col min="10650" max="10650" width="17.28515625" style="1" customWidth="1"/>
    <col min="10651" max="10651" width="13.28515625" style="1" customWidth="1"/>
    <col min="10652" max="10652" width="12" style="1" customWidth="1"/>
    <col min="10653" max="10904" width="9.140625" style="1"/>
    <col min="10905" max="10905" width="60" style="1" customWidth="1"/>
    <col min="10906" max="10906" width="17.28515625" style="1" customWidth="1"/>
    <col min="10907" max="10907" width="13.28515625" style="1" customWidth="1"/>
    <col min="10908" max="10908" width="12" style="1" customWidth="1"/>
    <col min="10909" max="11160" width="9.140625" style="1"/>
    <col min="11161" max="11161" width="60" style="1" customWidth="1"/>
    <col min="11162" max="11162" width="17.28515625" style="1" customWidth="1"/>
    <col min="11163" max="11163" width="13.28515625" style="1" customWidth="1"/>
    <col min="11164" max="11164" width="12" style="1" customWidth="1"/>
    <col min="11165" max="11416" width="9.140625" style="1"/>
    <col min="11417" max="11417" width="60" style="1" customWidth="1"/>
    <col min="11418" max="11418" width="17.28515625" style="1" customWidth="1"/>
    <col min="11419" max="11419" width="13.28515625" style="1" customWidth="1"/>
    <col min="11420" max="11420" width="12" style="1" customWidth="1"/>
    <col min="11421" max="11672" width="9.140625" style="1"/>
    <col min="11673" max="11673" width="60" style="1" customWidth="1"/>
    <col min="11674" max="11674" width="17.28515625" style="1" customWidth="1"/>
    <col min="11675" max="11675" width="13.28515625" style="1" customWidth="1"/>
    <col min="11676" max="11676" width="12" style="1" customWidth="1"/>
    <col min="11677" max="11928" width="9.140625" style="1"/>
    <col min="11929" max="11929" width="60" style="1" customWidth="1"/>
    <col min="11930" max="11930" width="17.28515625" style="1" customWidth="1"/>
    <col min="11931" max="11931" width="13.28515625" style="1" customWidth="1"/>
    <col min="11932" max="11932" width="12" style="1" customWidth="1"/>
    <col min="11933" max="12184" width="9.140625" style="1"/>
    <col min="12185" max="12185" width="60" style="1" customWidth="1"/>
    <col min="12186" max="12186" width="17.28515625" style="1" customWidth="1"/>
    <col min="12187" max="12187" width="13.28515625" style="1" customWidth="1"/>
    <col min="12188" max="12188" width="12" style="1" customWidth="1"/>
    <col min="12189" max="12440" width="9.140625" style="1"/>
    <col min="12441" max="12441" width="60" style="1" customWidth="1"/>
    <col min="12442" max="12442" width="17.28515625" style="1" customWidth="1"/>
    <col min="12443" max="12443" width="13.28515625" style="1" customWidth="1"/>
    <col min="12444" max="12444" width="12" style="1" customWidth="1"/>
    <col min="12445" max="12696" width="9.140625" style="1"/>
    <col min="12697" max="12697" width="60" style="1" customWidth="1"/>
    <col min="12698" max="12698" width="17.28515625" style="1" customWidth="1"/>
    <col min="12699" max="12699" width="13.28515625" style="1" customWidth="1"/>
    <col min="12700" max="12700" width="12" style="1" customWidth="1"/>
    <col min="12701" max="12952" width="9.140625" style="1"/>
    <col min="12953" max="12953" width="60" style="1" customWidth="1"/>
    <col min="12954" max="12954" width="17.28515625" style="1" customWidth="1"/>
    <col min="12955" max="12955" width="13.28515625" style="1" customWidth="1"/>
    <col min="12956" max="12956" width="12" style="1" customWidth="1"/>
    <col min="12957" max="13208" width="9.140625" style="1"/>
    <col min="13209" max="13209" width="60" style="1" customWidth="1"/>
    <col min="13210" max="13210" width="17.28515625" style="1" customWidth="1"/>
    <col min="13211" max="13211" width="13.28515625" style="1" customWidth="1"/>
    <col min="13212" max="13212" width="12" style="1" customWidth="1"/>
    <col min="13213" max="13464" width="9.140625" style="1"/>
    <col min="13465" max="13465" width="60" style="1" customWidth="1"/>
    <col min="13466" max="13466" width="17.28515625" style="1" customWidth="1"/>
    <col min="13467" max="13467" width="13.28515625" style="1" customWidth="1"/>
    <col min="13468" max="13468" width="12" style="1" customWidth="1"/>
    <col min="13469" max="13720" width="9.140625" style="1"/>
    <col min="13721" max="13721" width="60" style="1" customWidth="1"/>
    <col min="13722" max="13722" width="17.28515625" style="1" customWidth="1"/>
    <col min="13723" max="13723" width="13.28515625" style="1" customWidth="1"/>
    <col min="13724" max="13724" width="12" style="1" customWidth="1"/>
    <col min="13725" max="13976" width="9.140625" style="1"/>
    <col min="13977" max="13977" width="60" style="1" customWidth="1"/>
    <col min="13978" max="13978" width="17.28515625" style="1" customWidth="1"/>
    <col min="13979" max="13979" width="13.28515625" style="1" customWidth="1"/>
    <col min="13980" max="13980" width="12" style="1" customWidth="1"/>
    <col min="13981" max="14232" width="9.140625" style="1"/>
    <col min="14233" max="14233" width="60" style="1" customWidth="1"/>
    <col min="14234" max="14234" width="17.28515625" style="1" customWidth="1"/>
    <col min="14235" max="14235" width="13.28515625" style="1" customWidth="1"/>
    <col min="14236" max="14236" width="12" style="1" customWidth="1"/>
    <col min="14237" max="14488" width="9.140625" style="1"/>
    <col min="14489" max="14489" width="60" style="1" customWidth="1"/>
    <col min="14490" max="14490" width="17.28515625" style="1" customWidth="1"/>
    <col min="14491" max="14491" width="13.28515625" style="1" customWidth="1"/>
    <col min="14492" max="14492" width="12" style="1" customWidth="1"/>
    <col min="14493" max="14744" width="9.140625" style="1"/>
    <col min="14745" max="14745" width="60" style="1" customWidth="1"/>
    <col min="14746" max="14746" width="17.28515625" style="1" customWidth="1"/>
    <col min="14747" max="14747" width="13.28515625" style="1" customWidth="1"/>
    <col min="14748" max="14748" width="12" style="1" customWidth="1"/>
    <col min="14749" max="15000" width="9.140625" style="1"/>
    <col min="15001" max="15001" width="60" style="1" customWidth="1"/>
    <col min="15002" max="15002" width="17.28515625" style="1" customWidth="1"/>
    <col min="15003" max="15003" width="13.28515625" style="1" customWidth="1"/>
    <col min="15004" max="15004" width="12" style="1" customWidth="1"/>
    <col min="15005" max="15256" width="9.140625" style="1"/>
    <col min="15257" max="15257" width="60" style="1" customWidth="1"/>
    <col min="15258" max="15258" width="17.28515625" style="1" customWidth="1"/>
    <col min="15259" max="15259" width="13.28515625" style="1" customWidth="1"/>
    <col min="15260" max="15260" width="12" style="1" customWidth="1"/>
    <col min="15261" max="15512" width="9.140625" style="1"/>
    <col min="15513" max="15513" width="60" style="1" customWidth="1"/>
    <col min="15514" max="15514" width="17.28515625" style="1" customWidth="1"/>
    <col min="15515" max="15515" width="13.28515625" style="1" customWidth="1"/>
    <col min="15516" max="15516" width="12" style="1" customWidth="1"/>
    <col min="15517" max="15768" width="9.140625" style="1"/>
    <col min="15769" max="15769" width="60" style="1" customWidth="1"/>
    <col min="15770" max="15770" width="17.28515625" style="1" customWidth="1"/>
    <col min="15771" max="15771" width="13.28515625" style="1" customWidth="1"/>
    <col min="15772" max="15772" width="12" style="1" customWidth="1"/>
    <col min="15773" max="16024" width="9.140625" style="1"/>
    <col min="16025" max="16025" width="60" style="1" customWidth="1"/>
    <col min="16026" max="16026" width="17.28515625" style="1" customWidth="1"/>
    <col min="16027" max="16027" width="13.28515625" style="1" customWidth="1"/>
    <col min="16028" max="16028" width="12" style="1" customWidth="1"/>
    <col min="16029" max="16384" width="9.140625" style="1"/>
  </cols>
  <sheetData>
    <row r="1" spans="1:3" ht="12.75" customHeight="1" x14ac:dyDescent="0.25">
      <c r="A1" s="11"/>
      <c r="B1" s="12"/>
      <c r="C1" s="12"/>
    </row>
    <row r="2" spans="1:3" ht="17.25" customHeight="1" x14ac:dyDescent="0.25">
      <c r="A2" s="11"/>
      <c r="B2" s="36" t="s">
        <v>60</v>
      </c>
      <c r="C2" s="36"/>
    </row>
    <row r="3" spans="1:3" ht="16.5" customHeight="1" x14ac:dyDescent="0.25">
      <c r="A3" s="11"/>
      <c r="B3" s="36" t="s">
        <v>175</v>
      </c>
      <c r="C3" s="36"/>
    </row>
    <row r="4" spans="1:3" ht="18" customHeight="1" x14ac:dyDescent="0.25">
      <c r="A4" s="11"/>
      <c r="B4" s="36" t="s">
        <v>177</v>
      </c>
      <c r="C4" s="36"/>
    </row>
    <row r="5" spans="1:3" ht="15.75" customHeight="1" x14ac:dyDescent="0.25">
      <c r="A5" s="11"/>
      <c r="B5" s="36" t="s">
        <v>180</v>
      </c>
      <c r="C5" s="36"/>
    </row>
    <row r="6" spans="1:3" ht="15.75" customHeight="1" x14ac:dyDescent="0.25">
      <c r="A6" s="11"/>
      <c r="B6" s="36" t="s">
        <v>179</v>
      </c>
      <c r="C6" s="36"/>
    </row>
    <row r="7" spans="1:3" ht="14.25" customHeight="1" x14ac:dyDescent="0.25">
      <c r="A7" s="11"/>
      <c r="B7" s="36" t="s">
        <v>61</v>
      </c>
      <c r="C7" s="36"/>
    </row>
    <row r="8" spans="1:3" ht="12.75" customHeight="1" x14ac:dyDescent="0.25">
      <c r="A8" s="11"/>
      <c r="B8" s="12"/>
      <c r="C8" s="12"/>
    </row>
    <row r="9" spans="1:3" x14ac:dyDescent="0.25">
      <c r="A9" s="13"/>
      <c r="B9" s="14" t="s">
        <v>124</v>
      </c>
      <c r="C9" s="15"/>
    </row>
    <row r="10" spans="1:3" ht="11.25" customHeight="1" x14ac:dyDescent="0.25">
      <c r="A10" s="11"/>
      <c r="B10" s="14"/>
      <c r="C10" s="16"/>
    </row>
    <row r="11" spans="1:3" x14ac:dyDescent="0.25">
      <c r="A11" s="11"/>
      <c r="B11" s="17" t="s">
        <v>3</v>
      </c>
      <c r="C11" s="34" t="s">
        <v>70</v>
      </c>
    </row>
    <row r="12" spans="1:3" ht="42.75" customHeight="1" x14ac:dyDescent="0.25">
      <c r="A12" s="22" t="s">
        <v>0</v>
      </c>
      <c r="B12" s="22" t="s">
        <v>4</v>
      </c>
      <c r="C12" s="22" t="s">
        <v>176</v>
      </c>
    </row>
    <row r="13" spans="1:3" x14ac:dyDescent="0.25">
      <c r="A13" s="22">
        <v>1</v>
      </c>
      <c r="B13" s="22">
        <v>2</v>
      </c>
      <c r="C13" s="22">
        <v>3</v>
      </c>
    </row>
    <row r="14" spans="1:3" ht="15.75" customHeight="1" x14ac:dyDescent="0.25">
      <c r="A14" s="7">
        <v>1</v>
      </c>
      <c r="B14" s="5" t="s">
        <v>91</v>
      </c>
      <c r="C14" s="8">
        <f>SUM(C15:C19)</f>
        <v>158248</v>
      </c>
    </row>
    <row r="15" spans="1:3" ht="15" customHeight="1" x14ac:dyDescent="0.25">
      <c r="A15" s="7">
        <f>+A14+1</f>
        <v>2</v>
      </c>
      <c r="B15" s="6" t="s">
        <v>5</v>
      </c>
      <c r="C15" s="9">
        <f>146123+700</f>
        <v>146823</v>
      </c>
    </row>
    <row r="16" spans="1:3" ht="15" customHeight="1" x14ac:dyDescent="0.25">
      <c r="A16" s="7">
        <f t="shared" ref="A16:A87" si="0">+A15+1</f>
        <v>3</v>
      </c>
      <c r="B16" s="6" t="s">
        <v>6</v>
      </c>
      <c r="C16" s="9">
        <v>545</v>
      </c>
    </row>
    <row r="17" spans="1:3" ht="15" customHeight="1" x14ac:dyDescent="0.25">
      <c r="A17" s="7">
        <f t="shared" si="0"/>
        <v>4</v>
      </c>
      <c r="B17" s="6" t="s">
        <v>7</v>
      </c>
      <c r="C17" s="9">
        <v>100</v>
      </c>
    </row>
    <row r="18" spans="1:3" ht="15" customHeight="1" x14ac:dyDescent="0.25">
      <c r="A18" s="7">
        <f t="shared" si="0"/>
        <v>5</v>
      </c>
      <c r="B18" s="6" t="s">
        <v>8</v>
      </c>
      <c r="C18" s="9">
        <v>9730</v>
      </c>
    </row>
    <row r="19" spans="1:3" ht="15" customHeight="1" x14ac:dyDescent="0.25">
      <c r="A19" s="7">
        <f t="shared" si="0"/>
        <v>6</v>
      </c>
      <c r="B19" s="6" t="s">
        <v>9</v>
      </c>
      <c r="C19" s="9">
        <v>1050</v>
      </c>
    </row>
    <row r="20" spans="1:3" x14ac:dyDescent="0.25">
      <c r="A20" s="7">
        <f t="shared" si="0"/>
        <v>7</v>
      </c>
      <c r="B20" s="5" t="s">
        <v>171</v>
      </c>
      <c r="C20" s="8">
        <f>+C21+C22+C51</f>
        <v>118125.3</v>
      </c>
    </row>
    <row r="21" spans="1:3" ht="31.5" x14ac:dyDescent="0.25">
      <c r="A21" s="7">
        <f t="shared" si="0"/>
        <v>8</v>
      </c>
      <c r="B21" s="5" t="s">
        <v>85</v>
      </c>
      <c r="C21" s="8">
        <v>13431.6</v>
      </c>
    </row>
    <row r="22" spans="1:3" ht="15.75" customHeight="1" x14ac:dyDescent="0.25">
      <c r="A22" s="7">
        <f t="shared" si="0"/>
        <v>9</v>
      </c>
      <c r="B22" s="5" t="s">
        <v>170</v>
      </c>
      <c r="C22" s="8">
        <f>+C23+C46+C47+C50</f>
        <v>90682.4</v>
      </c>
    </row>
    <row r="23" spans="1:3" ht="33.75" customHeight="1" x14ac:dyDescent="0.25">
      <c r="A23" s="7">
        <f t="shared" si="0"/>
        <v>10</v>
      </c>
      <c r="B23" s="6" t="s">
        <v>169</v>
      </c>
      <c r="C23" s="21">
        <f>SUM(C24:C45)</f>
        <v>13184.5</v>
      </c>
    </row>
    <row r="24" spans="1:3" ht="31.5" x14ac:dyDescent="0.25">
      <c r="A24" s="7">
        <f t="shared" si="0"/>
        <v>11</v>
      </c>
      <c r="B24" s="2" t="s">
        <v>112</v>
      </c>
      <c r="C24" s="9">
        <v>0.4</v>
      </c>
    </row>
    <row r="25" spans="1:3" ht="15.75" customHeight="1" x14ac:dyDescent="0.25">
      <c r="A25" s="7">
        <f t="shared" si="0"/>
        <v>12</v>
      </c>
      <c r="B25" s="2" t="s">
        <v>12</v>
      </c>
      <c r="C25" s="9">
        <v>17.399999999999999</v>
      </c>
    </row>
    <row r="26" spans="1:3" ht="15.75" customHeight="1" x14ac:dyDescent="0.25">
      <c r="A26" s="7">
        <f t="shared" si="0"/>
        <v>13</v>
      </c>
      <c r="B26" s="2" t="s">
        <v>15</v>
      </c>
      <c r="C26" s="9">
        <v>143.30000000000001</v>
      </c>
    </row>
    <row r="27" spans="1:3" ht="32.25" customHeight="1" x14ac:dyDescent="0.25">
      <c r="A27" s="7">
        <f t="shared" si="0"/>
        <v>14</v>
      </c>
      <c r="B27" s="2" t="s">
        <v>119</v>
      </c>
      <c r="C27" s="9">
        <v>16.7</v>
      </c>
    </row>
    <row r="28" spans="1:3" ht="15.75" customHeight="1" x14ac:dyDescent="0.25">
      <c r="A28" s="7">
        <f t="shared" si="0"/>
        <v>15</v>
      </c>
      <c r="B28" s="2" t="s">
        <v>13</v>
      </c>
      <c r="C28" s="9">
        <v>17</v>
      </c>
    </row>
    <row r="29" spans="1:3" ht="15.75" customHeight="1" x14ac:dyDescent="0.25">
      <c r="A29" s="7">
        <f t="shared" si="0"/>
        <v>16</v>
      </c>
      <c r="B29" s="2" t="s">
        <v>66</v>
      </c>
      <c r="C29" s="9">
        <v>80</v>
      </c>
    </row>
    <row r="30" spans="1:3" ht="15.75" customHeight="1" x14ac:dyDescent="0.25">
      <c r="A30" s="7">
        <f t="shared" si="0"/>
        <v>17</v>
      </c>
      <c r="B30" s="2" t="s">
        <v>81</v>
      </c>
      <c r="C30" s="9">
        <v>33.200000000000003</v>
      </c>
    </row>
    <row r="31" spans="1:3" ht="15.75" customHeight="1" x14ac:dyDescent="0.25">
      <c r="A31" s="7">
        <f t="shared" si="0"/>
        <v>18</v>
      </c>
      <c r="B31" s="2" t="s">
        <v>14</v>
      </c>
      <c r="C31" s="9">
        <v>91.3</v>
      </c>
    </row>
    <row r="32" spans="1:3" ht="21.75" customHeight="1" x14ac:dyDescent="0.25">
      <c r="A32" s="7">
        <f t="shared" si="0"/>
        <v>19</v>
      </c>
      <c r="B32" s="2" t="s">
        <v>16</v>
      </c>
      <c r="C32" s="9">
        <v>2.8</v>
      </c>
    </row>
    <row r="33" spans="1:3" ht="15.75" customHeight="1" x14ac:dyDescent="0.25">
      <c r="A33" s="7">
        <f t="shared" si="0"/>
        <v>20</v>
      </c>
      <c r="B33" s="2" t="s">
        <v>67</v>
      </c>
      <c r="C33" s="9">
        <v>6.7</v>
      </c>
    </row>
    <row r="34" spans="1:3" ht="28.5" customHeight="1" x14ac:dyDescent="0.25">
      <c r="A34" s="7">
        <f t="shared" si="0"/>
        <v>21</v>
      </c>
      <c r="B34" s="2" t="s">
        <v>140</v>
      </c>
      <c r="C34" s="9">
        <v>1.2</v>
      </c>
    </row>
    <row r="35" spans="1:3" ht="19.5" customHeight="1" x14ac:dyDescent="0.25">
      <c r="A35" s="7">
        <f t="shared" si="0"/>
        <v>22</v>
      </c>
      <c r="B35" s="6" t="s">
        <v>34</v>
      </c>
      <c r="C35" s="9">
        <v>25.7</v>
      </c>
    </row>
    <row r="36" spans="1:3" ht="31.5" x14ac:dyDescent="0.25">
      <c r="A36" s="7">
        <f t="shared" si="0"/>
        <v>23</v>
      </c>
      <c r="B36" s="2" t="s">
        <v>80</v>
      </c>
      <c r="C36" s="9">
        <v>454.8</v>
      </c>
    </row>
    <row r="37" spans="1:3" ht="15.75" customHeight="1" x14ac:dyDescent="0.25">
      <c r="A37" s="7">
        <f t="shared" si="0"/>
        <v>24</v>
      </c>
      <c r="B37" s="2" t="s">
        <v>17</v>
      </c>
      <c r="C37" s="9">
        <v>6682.4</v>
      </c>
    </row>
    <row r="38" spans="1:3" x14ac:dyDescent="0.25">
      <c r="A38" s="7">
        <f t="shared" si="0"/>
        <v>25</v>
      </c>
      <c r="B38" s="2" t="s">
        <v>18</v>
      </c>
      <c r="C38" s="9">
        <v>1076.7</v>
      </c>
    </row>
    <row r="39" spans="1:3" ht="15.75" customHeight="1" x14ac:dyDescent="0.25">
      <c r="A39" s="7">
        <f t="shared" si="0"/>
        <v>26</v>
      </c>
      <c r="B39" s="2" t="s">
        <v>19</v>
      </c>
      <c r="C39" s="9">
        <v>2685.5</v>
      </c>
    </row>
    <row r="40" spans="1:3" x14ac:dyDescent="0.25">
      <c r="A40" s="7">
        <f t="shared" si="0"/>
        <v>27</v>
      </c>
      <c r="B40" s="2" t="s">
        <v>82</v>
      </c>
      <c r="C40" s="9">
        <v>492.8</v>
      </c>
    </row>
    <row r="41" spans="1:3" ht="46.5" customHeight="1" x14ac:dyDescent="0.25">
      <c r="A41" s="7">
        <f t="shared" si="0"/>
        <v>28</v>
      </c>
      <c r="B41" s="2" t="s">
        <v>125</v>
      </c>
      <c r="C41" s="9">
        <v>1125.2</v>
      </c>
    </row>
    <row r="42" spans="1:3" x14ac:dyDescent="0.25">
      <c r="A42" s="7">
        <f t="shared" si="0"/>
        <v>29</v>
      </c>
      <c r="B42" s="2" t="s">
        <v>97</v>
      </c>
      <c r="C42" s="9">
        <v>147</v>
      </c>
    </row>
    <row r="43" spans="1:3" ht="18" customHeight="1" x14ac:dyDescent="0.25">
      <c r="A43" s="7">
        <f t="shared" si="0"/>
        <v>30</v>
      </c>
      <c r="B43" s="2" t="s">
        <v>72</v>
      </c>
      <c r="C43" s="9">
        <v>8.1999999999999993</v>
      </c>
    </row>
    <row r="44" spans="1:3" ht="15" customHeight="1" x14ac:dyDescent="0.25">
      <c r="A44" s="7">
        <f t="shared" si="0"/>
        <v>31</v>
      </c>
      <c r="B44" s="2" t="s">
        <v>94</v>
      </c>
      <c r="C44" s="9">
        <v>42.4</v>
      </c>
    </row>
    <row r="45" spans="1:3" ht="51.75" customHeight="1" x14ac:dyDescent="0.25">
      <c r="A45" s="7">
        <f t="shared" si="0"/>
        <v>32</v>
      </c>
      <c r="B45" s="2" t="s">
        <v>117</v>
      </c>
      <c r="C45" s="9">
        <v>33.799999999999997</v>
      </c>
    </row>
    <row r="46" spans="1:3" ht="15" customHeight="1" x14ac:dyDescent="0.25">
      <c r="A46" s="7">
        <f t="shared" si="0"/>
        <v>33</v>
      </c>
      <c r="B46" s="6" t="s">
        <v>92</v>
      </c>
      <c r="C46" s="21">
        <v>75629.2</v>
      </c>
    </row>
    <row r="47" spans="1:3" ht="16.5" customHeight="1" x14ac:dyDescent="0.25">
      <c r="A47" s="7">
        <f t="shared" si="0"/>
        <v>34</v>
      </c>
      <c r="B47" s="6" t="s">
        <v>178</v>
      </c>
      <c r="C47" s="9">
        <f>SUM(C48:C49)</f>
        <v>1867</v>
      </c>
    </row>
    <row r="48" spans="1:3" ht="14.25" customHeight="1" x14ac:dyDescent="0.25">
      <c r="A48" s="7">
        <f t="shared" si="0"/>
        <v>35</v>
      </c>
      <c r="B48" s="6" t="s">
        <v>93</v>
      </c>
      <c r="C48" s="9">
        <v>1846.8</v>
      </c>
    </row>
    <row r="49" spans="1:3" x14ac:dyDescent="0.25">
      <c r="A49" s="7">
        <f t="shared" si="0"/>
        <v>36</v>
      </c>
      <c r="B49" s="6" t="s">
        <v>20</v>
      </c>
      <c r="C49" s="9">
        <v>20.2</v>
      </c>
    </row>
    <row r="50" spans="1:3" ht="31.5" x14ac:dyDescent="0.25">
      <c r="A50" s="7">
        <f t="shared" si="0"/>
        <v>37</v>
      </c>
      <c r="B50" s="6" t="s">
        <v>21</v>
      </c>
      <c r="C50" s="21">
        <v>1.7</v>
      </c>
    </row>
    <row r="51" spans="1:3" ht="17.25" customHeight="1" x14ac:dyDescent="0.25">
      <c r="A51" s="7">
        <f t="shared" si="0"/>
        <v>38</v>
      </c>
      <c r="B51" s="26" t="s">
        <v>172</v>
      </c>
      <c r="C51" s="10">
        <f>SUM(C52:C70)</f>
        <v>14011.3</v>
      </c>
    </row>
    <row r="52" spans="1:3" ht="31.5" customHeight="1" x14ac:dyDescent="0.25">
      <c r="A52" s="7">
        <f t="shared" si="0"/>
        <v>39</v>
      </c>
      <c r="B52" s="20" t="s">
        <v>108</v>
      </c>
      <c r="C52" s="9">
        <v>57.4</v>
      </c>
    </row>
    <row r="53" spans="1:3" ht="18.75" customHeight="1" x14ac:dyDescent="0.25">
      <c r="A53" s="7">
        <f t="shared" si="0"/>
        <v>40</v>
      </c>
      <c r="B53" s="20" t="s">
        <v>113</v>
      </c>
      <c r="C53" s="9">
        <v>1183</v>
      </c>
    </row>
    <row r="54" spans="1:3" ht="48" customHeight="1" x14ac:dyDescent="0.25">
      <c r="A54" s="7">
        <f t="shared" si="0"/>
        <v>41</v>
      </c>
      <c r="B54" s="28" t="s">
        <v>122</v>
      </c>
      <c r="C54" s="9">
        <v>24.5</v>
      </c>
    </row>
    <row r="55" spans="1:3" ht="28.5" customHeight="1" x14ac:dyDescent="0.25">
      <c r="A55" s="7">
        <f t="shared" si="0"/>
        <v>42</v>
      </c>
      <c r="B55" s="35" t="s">
        <v>126</v>
      </c>
      <c r="C55" s="9">
        <v>61.7</v>
      </c>
    </row>
    <row r="56" spans="1:3" ht="23.25" customHeight="1" x14ac:dyDescent="0.25">
      <c r="A56" s="7">
        <f t="shared" si="0"/>
        <v>43</v>
      </c>
      <c r="B56" s="20" t="s">
        <v>127</v>
      </c>
      <c r="C56" s="9">
        <v>3.9</v>
      </c>
    </row>
    <row r="57" spans="1:3" ht="32.25" customHeight="1" x14ac:dyDescent="0.25">
      <c r="A57" s="7">
        <f t="shared" si="0"/>
        <v>44</v>
      </c>
      <c r="B57" s="20" t="s">
        <v>128</v>
      </c>
      <c r="C57" s="9">
        <v>4.5</v>
      </c>
    </row>
    <row r="58" spans="1:3" ht="31.5" x14ac:dyDescent="0.25">
      <c r="A58" s="7">
        <f t="shared" si="0"/>
        <v>45</v>
      </c>
      <c r="B58" s="20" t="s">
        <v>106</v>
      </c>
      <c r="C58" s="9">
        <v>101.7</v>
      </c>
    </row>
    <row r="59" spans="1:3" ht="31.5" x14ac:dyDescent="0.25">
      <c r="A59" s="7">
        <f t="shared" si="0"/>
        <v>46</v>
      </c>
      <c r="B59" s="20" t="s">
        <v>132</v>
      </c>
      <c r="C59" s="9">
        <v>153.9</v>
      </c>
    </row>
    <row r="60" spans="1:3" ht="31.5" x14ac:dyDescent="0.25">
      <c r="A60" s="7">
        <f t="shared" si="0"/>
        <v>47</v>
      </c>
      <c r="B60" s="20" t="s">
        <v>136</v>
      </c>
      <c r="C60" s="9">
        <v>68.2</v>
      </c>
    </row>
    <row r="61" spans="1:3" ht="39" customHeight="1" x14ac:dyDescent="0.25">
      <c r="A61" s="7">
        <f t="shared" si="0"/>
        <v>48</v>
      </c>
      <c r="B61" s="20" t="s">
        <v>137</v>
      </c>
      <c r="C61" s="9">
        <v>368.8</v>
      </c>
    </row>
    <row r="62" spans="1:3" ht="24" customHeight="1" x14ac:dyDescent="0.25">
      <c r="A62" s="7">
        <f t="shared" si="0"/>
        <v>49</v>
      </c>
      <c r="B62" s="20" t="s">
        <v>143</v>
      </c>
      <c r="C62" s="9">
        <v>306.8</v>
      </c>
    </row>
    <row r="63" spans="1:3" ht="33" customHeight="1" x14ac:dyDescent="0.25">
      <c r="A63" s="7">
        <f t="shared" si="0"/>
        <v>50</v>
      </c>
      <c r="B63" s="20" t="s">
        <v>144</v>
      </c>
      <c r="C63" s="9">
        <v>0.2</v>
      </c>
    </row>
    <row r="64" spans="1:3" ht="47.25" x14ac:dyDescent="0.25">
      <c r="A64" s="7">
        <f t="shared" si="0"/>
        <v>51</v>
      </c>
      <c r="B64" s="20" t="s">
        <v>135</v>
      </c>
      <c r="C64" s="9">
        <v>362</v>
      </c>
    </row>
    <row r="65" spans="1:3" ht="47.25" x14ac:dyDescent="0.25">
      <c r="A65" s="7">
        <f t="shared" si="0"/>
        <v>52</v>
      </c>
      <c r="B65" s="20" t="s">
        <v>134</v>
      </c>
      <c r="C65" s="9">
        <v>72.099999999999994</v>
      </c>
    </row>
    <row r="66" spans="1:3" ht="31.5" x14ac:dyDescent="0.25">
      <c r="A66" s="7">
        <f t="shared" si="0"/>
        <v>53</v>
      </c>
      <c r="B66" s="20" t="s">
        <v>133</v>
      </c>
      <c r="C66" s="9">
        <v>38.9</v>
      </c>
    </row>
    <row r="67" spans="1:3" ht="47.25" x14ac:dyDescent="0.25">
      <c r="A67" s="7">
        <f t="shared" si="0"/>
        <v>54</v>
      </c>
      <c r="B67" s="20" t="s">
        <v>142</v>
      </c>
      <c r="C67" s="9">
        <v>276.39999999999998</v>
      </c>
    </row>
    <row r="68" spans="1:3" x14ac:dyDescent="0.25">
      <c r="A68" s="7">
        <f t="shared" si="0"/>
        <v>55</v>
      </c>
      <c r="B68" s="20" t="s">
        <v>138</v>
      </c>
      <c r="C68" s="9">
        <v>337.1</v>
      </c>
    </row>
    <row r="69" spans="1:3" ht="63" x14ac:dyDescent="0.25">
      <c r="A69" s="7">
        <f t="shared" si="0"/>
        <v>56</v>
      </c>
      <c r="B69" s="20" t="s">
        <v>139</v>
      </c>
      <c r="C69" s="9">
        <v>4042.5</v>
      </c>
    </row>
    <row r="70" spans="1:3" ht="36.75" customHeight="1" x14ac:dyDescent="0.25">
      <c r="A70" s="7">
        <f t="shared" si="0"/>
        <v>57</v>
      </c>
      <c r="B70" s="20" t="s">
        <v>141</v>
      </c>
      <c r="C70" s="9">
        <v>6547.7</v>
      </c>
    </row>
    <row r="71" spans="1:3" x14ac:dyDescent="0.25">
      <c r="A71" s="7">
        <f t="shared" si="0"/>
        <v>58</v>
      </c>
      <c r="B71" s="5" t="s">
        <v>173</v>
      </c>
      <c r="C71" s="10">
        <f>SUM(C72:C82)</f>
        <v>24498</v>
      </c>
    </row>
    <row r="72" spans="1:3" x14ac:dyDescent="0.25">
      <c r="A72" s="7">
        <f t="shared" si="0"/>
        <v>59</v>
      </c>
      <c r="B72" s="6" t="s">
        <v>22</v>
      </c>
      <c r="C72" s="9">
        <v>710.5</v>
      </c>
    </row>
    <row r="73" spans="1:3" ht="15" customHeight="1" x14ac:dyDescent="0.25">
      <c r="A73" s="7">
        <f t="shared" si="0"/>
        <v>60</v>
      </c>
      <c r="B73" s="6" t="s">
        <v>68</v>
      </c>
      <c r="C73" s="9">
        <v>2300</v>
      </c>
    </row>
    <row r="74" spans="1:3" ht="15.75" customHeight="1" x14ac:dyDescent="0.25">
      <c r="A74" s="7">
        <f t="shared" si="0"/>
        <v>61</v>
      </c>
      <c r="B74" s="6" t="s">
        <v>23</v>
      </c>
      <c r="C74" s="9">
        <v>120</v>
      </c>
    </row>
    <row r="75" spans="1:3" x14ac:dyDescent="0.25">
      <c r="A75" s="7">
        <f t="shared" si="0"/>
        <v>62</v>
      </c>
      <c r="B75" s="6" t="s">
        <v>24</v>
      </c>
      <c r="C75" s="9">
        <v>1305.5999999999999</v>
      </c>
    </row>
    <row r="76" spans="1:3" x14ac:dyDescent="0.25">
      <c r="A76" s="7">
        <f t="shared" si="0"/>
        <v>63</v>
      </c>
      <c r="B76" s="6" t="s">
        <v>110</v>
      </c>
      <c r="C76" s="9">
        <v>700</v>
      </c>
    </row>
    <row r="77" spans="1:3" x14ac:dyDescent="0.25">
      <c r="A77" s="7">
        <f t="shared" si="0"/>
        <v>64</v>
      </c>
      <c r="B77" s="6" t="s">
        <v>77</v>
      </c>
      <c r="C77" s="9">
        <v>2130.3000000000002</v>
      </c>
    </row>
    <row r="78" spans="1:3" ht="31.5" customHeight="1" x14ac:dyDescent="0.25">
      <c r="A78" s="7">
        <f t="shared" si="0"/>
        <v>65</v>
      </c>
      <c r="B78" s="6" t="s">
        <v>25</v>
      </c>
      <c r="C78" s="9">
        <v>7260.7</v>
      </c>
    </row>
    <row r="79" spans="1:3" ht="15" customHeight="1" x14ac:dyDescent="0.25">
      <c r="A79" s="7">
        <f t="shared" si="0"/>
        <v>66</v>
      </c>
      <c r="B79" s="6" t="s">
        <v>10</v>
      </c>
      <c r="C79" s="9">
        <v>154.9</v>
      </c>
    </row>
    <row r="80" spans="1:3" x14ac:dyDescent="0.25">
      <c r="A80" s="7">
        <f t="shared" si="0"/>
        <v>67</v>
      </c>
      <c r="B80" s="6" t="s">
        <v>11</v>
      </c>
      <c r="C80" s="9">
        <v>8891</v>
      </c>
    </row>
    <row r="81" spans="1:3" x14ac:dyDescent="0.25">
      <c r="A81" s="7">
        <f t="shared" si="0"/>
        <v>68</v>
      </c>
      <c r="B81" s="6" t="s">
        <v>96</v>
      </c>
      <c r="C81" s="9">
        <v>450</v>
      </c>
    </row>
    <row r="82" spans="1:3" x14ac:dyDescent="0.25">
      <c r="A82" s="7">
        <f t="shared" si="0"/>
        <v>69</v>
      </c>
      <c r="B82" s="6" t="s">
        <v>71</v>
      </c>
      <c r="C82" s="9">
        <v>475</v>
      </c>
    </row>
    <row r="83" spans="1:3" ht="31.5" x14ac:dyDescent="0.25">
      <c r="A83" s="7">
        <f t="shared" si="0"/>
        <v>70</v>
      </c>
      <c r="B83" s="5" t="s">
        <v>166</v>
      </c>
      <c r="C83" s="18">
        <f>+C84</f>
        <v>2350</v>
      </c>
    </row>
    <row r="84" spans="1:3" x14ac:dyDescent="0.25">
      <c r="A84" s="7">
        <f t="shared" si="0"/>
        <v>71</v>
      </c>
      <c r="B84" s="5" t="s">
        <v>167</v>
      </c>
      <c r="C84" s="18">
        <f>+C85+C86</f>
        <v>2350</v>
      </c>
    </row>
    <row r="85" spans="1:3" x14ac:dyDescent="0.25">
      <c r="A85" s="7">
        <f t="shared" si="0"/>
        <v>72</v>
      </c>
      <c r="B85" s="6" t="s">
        <v>78</v>
      </c>
      <c r="C85" s="19">
        <v>1000</v>
      </c>
    </row>
    <row r="86" spans="1:3" x14ac:dyDescent="0.25">
      <c r="A86" s="7">
        <f t="shared" si="0"/>
        <v>73</v>
      </c>
      <c r="B86" s="6" t="s">
        <v>79</v>
      </c>
      <c r="C86" s="19">
        <v>1350</v>
      </c>
    </row>
    <row r="87" spans="1:3" x14ac:dyDescent="0.25">
      <c r="A87" s="7">
        <f t="shared" si="0"/>
        <v>74</v>
      </c>
      <c r="B87" s="5" t="s">
        <v>168</v>
      </c>
      <c r="C87" s="18">
        <f>+C83+C71+C20+C14</f>
        <v>303221.3</v>
      </c>
    </row>
  </sheetData>
  <mergeCells count="6">
    <mergeCell ref="B7:C7"/>
    <mergeCell ref="B2:C2"/>
    <mergeCell ref="B3:C3"/>
    <mergeCell ref="B4:C4"/>
    <mergeCell ref="B5:C5"/>
    <mergeCell ref="B6:C6"/>
  </mergeCells>
  <pageMargins left="0.9055118110236221" right="0.31496062992125984" top="0.74803149606299213" bottom="0.35433070866141736" header="0.31496062992125984" footer="0.31496062992125984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31"/>
  <sheetViews>
    <sheetView showZeros="0" tabSelected="1" zoomScaleNormal="100" workbookViewId="0">
      <selection activeCell="D122" sqref="D122"/>
    </sheetView>
  </sheetViews>
  <sheetFormatPr defaultColWidth="10.140625" defaultRowHeight="15.75" x14ac:dyDescent="0.25"/>
  <cols>
    <col min="1" max="1" width="6" style="32" customWidth="1"/>
    <col min="2" max="2" width="43.7109375" style="31" customWidth="1"/>
    <col min="3" max="3" width="16.7109375" style="31" customWidth="1"/>
    <col min="4" max="4" width="16.28515625" style="31" customWidth="1"/>
    <col min="5" max="253" width="10.140625" style="31"/>
    <col min="254" max="254" width="6" style="31" customWidth="1"/>
    <col min="255" max="255" width="44" style="31" customWidth="1"/>
    <col min="256" max="256" width="10.7109375" style="31" customWidth="1"/>
    <col min="257" max="257" width="10.140625" style="31" customWidth="1"/>
    <col min="258" max="258" width="10.7109375" style="31" customWidth="1"/>
    <col min="259" max="259" width="11.85546875" style="31" customWidth="1"/>
    <col min="260" max="509" width="10.140625" style="31"/>
    <col min="510" max="510" width="6" style="31" customWidth="1"/>
    <col min="511" max="511" width="44" style="31" customWidth="1"/>
    <col min="512" max="512" width="10.7109375" style="31" customWidth="1"/>
    <col min="513" max="513" width="10.140625" style="31" customWidth="1"/>
    <col min="514" max="514" width="10.7109375" style="31" customWidth="1"/>
    <col min="515" max="515" width="11.85546875" style="31" customWidth="1"/>
    <col min="516" max="765" width="10.140625" style="31"/>
    <col min="766" max="766" width="6" style="31" customWidth="1"/>
    <col min="767" max="767" width="44" style="31" customWidth="1"/>
    <col min="768" max="768" width="10.7109375" style="31" customWidth="1"/>
    <col min="769" max="769" width="10.140625" style="31" customWidth="1"/>
    <col min="770" max="770" width="10.7109375" style="31" customWidth="1"/>
    <col min="771" max="771" width="11.85546875" style="31" customWidth="1"/>
    <col min="772" max="1021" width="10.140625" style="31"/>
    <col min="1022" max="1022" width="6" style="31" customWidth="1"/>
    <col min="1023" max="1023" width="44" style="31" customWidth="1"/>
    <col min="1024" max="1024" width="10.7109375" style="31" customWidth="1"/>
    <col min="1025" max="1025" width="10.140625" style="31" customWidth="1"/>
    <col min="1026" max="1026" width="10.7109375" style="31" customWidth="1"/>
    <col min="1027" max="1027" width="11.85546875" style="31" customWidth="1"/>
    <col min="1028" max="1277" width="10.140625" style="31"/>
    <col min="1278" max="1278" width="6" style="31" customWidth="1"/>
    <col min="1279" max="1279" width="44" style="31" customWidth="1"/>
    <col min="1280" max="1280" width="10.7109375" style="31" customWidth="1"/>
    <col min="1281" max="1281" width="10.140625" style="31" customWidth="1"/>
    <col min="1282" max="1282" width="10.7109375" style="31" customWidth="1"/>
    <col min="1283" max="1283" width="11.85546875" style="31" customWidth="1"/>
    <col min="1284" max="1533" width="10.140625" style="31"/>
    <col min="1534" max="1534" width="6" style="31" customWidth="1"/>
    <col min="1535" max="1535" width="44" style="31" customWidth="1"/>
    <col min="1536" max="1536" width="10.7109375" style="31" customWidth="1"/>
    <col min="1537" max="1537" width="10.140625" style="31" customWidth="1"/>
    <col min="1538" max="1538" width="10.7109375" style="31" customWidth="1"/>
    <col min="1539" max="1539" width="11.85546875" style="31" customWidth="1"/>
    <col min="1540" max="1789" width="10.140625" style="31"/>
    <col min="1790" max="1790" width="6" style="31" customWidth="1"/>
    <col min="1791" max="1791" width="44" style="31" customWidth="1"/>
    <col min="1792" max="1792" width="10.7109375" style="31" customWidth="1"/>
    <col min="1793" max="1793" width="10.140625" style="31" customWidth="1"/>
    <col min="1794" max="1794" width="10.7109375" style="31" customWidth="1"/>
    <col min="1795" max="1795" width="11.85546875" style="31" customWidth="1"/>
    <col min="1796" max="2045" width="10.140625" style="31"/>
    <col min="2046" max="2046" width="6" style="31" customWidth="1"/>
    <col min="2047" max="2047" width="44" style="31" customWidth="1"/>
    <col min="2048" max="2048" width="10.7109375" style="31" customWidth="1"/>
    <col min="2049" max="2049" width="10.140625" style="31" customWidth="1"/>
    <col min="2050" max="2050" width="10.7109375" style="31" customWidth="1"/>
    <col min="2051" max="2051" width="11.85546875" style="31" customWidth="1"/>
    <col min="2052" max="2301" width="10.140625" style="31"/>
    <col min="2302" max="2302" width="6" style="31" customWidth="1"/>
    <col min="2303" max="2303" width="44" style="31" customWidth="1"/>
    <col min="2304" max="2304" width="10.7109375" style="31" customWidth="1"/>
    <col min="2305" max="2305" width="10.140625" style="31" customWidth="1"/>
    <col min="2306" max="2306" width="10.7109375" style="31" customWidth="1"/>
    <col min="2307" max="2307" width="11.85546875" style="31" customWidth="1"/>
    <col min="2308" max="2557" width="10.140625" style="31"/>
    <col min="2558" max="2558" width="6" style="31" customWidth="1"/>
    <col min="2559" max="2559" width="44" style="31" customWidth="1"/>
    <col min="2560" max="2560" width="10.7109375" style="31" customWidth="1"/>
    <col min="2561" max="2561" width="10.140625" style="31" customWidth="1"/>
    <col min="2562" max="2562" width="10.7109375" style="31" customWidth="1"/>
    <col min="2563" max="2563" width="11.85546875" style="31" customWidth="1"/>
    <col min="2564" max="2813" width="10.140625" style="31"/>
    <col min="2814" max="2814" width="6" style="31" customWidth="1"/>
    <col min="2815" max="2815" width="44" style="31" customWidth="1"/>
    <col min="2816" max="2816" width="10.7109375" style="31" customWidth="1"/>
    <col min="2817" max="2817" width="10.140625" style="31" customWidth="1"/>
    <col min="2818" max="2818" width="10.7109375" style="31" customWidth="1"/>
    <col min="2819" max="2819" width="11.85546875" style="31" customWidth="1"/>
    <col min="2820" max="3069" width="10.140625" style="31"/>
    <col min="3070" max="3070" width="6" style="31" customWidth="1"/>
    <col min="3071" max="3071" width="44" style="31" customWidth="1"/>
    <col min="3072" max="3072" width="10.7109375" style="31" customWidth="1"/>
    <col min="3073" max="3073" width="10.140625" style="31" customWidth="1"/>
    <col min="3074" max="3074" width="10.7109375" style="31" customWidth="1"/>
    <col min="3075" max="3075" width="11.85546875" style="31" customWidth="1"/>
    <col min="3076" max="3325" width="10.140625" style="31"/>
    <col min="3326" max="3326" width="6" style="31" customWidth="1"/>
    <col min="3327" max="3327" width="44" style="31" customWidth="1"/>
    <col min="3328" max="3328" width="10.7109375" style="31" customWidth="1"/>
    <col min="3329" max="3329" width="10.140625" style="31" customWidth="1"/>
    <col min="3330" max="3330" width="10.7109375" style="31" customWidth="1"/>
    <col min="3331" max="3331" width="11.85546875" style="31" customWidth="1"/>
    <col min="3332" max="3581" width="10.140625" style="31"/>
    <col min="3582" max="3582" width="6" style="31" customWidth="1"/>
    <col min="3583" max="3583" width="44" style="31" customWidth="1"/>
    <col min="3584" max="3584" width="10.7109375" style="31" customWidth="1"/>
    <col min="3585" max="3585" width="10.140625" style="31" customWidth="1"/>
    <col min="3586" max="3586" width="10.7109375" style="31" customWidth="1"/>
    <col min="3587" max="3587" width="11.85546875" style="31" customWidth="1"/>
    <col min="3588" max="3837" width="10.140625" style="31"/>
    <col min="3838" max="3838" width="6" style="31" customWidth="1"/>
    <col min="3839" max="3839" width="44" style="31" customWidth="1"/>
    <col min="3840" max="3840" width="10.7109375" style="31" customWidth="1"/>
    <col min="3841" max="3841" width="10.140625" style="31" customWidth="1"/>
    <col min="3842" max="3842" width="10.7109375" style="31" customWidth="1"/>
    <col min="3843" max="3843" width="11.85546875" style="31" customWidth="1"/>
    <col min="3844" max="4093" width="10.140625" style="31"/>
    <col min="4094" max="4094" width="6" style="31" customWidth="1"/>
    <col min="4095" max="4095" width="44" style="31" customWidth="1"/>
    <col min="4096" max="4096" width="10.7109375" style="31" customWidth="1"/>
    <col min="4097" max="4097" width="10.140625" style="31" customWidth="1"/>
    <col min="4098" max="4098" width="10.7109375" style="31" customWidth="1"/>
    <col min="4099" max="4099" width="11.85546875" style="31" customWidth="1"/>
    <col min="4100" max="4349" width="10.140625" style="31"/>
    <col min="4350" max="4350" width="6" style="31" customWidth="1"/>
    <col min="4351" max="4351" width="44" style="31" customWidth="1"/>
    <col min="4352" max="4352" width="10.7109375" style="31" customWidth="1"/>
    <col min="4353" max="4353" width="10.140625" style="31" customWidth="1"/>
    <col min="4354" max="4354" width="10.7109375" style="31" customWidth="1"/>
    <col min="4355" max="4355" width="11.85546875" style="31" customWidth="1"/>
    <col min="4356" max="4605" width="10.140625" style="31"/>
    <col min="4606" max="4606" width="6" style="31" customWidth="1"/>
    <col min="4607" max="4607" width="44" style="31" customWidth="1"/>
    <col min="4608" max="4608" width="10.7109375" style="31" customWidth="1"/>
    <col min="4609" max="4609" width="10.140625" style="31" customWidth="1"/>
    <col min="4610" max="4610" width="10.7109375" style="31" customWidth="1"/>
    <col min="4611" max="4611" width="11.85546875" style="31" customWidth="1"/>
    <col min="4612" max="4861" width="10.140625" style="31"/>
    <col min="4862" max="4862" width="6" style="31" customWidth="1"/>
    <col min="4863" max="4863" width="44" style="31" customWidth="1"/>
    <col min="4864" max="4864" width="10.7109375" style="31" customWidth="1"/>
    <col min="4865" max="4865" width="10.140625" style="31" customWidth="1"/>
    <col min="4866" max="4866" width="10.7109375" style="31" customWidth="1"/>
    <col min="4867" max="4867" width="11.85546875" style="31" customWidth="1"/>
    <col min="4868" max="5117" width="10.140625" style="31"/>
    <col min="5118" max="5118" width="6" style="31" customWidth="1"/>
    <col min="5119" max="5119" width="44" style="31" customWidth="1"/>
    <col min="5120" max="5120" width="10.7109375" style="31" customWidth="1"/>
    <col min="5121" max="5121" width="10.140625" style="31" customWidth="1"/>
    <col min="5122" max="5122" width="10.7109375" style="31" customWidth="1"/>
    <col min="5123" max="5123" width="11.85546875" style="31" customWidth="1"/>
    <col min="5124" max="5373" width="10.140625" style="31"/>
    <col min="5374" max="5374" width="6" style="31" customWidth="1"/>
    <col min="5375" max="5375" width="44" style="31" customWidth="1"/>
    <col min="5376" max="5376" width="10.7109375" style="31" customWidth="1"/>
    <col min="5377" max="5377" width="10.140625" style="31" customWidth="1"/>
    <col min="5378" max="5378" width="10.7109375" style="31" customWidth="1"/>
    <col min="5379" max="5379" width="11.85546875" style="31" customWidth="1"/>
    <col min="5380" max="5629" width="10.140625" style="31"/>
    <col min="5630" max="5630" width="6" style="31" customWidth="1"/>
    <col min="5631" max="5631" width="44" style="31" customWidth="1"/>
    <col min="5632" max="5632" width="10.7109375" style="31" customWidth="1"/>
    <col min="5633" max="5633" width="10.140625" style="31" customWidth="1"/>
    <col min="5634" max="5634" width="10.7109375" style="31" customWidth="1"/>
    <col min="5635" max="5635" width="11.85546875" style="31" customWidth="1"/>
    <col min="5636" max="5885" width="10.140625" style="31"/>
    <col min="5886" max="5886" width="6" style="31" customWidth="1"/>
    <col min="5887" max="5887" width="44" style="31" customWidth="1"/>
    <col min="5888" max="5888" width="10.7109375" style="31" customWidth="1"/>
    <col min="5889" max="5889" width="10.140625" style="31" customWidth="1"/>
    <col min="5890" max="5890" width="10.7109375" style="31" customWidth="1"/>
    <col min="5891" max="5891" width="11.85546875" style="31" customWidth="1"/>
    <col min="5892" max="6141" width="10.140625" style="31"/>
    <col min="6142" max="6142" width="6" style="31" customWidth="1"/>
    <col min="6143" max="6143" width="44" style="31" customWidth="1"/>
    <col min="6144" max="6144" width="10.7109375" style="31" customWidth="1"/>
    <col min="6145" max="6145" width="10.140625" style="31" customWidth="1"/>
    <col min="6146" max="6146" width="10.7109375" style="31" customWidth="1"/>
    <col min="6147" max="6147" width="11.85546875" style="31" customWidth="1"/>
    <col min="6148" max="6397" width="10.140625" style="31"/>
    <col min="6398" max="6398" width="6" style="31" customWidth="1"/>
    <col min="6399" max="6399" width="44" style="31" customWidth="1"/>
    <col min="6400" max="6400" width="10.7109375" style="31" customWidth="1"/>
    <col min="6401" max="6401" width="10.140625" style="31" customWidth="1"/>
    <col min="6402" max="6402" width="10.7109375" style="31" customWidth="1"/>
    <col min="6403" max="6403" width="11.85546875" style="31" customWidth="1"/>
    <col min="6404" max="6653" width="10.140625" style="31"/>
    <col min="6654" max="6654" width="6" style="31" customWidth="1"/>
    <col min="6655" max="6655" width="44" style="31" customWidth="1"/>
    <col min="6656" max="6656" width="10.7109375" style="31" customWidth="1"/>
    <col min="6657" max="6657" width="10.140625" style="31" customWidth="1"/>
    <col min="6658" max="6658" width="10.7109375" style="31" customWidth="1"/>
    <col min="6659" max="6659" width="11.85546875" style="31" customWidth="1"/>
    <col min="6660" max="6909" width="10.140625" style="31"/>
    <col min="6910" max="6910" width="6" style="31" customWidth="1"/>
    <col min="6911" max="6911" width="44" style="31" customWidth="1"/>
    <col min="6912" max="6912" width="10.7109375" style="31" customWidth="1"/>
    <col min="6913" max="6913" width="10.140625" style="31" customWidth="1"/>
    <col min="6914" max="6914" width="10.7109375" style="31" customWidth="1"/>
    <col min="6915" max="6915" width="11.85546875" style="31" customWidth="1"/>
    <col min="6916" max="7165" width="10.140625" style="31"/>
    <col min="7166" max="7166" width="6" style="31" customWidth="1"/>
    <col min="7167" max="7167" width="44" style="31" customWidth="1"/>
    <col min="7168" max="7168" width="10.7109375" style="31" customWidth="1"/>
    <col min="7169" max="7169" width="10.140625" style="31" customWidth="1"/>
    <col min="7170" max="7170" width="10.7109375" style="31" customWidth="1"/>
    <col min="7171" max="7171" width="11.85546875" style="31" customWidth="1"/>
    <col min="7172" max="7421" width="10.140625" style="31"/>
    <col min="7422" max="7422" width="6" style="31" customWidth="1"/>
    <col min="7423" max="7423" width="44" style="31" customWidth="1"/>
    <col min="7424" max="7424" width="10.7109375" style="31" customWidth="1"/>
    <col min="7425" max="7425" width="10.140625" style="31" customWidth="1"/>
    <col min="7426" max="7426" width="10.7109375" style="31" customWidth="1"/>
    <col min="7427" max="7427" width="11.85546875" style="31" customWidth="1"/>
    <col min="7428" max="7677" width="10.140625" style="31"/>
    <col min="7678" max="7678" width="6" style="31" customWidth="1"/>
    <col min="7679" max="7679" width="44" style="31" customWidth="1"/>
    <col min="7680" max="7680" width="10.7109375" style="31" customWidth="1"/>
    <col min="7681" max="7681" width="10.140625" style="31" customWidth="1"/>
    <col min="7682" max="7682" width="10.7109375" style="31" customWidth="1"/>
    <col min="7683" max="7683" width="11.85546875" style="31" customWidth="1"/>
    <col min="7684" max="7933" width="10.140625" style="31"/>
    <col min="7934" max="7934" width="6" style="31" customWidth="1"/>
    <col min="7935" max="7935" width="44" style="31" customWidth="1"/>
    <col min="7936" max="7936" width="10.7109375" style="31" customWidth="1"/>
    <col min="7937" max="7937" width="10.140625" style="31" customWidth="1"/>
    <col min="7938" max="7938" width="10.7109375" style="31" customWidth="1"/>
    <col min="7939" max="7939" width="11.85546875" style="31" customWidth="1"/>
    <col min="7940" max="8189" width="10.140625" style="31"/>
    <col min="8190" max="8190" width="6" style="31" customWidth="1"/>
    <col min="8191" max="8191" width="44" style="31" customWidth="1"/>
    <col min="8192" max="8192" width="10.7109375" style="31" customWidth="1"/>
    <col min="8193" max="8193" width="10.140625" style="31" customWidth="1"/>
    <col min="8194" max="8194" width="10.7109375" style="31" customWidth="1"/>
    <col min="8195" max="8195" width="11.85546875" style="31" customWidth="1"/>
    <col min="8196" max="8445" width="10.140625" style="31"/>
    <col min="8446" max="8446" width="6" style="31" customWidth="1"/>
    <col min="8447" max="8447" width="44" style="31" customWidth="1"/>
    <col min="8448" max="8448" width="10.7109375" style="31" customWidth="1"/>
    <col min="8449" max="8449" width="10.140625" style="31" customWidth="1"/>
    <col min="8450" max="8450" width="10.7109375" style="31" customWidth="1"/>
    <col min="8451" max="8451" width="11.85546875" style="31" customWidth="1"/>
    <col min="8452" max="8701" width="10.140625" style="31"/>
    <col min="8702" max="8702" width="6" style="31" customWidth="1"/>
    <col min="8703" max="8703" width="44" style="31" customWidth="1"/>
    <col min="8704" max="8704" width="10.7109375" style="31" customWidth="1"/>
    <col min="8705" max="8705" width="10.140625" style="31" customWidth="1"/>
    <col min="8706" max="8706" width="10.7109375" style="31" customWidth="1"/>
    <col min="8707" max="8707" width="11.85546875" style="31" customWidth="1"/>
    <col min="8708" max="8957" width="10.140625" style="31"/>
    <col min="8958" max="8958" width="6" style="31" customWidth="1"/>
    <col min="8959" max="8959" width="44" style="31" customWidth="1"/>
    <col min="8960" max="8960" width="10.7109375" style="31" customWidth="1"/>
    <col min="8961" max="8961" width="10.140625" style="31" customWidth="1"/>
    <col min="8962" max="8962" width="10.7109375" style="31" customWidth="1"/>
    <col min="8963" max="8963" width="11.85546875" style="31" customWidth="1"/>
    <col min="8964" max="9213" width="10.140625" style="31"/>
    <col min="9214" max="9214" width="6" style="31" customWidth="1"/>
    <col min="9215" max="9215" width="44" style="31" customWidth="1"/>
    <col min="9216" max="9216" width="10.7109375" style="31" customWidth="1"/>
    <col min="9217" max="9217" width="10.140625" style="31" customWidth="1"/>
    <col min="9218" max="9218" width="10.7109375" style="31" customWidth="1"/>
    <col min="9219" max="9219" width="11.85546875" style="31" customWidth="1"/>
    <col min="9220" max="9469" width="10.140625" style="31"/>
    <col min="9470" max="9470" width="6" style="31" customWidth="1"/>
    <col min="9471" max="9471" width="44" style="31" customWidth="1"/>
    <col min="9472" max="9472" width="10.7109375" style="31" customWidth="1"/>
    <col min="9473" max="9473" width="10.140625" style="31" customWidth="1"/>
    <col min="9474" max="9474" width="10.7109375" style="31" customWidth="1"/>
    <col min="9475" max="9475" width="11.85546875" style="31" customWidth="1"/>
    <col min="9476" max="9725" width="10.140625" style="31"/>
    <col min="9726" max="9726" width="6" style="31" customWidth="1"/>
    <col min="9727" max="9727" width="44" style="31" customWidth="1"/>
    <col min="9728" max="9728" width="10.7109375" style="31" customWidth="1"/>
    <col min="9729" max="9729" width="10.140625" style="31" customWidth="1"/>
    <col min="9730" max="9730" width="10.7109375" style="31" customWidth="1"/>
    <col min="9731" max="9731" width="11.85546875" style="31" customWidth="1"/>
    <col min="9732" max="9981" width="10.140625" style="31"/>
    <col min="9982" max="9982" width="6" style="31" customWidth="1"/>
    <col min="9983" max="9983" width="44" style="31" customWidth="1"/>
    <col min="9984" max="9984" width="10.7109375" style="31" customWidth="1"/>
    <col min="9985" max="9985" width="10.140625" style="31" customWidth="1"/>
    <col min="9986" max="9986" width="10.7109375" style="31" customWidth="1"/>
    <col min="9987" max="9987" width="11.85546875" style="31" customWidth="1"/>
    <col min="9988" max="10237" width="10.140625" style="31"/>
    <col min="10238" max="10238" width="6" style="31" customWidth="1"/>
    <col min="10239" max="10239" width="44" style="31" customWidth="1"/>
    <col min="10240" max="10240" width="10.7109375" style="31" customWidth="1"/>
    <col min="10241" max="10241" width="10.140625" style="31" customWidth="1"/>
    <col min="10242" max="10242" width="10.7109375" style="31" customWidth="1"/>
    <col min="10243" max="10243" width="11.85546875" style="31" customWidth="1"/>
    <col min="10244" max="10493" width="10.140625" style="31"/>
    <col min="10494" max="10494" width="6" style="31" customWidth="1"/>
    <col min="10495" max="10495" width="44" style="31" customWidth="1"/>
    <col min="10496" max="10496" width="10.7109375" style="31" customWidth="1"/>
    <col min="10497" max="10497" width="10.140625" style="31" customWidth="1"/>
    <col min="10498" max="10498" width="10.7109375" style="31" customWidth="1"/>
    <col min="10499" max="10499" width="11.85546875" style="31" customWidth="1"/>
    <col min="10500" max="10749" width="10.140625" style="31"/>
    <col min="10750" max="10750" width="6" style="31" customWidth="1"/>
    <col min="10751" max="10751" width="44" style="31" customWidth="1"/>
    <col min="10752" max="10752" width="10.7109375" style="31" customWidth="1"/>
    <col min="10753" max="10753" width="10.140625" style="31" customWidth="1"/>
    <col min="10754" max="10754" width="10.7109375" style="31" customWidth="1"/>
    <col min="10755" max="10755" width="11.85546875" style="31" customWidth="1"/>
    <col min="10756" max="11005" width="10.140625" style="31"/>
    <col min="11006" max="11006" width="6" style="31" customWidth="1"/>
    <col min="11007" max="11007" width="44" style="31" customWidth="1"/>
    <col min="11008" max="11008" width="10.7109375" style="31" customWidth="1"/>
    <col min="11009" max="11009" width="10.140625" style="31" customWidth="1"/>
    <col min="11010" max="11010" width="10.7109375" style="31" customWidth="1"/>
    <col min="11011" max="11011" width="11.85546875" style="31" customWidth="1"/>
    <col min="11012" max="11261" width="10.140625" style="31"/>
    <col min="11262" max="11262" width="6" style="31" customWidth="1"/>
    <col min="11263" max="11263" width="44" style="31" customWidth="1"/>
    <col min="11264" max="11264" width="10.7109375" style="31" customWidth="1"/>
    <col min="11265" max="11265" width="10.140625" style="31" customWidth="1"/>
    <col min="11266" max="11266" width="10.7109375" style="31" customWidth="1"/>
    <col min="11267" max="11267" width="11.85546875" style="31" customWidth="1"/>
    <col min="11268" max="11517" width="10.140625" style="31"/>
    <col min="11518" max="11518" width="6" style="31" customWidth="1"/>
    <col min="11519" max="11519" width="44" style="31" customWidth="1"/>
    <col min="11520" max="11520" width="10.7109375" style="31" customWidth="1"/>
    <col min="11521" max="11521" width="10.140625" style="31" customWidth="1"/>
    <col min="11522" max="11522" width="10.7109375" style="31" customWidth="1"/>
    <col min="11523" max="11523" width="11.85546875" style="31" customWidth="1"/>
    <col min="11524" max="11773" width="10.140625" style="31"/>
    <col min="11774" max="11774" width="6" style="31" customWidth="1"/>
    <col min="11775" max="11775" width="44" style="31" customWidth="1"/>
    <col min="11776" max="11776" width="10.7109375" style="31" customWidth="1"/>
    <col min="11777" max="11777" width="10.140625" style="31" customWidth="1"/>
    <col min="11778" max="11778" width="10.7109375" style="31" customWidth="1"/>
    <col min="11779" max="11779" width="11.85546875" style="31" customWidth="1"/>
    <col min="11780" max="12029" width="10.140625" style="31"/>
    <col min="12030" max="12030" width="6" style="31" customWidth="1"/>
    <col min="12031" max="12031" width="44" style="31" customWidth="1"/>
    <col min="12032" max="12032" width="10.7109375" style="31" customWidth="1"/>
    <col min="12033" max="12033" width="10.140625" style="31" customWidth="1"/>
    <col min="12034" max="12034" width="10.7109375" style="31" customWidth="1"/>
    <col min="12035" max="12035" width="11.85546875" style="31" customWidth="1"/>
    <col min="12036" max="12285" width="10.140625" style="31"/>
    <col min="12286" max="12286" width="6" style="31" customWidth="1"/>
    <col min="12287" max="12287" width="44" style="31" customWidth="1"/>
    <col min="12288" max="12288" width="10.7109375" style="31" customWidth="1"/>
    <col min="12289" max="12289" width="10.140625" style="31" customWidth="1"/>
    <col min="12290" max="12290" width="10.7109375" style="31" customWidth="1"/>
    <col min="12291" max="12291" width="11.85546875" style="31" customWidth="1"/>
    <col min="12292" max="12541" width="10.140625" style="31"/>
    <col min="12542" max="12542" width="6" style="31" customWidth="1"/>
    <col min="12543" max="12543" width="44" style="31" customWidth="1"/>
    <col min="12544" max="12544" width="10.7109375" style="31" customWidth="1"/>
    <col min="12545" max="12545" width="10.140625" style="31" customWidth="1"/>
    <col min="12546" max="12546" width="10.7109375" style="31" customWidth="1"/>
    <col min="12547" max="12547" width="11.85546875" style="31" customWidth="1"/>
    <col min="12548" max="12797" width="10.140625" style="31"/>
    <col min="12798" max="12798" width="6" style="31" customWidth="1"/>
    <col min="12799" max="12799" width="44" style="31" customWidth="1"/>
    <col min="12800" max="12800" width="10.7109375" style="31" customWidth="1"/>
    <col min="12801" max="12801" width="10.140625" style="31" customWidth="1"/>
    <col min="12802" max="12802" width="10.7109375" style="31" customWidth="1"/>
    <col min="12803" max="12803" width="11.85546875" style="31" customWidth="1"/>
    <col min="12804" max="13053" width="10.140625" style="31"/>
    <col min="13054" max="13054" width="6" style="31" customWidth="1"/>
    <col min="13055" max="13055" width="44" style="31" customWidth="1"/>
    <col min="13056" max="13056" width="10.7109375" style="31" customWidth="1"/>
    <col min="13057" max="13057" width="10.140625" style="31" customWidth="1"/>
    <col min="13058" max="13058" width="10.7109375" style="31" customWidth="1"/>
    <col min="13059" max="13059" width="11.85546875" style="31" customWidth="1"/>
    <col min="13060" max="13309" width="10.140625" style="31"/>
    <col min="13310" max="13310" width="6" style="31" customWidth="1"/>
    <col min="13311" max="13311" width="44" style="31" customWidth="1"/>
    <col min="13312" max="13312" width="10.7109375" style="31" customWidth="1"/>
    <col min="13313" max="13313" width="10.140625" style="31" customWidth="1"/>
    <col min="13314" max="13314" width="10.7109375" style="31" customWidth="1"/>
    <col min="13315" max="13315" width="11.85546875" style="31" customWidth="1"/>
    <col min="13316" max="13565" width="10.140625" style="31"/>
    <col min="13566" max="13566" width="6" style="31" customWidth="1"/>
    <col min="13567" max="13567" width="44" style="31" customWidth="1"/>
    <col min="13568" max="13568" width="10.7109375" style="31" customWidth="1"/>
    <col min="13569" max="13569" width="10.140625" style="31" customWidth="1"/>
    <col min="13570" max="13570" width="10.7109375" style="31" customWidth="1"/>
    <col min="13571" max="13571" width="11.85546875" style="31" customWidth="1"/>
    <col min="13572" max="13821" width="10.140625" style="31"/>
    <col min="13822" max="13822" width="6" style="31" customWidth="1"/>
    <col min="13823" max="13823" width="44" style="31" customWidth="1"/>
    <col min="13824" max="13824" width="10.7109375" style="31" customWidth="1"/>
    <col min="13825" max="13825" width="10.140625" style="31" customWidth="1"/>
    <col min="13826" max="13826" width="10.7109375" style="31" customWidth="1"/>
    <col min="13827" max="13827" width="11.85546875" style="31" customWidth="1"/>
    <col min="13828" max="14077" width="10.140625" style="31"/>
    <col min="14078" max="14078" width="6" style="31" customWidth="1"/>
    <col min="14079" max="14079" width="44" style="31" customWidth="1"/>
    <col min="14080" max="14080" width="10.7109375" style="31" customWidth="1"/>
    <col min="14081" max="14081" width="10.140625" style="31" customWidth="1"/>
    <col min="14082" max="14082" width="10.7109375" style="31" customWidth="1"/>
    <col min="14083" max="14083" width="11.85546875" style="31" customWidth="1"/>
    <col min="14084" max="14333" width="10.140625" style="31"/>
    <col min="14334" max="14334" width="6" style="31" customWidth="1"/>
    <col min="14335" max="14335" width="44" style="31" customWidth="1"/>
    <col min="14336" max="14336" width="10.7109375" style="31" customWidth="1"/>
    <col min="14337" max="14337" width="10.140625" style="31" customWidth="1"/>
    <col min="14338" max="14338" width="10.7109375" style="31" customWidth="1"/>
    <col min="14339" max="14339" width="11.85546875" style="31" customWidth="1"/>
    <col min="14340" max="14589" width="10.140625" style="31"/>
    <col min="14590" max="14590" width="6" style="31" customWidth="1"/>
    <col min="14591" max="14591" width="44" style="31" customWidth="1"/>
    <col min="14592" max="14592" width="10.7109375" style="31" customWidth="1"/>
    <col min="14593" max="14593" width="10.140625" style="31" customWidth="1"/>
    <col min="14594" max="14594" width="10.7109375" style="31" customWidth="1"/>
    <col min="14595" max="14595" width="11.85546875" style="31" customWidth="1"/>
    <col min="14596" max="14845" width="10.140625" style="31"/>
    <col min="14846" max="14846" width="6" style="31" customWidth="1"/>
    <col min="14847" max="14847" width="44" style="31" customWidth="1"/>
    <col min="14848" max="14848" width="10.7109375" style="31" customWidth="1"/>
    <col min="14849" max="14849" width="10.140625" style="31" customWidth="1"/>
    <col min="14850" max="14850" width="10.7109375" style="31" customWidth="1"/>
    <col min="14851" max="14851" width="11.85546875" style="31" customWidth="1"/>
    <col min="14852" max="15101" width="10.140625" style="31"/>
    <col min="15102" max="15102" width="6" style="31" customWidth="1"/>
    <col min="15103" max="15103" width="44" style="31" customWidth="1"/>
    <col min="15104" max="15104" width="10.7109375" style="31" customWidth="1"/>
    <col min="15105" max="15105" width="10.140625" style="31" customWidth="1"/>
    <col min="15106" max="15106" width="10.7109375" style="31" customWidth="1"/>
    <col min="15107" max="15107" width="11.85546875" style="31" customWidth="1"/>
    <col min="15108" max="15357" width="10.140625" style="31"/>
    <col min="15358" max="15358" width="6" style="31" customWidth="1"/>
    <col min="15359" max="15359" width="44" style="31" customWidth="1"/>
    <col min="15360" max="15360" width="10.7109375" style="31" customWidth="1"/>
    <col min="15361" max="15361" width="10.140625" style="31" customWidth="1"/>
    <col min="15362" max="15362" width="10.7109375" style="31" customWidth="1"/>
    <col min="15363" max="15363" width="11.85546875" style="31" customWidth="1"/>
    <col min="15364" max="15613" width="10.140625" style="31"/>
    <col min="15614" max="15614" width="6" style="31" customWidth="1"/>
    <col min="15615" max="15615" width="44" style="31" customWidth="1"/>
    <col min="15616" max="15616" width="10.7109375" style="31" customWidth="1"/>
    <col min="15617" max="15617" width="10.140625" style="31" customWidth="1"/>
    <col min="15618" max="15618" width="10.7109375" style="31" customWidth="1"/>
    <col min="15619" max="15619" width="11.85546875" style="31" customWidth="1"/>
    <col min="15620" max="15869" width="10.140625" style="31"/>
    <col min="15870" max="15870" width="6" style="31" customWidth="1"/>
    <col min="15871" max="15871" width="44" style="31" customWidth="1"/>
    <col min="15872" max="15872" width="10.7109375" style="31" customWidth="1"/>
    <col min="15873" max="15873" width="10.140625" style="31" customWidth="1"/>
    <col min="15874" max="15874" width="10.7109375" style="31" customWidth="1"/>
    <col min="15875" max="15875" width="11.85546875" style="31" customWidth="1"/>
    <col min="15876" max="16384" width="10.140625" style="31"/>
  </cols>
  <sheetData>
    <row r="1" spans="1:4" x14ac:dyDescent="0.25">
      <c r="A1" s="23" t="s">
        <v>26</v>
      </c>
      <c r="B1" s="4"/>
      <c r="C1" s="4"/>
      <c r="D1" s="4"/>
    </row>
    <row r="2" spans="1:4" x14ac:dyDescent="0.25">
      <c r="A2" s="23"/>
      <c r="B2" s="4"/>
      <c r="C2" s="4"/>
      <c r="D2" s="4" t="s">
        <v>69</v>
      </c>
    </row>
    <row r="3" spans="1:4" ht="48" customHeight="1" x14ac:dyDescent="0.25">
      <c r="A3" s="6" t="s">
        <v>0</v>
      </c>
      <c r="B3" s="29" t="s">
        <v>27</v>
      </c>
      <c r="C3" s="22" t="s">
        <v>120</v>
      </c>
      <c r="D3" s="22" t="s">
        <v>121</v>
      </c>
    </row>
    <row r="4" spans="1:4" x14ac:dyDescent="0.25">
      <c r="A4" s="27">
        <v>1</v>
      </c>
      <c r="B4" s="30">
        <v>2</v>
      </c>
      <c r="C4" s="27">
        <v>3</v>
      </c>
      <c r="D4" s="27">
        <v>4</v>
      </c>
    </row>
    <row r="5" spans="1:4" x14ac:dyDescent="0.25">
      <c r="A5" s="7">
        <v>1</v>
      </c>
      <c r="B5" s="3" t="s">
        <v>28</v>
      </c>
      <c r="C5" s="18">
        <f>C6</f>
        <v>369.1</v>
      </c>
      <c r="D5" s="18">
        <f>D6</f>
        <v>350.3</v>
      </c>
    </row>
    <row r="6" spans="1:4" x14ac:dyDescent="0.25">
      <c r="A6" s="7">
        <f>+A5+1</f>
        <v>2</v>
      </c>
      <c r="B6" s="3" t="s">
        <v>29</v>
      </c>
      <c r="C6" s="18">
        <f>C8</f>
        <v>369.1</v>
      </c>
      <c r="D6" s="18">
        <f>D8</f>
        <v>350.3</v>
      </c>
    </row>
    <row r="7" spans="1:4" x14ac:dyDescent="0.25">
      <c r="A7" s="7">
        <f t="shared" ref="A7:A81" si="0">+A6+1</f>
        <v>3</v>
      </c>
      <c r="B7" s="30" t="s">
        <v>1</v>
      </c>
      <c r="C7" s="18"/>
      <c r="D7" s="18"/>
    </row>
    <row r="8" spans="1:4" ht="31.5" x14ac:dyDescent="0.25">
      <c r="A8" s="7">
        <f t="shared" si="0"/>
        <v>4</v>
      </c>
      <c r="B8" s="2" t="s">
        <v>38</v>
      </c>
      <c r="C8" s="19">
        <v>369.1</v>
      </c>
      <c r="D8" s="19">
        <v>350.3</v>
      </c>
    </row>
    <row r="9" spans="1:4" x14ac:dyDescent="0.25">
      <c r="A9" s="7">
        <f t="shared" si="0"/>
        <v>5</v>
      </c>
      <c r="B9" s="3" t="s">
        <v>2</v>
      </c>
      <c r="C9" s="18">
        <f>C10+C11+C14+C47+C59+C66+C72+C80+C85+C86+C98+C102</f>
        <v>306571.7</v>
      </c>
      <c r="D9" s="18">
        <f>+D10+D11+D14+D59+D66+D72+D80+D85+D86+D98+D47+D102</f>
        <v>166667.6</v>
      </c>
    </row>
    <row r="10" spans="1:4" ht="31.5" x14ac:dyDescent="0.25">
      <c r="A10" s="7">
        <f t="shared" si="0"/>
        <v>6</v>
      </c>
      <c r="B10" s="2" t="s">
        <v>101</v>
      </c>
      <c r="C10" s="18">
        <v>799.8</v>
      </c>
      <c r="D10" s="18"/>
    </row>
    <row r="11" spans="1:4" x14ac:dyDescent="0.25">
      <c r="A11" s="7">
        <f t="shared" si="0"/>
        <v>7</v>
      </c>
      <c r="B11" s="5" t="s">
        <v>104</v>
      </c>
      <c r="C11" s="18">
        <f>C13</f>
        <v>1050</v>
      </c>
      <c r="D11" s="18">
        <f>D13</f>
        <v>0</v>
      </c>
    </row>
    <row r="12" spans="1:4" x14ac:dyDescent="0.25">
      <c r="A12" s="7">
        <f t="shared" si="0"/>
        <v>8</v>
      </c>
      <c r="B12" s="30" t="s">
        <v>1</v>
      </c>
      <c r="C12" s="18"/>
      <c r="D12" s="18"/>
    </row>
    <row r="13" spans="1:4" ht="31.5" x14ac:dyDescent="0.25">
      <c r="A13" s="7">
        <f t="shared" si="0"/>
        <v>9</v>
      </c>
      <c r="B13" s="6" t="s">
        <v>105</v>
      </c>
      <c r="C13" s="19">
        <v>1050</v>
      </c>
      <c r="D13" s="19"/>
    </row>
    <row r="14" spans="1:4" x14ac:dyDescent="0.25">
      <c r="A14" s="7">
        <f t="shared" si="0"/>
        <v>10</v>
      </c>
      <c r="B14" s="3" t="s">
        <v>29</v>
      </c>
      <c r="C14" s="18">
        <f t="shared" ref="C14:D14" si="1">+SUM(C16:C26)</f>
        <v>21136.5</v>
      </c>
      <c r="D14" s="18">
        <f t="shared" si="1"/>
        <v>12257.7</v>
      </c>
    </row>
    <row r="15" spans="1:4" x14ac:dyDescent="0.25">
      <c r="A15" s="7">
        <f t="shared" si="0"/>
        <v>11</v>
      </c>
      <c r="B15" s="30" t="s">
        <v>1</v>
      </c>
      <c r="C15" s="18"/>
      <c r="D15" s="19"/>
    </row>
    <row r="16" spans="1:4" ht="47.25" x14ac:dyDescent="0.25">
      <c r="A16" s="7">
        <f t="shared" si="0"/>
        <v>12</v>
      </c>
      <c r="B16" s="2" t="s">
        <v>30</v>
      </c>
      <c r="C16" s="19">
        <f>20451.6+20-462.9-369.1</f>
        <v>19639.599999999999</v>
      </c>
      <c r="D16" s="19">
        <f>11451.5+19.7</f>
        <v>11471.2</v>
      </c>
    </row>
    <row r="17" spans="1:4" ht="31.5" x14ac:dyDescent="0.25">
      <c r="A17" s="7">
        <f t="shared" si="0"/>
        <v>13</v>
      </c>
      <c r="B17" s="2" t="s">
        <v>31</v>
      </c>
      <c r="C17" s="19">
        <v>462.9</v>
      </c>
      <c r="D17" s="19"/>
    </row>
    <row r="18" spans="1:4" ht="31.5" x14ac:dyDescent="0.25">
      <c r="A18" s="7">
        <f t="shared" si="0"/>
        <v>14</v>
      </c>
      <c r="B18" s="2" t="s">
        <v>32</v>
      </c>
      <c r="C18" s="19">
        <v>150</v>
      </c>
      <c r="D18" s="19"/>
    </row>
    <row r="19" spans="1:4" ht="47.25" x14ac:dyDescent="0.25">
      <c r="A19" s="7">
        <f t="shared" si="0"/>
        <v>15</v>
      </c>
      <c r="B19" s="24" t="s">
        <v>111</v>
      </c>
      <c r="C19" s="19">
        <v>2</v>
      </c>
      <c r="D19" s="19">
        <v>2</v>
      </c>
    </row>
    <row r="20" spans="1:4" ht="31.5" x14ac:dyDescent="0.25">
      <c r="A20" s="7">
        <f t="shared" si="0"/>
        <v>16</v>
      </c>
      <c r="B20" s="24" t="s">
        <v>145</v>
      </c>
      <c r="C20" s="19">
        <v>6</v>
      </c>
      <c r="D20" s="19">
        <v>5.9</v>
      </c>
    </row>
    <row r="21" spans="1:4" ht="47.25" x14ac:dyDescent="0.25">
      <c r="A21" s="7">
        <f t="shared" si="0"/>
        <v>17</v>
      </c>
      <c r="B21" s="24" t="s">
        <v>174</v>
      </c>
      <c r="C21" s="19">
        <v>4.5</v>
      </c>
      <c r="D21" s="19">
        <v>4.4000000000000004</v>
      </c>
    </row>
    <row r="22" spans="1:4" ht="31.5" x14ac:dyDescent="0.25">
      <c r="A22" s="7">
        <f t="shared" si="0"/>
        <v>18</v>
      </c>
      <c r="B22" s="24" t="s">
        <v>146</v>
      </c>
      <c r="C22" s="19">
        <v>12.9</v>
      </c>
      <c r="D22" s="19">
        <v>12.8</v>
      </c>
    </row>
    <row r="23" spans="1:4" ht="63" x14ac:dyDescent="0.25">
      <c r="A23" s="7">
        <f t="shared" si="0"/>
        <v>19</v>
      </c>
      <c r="B23" s="24" t="s">
        <v>148</v>
      </c>
      <c r="C23" s="19">
        <v>7.1</v>
      </c>
      <c r="D23" s="19">
        <v>7</v>
      </c>
    </row>
    <row r="24" spans="1:4" ht="94.5" x14ac:dyDescent="0.25">
      <c r="A24" s="7">
        <f t="shared" si="0"/>
        <v>20</v>
      </c>
      <c r="B24" s="24" t="s">
        <v>147</v>
      </c>
      <c r="C24" s="19">
        <v>1.4</v>
      </c>
      <c r="D24" s="19">
        <v>1.2</v>
      </c>
    </row>
    <row r="25" spans="1:4" ht="63" x14ac:dyDescent="0.25">
      <c r="A25" s="7">
        <f t="shared" si="0"/>
        <v>21</v>
      </c>
      <c r="B25" s="24" t="s">
        <v>149</v>
      </c>
      <c r="C25" s="19">
        <v>20</v>
      </c>
      <c r="D25" s="19"/>
    </row>
    <row r="26" spans="1:4" ht="63" x14ac:dyDescent="0.25">
      <c r="A26" s="7">
        <f t="shared" si="0"/>
        <v>22</v>
      </c>
      <c r="B26" s="2" t="s">
        <v>33</v>
      </c>
      <c r="C26" s="19">
        <f t="shared" ref="C26:D26" si="2">+SUM(C28:C46)</f>
        <v>830.1</v>
      </c>
      <c r="D26" s="19">
        <f t="shared" si="2"/>
        <v>753.2</v>
      </c>
    </row>
    <row r="27" spans="1:4" x14ac:dyDescent="0.25">
      <c r="A27" s="7">
        <f t="shared" si="0"/>
        <v>23</v>
      </c>
      <c r="B27" s="30" t="s">
        <v>1</v>
      </c>
      <c r="C27" s="18"/>
      <c r="D27" s="19"/>
    </row>
    <row r="28" spans="1:4" ht="31.5" x14ac:dyDescent="0.25">
      <c r="A28" s="7">
        <f t="shared" si="0"/>
        <v>24</v>
      </c>
      <c r="B28" s="2" t="s">
        <v>112</v>
      </c>
      <c r="C28" s="19">
        <v>0.4</v>
      </c>
      <c r="D28" s="19">
        <v>0.4</v>
      </c>
    </row>
    <row r="29" spans="1:4" x14ac:dyDescent="0.25">
      <c r="A29" s="7">
        <f t="shared" si="0"/>
        <v>25</v>
      </c>
      <c r="B29" s="2" t="s">
        <v>12</v>
      </c>
      <c r="C29" s="19">
        <v>17.399999999999999</v>
      </c>
      <c r="D29" s="19">
        <v>11.8</v>
      </c>
    </row>
    <row r="30" spans="1:4" ht="31.5" x14ac:dyDescent="0.25">
      <c r="A30" s="7">
        <f t="shared" si="0"/>
        <v>26</v>
      </c>
      <c r="B30" s="2" t="s">
        <v>13</v>
      </c>
      <c r="C30" s="19">
        <v>17</v>
      </c>
      <c r="D30" s="19">
        <v>16.8</v>
      </c>
    </row>
    <row r="31" spans="1:4" ht="31.5" x14ac:dyDescent="0.25">
      <c r="A31" s="7">
        <f t="shared" si="0"/>
        <v>27</v>
      </c>
      <c r="B31" s="2" t="s">
        <v>66</v>
      </c>
      <c r="C31" s="19">
        <v>80</v>
      </c>
      <c r="D31" s="19">
        <v>64.099999999999994</v>
      </c>
    </row>
    <row r="32" spans="1:4" ht="31.5" x14ac:dyDescent="0.25">
      <c r="A32" s="7">
        <f t="shared" si="0"/>
        <v>28</v>
      </c>
      <c r="B32" s="2" t="s">
        <v>81</v>
      </c>
      <c r="C32" s="19">
        <v>33.200000000000003</v>
      </c>
      <c r="D32" s="19">
        <v>32.4</v>
      </c>
    </row>
    <row r="33" spans="1:4" x14ac:dyDescent="0.25">
      <c r="A33" s="7">
        <f t="shared" si="0"/>
        <v>29</v>
      </c>
      <c r="B33" s="2" t="s">
        <v>14</v>
      </c>
      <c r="C33" s="19">
        <v>91.3</v>
      </c>
      <c r="D33" s="19">
        <v>89.7</v>
      </c>
    </row>
    <row r="34" spans="1:4" x14ac:dyDescent="0.25">
      <c r="A34" s="7">
        <f t="shared" si="0"/>
        <v>30</v>
      </c>
      <c r="B34" s="2" t="s">
        <v>15</v>
      </c>
      <c r="C34" s="19">
        <v>143.30000000000001</v>
      </c>
      <c r="D34" s="19">
        <v>129.9</v>
      </c>
    </row>
    <row r="35" spans="1:4" ht="47.25" x14ac:dyDescent="0.25">
      <c r="A35" s="7">
        <f t="shared" si="0"/>
        <v>31</v>
      </c>
      <c r="B35" s="2" t="s">
        <v>62</v>
      </c>
      <c r="C35" s="19">
        <v>16.7</v>
      </c>
      <c r="D35" s="19">
        <v>16.3</v>
      </c>
    </row>
    <row r="36" spans="1:4" ht="31.5" x14ac:dyDescent="0.25">
      <c r="A36" s="7">
        <f t="shared" si="0"/>
        <v>32</v>
      </c>
      <c r="B36" s="2" t="s">
        <v>16</v>
      </c>
      <c r="C36" s="19">
        <v>2.8</v>
      </c>
      <c r="D36" s="19"/>
    </row>
    <row r="37" spans="1:4" x14ac:dyDescent="0.25">
      <c r="A37" s="7">
        <f t="shared" si="0"/>
        <v>33</v>
      </c>
      <c r="B37" s="2" t="s">
        <v>67</v>
      </c>
      <c r="C37" s="19">
        <v>6.7</v>
      </c>
      <c r="D37" s="19"/>
    </row>
    <row r="38" spans="1:4" ht="47.25" x14ac:dyDescent="0.25">
      <c r="A38" s="7">
        <f t="shared" si="0"/>
        <v>34</v>
      </c>
      <c r="B38" s="2" t="s">
        <v>140</v>
      </c>
      <c r="C38" s="19">
        <v>1.2</v>
      </c>
      <c r="D38" s="19">
        <v>1.1000000000000001</v>
      </c>
    </row>
    <row r="39" spans="1:4" x14ac:dyDescent="0.25">
      <c r="A39" s="7">
        <f t="shared" si="0"/>
        <v>35</v>
      </c>
      <c r="B39" s="6" t="s">
        <v>34</v>
      </c>
      <c r="C39" s="19">
        <v>25.7</v>
      </c>
      <c r="D39" s="19">
        <v>24.9</v>
      </c>
    </row>
    <row r="40" spans="1:4" ht="31.5" x14ac:dyDescent="0.25">
      <c r="A40" s="7">
        <f t="shared" si="0"/>
        <v>36</v>
      </c>
      <c r="B40" s="2" t="s">
        <v>83</v>
      </c>
      <c r="C40" s="19">
        <v>17.5</v>
      </c>
      <c r="D40" s="19">
        <v>17.2</v>
      </c>
    </row>
    <row r="41" spans="1:4" x14ac:dyDescent="0.25">
      <c r="A41" s="7">
        <f t="shared" si="0"/>
        <v>37</v>
      </c>
      <c r="B41" s="2" t="s">
        <v>35</v>
      </c>
      <c r="C41" s="19">
        <v>147.1</v>
      </c>
      <c r="D41" s="19">
        <v>137.5</v>
      </c>
    </row>
    <row r="42" spans="1:4" ht="31.5" x14ac:dyDescent="0.25">
      <c r="A42" s="7">
        <f t="shared" si="0"/>
        <v>38</v>
      </c>
      <c r="B42" s="2" t="s">
        <v>36</v>
      </c>
      <c r="C42" s="19">
        <v>31.3</v>
      </c>
      <c r="D42" s="19">
        <v>29.2</v>
      </c>
    </row>
    <row r="43" spans="1:4" x14ac:dyDescent="0.25">
      <c r="A43" s="7">
        <f t="shared" si="0"/>
        <v>39</v>
      </c>
      <c r="B43" s="2" t="s">
        <v>37</v>
      </c>
      <c r="C43" s="19">
        <v>103.3</v>
      </c>
      <c r="D43" s="19">
        <v>93.3</v>
      </c>
    </row>
    <row r="44" spans="1:4" ht="31.5" x14ac:dyDescent="0.25">
      <c r="A44" s="7">
        <f t="shared" si="0"/>
        <v>40</v>
      </c>
      <c r="B44" s="2" t="s">
        <v>84</v>
      </c>
      <c r="C44" s="19">
        <v>19</v>
      </c>
      <c r="D44" s="19">
        <v>18.7</v>
      </c>
    </row>
    <row r="45" spans="1:4" ht="31.5" x14ac:dyDescent="0.25">
      <c r="A45" s="7">
        <f t="shared" si="0"/>
        <v>41</v>
      </c>
      <c r="B45" s="2" t="s">
        <v>94</v>
      </c>
      <c r="C45" s="19">
        <v>42.4</v>
      </c>
      <c r="D45" s="19">
        <v>36.6</v>
      </c>
    </row>
    <row r="46" spans="1:4" ht="80.25" customHeight="1" x14ac:dyDescent="0.25">
      <c r="A46" s="7">
        <f t="shared" si="0"/>
        <v>42</v>
      </c>
      <c r="B46" s="2" t="s">
        <v>117</v>
      </c>
      <c r="C46" s="19">
        <v>33.799999999999997</v>
      </c>
      <c r="D46" s="19">
        <v>33.299999999999997</v>
      </c>
    </row>
    <row r="47" spans="1:4" x14ac:dyDescent="0.25">
      <c r="A47" s="7">
        <f t="shared" si="0"/>
        <v>43</v>
      </c>
      <c r="B47" s="3" t="s">
        <v>57</v>
      </c>
      <c r="C47" s="18">
        <f t="shared" ref="C47:D47" si="3">+SUM(C49:C54)</f>
        <v>7614.1</v>
      </c>
      <c r="D47" s="18">
        <f t="shared" si="3"/>
        <v>2828.2</v>
      </c>
    </row>
    <row r="48" spans="1:4" x14ac:dyDescent="0.25">
      <c r="A48" s="7">
        <f t="shared" si="0"/>
        <v>44</v>
      </c>
      <c r="B48" s="30" t="s">
        <v>1</v>
      </c>
      <c r="C48" s="19"/>
      <c r="D48" s="19"/>
    </row>
    <row r="49" spans="1:4" ht="31.5" x14ac:dyDescent="0.25">
      <c r="A49" s="7">
        <f t="shared" si="0"/>
        <v>45</v>
      </c>
      <c r="B49" s="2" t="s">
        <v>64</v>
      </c>
      <c r="C49" s="19">
        <v>2412.3000000000002</v>
      </c>
      <c r="D49" s="19">
        <v>1591.8</v>
      </c>
    </row>
    <row r="50" spans="1:4" ht="31.5" x14ac:dyDescent="0.25">
      <c r="A50" s="7">
        <f t="shared" si="0"/>
        <v>46</v>
      </c>
      <c r="B50" s="2" t="s">
        <v>65</v>
      </c>
      <c r="C50" s="19">
        <v>35.4</v>
      </c>
      <c r="D50" s="19">
        <v>17.399999999999999</v>
      </c>
    </row>
    <row r="51" spans="1:4" ht="31.5" x14ac:dyDescent="0.25">
      <c r="A51" s="7">
        <f t="shared" si="0"/>
        <v>47</v>
      </c>
      <c r="B51" s="2" t="s">
        <v>59</v>
      </c>
      <c r="C51" s="19">
        <v>250</v>
      </c>
      <c r="D51" s="19"/>
    </row>
    <row r="52" spans="1:4" ht="47.25" x14ac:dyDescent="0.25">
      <c r="A52" s="7">
        <f t="shared" si="0"/>
        <v>48</v>
      </c>
      <c r="B52" s="2" t="s">
        <v>87</v>
      </c>
      <c r="C52" s="19">
        <v>3630.8</v>
      </c>
      <c r="D52" s="19">
        <v>16.600000000000001</v>
      </c>
    </row>
    <row r="53" spans="1:4" ht="63.75" customHeight="1" x14ac:dyDescent="0.25">
      <c r="A53" s="7">
        <f t="shared" si="0"/>
        <v>49</v>
      </c>
      <c r="B53" s="2" t="s">
        <v>150</v>
      </c>
      <c r="C53" s="19">
        <v>5.2</v>
      </c>
      <c r="D53" s="19">
        <v>5.0999999999999996</v>
      </c>
    </row>
    <row r="54" spans="1:4" ht="63" x14ac:dyDescent="0.25">
      <c r="A54" s="7">
        <f t="shared" si="0"/>
        <v>50</v>
      </c>
      <c r="B54" s="24" t="s">
        <v>58</v>
      </c>
      <c r="C54" s="19">
        <f>+SUM(C56:C58)</f>
        <v>1280.4000000000001</v>
      </c>
      <c r="D54" s="19">
        <f>+SUM(D56:D58)</f>
        <v>1197.3</v>
      </c>
    </row>
    <row r="55" spans="1:4" x14ac:dyDescent="0.25">
      <c r="A55" s="7">
        <f t="shared" si="0"/>
        <v>51</v>
      </c>
      <c r="B55" s="30" t="s">
        <v>1</v>
      </c>
      <c r="C55" s="19"/>
      <c r="D55" s="19"/>
    </row>
    <row r="56" spans="1:4" ht="63" x14ac:dyDescent="0.25">
      <c r="A56" s="7">
        <f t="shared" si="0"/>
        <v>52</v>
      </c>
      <c r="B56" s="2" t="s">
        <v>125</v>
      </c>
      <c r="C56" s="19">
        <v>1125.2</v>
      </c>
      <c r="D56" s="19">
        <v>1068.4000000000001</v>
      </c>
    </row>
    <row r="57" spans="1:4" ht="31.5" x14ac:dyDescent="0.25">
      <c r="A57" s="7">
        <f t="shared" si="0"/>
        <v>53</v>
      </c>
      <c r="B57" s="2" t="s">
        <v>97</v>
      </c>
      <c r="C57" s="19">
        <v>147</v>
      </c>
      <c r="D57" s="19">
        <v>121.5</v>
      </c>
    </row>
    <row r="58" spans="1:4" ht="31.5" x14ac:dyDescent="0.25">
      <c r="A58" s="7">
        <f t="shared" si="0"/>
        <v>54</v>
      </c>
      <c r="B58" s="24" t="s">
        <v>72</v>
      </c>
      <c r="C58" s="19">
        <v>8.1999999999999993</v>
      </c>
      <c r="D58" s="19">
        <v>7.4</v>
      </c>
    </row>
    <row r="59" spans="1:4" x14ac:dyDescent="0.25">
      <c r="A59" s="7">
        <f t="shared" si="0"/>
        <v>55</v>
      </c>
      <c r="B59" s="5" t="s">
        <v>39</v>
      </c>
      <c r="C59" s="18">
        <f>+SUM(C61:C65)</f>
        <v>7967.5</v>
      </c>
      <c r="D59" s="18">
        <f>+SUM(D61:D62)</f>
        <v>0</v>
      </c>
    </row>
    <row r="60" spans="1:4" x14ac:dyDescent="0.25">
      <c r="A60" s="7">
        <f t="shared" si="0"/>
        <v>56</v>
      </c>
      <c r="B60" s="30" t="s">
        <v>1</v>
      </c>
      <c r="C60" s="19"/>
      <c r="D60" s="19"/>
    </row>
    <row r="61" spans="1:4" ht="31.5" x14ac:dyDescent="0.25">
      <c r="A61" s="7">
        <f t="shared" si="0"/>
        <v>57</v>
      </c>
      <c r="B61" s="6" t="s">
        <v>63</v>
      </c>
      <c r="C61" s="19">
        <f>1614.1+5000</f>
        <v>6614.1</v>
      </c>
      <c r="D61" s="19"/>
    </row>
    <row r="62" spans="1:4" x14ac:dyDescent="0.25">
      <c r="A62" s="7">
        <f t="shared" si="0"/>
        <v>58</v>
      </c>
      <c r="B62" s="2" t="s">
        <v>40</v>
      </c>
      <c r="C62" s="19">
        <v>1000</v>
      </c>
      <c r="D62" s="19"/>
    </row>
    <row r="63" spans="1:4" ht="63" x14ac:dyDescent="0.25">
      <c r="A63" s="7">
        <f t="shared" si="0"/>
        <v>59</v>
      </c>
      <c r="B63" s="2" t="s">
        <v>164</v>
      </c>
      <c r="C63" s="19">
        <v>345</v>
      </c>
      <c r="D63" s="19"/>
    </row>
    <row r="64" spans="1:4" ht="44.25" customHeight="1" x14ac:dyDescent="0.25">
      <c r="A64" s="7">
        <f t="shared" si="0"/>
        <v>60</v>
      </c>
      <c r="B64" s="2" t="s">
        <v>129</v>
      </c>
      <c r="C64" s="19">
        <v>3.9</v>
      </c>
      <c r="D64" s="19"/>
    </row>
    <row r="65" spans="1:4" ht="45.75" customHeight="1" x14ac:dyDescent="0.25">
      <c r="A65" s="7">
        <f t="shared" si="0"/>
        <v>61</v>
      </c>
      <c r="B65" s="2" t="s">
        <v>130</v>
      </c>
      <c r="C65" s="19">
        <v>4.5</v>
      </c>
      <c r="D65" s="19"/>
    </row>
    <row r="66" spans="1:4" ht="31.5" x14ac:dyDescent="0.25">
      <c r="A66" s="7">
        <f t="shared" si="0"/>
        <v>62</v>
      </c>
      <c r="B66" s="2" t="s">
        <v>98</v>
      </c>
      <c r="C66" s="18">
        <f>+SUM(C68:C71)</f>
        <v>30146.5</v>
      </c>
      <c r="D66" s="18">
        <f>+SUM(D68:D71)</f>
        <v>0</v>
      </c>
    </row>
    <row r="67" spans="1:4" x14ac:dyDescent="0.25">
      <c r="A67" s="7">
        <f t="shared" si="0"/>
        <v>63</v>
      </c>
      <c r="B67" s="30" t="s">
        <v>1</v>
      </c>
      <c r="C67" s="18"/>
      <c r="D67" s="18"/>
    </row>
    <row r="68" spans="1:4" ht="31.5" x14ac:dyDescent="0.25">
      <c r="A68" s="7">
        <f t="shared" si="0"/>
        <v>64</v>
      </c>
      <c r="B68" s="2" t="s">
        <v>86</v>
      </c>
      <c r="C68" s="19">
        <f>8229.3+769.1+3365</f>
        <v>12363.4</v>
      </c>
      <c r="D68" s="19"/>
    </row>
    <row r="69" spans="1:4" ht="63" x14ac:dyDescent="0.25">
      <c r="A69" s="7">
        <f t="shared" si="0"/>
        <v>65</v>
      </c>
      <c r="B69" s="2" t="s">
        <v>163</v>
      </c>
      <c r="C69" s="19">
        <v>5530.3</v>
      </c>
      <c r="D69" s="19"/>
    </row>
    <row r="70" spans="1:4" ht="103.5" customHeight="1" x14ac:dyDescent="0.25">
      <c r="A70" s="7">
        <f t="shared" si="0"/>
        <v>66</v>
      </c>
      <c r="B70" s="2" t="s">
        <v>162</v>
      </c>
      <c r="C70" s="19">
        <v>4042.5</v>
      </c>
      <c r="D70" s="19"/>
    </row>
    <row r="71" spans="1:4" ht="47.25" x14ac:dyDescent="0.25">
      <c r="A71" s="7">
        <f t="shared" si="0"/>
        <v>67</v>
      </c>
      <c r="B71" s="2" t="s">
        <v>90</v>
      </c>
      <c r="C71" s="19">
        <v>8210.2999999999993</v>
      </c>
      <c r="D71" s="19"/>
    </row>
    <row r="72" spans="1:4" ht="31.5" x14ac:dyDescent="0.25">
      <c r="A72" s="7">
        <f t="shared" si="0"/>
        <v>68</v>
      </c>
      <c r="B72" s="2" t="s">
        <v>99</v>
      </c>
      <c r="C72" s="18">
        <f>+SUM(C74:C79)</f>
        <v>14565.2</v>
      </c>
      <c r="D72" s="18">
        <f>+SUM(D74:D79)</f>
        <v>991.6</v>
      </c>
    </row>
    <row r="73" spans="1:4" x14ac:dyDescent="0.25">
      <c r="A73" s="7">
        <f t="shared" si="0"/>
        <v>69</v>
      </c>
      <c r="B73" s="30" t="s">
        <v>1</v>
      </c>
      <c r="C73" s="18"/>
      <c r="D73" s="18"/>
    </row>
    <row r="74" spans="1:4" ht="47.25" x14ac:dyDescent="0.25">
      <c r="A74" s="7">
        <f t="shared" si="0"/>
        <v>70</v>
      </c>
      <c r="B74" s="2" t="s">
        <v>41</v>
      </c>
      <c r="C74" s="19">
        <v>12607.4</v>
      </c>
      <c r="D74" s="19">
        <v>966</v>
      </c>
    </row>
    <row r="75" spans="1:4" ht="47.25" x14ac:dyDescent="0.25">
      <c r="A75" s="7">
        <f t="shared" si="0"/>
        <v>71</v>
      </c>
      <c r="B75" s="2" t="s">
        <v>47</v>
      </c>
      <c r="C75" s="19">
        <v>35.700000000000003</v>
      </c>
      <c r="D75" s="19">
        <v>25.6</v>
      </c>
    </row>
    <row r="76" spans="1:4" ht="47.25" x14ac:dyDescent="0.25">
      <c r="A76" s="7">
        <f t="shared" si="0"/>
        <v>72</v>
      </c>
      <c r="B76" s="2" t="s">
        <v>115</v>
      </c>
      <c r="C76" s="19">
        <v>700</v>
      </c>
      <c r="D76" s="19"/>
    </row>
    <row r="77" spans="1:4" ht="60.75" customHeight="1" x14ac:dyDescent="0.25">
      <c r="A77" s="7">
        <f t="shared" si="0"/>
        <v>73</v>
      </c>
      <c r="B77" s="2" t="s">
        <v>123</v>
      </c>
      <c r="C77" s="19">
        <v>24.5</v>
      </c>
      <c r="D77" s="19"/>
    </row>
    <row r="78" spans="1:4" ht="65.25" customHeight="1" x14ac:dyDescent="0.25">
      <c r="A78" s="7">
        <f t="shared" si="0"/>
        <v>74</v>
      </c>
      <c r="B78" s="2" t="s">
        <v>100</v>
      </c>
      <c r="C78" s="19">
        <v>545.20000000000005</v>
      </c>
      <c r="D78" s="19"/>
    </row>
    <row r="79" spans="1:4" ht="82.5" customHeight="1" x14ac:dyDescent="0.25">
      <c r="A79" s="7">
        <f t="shared" si="0"/>
        <v>75</v>
      </c>
      <c r="B79" s="2" t="s">
        <v>151</v>
      </c>
      <c r="C79" s="19">
        <v>652.4</v>
      </c>
      <c r="D79" s="18"/>
    </row>
    <row r="80" spans="1:4" x14ac:dyDescent="0.25">
      <c r="A80" s="7">
        <f t="shared" si="0"/>
        <v>76</v>
      </c>
      <c r="B80" s="3" t="s">
        <v>74</v>
      </c>
      <c r="C80" s="18">
        <f>+SUM(C82:C84)</f>
        <v>11761.4</v>
      </c>
      <c r="D80" s="18">
        <f>+SUM(D82:D84)</f>
        <v>5813.6</v>
      </c>
    </row>
    <row r="81" spans="1:4" x14ac:dyDescent="0.25">
      <c r="A81" s="7">
        <f t="shared" si="0"/>
        <v>77</v>
      </c>
      <c r="B81" s="30" t="s">
        <v>1</v>
      </c>
      <c r="C81" s="18"/>
      <c r="D81" s="18"/>
    </row>
    <row r="82" spans="1:4" ht="31.5" x14ac:dyDescent="0.25">
      <c r="A82" s="7">
        <f t="shared" ref="A82:A129" si="4">+A81+1</f>
        <v>78</v>
      </c>
      <c r="B82" s="2" t="s">
        <v>73</v>
      </c>
      <c r="C82" s="19">
        <f>11090.3+200</f>
        <v>11290.3</v>
      </c>
      <c r="D82" s="19">
        <v>5793.2</v>
      </c>
    </row>
    <row r="83" spans="1:4" ht="31.5" x14ac:dyDescent="0.25">
      <c r="A83" s="7">
        <f t="shared" si="4"/>
        <v>79</v>
      </c>
      <c r="B83" s="2" t="s">
        <v>75</v>
      </c>
      <c r="C83" s="19">
        <v>413.7</v>
      </c>
      <c r="D83" s="19">
        <v>20.399999999999999</v>
      </c>
    </row>
    <row r="84" spans="1:4" ht="47.25" x14ac:dyDescent="0.25">
      <c r="A84" s="7">
        <f t="shared" si="4"/>
        <v>80</v>
      </c>
      <c r="B84" s="2" t="s">
        <v>109</v>
      </c>
      <c r="C84" s="19">
        <v>57.4</v>
      </c>
      <c r="D84" s="19"/>
    </row>
    <row r="85" spans="1:4" ht="31.5" x14ac:dyDescent="0.25">
      <c r="A85" s="7">
        <f t="shared" si="4"/>
        <v>81</v>
      </c>
      <c r="B85" s="24" t="s">
        <v>118</v>
      </c>
      <c r="C85" s="18">
        <v>343.7</v>
      </c>
      <c r="D85" s="18"/>
    </row>
    <row r="86" spans="1:4" x14ac:dyDescent="0.25">
      <c r="A86" s="7">
        <f t="shared" si="4"/>
        <v>82</v>
      </c>
      <c r="B86" s="3" t="s">
        <v>42</v>
      </c>
      <c r="C86" s="18">
        <f t="shared" ref="C86:D86" si="5">+SUM(C88:C97)</f>
        <v>160106.4</v>
      </c>
      <c r="D86" s="18">
        <f t="shared" si="5"/>
        <v>126961.2</v>
      </c>
    </row>
    <row r="87" spans="1:4" x14ac:dyDescent="0.25">
      <c r="A87" s="7">
        <f t="shared" si="4"/>
        <v>83</v>
      </c>
      <c r="B87" s="30" t="s">
        <v>1</v>
      </c>
      <c r="C87" s="18"/>
      <c r="D87" s="18"/>
    </row>
    <row r="88" spans="1:4" ht="31.5" x14ac:dyDescent="0.25">
      <c r="A88" s="7">
        <f t="shared" si="4"/>
        <v>84</v>
      </c>
      <c r="B88" s="2" t="s">
        <v>43</v>
      </c>
      <c r="C88" s="19">
        <v>69768.899999999994</v>
      </c>
      <c r="D88" s="19">
        <v>50382.8</v>
      </c>
    </row>
    <row r="89" spans="1:4" ht="31.5" x14ac:dyDescent="0.25">
      <c r="A89" s="7">
        <f t="shared" si="4"/>
        <v>85</v>
      </c>
      <c r="B89" s="2" t="s">
        <v>50</v>
      </c>
      <c r="C89" s="19">
        <v>7111.5</v>
      </c>
      <c r="D89" s="19">
        <v>2505.8000000000002</v>
      </c>
    </row>
    <row r="90" spans="1:4" ht="47.25" x14ac:dyDescent="0.25">
      <c r="A90" s="7">
        <f t="shared" si="4"/>
        <v>86</v>
      </c>
      <c r="B90" s="2" t="s">
        <v>95</v>
      </c>
      <c r="C90" s="19">
        <v>75629.2</v>
      </c>
      <c r="D90" s="19">
        <v>72529</v>
      </c>
    </row>
    <row r="91" spans="1:4" ht="47.25" x14ac:dyDescent="0.25">
      <c r="A91" s="7">
        <f t="shared" si="4"/>
        <v>87</v>
      </c>
      <c r="B91" s="24" t="s">
        <v>48</v>
      </c>
      <c r="C91" s="19">
        <v>1846.8</v>
      </c>
      <c r="D91" s="19">
        <v>1442.1</v>
      </c>
    </row>
    <row r="92" spans="1:4" ht="63" x14ac:dyDescent="0.25">
      <c r="A92" s="7">
        <f t="shared" si="4"/>
        <v>88</v>
      </c>
      <c r="B92" s="24" t="s">
        <v>49</v>
      </c>
      <c r="C92" s="19">
        <v>1.7</v>
      </c>
      <c r="D92" s="19"/>
    </row>
    <row r="93" spans="1:4" ht="31.5" x14ac:dyDescent="0.25">
      <c r="A93" s="7">
        <f t="shared" si="4"/>
        <v>89</v>
      </c>
      <c r="B93" s="2" t="s">
        <v>114</v>
      </c>
      <c r="C93" s="19">
        <v>1183</v>
      </c>
      <c r="D93" s="19">
        <v>33</v>
      </c>
    </row>
    <row r="94" spans="1:4" ht="63" x14ac:dyDescent="0.25">
      <c r="A94" s="7">
        <f t="shared" si="4"/>
        <v>90</v>
      </c>
      <c r="B94" s="2" t="s">
        <v>160</v>
      </c>
      <c r="C94" s="19">
        <v>38.9</v>
      </c>
      <c r="D94" s="19">
        <v>19.899999999999999</v>
      </c>
    </row>
    <row r="95" spans="1:4" ht="78.75" x14ac:dyDescent="0.25">
      <c r="A95" s="7">
        <f t="shared" si="4"/>
        <v>91</v>
      </c>
      <c r="B95" s="2" t="s">
        <v>158</v>
      </c>
      <c r="C95" s="19">
        <v>276.39999999999998</v>
      </c>
      <c r="D95" s="19">
        <v>47.1</v>
      </c>
    </row>
    <row r="96" spans="1:4" ht="31.5" x14ac:dyDescent="0.25">
      <c r="A96" s="7">
        <f t="shared" si="4"/>
        <v>92</v>
      </c>
      <c r="B96" s="2" t="s">
        <v>116</v>
      </c>
      <c r="C96" s="19">
        <v>3719.5</v>
      </c>
      <c r="D96" s="19"/>
    </row>
    <row r="97" spans="1:4" ht="47.25" x14ac:dyDescent="0.25">
      <c r="A97" s="7">
        <f t="shared" si="4"/>
        <v>93</v>
      </c>
      <c r="B97" s="2" t="s">
        <v>89</v>
      </c>
      <c r="C97" s="19">
        <v>530.5</v>
      </c>
      <c r="D97" s="19">
        <v>1.5</v>
      </c>
    </row>
    <row r="98" spans="1:4" x14ac:dyDescent="0.25">
      <c r="A98" s="7">
        <f t="shared" si="4"/>
        <v>94</v>
      </c>
      <c r="B98" s="5" t="s">
        <v>44</v>
      </c>
      <c r="C98" s="18">
        <f>+SUM(C100:C101)</f>
        <v>13417.7</v>
      </c>
      <c r="D98" s="18">
        <f>+SUM(D100:D101)</f>
        <v>5684.6</v>
      </c>
    </row>
    <row r="99" spans="1:4" x14ac:dyDescent="0.25">
      <c r="A99" s="7">
        <f t="shared" si="4"/>
        <v>95</v>
      </c>
      <c r="B99" s="30" t="s">
        <v>1</v>
      </c>
      <c r="C99" s="18"/>
      <c r="D99" s="18"/>
    </row>
    <row r="100" spans="1:4" ht="31.5" x14ac:dyDescent="0.25">
      <c r="A100" s="7">
        <f t="shared" si="4"/>
        <v>96</v>
      </c>
      <c r="B100" s="6" t="s">
        <v>45</v>
      </c>
      <c r="C100" s="19">
        <v>13056.6</v>
      </c>
      <c r="D100" s="19">
        <v>5684.6</v>
      </c>
    </row>
    <row r="101" spans="1:4" ht="31.5" x14ac:dyDescent="0.25">
      <c r="A101" s="7">
        <f t="shared" si="4"/>
        <v>97</v>
      </c>
      <c r="B101" s="2" t="s">
        <v>51</v>
      </c>
      <c r="C101" s="19">
        <v>361.1</v>
      </c>
      <c r="D101" s="19"/>
    </row>
    <row r="102" spans="1:4" x14ac:dyDescent="0.25">
      <c r="A102" s="7">
        <f t="shared" si="4"/>
        <v>98</v>
      </c>
      <c r="B102" s="5" t="s">
        <v>76</v>
      </c>
      <c r="C102" s="18">
        <f t="shared" ref="C102:D102" si="6">+SUM(C104:C119)</f>
        <v>37662.9</v>
      </c>
      <c r="D102" s="18">
        <f t="shared" si="6"/>
        <v>12130.7</v>
      </c>
    </row>
    <row r="103" spans="1:4" x14ac:dyDescent="0.25">
      <c r="A103" s="7">
        <f t="shared" si="4"/>
        <v>99</v>
      </c>
      <c r="B103" s="30" t="s">
        <v>1</v>
      </c>
      <c r="C103" s="19"/>
      <c r="D103" s="19"/>
    </row>
    <row r="104" spans="1:4" ht="31.5" x14ac:dyDescent="0.25">
      <c r="A104" s="7">
        <f t="shared" si="4"/>
        <v>100</v>
      </c>
      <c r="B104" s="6" t="s">
        <v>46</v>
      </c>
      <c r="C104" s="19">
        <f>21106.2+600</f>
        <v>21706.2</v>
      </c>
      <c r="D104" s="19">
        <v>8174.6</v>
      </c>
    </row>
    <row r="105" spans="1:4" ht="31.5" x14ac:dyDescent="0.25">
      <c r="A105" s="7">
        <f t="shared" si="4"/>
        <v>101</v>
      </c>
      <c r="B105" s="25" t="s">
        <v>55</v>
      </c>
      <c r="C105" s="19">
        <v>774.2</v>
      </c>
      <c r="D105" s="19">
        <v>241.7</v>
      </c>
    </row>
    <row r="106" spans="1:4" ht="47.25" x14ac:dyDescent="0.25">
      <c r="A106" s="7">
        <f t="shared" si="4"/>
        <v>102</v>
      </c>
      <c r="B106" s="2" t="s">
        <v>56</v>
      </c>
      <c r="C106" s="19">
        <v>1815</v>
      </c>
      <c r="D106" s="19"/>
    </row>
    <row r="107" spans="1:4" ht="47.25" x14ac:dyDescent="0.25">
      <c r="A107" s="7">
        <f t="shared" si="4"/>
        <v>103</v>
      </c>
      <c r="B107" s="6" t="s">
        <v>88</v>
      </c>
      <c r="C107" s="19">
        <v>479.9</v>
      </c>
      <c r="D107" s="19">
        <v>49.5</v>
      </c>
    </row>
    <row r="108" spans="1:4" ht="47.25" x14ac:dyDescent="0.25">
      <c r="A108" s="7">
        <f t="shared" si="4"/>
        <v>104</v>
      </c>
      <c r="B108" s="6" t="s">
        <v>107</v>
      </c>
      <c r="C108" s="19">
        <v>99.7</v>
      </c>
      <c r="D108" s="19"/>
    </row>
    <row r="109" spans="1:4" ht="47.25" x14ac:dyDescent="0.25">
      <c r="A109" s="7">
        <f t="shared" si="4"/>
        <v>105</v>
      </c>
      <c r="B109" s="24" t="s">
        <v>54</v>
      </c>
      <c r="C109" s="19">
        <v>20.2</v>
      </c>
      <c r="D109" s="19"/>
    </row>
    <row r="110" spans="1:4" ht="52.5" customHeight="1" x14ac:dyDescent="0.25">
      <c r="A110" s="7">
        <f t="shared" si="4"/>
        <v>106</v>
      </c>
      <c r="B110" s="6" t="s">
        <v>131</v>
      </c>
      <c r="C110" s="19">
        <v>61.7</v>
      </c>
      <c r="D110" s="19"/>
    </row>
    <row r="111" spans="1:4" ht="37.5" customHeight="1" x14ac:dyDescent="0.25">
      <c r="A111" s="7">
        <f t="shared" si="4"/>
        <v>107</v>
      </c>
      <c r="B111" s="6" t="s">
        <v>157</v>
      </c>
      <c r="C111" s="19">
        <v>300.8</v>
      </c>
      <c r="D111" s="18"/>
    </row>
    <row r="112" spans="1:4" ht="65.25" customHeight="1" x14ac:dyDescent="0.25">
      <c r="A112" s="7">
        <f t="shared" si="4"/>
        <v>108</v>
      </c>
      <c r="B112" s="6" t="s">
        <v>161</v>
      </c>
      <c r="C112" s="19">
        <v>149.4</v>
      </c>
      <c r="D112" s="19"/>
    </row>
    <row r="113" spans="1:4" ht="34.5" customHeight="1" x14ac:dyDescent="0.25">
      <c r="A113" s="7">
        <f t="shared" si="4"/>
        <v>109</v>
      </c>
      <c r="B113" s="6" t="s">
        <v>152</v>
      </c>
      <c r="C113" s="19">
        <v>324.2</v>
      </c>
      <c r="D113" s="19"/>
    </row>
    <row r="114" spans="1:4" ht="67.5" customHeight="1" x14ac:dyDescent="0.25">
      <c r="A114" s="7">
        <f t="shared" si="4"/>
        <v>110</v>
      </c>
      <c r="B114" s="6" t="s">
        <v>153</v>
      </c>
      <c r="C114" s="19">
        <v>0.2</v>
      </c>
      <c r="D114" s="19"/>
    </row>
    <row r="115" spans="1:4" ht="63.75" customHeight="1" x14ac:dyDescent="0.25">
      <c r="A115" s="7">
        <f t="shared" si="4"/>
        <v>111</v>
      </c>
      <c r="B115" s="6" t="s">
        <v>154</v>
      </c>
      <c r="C115" s="19">
        <v>363.6</v>
      </c>
      <c r="D115" s="19">
        <v>358.4</v>
      </c>
    </row>
    <row r="116" spans="1:4" ht="52.5" customHeight="1" x14ac:dyDescent="0.25">
      <c r="A116" s="7">
        <f t="shared" si="4"/>
        <v>112</v>
      </c>
      <c r="B116" s="6" t="s">
        <v>155</v>
      </c>
      <c r="C116" s="19">
        <v>68.2</v>
      </c>
      <c r="D116" s="19">
        <v>67.2</v>
      </c>
    </row>
    <row r="117" spans="1:4" ht="78.75" customHeight="1" x14ac:dyDescent="0.25">
      <c r="A117" s="7">
        <f t="shared" si="4"/>
        <v>113</v>
      </c>
      <c r="B117" s="6" t="s">
        <v>156</v>
      </c>
      <c r="C117" s="19">
        <v>354.9</v>
      </c>
      <c r="D117" s="19"/>
    </row>
    <row r="118" spans="1:4" ht="78" customHeight="1" x14ac:dyDescent="0.25">
      <c r="A118" s="7">
        <f t="shared" si="4"/>
        <v>114</v>
      </c>
      <c r="B118" s="6" t="s">
        <v>159</v>
      </c>
      <c r="C118" s="19">
        <v>70.7</v>
      </c>
      <c r="D118" s="18"/>
    </row>
    <row r="119" spans="1:4" ht="63" x14ac:dyDescent="0.25">
      <c r="A119" s="7">
        <f t="shared" si="4"/>
        <v>115</v>
      </c>
      <c r="B119" s="24" t="s">
        <v>52</v>
      </c>
      <c r="C119" s="19">
        <f>+SUM(C121:C125)</f>
        <v>11074</v>
      </c>
      <c r="D119" s="19">
        <f>+SUM(D121:D125)</f>
        <v>3239.3</v>
      </c>
    </row>
    <row r="120" spans="1:4" x14ac:dyDescent="0.25">
      <c r="A120" s="7">
        <f t="shared" si="4"/>
        <v>116</v>
      </c>
      <c r="B120" s="30" t="s">
        <v>1</v>
      </c>
      <c r="C120" s="19"/>
      <c r="D120" s="19"/>
    </row>
    <row r="121" spans="1:4" x14ac:dyDescent="0.25">
      <c r="A121" s="7">
        <f t="shared" si="4"/>
        <v>117</v>
      </c>
      <c r="B121" s="2" t="s">
        <v>17</v>
      </c>
      <c r="C121" s="19">
        <f>6263.3+272</f>
        <v>6535.3</v>
      </c>
      <c r="D121" s="19">
        <v>3239.3</v>
      </c>
    </row>
    <row r="122" spans="1:4" ht="31.5" x14ac:dyDescent="0.25">
      <c r="A122" s="7">
        <f t="shared" si="4"/>
        <v>118</v>
      </c>
      <c r="B122" s="2" t="s">
        <v>53</v>
      </c>
      <c r="C122" s="19">
        <v>1045.4000000000001</v>
      </c>
      <c r="D122" s="19"/>
    </row>
    <row r="123" spans="1:4" x14ac:dyDescent="0.25">
      <c r="A123" s="7">
        <f t="shared" si="4"/>
        <v>119</v>
      </c>
      <c r="B123" s="2" t="s">
        <v>19</v>
      </c>
      <c r="C123" s="19">
        <v>2582.1999999999998</v>
      </c>
      <c r="D123" s="19"/>
    </row>
    <row r="124" spans="1:4" ht="31.5" x14ac:dyDescent="0.25">
      <c r="A124" s="7">
        <f t="shared" si="4"/>
        <v>120</v>
      </c>
      <c r="B124" s="2" t="s">
        <v>80</v>
      </c>
      <c r="C124" s="19">
        <v>437.3</v>
      </c>
      <c r="D124" s="19"/>
    </row>
    <row r="125" spans="1:4" x14ac:dyDescent="0.25">
      <c r="A125" s="7">
        <f t="shared" si="4"/>
        <v>121</v>
      </c>
      <c r="B125" s="24" t="s">
        <v>82</v>
      </c>
      <c r="C125" s="19">
        <v>473.8</v>
      </c>
      <c r="D125" s="19"/>
    </row>
    <row r="126" spans="1:4" x14ac:dyDescent="0.25">
      <c r="A126" s="7">
        <f t="shared" si="4"/>
        <v>122</v>
      </c>
      <c r="B126" s="3" t="s">
        <v>103</v>
      </c>
      <c r="C126" s="18">
        <f>C5+C9</f>
        <v>306940.79999999999</v>
      </c>
      <c r="D126" s="18">
        <f>+D5+D9</f>
        <v>167017.9</v>
      </c>
    </row>
    <row r="127" spans="1:4" x14ac:dyDescent="0.25">
      <c r="A127" s="7">
        <f t="shared" si="4"/>
        <v>123</v>
      </c>
      <c r="B127" s="30" t="s">
        <v>1</v>
      </c>
      <c r="C127" s="19"/>
      <c r="D127" s="19"/>
    </row>
    <row r="128" spans="1:4" x14ac:dyDescent="0.25">
      <c r="A128" s="7">
        <f t="shared" si="4"/>
        <v>124</v>
      </c>
      <c r="B128" s="2" t="s">
        <v>102</v>
      </c>
      <c r="C128" s="19">
        <v>3719.5</v>
      </c>
      <c r="D128" s="19"/>
    </row>
    <row r="129" spans="1:4" x14ac:dyDescent="0.25">
      <c r="A129" s="7">
        <f t="shared" si="4"/>
        <v>125</v>
      </c>
      <c r="B129" s="3" t="s">
        <v>165</v>
      </c>
      <c r="C129" s="18">
        <f>C126-C128</f>
        <v>303221.3</v>
      </c>
      <c r="D129" s="18">
        <f t="shared" ref="D129" si="7">+D126-D128</f>
        <v>167017.9</v>
      </c>
    </row>
    <row r="131" spans="1:4" x14ac:dyDescent="0.25">
      <c r="B131" s="33"/>
    </row>
  </sheetData>
  <pageMargins left="0.94488188976377963" right="0.35433070866141736" top="0.74803149606299213" bottom="0.39370078740157483" header="0" footer="0"/>
  <pageSetup paperSize="9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2</vt:i4>
      </vt:variant>
      <vt:variant>
        <vt:lpstr>Įvardinti diapazonai</vt:lpstr>
      </vt:variant>
      <vt:variant>
        <vt:i4>2</vt:i4>
      </vt:variant>
    </vt:vector>
  </HeadingPairs>
  <TitlesOfParts>
    <vt:vector size="4" baseType="lpstr">
      <vt:lpstr>1 pr. pajamos </vt:lpstr>
      <vt:lpstr>1 pr. asignavimai</vt:lpstr>
      <vt:lpstr>'1 pr. asignavimai'!Print_Titles</vt:lpstr>
      <vt:lpstr>'1 pr. pajamos '!Print_Titles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Evaldas Barcas</dc:creator>
  <cp:lastModifiedBy>Virginija Palaimiene</cp:lastModifiedBy>
  <cp:lastPrinted>2023-03-20T12:30:16Z</cp:lastPrinted>
  <dcterms:created xsi:type="dcterms:W3CDTF">2013-11-22T06:09:34Z</dcterms:created>
  <dcterms:modified xsi:type="dcterms:W3CDTF">2023-05-29T05:39:17Z</dcterms:modified>
</cp:coreProperties>
</file>