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.Jundule\Desktop\"/>
    </mc:Choice>
  </mc:AlternateContent>
  <bookViews>
    <workbookView xWindow="-120" yWindow="-16320" windowWidth="29040" windowHeight="15840" tabRatio="796" firstSheet="2" activeTab="3"/>
  </bookViews>
  <sheets>
    <sheet name="PARTNERS" sheetId="4" r:id="rId1"/>
    <sheet name="IMPLEMENTATION" sheetId="2" r:id="rId2"/>
    <sheet name="STAFF_DAYS" sheetId="3" r:id="rId3"/>
    <sheet name="SUMMARY" sheetId="16" r:id="rId4"/>
    <sheet name="TOTAL_BUDGET" sheetId="15" r:id="rId5"/>
    <sheet name="LP_EIN" sheetId="1" r:id="rId6"/>
    <sheet name="P2_AAR" sheetId="6" r:id="rId7"/>
    <sheet name="P3_CAR" sheetId="7" r:id="rId8"/>
    <sheet name="P4_GDA" sheetId="8" r:id="rId9"/>
    <sheet name="P5_IAS" sheetId="9" r:id="rId10"/>
    <sheet name="P6_VES" sheetId="10" r:id="rId11"/>
    <sheet name="P7_OUL" sheetId="11" r:id="rId12"/>
    <sheet name="P8_PER" sheetId="12" r:id="rId13"/>
    <sheet name="P10_VIL" sheetId="14" r:id="rId14"/>
    <sheet name="P9_TET" sheetId="13" r:id="rId15"/>
    <sheet name="AUX" sheetId="5" state="hidden" r:id="rId16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5" l="1"/>
  <c r="AG73" i="13"/>
  <c r="AH73" i="13"/>
  <c r="AJ73" i="13"/>
  <c r="AK73" i="13"/>
  <c r="AL73" i="13"/>
  <c r="AM73" i="13"/>
  <c r="W73" i="13"/>
  <c r="X73" i="13"/>
  <c r="Y73" i="13"/>
  <c r="AA73" i="13"/>
  <c r="AD73" i="13"/>
  <c r="O73" i="13"/>
  <c r="P73" i="13"/>
  <c r="R73" i="13"/>
  <c r="U73" i="13"/>
  <c r="L73" i="13"/>
  <c r="AG73" i="14"/>
  <c r="AH73" i="14"/>
  <c r="AJ73" i="14"/>
  <c r="AK73" i="14"/>
  <c r="AL73" i="14"/>
  <c r="AM73" i="14"/>
  <c r="W73" i="14"/>
  <c r="X73" i="14"/>
  <c r="Y73" i="14"/>
  <c r="AA73" i="14"/>
  <c r="AD73" i="14"/>
  <c r="O73" i="14"/>
  <c r="P73" i="14"/>
  <c r="R73" i="14"/>
  <c r="U73" i="14"/>
  <c r="L73" i="14"/>
  <c r="AG73" i="12"/>
  <c r="AH73" i="12"/>
  <c r="AJ73" i="12"/>
  <c r="AK73" i="12"/>
  <c r="AL73" i="12"/>
  <c r="AM73" i="12"/>
  <c r="W73" i="12"/>
  <c r="X73" i="12"/>
  <c r="Y73" i="12"/>
  <c r="AA73" i="12"/>
  <c r="AD73" i="12"/>
  <c r="O73" i="12"/>
  <c r="P73" i="12"/>
  <c r="R73" i="12"/>
  <c r="U73" i="12"/>
  <c r="L73" i="12"/>
  <c r="AG73" i="11"/>
  <c r="AH73" i="11"/>
  <c r="AJ73" i="11"/>
  <c r="AK73" i="11"/>
  <c r="AL73" i="11"/>
  <c r="AM73" i="11"/>
  <c r="W73" i="11"/>
  <c r="X73" i="11"/>
  <c r="Y73" i="11"/>
  <c r="AA73" i="11"/>
  <c r="AD73" i="11"/>
  <c r="O73" i="11"/>
  <c r="P73" i="11"/>
  <c r="R73" i="11"/>
  <c r="U73" i="11"/>
  <c r="L73" i="11"/>
  <c r="AG73" i="10"/>
  <c r="AH73" i="10"/>
  <c r="AJ73" i="10"/>
  <c r="AK73" i="10"/>
  <c r="AL73" i="10"/>
  <c r="AM73" i="10"/>
  <c r="W73" i="10"/>
  <c r="X73" i="10"/>
  <c r="Y73" i="10"/>
  <c r="AA73" i="10"/>
  <c r="AD73" i="10"/>
  <c r="O73" i="10"/>
  <c r="P73" i="10"/>
  <c r="R73" i="10"/>
  <c r="U73" i="10"/>
  <c r="L73" i="10"/>
  <c r="AG73" i="9"/>
  <c r="AH73" i="9"/>
  <c r="AJ73" i="9"/>
  <c r="AK73" i="9"/>
  <c r="AL73" i="9"/>
  <c r="AM73" i="9"/>
  <c r="W73" i="9"/>
  <c r="X73" i="9"/>
  <c r="Y73" i="9"/>
  <c r="AA73" i="9"/>
  <c r="AD73" i="9"/>
  <c r="O73" i="9"/>
  <c r="P73" i="9"/>
  <c r="R73" i="9"/>
  <c r="U73" i="9"/>
  <c r="L73" i="9"/>
  <c r="AG73" i="8"/>
  <c r="AH73" i="8"/>
  <c r="AJ73" i="8"/>
  <c r="AK73" i="8"/>
  <c r="AL73" i="8"/>
  <c r="AM73" i="8"/>
  <c r="W73" i="8"/>
  <c r="X73" i="8"/>
  <c r="Y73" i="8"/>
  <c r="AA73" i="8"/>
  <c r="AD73" i="8"/>
  <c r="O73" i="8"/>
  <c r="P73" i="8"/>
  <c r="R73" i="8"/>
  <c r="U73" i="8"/>
  <c r="L73" i="8"/>
  <c r="AG73" i="7"/>
  <c r="AH73" i="7"/>
  <c r="AJ73" i="7"/>
  <c r="AK73" i="7"/>
  <c r="AL73" i="7"/>
  <c r="AM73" i="7"/>
  <c r="W73" i="7"/>
  <c r="X73" i="7"/>
  <c r="Y73" i="7"/>
  <c r="AA73" i="7"/>
  <c r="AD73" i="7"/>
  <c r="O73" i="7"/>
  <c r="P73" i="7"/>
  <c r="R73" i="7"/>
  <c r="U73" i="7"/>
  <c r="L73" i="7"/>
  <c r="AG73" i="6"/>
  <c r="AH73" i="6"/>
  <c r="AJ73" i="6"/>
  <c r="AK73" i="6"/>
  <c r="AL73" i="6"/>
  <c r="AM73" i="6"/>
  <c r="W73" i="6"/>
  <c r="X73" i="6"/>
  <c r="Y73" i="6"/>
  <c r="AA73" i="6"/>
  <c r="AD73" i="6"/>
  <c r="O73" i="6"/>
  <c r="P73" i="6"/>
  <c r="R73" i="6"/>
  <c r="U73" i="6"/>
  <c r="L73" i="6"/>
  <c r="AK73" i="1"/>
  <c r="AM71" i="13"/>
  <c r="AM88" i="13"/>
  <c r="AM89" i="13"/>
  <c r="AM1" i="13"/>
  <c r="AM2" i="13"/>
  <c r="E34" i="16"/>
  <c r="AD71" i="13"/>
  <c r="AD88" i="13"/>
  <c r="AD89" i="13"/>
  <c r="AD1" i="13"/>
  <c r="AD2" i="13"/>
  <c r="E33" i="16"/>
  <c r="U71" i="13"/>
  <c r="U88" i="13"/>
  <c r="U89" i="13"/>
  <c r="U1" i="13"/>
  <c r="U2" i="13"/>
  <c r="E32" i="16"/>
  <c r="E35" i="16"/>
  <c r="AJ73" i="1"/>
  <c r="AL73" i="1"/>
  <c r="AM73" i="1"/>
  <c r="AM71" i="1"/>
  <c r="AM88" i="1"/>
  <c r="AM89" i="1"/>
  <c r="AM1" i="1"/>
  <c r="AM2" i="1"/>
  <c r="AM71" i="6"/>
  <c r="AM88" i="6"/>
  <c r="AM89" i="6"/>
  <c r="AM1" i="6"/>
  <c r="AM2" i="6"/>
  <c r="AM71" i="7"/>
  <c r="AM88" i="7"/>
  <c r="AM89" i="7"/>
  <c r="AM1" i="7"/>
  <c r="AM2" i="7"/>
  <c r="AM71" i="8"/>
  <c r="AM88" i="8"/>
  <c r="AM89" i="8"/>
  <c r="AM1" i="8"/>
  <c r="AM2" i="8"/>
  <c r="AM71" i="9"/>
  <c r="AM88" i="9"/>
  <c r="AM89" i="9"/>
  <c r="AM1" i="9"/>
  <c r="AM2" i="9"/>
  <c r="AM71" i="10"/>
  <c r="AM88" i="10"/>
  <c r="AM89" i="10"/>
  <c r="AM1" i="10"/>
  <c r="AM2" i="10"/>
  <c r="AM71" i="11"/>
  <c r="AM88" i="11"/>
  <c r="AM89" i="11"/>
  <c r="AM1" i="11"/>
  <c r="AM2" i="11"/>
  <c r="AM71" i="12"/>
  <c r="AM88" i="12"/>
  <c r="AM89" i="12"/>
  <c r="AM1" i="12"/>
  <c r="AM2" i="12"/>
  <c r="AM71" i="14"/>
  <c r="AM88" i="14"/>
  <c r="AM89" i="14"/>
  <c r="AM1" i="14"/>
  <c r="AM2" i="14"/>
  <c r="E27" i="16"/>
  <c r="AA73" i="1"/>
  <c r="AD73" i="1"/>
  <c r="AD71" i="1"/>
  <c r="AD88" i="1"/>
  <c r="AD89" i="1"/>
  <c r="AD1" i="1"/>
  <c r="AD2" i="1"/>
  <c r="AD71" i="6"/>
  <c r="AD88" i="6"/>
  <c r="AD89" i="6"/>
  <c r="AD1" i="6"/>
  <c r="AD2" i="6"/>
  <c r="AD71" i="7"/>
  <c r="AD88" i="7"/>
  <c r="AD89" i="7"/>
  <c r="AD1" i="7"/>
  <c r="AD2" i="7"/>
  <c r="AD71" i="8"/>
  <c r="AD88" i="8"/>
  <c r="AD89" i="8"/>
  <c r="AD1" i="8"/>
  <c r="AD2" i="8"/>
  <c r="AD71" i="9"/>
  <c r="AD88" i="9"/>
  <c r="AD89" i="9"/>
  <c r="AD1" i="9"/>
  <c r="AD2" i="9"/>
  <c r="AD71" i="10"/>
  <c r="AD88" i="10"/>
  <c r="AD89" i="10"/>
  <c r="AD1" i="10"/>
  <c r="AD2" i="10"/>
  <c r="AD71" i="11"/>
  <c r="AD88" i="11"/>
  <c r="AD89" i="11"/>
  <c r="AD1" i="11"/>
  <c r="AD2" i="11"/>
  <c r="AD71" i="12"/>
  <c r="AD88" i="12"/>
  <c r="AD89" i="12"/>
  <c r="AD1" i="12"/>
  <c r="AD2" i="12"/>
  <c r="AD71" i="14"/>
  <c r="AD88" i="14"/>
  <c r="AD89" i="14"/>
  <c r="AD1" i="14"/>
  <c r="AD2" i="14"/>
  <c r="E26" i="16"/>
  <c r="R73" i="1"/>
  <c r="U73" i="1"/>
  <c r="U71" i="1"/>
  <c r="U88" i="1"/>
  <c r="U89" i="1"/>
  <c r="U1" i="1"/>
  <c r="U2" i="1"/>
  <c r="U71" i="6"/>
  <c r="U88" i="6"/>
  <c r="U89" i="6"/>
  <c r="U1" i="6"/>
  <c r="U2" i="6"/>
  <c r="U71" i="7"/>
  <c r="U88" i="7"/>
  <c r="U89" i="7"/>
  <c r="U1" i="7"/>
  <c r="U2" i="7"/>
  <c r="U71" i="8"/>
  <c r="U88" i="8"/>
  <c r="U89" i="8"/>
  <c r="U1" i="8"/>
  <c r="U2" i="8"/>
  <c r="U71" i="9"/>
  <c r="U88" i="9"/>
  <c r="U89" i="9"/>
  <c r="U1" i="9"/>
  <c r="U2" i="9"/>
  <c r="U71" i="10"/>
  <c r="U88" i="10"/>
  <c r="U89" i="10"/>
  <c r="U1" i="10"/>
  <c r="U2" i="10"/>
  <c r="U71" i="11"/>
  <c r="U88" i="11"/>
  <c r="U89" i="11"/>
  <c r="U1" i="11"/>
  <c r="U2" i="11"/>
  <c r="U71" i="12"/>
  <c r="U88" i="12"/>
  <c r="U89" i="12"/>
  <c r="U1" i="12"/>
  <c r="U2" i="12"/>
  <c r="U71" i="14"/>
  <c r="U88" i="14"/>
  <c r="U89" i="14"/>
  <c r="U1" i="14"/>
  <c r="U2" i="14"/>
  <c r="E25" i="16"/>
  <c r="E28" i="16"/>
  <c r="L73" i="1"/>
  <c r="L71" i="1"/>
  <c r="L88" i="1"/>
  <c r="L89" i="1"/>
  <c r="L1" i="1"/>
  <c r="L3" i="1"/>
  <c r="H3" i="16"/>
  <c r="L71" i="6"/>
  <c r="L88" i="6"/>
  <c r="L89" i="6"/>
  <c r="L1" i="6"/>
  <c r="L3" i="6"/>
  <c r="H4" i="16"/>
  <c r="L71" i="7"/>
  <c r="L88" i="7"/>
  <c r="L89" i="7"/>
  <c r="L1" i="7"/>
  <c r="L3" i="7"/>
  <c r="H5" i="16"/>
  <c r="L71" i="8"/>
  <c r="L88" i="8"/>
  <c r="L89" i="8"/>
  <c r="L1" i="8"/>
  <c r="L3" i="8"/>
  <c r="H6" i="16"/>
  <c r="L71" i="9"/>
  <c r="L88" i="9"/>
  <c r="L89" i="9"/>
  <c r="L1" i="9"/>
  <c r="L3" i="9"/>
  <c r="H7" i="16"/>
  <c r="L71" i="10"/>
  <c r="L88" i="10"/>
  <c r="L89" i="10"/>
  <c r="L1" i="10"/>
  <c r="L3" i="10"/>
  <c r="H8" i="16"/>
  <c r="L71" i="11"/>
  <c r="L88" i="11"/>
  <c r="L89" i="11"/>
  <c r="L1" i="11"/>
  <c r="L3" i="11"/>
  <c r="H9" i="16"/>
  <c r="L71" i="12"/>
  <c r="L88" i="12"/>
  <c r="L89" i="12"/>
  <c r="L1" i="12"/>
  <c r="L3" i="12"/>
  <c r="H10" i="16"/>
  <c r="L71" i="14"/>
  <c r="L88" i="14"/>
  <c r="L89" i="14"/>
  <c r="L1" i="14"/>
  <c r="L3" i="14"/>
  <c r="H11" i="16"/>
  <c r="H12" i="16"/>
  <c r="L71" i="13"/>
  <c r="L88" i="13"/>
  <c r="L89" i="13"/>
  <c r="L1" i="13"/>
  <c r="L3" i="13"/>
  <c r="H16" i="16"/>
  <c r="H17" i="16"/>
  <c r="H21" i="16"/>
  <c r="L2" i="1"/>
  <c r="G3" i="16"/>
  <c r="L2" i="6"/>
  <c r="G4" i="16"/>
  <c r="L2" i="7"/>
  <c r="G5" i="16"/>
  <c r="L2" i="8"/>
  <c r="G6" i="16"/>
  <c r="L2" i="9"/>
  <c r="G7" i="16"/>
  <c r="L2" i="10"/>
  <c r="G8" i="16"/>
  <c r="L2" i="11"/>
  <c r="G9" i="16"/>
  <c r="L2" i="12"/>
  <c r="G10" i="16"/>
  <c r="L2" i="14"/>
  <c r="G11" i="16"/>
  <c r="G12" i="16"/>
  <c r="L2" i="13"/>
  <c r="G16" i="16"/>
  <c r="G17" i="16"/>
  <c r="G21" i="16"/>
  <c r="E3" i="16"/>
  <c r="E4" i="16"/>
  <c r="E5" i="16"/>
  <c r="E6" i="16"/>
  <c r="E7" i="16"/>
  <c r="E8" i="16"/>
  <c r="E9" i="16"/>
  <c r="E10" i="16"/>
  <c r="E11" i="16"/>
  <c r="E12" i="16"/>
  <c r="E16" i="16"/>
  <c r="E17" i="16"/>
  <c r="E21" i="16"/>
  <c r="F16" i="16"/>
  <c r="F11" i="16"/>
  <c r="F10" i="16"/>
  <c r="F9" i="16"/>
  <c r="F8" i="16"/>
  <c r="F7" i="16"/>
  <c r="F6" i="16"/>
  <c r="F5" i="16"/>
  <c r="F4" i="16"/>
  <c r="F3" i="16"/>
  <c r="K2" i="13"/>
  <c r="K3" i="13"/>
  <c r="U3" i="13"/>
  <c r="AD3" i="13"/>
  <c r="AM3" i="13"/>
  <c r="AO3" i="13"/>
  <c r="AO2" i="13"/>
  <c r="AO1" i="13"/>
  <c r="K2" i="14"/>
  <c r="K3" i="14"/>
  <c r="U3" i="14"/>
  <c r="AD3" i="14"/>
  <c r="AM3" i="14"/>
  <c r="AO3" i="14"/>
  <c r="AO2" i="14"/>
  <c r="AO1" i="14"/>
  <c r="K2" i="12"/>
  <c r="K3" i="12"/>
  <c r="U3" i="12"/>
  <c r="AD3" i="12"/>
  <c r="AM3" i="12"/>
  <c r="AO3" i="12"/>
  <c r="AO2" i="12"/>
  <c r="AO1" i="12"/>
  <c r="K2" i="11"/>
  <c r="K3" i="11"/>
  <c r="U3" i="11"/>
  <c r="AD3" i="11"/>
  <c r="AM3" i="11"/>
  <c r="AO3" i="11"/>
  <c r="AO2" i="11"/>
  <c r="AO1" i="11"/>
  <c r="L40" i="10"/>
  <c r="L28" i="10"/>
  <c r="L60" i="10"/>
  <c r="K2" i="10"/>
  <c r="K3" i="10"/>
  <c r="U3" i="10"/>
  <c r="AD3" i="10"/>
  <c r="AI37" i="10" a="1"/>
  <c r="AI37" i="10"/>
  <c r="AM37" i="10"/>
  <c r="AM38" i="10"/>
  <c r="AM39" i="10"/>
  <c r="AM40" i="10"/>
  <c r="AM28" i="10"/>
  <c r="AM60" i="10"/>
  <c r="AM3" i="10"/>
  <c r="AO3" i="10"/>
  <c r="AO2" i="10"/>
  <c r="AO1" i="10"/>
  <c r="K2" i="9"/>
  <c r="K3" i="9"/>
  <c r="U3" i="9"/>
  <c r="AD3" i="9"/>
  <c r="AM3" i="9"/>
  <c r="AO3" i="9"/>
  <c r="AO2" i="9"/>
  <c r="AO1" i="9"/>
  <c r="K2" i="8"/>
  <c r="K3" i="8"/>
  <c r="U3" i="8"/>
  <c r="AD3" i="8"/>
  <c r="AM3" i="8"/>
  <c r="AO3" i="8"/>
  <c r="AO2" i="8"/>
  <c r="AO1" i="8"/>
  <c r="K2" i="7"/>
  <c r="K3" i="7"/>
  <c r="U3" i="7"/>
  <c r="AD3" i="7"/>
  <c r="AM3" i="7"/>
  <c r="AO3" i="7"/>
  <c r="AO2" i="7"/>
  <c r="AO1" i="7"/>
  <c r="S31" i="13"/>
  <c r="S31" i="12"/>
  <c r="S31" i="11"/>
  <c r="S31" i="10"/>
  <c r="S31" i="9"/>
  <c r="S31" i="8"/>
  <c r="S31" i="7"/>
  <c r="U31" i="7"/>
  <c r="U28" i="7"/>
  <c r="U60" i="7"/>
  <c r="K2" i="1"/>
  <c r="K3" i="1"/>
  <c r="U3" i="1"/>
  <c r="AD3" i="1"/>
  <c r="AM3" i="1"/>
  <c r="AO3" i="1"/>
  <c r="AO2" i="1"/>
  <c r="AO1" i="1"/>
  <c r="AM3" i="6"/>
  <c r="AD3" i="6"/>
  <c r="U3" i="6"/>
  <c r="S31" i="6"/>
  <c r="Q43" i="1"/>
  <c r="S43" i="1"/>
  <c r="AK38" i="1"/>
  <c r="AK39" i="1"/>
  <c r="AK40" i="1"/>
  <c r="AK37" i="1"/>
  <c r="AB34" i="1"/>
  <c r="AB35" i="1"/>
  <c r="AB36" i="1"/>
  <c r="AB33" i="1"/>
  <c r="S32" i="1"/>
  <c r="A32" i="1"/>
  <c r="H103" i="14"/>
  <c r="G103" i="14"/>
  <c r="F103" i="14"/>
  <c r="H102" i="14"/>
  <c r="G102" i="14"/>
  <c r="F102" i="14"/>
  <c r="H101" i="14"/>
  <c r="G101" i="14"/>
  <c r="F101" i="14"/>
  <c r="H100" i="14"/>
  <c r="G100" i="14"/>
  <c r="F100" i="14"/>
  <c r="H99" i="14"/>
  <c r="G99" i="14"/>
  <c r="F99" i="14"/>
  <c r="AJ31" i="13"/>
  <c r="AJ32" i="13"/>
  <c r="AJ33" i="13"/>
  <c r="AJ34" i="13"/>
  <c r="AJ36" i="13"/>
  <c r="AJ37" i="13"/>
  <c r="AJ38" i="13"/>
  <c r="AJ39" i="13"/>
  <c r="H103" i="13"/>
  <c r="AA31" i="13"/>
  <c r="AA32" i="13"/>
  <c r="AA33" i="13"/>
  <c r="AA34" i="13"/>
  <c r="AA36" i="13"/>
  <c r="AA37" i="13"/>
  <c r="AA38" i="13"/>
  <c r="AA39" i="13"/>
  <c r="G103" i="13"/>
  <c r="R31" i="13"/>
  <c r="R32" i="13"/>
  <c r="R33" i="13"/>
  <c r="R34" i="13"/>
  <c r="R36" i="13"/>
  <c r="R37" i="13"/>
  <c r="R38" i="13"/>
  <c r="R39" i="13"/>
  <c r="F103" i="13"/>
  <c r="H102" i="13"/>
  <c r="G102" i="13"/>
  <c r="F102" i="13"/>
  <c r="H101" i="13"/>
  <c r="G101" i="13"/>
  <c r="F101" i="13"/>
  <c r="AK37" i="13" a="1"/>
  <c r="H100" i="13"/>
  <c r="G100" i="13"/>
  <c r="F100" i="13"/>
  <c r="H99" i="13"/>
  <c r="G99" i="13"/>
  <c r="F99" i="13"/>
  <c r="AJ31" i="12"/>
  <c r="AJ32" i="12"/>
  <c r="AJ33" i="12"/>
  <c r="AJ35" i="12"/>
  <c r="AJ36" i="12"/>
  <c r="AJ37" i="12"/>
  <c r="AJ39" i="12"/>
  <c r="AJ40" i="12"/>
  <c r="H103" i="12"/>
  <c r="AA31" i="12"/>
  <c r="AA32" i="12"/>
  <c r="AA33" i="12"/>
  <c r="AA35" i="12"/>
  <c r="AA36" i="12"/>
  <c r="AA37" i="12"/>
  <c r="AA39" i="12"/>
  <c r="AA40" i="12"/>
  <c r="G103" i="12"/>
  <c r="R31" i="12"/>
  <c r="R32" i="12"/>
  <c r="R33" i="12"/>
  <c r="R35" i="12"/>
  <c r="R36" i="12"/>
  <c r="R37" i="12"/>
  <c r="R39" i="12"/>
  <c r="R40" i="12"/>
  <c r="F103" i="12"/>
  <c r="H102" i="12"/>
  <c r="G102" i="12"/>
  <c r="F102" i="12"/>
  <c r="H101" i="12"/>
  <c r="G101" i="12"/>
  <c r="F101" i="12"/>
  <c r="AK37" i="12" a="1"/>
  <c r="H100" i="12"/>
  <c r="G100" i="12"/>
  <c r="F100" i="12"/>
  <c r="H99" i="12"/>
  <c r="G99" i="12"/>
  <c r="F99" i="12"/>
  <c r="AJ31" i="11"/>
  <c r="AJ32" i="11"/>
  <c r="AJ33" i="11"/>
  <c r="AJ34" i="11"/>
  <c r="AJ35" i="11"/>
  <c r="AJ38" i="11"/>
  <c r="AJ39" i="11"/>
  <c r="AJ40" i="11"/>
  <c r="H103" i="11"/>
  <c r="AA31" i="11"/>
  <c r="AA32" i="11"/>
  <c r="AA33" i="11"/>
  <c r="AA34" i="11"/>
  <c r="AA35" i="11"/>
  <c r="AA38" i="11"/>
  <c r="AA39" i="11"/>
  <c r="AA40" i="11"/>
  <c r="G103" i="11"/>
  <c r="R31" i="11"/>
  <c r="R32" i="11"/>
  <c r="R33" i="11"/>
  <c r="R34" i="11"/>
  <c r="R35" i="11"/>
  <c r="R38" i="11"/>
  <c r="R39" i="11"/>
  <c r="R40" i="11"/>
  <c r="F103" i="11"/>
  <c r="H102" i="11"/>
  <c r="G102" i="11"/>
  <c r="F102" i="11"/>
  <c r="H101" i="11"/>
  <c r="G101" i="11"/>
  <c r="F101" i="11"/>
  <c r="AK37" i="11" a="1"/>
  <c r="AK37" i="11"/>
  <c r="H100" i="11"/>
  <c r="G100" i="11"/>
  <c r="F100" i="11"/>
  <c r="H99" i="11"/>
  <c r="G99" i="11"/>
  <c r="F99" i="11"/>
  <c r="AJ31" i="10"/>
  <c r="AJ32" i="10"/>
  <c r="AJ33" i="10"/>
  <c r="AJ34" i="10"/>
  <c r="AJ37" i="10"/>
  <c r="AJ38" i="10"/>
  <c r="AJ39" i="10"/>
  <c r="AJ40" i="10"/>
  <c r="H103" i="10"/>
  <c r="AA31" i="10"/>
  <c r="AA32" i="10"/>
  <c r="AA33" i="10"/>
  <c r="AA34" i="10"/>
  <c r="AA37" i="10"/>
  <c r="AA38" i="10"/>
  <c r="AA39" i="10"/>
  <c r="AA40" i="10"/>
  <c r="G103" i="10"/>
  <c r="R31" i="10"/>
  <c r="R32" i="10"/>
  <c r="R33" i="10"/>
  <c r="R34" i="10"/>
  <c r="R37" i="10"/>
  <c r="R38" i="10"/>
  <c r="R39" i="10"/>
  <c r="R40" i="10"/>
  <c r="F103" i="10"/>
  <c r="H102" i="10"/>
  <c r="G102" i="10"/>
  <c r="F102" i="10"/>
  <c r="H101" i="10"/>
  <c r="G101" i="10"/>
  <c r="F101" i="10"/>
  <c r="H100" i="10"/>
  <c r="AB33" i="10" a="1"/>
  <c r="G100" i="10"/>
  <c r="F100" i="10"/>
  <c r="H99" i="10"/>
  <c r="G99" i="10"/>
  <c r="F99" i="10"/>
  <c r="AJ31" i="9"/>
  <c r="AJ32" i="9"/>
  <c r="AJ33" i="9"/>
  <c r="AJ36" i="9"/>
  <c r="AJ37" i="9"/>
  <c r="AJ38" i="9"/>
  <c r="AJ39" i="9"/>
  <c r="AJ40" i="9"/>
  <c r="H103" i="9"/>
  <c r="AA31" i="9"/>
  <c r="AA32" i="9"/>
  <c r="AA33" i="9"/>
  <c r="AA36" i="9"/>
  <c r="AA37" i="9"/>
  <c r="AA38" i="9"/>
  <c r="AA39" i="9"/>
  <c r="AA40" i="9"/>
  <c r="G103" i="9"/>
  <c r="R31" i="9"/>
  <c r="R32" i="9"/>
  <c r="R33" i="9"/>
  <c r="R36" i="9"/>
  <c r="R37" i="9"/>
  <c r="R38" i="9"/>
  <c r="R39" i="9"/>
  <c r="R40" i="9"/>
  <c r="F103" i="9"/>
  <c r="H102" i="9"/>
  <c r="G102" i="9"/>
  <c r="F102" i="9"/>
  <c r="H101" i="9"/>
  <c r="G101" i="9"/>
  <c r="F101" i="9"/>
  <c r="H100" i="9"/>
  <c r="AB33" i="9" a="1"/>
  <c r="G100" i="9"/>
  <c r="F100" i="9"/>
  <c r="H99" i="9"/>
  <c r="G99" i="9"/>
  <c r="F99" i="9"/>
  <c r="AJ31" i="8"/>
  <c r="AJ32" i="8"/>
  <c r="AJ33" i="8"/>
  <c r="AJ35" i="8"/>
  <c r="AJ36" i="8"/>
  <c r="AJ37" i="8"/>
  <c r="AJ39" i="8"/>
  <c r="AJ40" i="8"/>
  <c r="H103" i="8"/>
  <c r="AA31" i="8"/>
  <c r="AA32" i="8"/>
  <c r="AA33" i="8"/>
  <c r="AA35" i="8"/>
  <c r="AA36" i="8"/>
  <c r="AA37" i="8"/>
  <c r="AA39" i="8"/>
  <c r="AA40" i="8"/>
  <c r="G103" i="8"/>
  <c r="R31" i="8"/>
  <c r="R32" i="8"/>
  <c r="R33" i="8"/>
  <c r="R35" i="8"/>
  <c r="R36" i="8"/>
  <c r="R37" i="8"/>
  <c r="R39" i="8"/>
  <c r="R40" i="8"/>
  <c r="F103" i="8"/>
  <c r="H102" i="8"/>
  <c r="G102" i="8"/>
  <c r="F102" i="8"/>
  <c r="H101" i="8"/>
  <c r="G101" i="8"/>
  <c r="F101" i="8"/>
  <c r="H100" i="8"/>
  <c r="AB33" i="8" a="1"/>
  <c r="G100" i="8"/>
  <c r="F100" i="8"/>
  <c r="H99" i="8"/>
  <c r="G99" i="8"/>
  <c r="F99" i="8"/>
  <c r="AJ31" i="7"/>
  <c r="AJ32" i="7"/>
  <c r="AJ34" i="7"/>
  <c r="AJ35" i="7"/>
  <c r="AJ37" i="7"/>
  <c r="AJ38" i="7"/>
  <c r="AJ39" i="7"/>
  <c r="AJ40" i="7"/>
  <c r="H103" i="7"/>
  <c r="AA31" i="7"/>
  <c r="AA32" i="7"/>
  <c r="AA34" i="7"/>
  <c r="AA35" i="7"/>
  <c r="AA37" i="7"/>
  <c r="AA38" i="7"/>
  <c r="AA39" i="7"/>
  <c r="AA40" i="7"/>
  <c r="G103" i="7"/>
  <c r="R31" i="7"/>
  <c r="R32" i="7"/>
  <c r="R34" i="7"/>
  <c r="R35" i="7"/>
  <c r="R37" i="7"/>
  <c r="R38" i="7"/>
  <c r="R39" i="7"/>
  <c r="R40" i="7"/>
  <c r="F103" i="7"/>
  <c r="H102" i="7"/>
  <c r="G102" i="7"/>
  <c r="F102" i="7"/>
  <c r="H101" i="7"/>
  <c r="G101" i="7"/>
  <c r="F101" i="7"/>
  <c r="H100" i="7"/>
  <c r="AB33" i="7" a="1"/>
  <c r="AB33" i="7"/>
  <c r="G100" i="7"/>
  <c r="F100" i="7"/>
  <c r="H99" i="7"/>
  <c r="G99" i="7"/>
  <c r="F99" i="7"/>
  <c r="AJ31" i="6"/>
  <c r="AJ36" i="6"/>
  <c r="AJ37" i="6"/>
  <c r="AJ33" i="6"/>
  <c r="AJ34" i="6"/>
  <c r="AJ38" i="6"/>
  <c r="AJ39" i="6"/>
  <c r="AJ40" i="6"/>
  <c r="H103" i="6"/>
  <c r="AA31" i="6"/>
  <c r="AA36" i="6"/>
  <c r="AA37" i="6"/>
  <c r="AA33" i="6"/>
  <c r="AA34" i="6"/>
  <c r="AA38" i="6"/>
  <c r="AA39" i="6"/>
  <c r="AA40" i="6"/>
  <c r="G103" i="6"/>
  <c r="R31" i="6"/>
  <c r="R36" i="6"/>
  <c r="R37" i="6"/>
  <c r="R33" i="6"/>
  <c r="R34" i="6"/>
  <c r="R38" i="6"/>
  <c r="R39" i="6"/>
  <c r="R40" i="6"/>
  <c r="F103" i="6"/>
  <c r="H102" i="6"/>
  <c r="G102" i="6"/>
  <c r="F102" i="6"/>
  <c r="H101" i="6"/>
  <c r="G101" i="6"/>
  <c r="F101" i="6"/>
  <c r="H100" i="6"/>
  <c r="G100" i="6"/>
  <c r="F100" i="6"/>
  <c r="H99" i="6"/>
  <c r="G99" i="6"/>
  <c r="F99" i="6"/>
  <c r="AJ32" i="1"/>
  <c r="AJ33" i="1"/>
  <c r="AJ34" i="1"/>
  <c r="AJ35" i="1"/>
  <c r="AJ36" i="1"/>
  <c r="AJ37" i="1"/>
  <c r="AJ38" i="1"/>
  <c r="AJ39" i="1"/>
  <c r="AJ40" i="1"/>
  <c r="AJ43" i="1"/>
  <c r="H100" i="1"/>
  <c r="H101" i="1"/>
  <c r="H102" i="1"/>
  <c r="H103" i="1"/>
  <c r="H99" i="1"/>
  <c r="AA32" i="1"/>
  <c r="AA33" i="1"/>
  <c r="AA34" i="1"/>
  <c r="AA35" i="1"/>
  <c r="AA36" i="1"/>
  <c r="AA37" i="1"/>
  <c r="AA38" i="1"/>
  <c r="AA39" i="1"/>
  <c r="AA40" i="1"/>
  <c r="AA43" i="1"/>
  <c r="G100" i="1"/>
  <c r="G101" i="1"/>
  <c r="G102" i="1"/>
  <c r="G103" i="1"/>
  <c r="G99" i="1"/>
  <c r="R32" i="1"/>
  <c r="R33" i="1"/>
  <c r="R34" i="1"/>
  <c r="R35" i="1"/>
  <c r="R36" i="1"/>
  <c r="R37" i="1"/>
  <c r="R38" i="1"/>
  <c r="R39" i="1"/>
  <c r="R40" i="1"/>
  <c r="R43" i="1"/>
  <c r="F100" i="1"/>
  <c r="F101" i="1"/>
  <c r="F102" i="1"/>
  <c r="F103" i="1"/>
  <c r="F99" i="1"/>
  <c r="AK77" i="14"/>
  <c r="AB72" i="14"/>
  <c r="S69" i="14"/>
  <c r="AL79" i="14"/>
  <c r="AL75" i="14"/>
  <c r="AL71" i="14"/>
  <c r="AL79" i="13"/>
  <c r="AL75" i="13"/>
  <c r="AL71" i="13"/>
  <c r="AL79" i="12"/>
  <c r="AL75" i="12"/>
  <c r="AL71" i="12"/>
  <c r="AL79" i="11"/>
  <c r="AL75" i="11"/>
  <c r="AL71" i="11"/>
  <c r="AL79" i="10"/>
  <c r="AL75" i="10"/>
  <c r="AL71" i="10"/>
  <c r="AL79" i="9"/>
  <c r="AL75" i="9"/>
  <c r="AL71" i="9"/>
  <c r="AL79" i="8"/>
  <c r="AL75" i="8"/>
  <c r="AL71" i="8"/>
  <c r="AL79" i="7"/>
  <c r="AL75" i="7"/>
  <c r="AL71" i="7"/>
  <c r="AK83" i="14"/>
  <c r="AK79" i="14"/>
  <c r="AK75" i="14"/>
  <c r="AK71" i="14"/>
  <c r="AK66" i="14"/>
  <c r="AK65" i="14"/>
  <c r="AK83" i="13"/>
  <c r="AK79" i="13"/>
  <c r="AK75" i="13"/>
  <c r="AK71" i="13"/>
  <c r="AK66" i="13"/>
  <c r="AK65" i="13"/>
  <c r="AK83" i="12"/>
  <c r="AK79" i="12"/>
  <c r="AK75" i="12"/>
  <c r="AK71" i="12"/>
  <c r="AK66" i="12"/>
  <c r="AK65" i="12"/>
  <c r="AK83" i="11"/>
  <c r="AK79" i="11"/>
  <c r="AK75" i="11"/>
  <c r="AK71" i="11"/>
  <c r="AK66" i="11"/>
  <c r="AK65" i="11"/>
  <c r="AK83" i="10"/>
  <c r="AK79" i="10"/>
  <c r="AK75" i="10"/>
  <c r="AK71" i="10"/>
  <c r="AK66" i="10"/>
  <c r="AK65" i="10"/>
  <c r="AB65" i="10"/>
  <c r="AB66" i="10"/>
  <c r="AB71" i="10"/>
  <c r="AB75" i="10"/>
  <c r="AB83" i="10"/>
  <c r="AB79" i="10"/>
  <c r="AK83" i="9"/>
  <c r="AK79" i="9"/>
  <c r="AK75" i="9"/>
  <c r="AK71" i="9"/>
  <c r="AK66" i="9"/>
  <c r="AK65" i="9"/>
  <c r="AK83" i="8"/>
  <c r="AK79" i="8"/>
  <c r="AK75" i="8"/>
  <c r="AK71" i="8"/>
  <c r="AK66" i="8"/>
  <c r="AK65" i="8"/>
  <c r="AK83" i="7"/>
  <c r="AK79" i="7"/>
  <c r="AK75" i="7"/>
  <c r="AK71" i="7"/>
  <c r="AK66" i="7"/>
  <c r="AK65" i="7"/>
  <c r="AK83" i="6"/>
  <c r="AK79" i="6"/>
  <c r="AK75" i="6"/>
  <c r="AK71" i="6"/>
  <c r="AK66" i="6"/>
  <c r="AK65" i="6"/>
  <c r="AB83" i="14"/>
  <c r="AB79" i="14"/>
  <c r="AB75" i="14"/>
  <c r="AB71" i="14"/>
  <c r="AB66" i="14"/>
  <c r="AB65" i="14"/>
  <c r="AB83" i="13"/>
  <c r="AB79" i="13"/>
  <c r="AB75" i="13"/>
  <c r="AB71" i="13"/>
  <c r="AB66" i="13"/>
  <c r="AB65" i="13"/>
  <c r="AB83" i="12"/>
  <c r="AB79" i="12"/>
  <c r="AB75" i="12"/>
  <c r="AB71" i="12"/>
  <c r="AB66" i="12"/>
  <c r="AB65" i="12"/>
  <c r="AB83" i="11"/>
  <c r="AB79" i="11"/>
  <c r="AB75" i="11"/>
  <c r="AB71" i="11"/>
  <c r="AB66" i="11"/>
  <c r="AB65" i="11"/>
  <c r="AB83" i="9"/>
  <c r="AB79" i="9"/>
  <c r="AB75" i="9"/>
  <c r="AB71" i="9"/>
  <c r="AB66" i="9"/>
  <c r="AB65" i="9"/>
  <c r="AB83" i="8"/>
  <c r="AB79" i="8"/>
  <c r="AB75" i="8"/>
  <c r="AB71" i="8"/>
  <c r="AB66" i="8"/>
  <c r="AB65" i="8"/>
  <c r="AB83" i="7"/>
  <c r="AB79" i="7"/>
  <c r="AB75" i="7"/>
  <c r="AB71" i="7"/>
  <c r="AB66" i="7"/>
  <c r="AB65" i="7"/>
  <c r="AB83" i="6"/>
  <c r="AB79" i="6"/>
  <c r="AB75" i="6"/>
  <c r="AB71" i="6"/>
  <c r="AB66" i="6"/>
  <c r="AB65" i="6"/>
  <c r="AF85" i="14"/>
  <c r="AF84" i="14"/>
  <c r="AF82" i="14"/>
  <c r="AF79" i="14"/>
  <c r="AF77" i="14"/>
  <c r="AF75" i="14"/>
  <c r="AF71" i="14"/>
  <c r="AF66" i="14"/>
  <c r="AF62" i="14"/>
  <c r="AF85" i="13"/>
  <c r="AF84" i="13"/>
  <c r="AF82" i="13"/>
  <c r="AF79" i="13"/>
  <c r="AF77" i="13"/>
  <c r="AF75" i="13"/>
  <c r="AF71" i="13"/>
  <c r="AF66" i="13"/>
  <c r="AF62" i="13"/>
  <c r="AF85" i="12"/>
  <c r="AF84" i="12"/>
  <c r="AF82" i="12"/>
  <c r="AF79" i="12"/>
  <c r="AF77" i="12"/>
  <c r="AF75" i="12"/>
  <c r="AF71" i="12"/>
  <c r="AF66" i="12"/>
  <c r="AF62" i="12"/>
  <c r="AF85" i="11"/>
  <c r="AF84" i="11"/>
  <c r="AF82" i="11"/>
  <c r="AF79" i="11"/>
  <c r="AF77" i="11"/>
  <c r="AF75" i="11"/>
  <c r="AF71" i="11"/>
  <c r="AF66" i="11"/>
  <c r="AF62" i="11"/>
  <c r="AF85" i="10"/>
  <c r="AF84" i="10"/>
  <c r="AF82" i="10"/>
  <c r="AF79" i="10"/>
  <c r="AF77" i="10"/>
  <c r="AF75" i="10"/>
  <c r="AF71" i="10"/>
  <c r="AF66" i="10"/>
  <c r="AF62" i="10"/>
  <c r="AF85" i="9"/>
  <c r="AF84" i="9"/>
  <c r="AF82" i="9"/>
  <c r="AF79" i="9"/>
  <c r="AF77" i="9"/>
  <c r="AF75" i="9"/>
  <c r="AF71" i="9"/>
  <c r="AF66" i="9"/>
  <c r="AF62" i="9"/>
  <c r="AF85" i="8"/>
  <c r="AF84" i="8"/>
  <c r="AF82" i="8"/>
  <c r="AF79" i="8"/>
  <c r="AF77" i="8"/>
  <c r="AF75" i="8"/>
  <c r="AF71" i="8"/>
  <c r="AF66" i="8"/>
  <c r="AF62" i="8"/>
  <c r="AF85" i="7"/>
  <c r="AF84" i="7"/>
  <c r="AF82" i="7"/>
  <c r="AF79" i="7"/>
  <c r="AF77" i="7"/>
  <c r="AF75" i="7"/>
  <c r="AF71" i="7"/>
  <c r="AF66" i="7"/>
  <c r="AF62" i="7"/>
  <c r="AF85" i="6"/>
  <c r="AF84" i="6"/>
  <c r="AF82" i="6"/>
  <c r="AF79" i="6"/>
  <c r="AF77" i="6"/>
  <c r="AF75" i="6"/>
  <c r="AF71" i="6"/>
  <c r="AF66" i="6"/>
  <c r="AF62" i="6"/>
  <c r="W82" i="14"/>
  <c r="W79" i="14"/>
  <c r="W76" i="14"/>
  <c r="W75" i="14"/>
  <c r="W72" i="14"/>
  <c r="W71" i="14"/>
  <c r="W66" i="14"/>
  <c r="W62" i="14"/>
  <c r="W82" i="13"/>
  <c r="W79" i="13"/>
  <c r="W76" i="13"/>
  <c r="W75" i="13"/>
  <c r="W72" i="13"/>
  <c r="W71" i="13"/>
  <c r="W66" i="13"/>
  <c r="W62" i="13"/>
  <c r="W82" i="12"/>
  <c r="W79" i="12"/>
  <c r="W76" i="12"/>
  <c r="W75" i="12"/>
  <c r="W72" i="12"/>
  <c r="W71" i="12"/>
  <c r="W66" i="12"/>
  <c r="W62" i="12"/>
  <c r="W82" i="11"/>
  <c r="W79" i="11"/>
  <c r="W76" i="11"/>
  <c r="W75" i="11"/>
  <c r="W72" i="11"/>
  <c r="W71" i="11"/>
  <c r="W66" i="11"/>
  <c r="W62" i="11"/>
  <c r="W82" i="10"/>
  <c r="W79" i="10"/>
  <c r="W76" i="10"/>
  <c r="W75" i="10"/>
  <c r="W72" i="10"/>
  <c r="W71" i="10"/>
  <c r="W66" i="10"/>
  <c r="W62" i="10"/>
  <c r="W82" i="9"/>
  <c r="W79" i="9"/>
  <c r="W76" i="9"/>
  <c r="W75" i="9"/>
  <c r="W72" i="9"/>
  <c r="W71" i="9"/>
  <c r="W66" i="9"/>
  <c r="W62" i="9"/>
  <c r="W82" i="8"/>
  <c r="W79" i="8"/>
  <c r="W76" i="8"/>
  <c r="W75" i="8"/>
  <c r="W72" i="8"/>
  <c r="W71" i="8"/>
  <c r="W66" i="8"/>
  <c r="W62" i="8"/>
  <c r="W82" i="7"/>
  <c r="W79" i="7"/>
  <c r="W76" i="7"/>
  <c r="W75" i="7"/>
  <c r="W72" i="7"/>
  <c r="W71" i="7"/>
  <c r="W66" i="7"/>
  <c r="W62" i="7"/>
  <c r="W82" i="6"/>
  <c r="W79" i="6"/>
  <c r="W76" i="6"/>
  <c r="W75" i="6"/>
  <c r="W72" i="6"/>
  <c r="W71" i="6"/>
  <c r="W66" i="6"/>
  <c r="W62" i="6"/>
  <c r="N82" i="14"/>
  <c r="N81" i="14"/>
  <c r="N80" i="14"/>
  <c r="N79" i="14"/>
  <c r="N75" i="14"/>
  <c r="N71" i="14"/>
  <c r="N69" i="14"/>
  <c r="N68" i="14"/>
  <c r="N67" i="14"/>
  <c r="N65" i="14"/>
  <c r="N64" i="14"/>
  <c r="N63" i="14"/>
  <c r="N62" i="14"/>
  <c r="N82" i="13"/>
  <c r="N81" i="13"/>
  <c r="N80" i="13"/>
  <c r="N79" i="13"/>
  <c r="N75" i="13"/>
  <c r="N71" i="13"/>
  <c r="N69" i="13"/>
  <c r="N68" i="13"/>
  <c r="N67" i="13"/>
  <c r="N65" i="13"/>
  <c r="N64" i="13"/>
  <c r="N63" i="13"/>
  <c r="N62" i="13"/>
  <c r="N82" i="12"/>
  <c r="N81" i="12"/>
  <c r="N80" i="12"/>
  <c r="N79" i="12"/>
  <c r="N75" i="12"/>
  <c r="N71" i="12"/>
  <c r="N69" i="12"/>
  <c r="N68" i="12"/>
  <c r="N67" i="12"/>
  <c r="N65" i="12"/>
  <c r="N64" i="12"/>
  <c r="N63" i="12"/>
  <c r="N62" i="12"/>
  <c r="N82" i="11"/>
  <c r="N81" i="11"/>
  <c r="N80" i="11"/>
  <c r="N79" i="11"/>
  <c r="N75" i="11"/>
  <c r="N71" i="11"/>
  <c r="N69" i="11"/>
  <c r="N68" i="11"/>
  <c r="N67" i="11"/>
  <c r="N65" i="11"/>
  <c r="N64" i="11"/>
  <c r="N63" i="11"/>
  <c r="N62" i="11"/>
  <c r="N82" i="10"/>
  <c r="N81" i="10"/>
  <c r="N80" i="10"/>
  <c r="N79" i="10"/>
  <c r="N75" i="10"/>
  <c r="N71" i="10"/>
  <c r="N69" i="10"/>
  <c r="N68" i="10"/>
  <c r="N67" i="10"/>
  <c r="N65" i="10"/>
  <c r="N64" i="10"/>
  <c r="N63" i="10"/>
  <c r="N62" i="10"/>
  <c r="N82" i="9"/>
  <c r="N81" i="9"/>
  <c r="N80" i="9"/>
  <c r="N79" i="9"/>
  <c r="N75" i="9"/>
  <c r="N71" i="9"/>
  <c r="N69" i="9"/>
  <c r="N68" i="9"/>
  <c r="N67" i="9"/>
  <c r="N65" i="9"/>
  <c r="N64" i="9"/>
  <c r="N63" i="9"/>
  <c r="N62" i="9"/>
  <c r="N82" i="8"/>
  <c r="N81" i="8"/>
  <c r="N80" i="8"/>
  <c r="N79" i="8"/>
  <c r="N75" i="8"/>
  <c r="N71" i="8"/>
  <c r="N69" i="8"/>
  <c r="N68" i="8"/>
  <c r="N67" i="8"/>
  <c r="N65" i="8"/>
  <c r="N64" i="8"/>
  <c r="N63" i="8"/>
  <c r="N62" i="8"/>
  <c r="N82" i="7"/>
  <c r="N81" i="7"/>
  <c r="N80" i="7"/>
  <c r="N79" i="7"/>
  <c r="N75" i="7"/>
  <c r="N71" i="7"/>
  <c r="N69" i="7"/>
  <c r="N68" i="7"/>
  <c r="N67" i="7"/>
  <c r="N65" i="7"/>
  <c r="N64" i="7"/>
  <c r="N63" i="7"/>
  <c r="N62" i="7"/>
  <c r="N82" i="6"/>
  <c r="N81" i="6"/>
  <c r="N80" i="6"/>
  <c r="N79" i="6"/>
  <c r="N75" i="6"/>
  <c r="N71" i="6"/>
  <c r="N69" i="6"/>
  <c r="N68" i="6"/>
  <c r="N67" i="6"/>
  <c r="N65" i="6"/>
  <c r="N64" i="6"/>
  <c r="N63" i="6"/>
  <c r="N62" i="6"/>
  <c r="AK42" i="14"/>
  <c r="AB42" i="14"/>
  <c r="S42" i="14"/>
  <c r="AK44" i="14"/>
  <c r="AK37" i="14" a="1"/>
  <c r="AK37" i="14"/>
  <c r="AK28" i="14"/>
  <c r="AK44" i="13"/>
  <c r="AK37" i="13"/>
  <c r="AK28" i="13"/>
  <c r="AK44" i="12"/>
  <c r="AK37" i="12"/>
  <c r="AK28" i="12"/>
  <c r="AK44" i="11"/>
  <c r="AK28" i="11"/>
  <c r="AK44" i="10"/>
  <c r="AK37" i="10" a="1"/>
  <c r="AK37" i="10"/>
  <c r="AK28" i="10"/>
  <c r="AK44" i="9"/>
  <c r="AK37" i="9" a="1"/>
  <c r="AK37" i="9"/>
  <c r="AK28" i="9"/>
  <c r="AK44" i="8"/>
  <c r="AK37" i="8" a="1"/>
  <c r="AK37" i="8"/>
  <c r="AK28" i="8"/>
  <c r="AK44" i="7"/>
  <c r="AK37" i="7" a="1"/>
  <c r="AK37" i="7"/>
  <c r="AK28" i="7"/>
  <c r="AI44" i="14"/>
  <c r="AI37" i="14" a="1"/>
  <c r="AI37" i="14"/>
  <c r="AI28" i="14"/>
  <c r="AI44" i="13"/>
  <c r="AI37" i="13" a="1"/>
  <c r="AI37" i="13"/>
  <c r="AI28" i="13"/>
  <c r="AI44" i="12"/>
  <c r="AI37" i="12" a="1"/>
  <c r="AI37" i="12"/>
  <c r="AI28" i="12"/>
  <c r="AI44" i="11"/>
  <c r="AI37" i="11" a="1"/>
  <c r="AI37" i="11"/>
  <c r="AI28" i="11"/>
  <c r="AI44" i="10"/>
  <c r="AI28" i="10"/>
  <c r="AI44" i="9"/>
  <c r="AI37" i="9" a="1"/>
  <c r="AI37" i="9"/>
  <c r="AI28" i="9"/>
  <c r="AI44" i="8"/>
  <c r="AI37" i="8" a="1"/>
  <c r="AI37" i="8"/>
  <c r="AI28" i="8"/>
  <c r="AI44" i="7"/>
  <c r="AI37" i="7" a="1"/>
  <c r="AI37" i="7"/>
  <c r="AI28" i="7"/>
  <c r="AF52" i="14"/>
  <c r="AF51" i="14"/>
  <c r="AF44" i="14"/>
  <c r="AF42" i="14"/>
  <c r="AF37" i="14" a="1"/>
  <c r="AF37" i="14"/>
  <c r="AF28" i="14"/>
  <c r="AF52" i="13"/>
  <c r="AF51" i="13"/>
  <c r="AF44" i="13"/>
  <c r="AF42" i="13"/>
  <c r="AF41" i="13"/>
  <c r="AF37" i="13" a="1"/>
  <c r="AF37" i="13"/>
  <c r="AF28" i="13"/>
  <c r="AF52" i="12"/>
  <c r="AF51" i="12"/>
  <c r="AF44" i="12"/>
  <c r="AF42" i="12"/>
  <c r="AF41" i="12"/>
  <c r="AF37" i="12" a="1"/>
  <c r="AF37" i="12"/>
  <c r="AF28" i="12"/>
  <c r="AF52" i="11"/>
  <c r="AF51" i="11"/>
  <c r="AF44" i="11"/>
  <c r="AF42" i="11"/>
  <c r="AF41" i="11"/>
  <c r="AF37" i="11" a="1"/>
  <c r="AF37" i="11"/>
  <c r="AF28" i="11"/>
  <c r="AF52" i="10"/>
  <c r="AF51" i="10"/>
  <c r="AF44" i="10"/>
  <c r="AF42" i="10"/>
  <c r="AF41" i="10"/>
  <c r="AF37" i="10" a="1"/>
  <c r="AF37" i="10"/>
  <c r="AF28" i="10"/>
  <c r="AF52" i="9"/>
  <c r="AF51" i="9"/>
  <c r="AF44" i="9"/>
  <c r="AF42" i="9"/>
  <c r="AF41" i="9"/>
  <c r="AF37" i="9" a="1"/>
  <c r="AF37" i="9"/>
  <c r="AF28" i="9"/>
  <c r="AF52" i="8"/>
  <c r="AF51" i="8"/>
  <c r="AF44" i="8"/>
  <c r="AF42" i="8"/>
  <c r="AF41" i="8"/>
  <c r="AF37" i="8" a="1"/>
  <c r="AF37" i="8"/>
  <c r="AF28" i="8"/>
  <c r="AF52" i="7"/>
  <c r="AF51" i="7"/>
  <c r="AF44" i="7"/>
  <c r="AF42" i="7"/>
  <c r="AF41" i="7"/>
  <c r="AF37" i="7" a="1"/>
  <c r="AF37" i="7"/>
  <c r="AF28" i="7"/>
  <c r="AB44" i="14"/>
  <c r="AB33" i="14" a="1"/>
  <c r="AB33" i="14"/>
  <c r="AB28" i="14"/>
  <c r="AB44" i="13"/>
  <c r="AB33" i="13" a="1"/>
  <c r="AB33" i="13"/>
  <c r="AB28" i="13"/>
  <c r="AB44" i="12"/>
  <c r="AB33" i="12" a="1"/>
  <c r="AB33" i="12"/>
  <c r="AB28" i="12"/>
  <c r="AB44" i="11"/>
  <c r="AB33" i="11" a="1"/>
  <c r="AB33" i="11"/>
  <c r="AB28" i="11"/>
  <c r="AB44" i="10"/>
  <c r="AB33" i="10"/>
  <c r="AB28" i="10"/>
  <c r="AB44" i="9"/>
  <c r="AB33" i="9"/>
  <c r="AB28" i="9"/>
  <c r="AB44" i="8"/>
  <c r="AB33" i="8"/>
  <c r="AB28" i="8"/>
  <c r="AB44" i="7"/>
  <c r="AB28" i="7"/>
  <c r="Z44" i="14"/>
  <c r="Z33" i="14" a="1"/>
  <c r="Z33" i="14"/>
  <c r="Z28" i="14"/>
  <c r="Z44" i="13"/>
  <c r="Z33" i="13" a="1"/>
  <c r="Z33" i="13"/>
  <c r="Z28" i="13"/>
  <c r="Z44" i="12"/>
  <c r="Z33" i="12" a="1"/>
  <c r="Z33" i="12"/>
  <c r="Z28" i="12"/>
  <c r="Z44" i="11"/>
  <c r="Z33" i="11" a="1"/>
  <c r="Z33" i="11"/>
  <c r="Z28" i="11"/>
  <c r="Z44" i="10"/>
  <c r="Z33" i="10" a="1"/>
  <c r="Z33" i="10"/>
  <c r="Z28" i="10"/>
  <c r="Z44" i="9"/>
  <c r="Z33" i="9" a="1"/>
  <c r="Z33" i="9"/>
  <c r="Z28" i="9"/>
  <c r="Z44" i="8"/>
  <c r="Z33" i="8" a="1"/>
  <c r="Z33" i="8"/>
  <c r="Z28" i="8"/>
  <c r="Z44" i="7"/>
  <c r="Z33" i="7" a="1"/>
  <c r="Z33" i="7"/>
  <c r="Z28" i="7"/>
  <c r="W50" i="14"/>
  <c r="W44" i="14"/>
  <c r="W42" i="14"/>
  <c r="W33" i="14" a="1"/>
  <c r="W33" i="14"/>
  <c r="W28" i="14"/>
  <c r="W50" i="13"/>
  <c r="W44" i="13"/>
  <c r="W42" i="13"/>
  <c r="W41" i="13"/>
  <c r="W33" i="13" a="1"/>
  <c r="W33" i="13"/>
  <c r="W28" i="13"/>
  <c r="W50" i="12"/>
  <c r="W44" i="12"/>
  <c r="W42" i="12"/>
  <c r="W41" i="12"/>
  <c r="W33" i="12" a="1"/>
  <c r="W33" i="12"/>
  <c r="W28" i="12"/>
  <c r="W50" i="11"/>
  <c r="W44" i="11"/>
  <c r="W42" i="11"/>
  <c r="W41" i="11"/>
  <c r="W33" i="11" a="1"/>
  <c r="W33" i="11"/>
  <c r="W28" i="11"/>
  <c r="W50" i="10"/>
  <c r="W44" i="10"/>
  <c r="W42" i="10"/>
  <c r="W41" i="10"/>
  <c r="W33" i="10" a="1"/>
  <c r="W33" i="10"/>
  <c r="W28" i="10"/>
  <c r="W50" i="9"/>
  <c r="W44" i="9"/>
  <c r="W42" i="9"/>
  <c r="W41" i="9"/>
  <c r="W33" i="9" a="1"/>
  <c r="W33" i="9"/>
  <c r="W28" i="9"/>
  <c r="W50" i="8"/>
  <c r="W44" i="8"/>
  <c r="W42" i="8"/>
  <c r="W41" i="8"/>
  <c r="W33" i="8" a="1"/>
  <c r="W33" i="8"/>
  <c r="W28" i="8"/>
  <c r="W50" i="7"/>
  <c r="W44" i="7"/>
  <c r="W42" i="7"/>
  <c r="W41" i="7"/>
  <c r="W33" i="7" a="1"/>
  <c r="W33" i="7"/>
  <c r="W28" i="7"/>
  <c r="S44" i="14"/>
  <c r="S32" i="14"/>
  <c r="S28" i="14"/>
  <c r="S44" i="13"/>
  <c r="S32" i="13"/>
  <c r="S28" i="13"/>
  <c r="S44" i="12"/>
  <c r="S32" i="12"/>
  <c r="S28" i="12"/>
  <c r="S44" i="11"/>
  <c r="S32" i="11"/>
  <c r="S28" i="11"/>
  <c r="S44" i="10"/>
  <c r="S32" i="10"/>
  <c r="S28" i="10"/>
  <c r="S44" i="9"/>
  <c r="S32" i="9"/>
  <c r="S28" i="9"/>
  <c r="S44" i="8"/>
  <c r="S32" i="8"/>
  <c r="S28" i="8"/>
  <c r="S44" i="7"/>
  <c r="S32" i="7"/>
  <c r="S28" i="7"/>
  <c r="Q44" i="14"/>
  <c r="Q43" i="14"/>
  <c r="Q32" i="14"/>
  <c r="Q31" i="14"/>
  <c r="Q30" i="14"/>
  <c r="Q29" i="14"/>
  <c r="Q28" i="14"/>
  <c r="Q44" i="13"/>
  <c r="Q43" i="13"/>
  <c r="Q32" i="13"/>
  <c r="Q31" i="13"/>
  <c r="Q30" i="13"/>
  <c r="Q29" i="13"/>
  <c r="Q28" i="13"/>
  <c r="Q44" i="12"/>
  <c r="Q43" i="12"/>
  <c r="Q32" i="12"/>
  <c r="Q31" i="12"/>
  <c r="Q30" i="12"/>
  <c r="Q29" i="12"/>
  <c r="Q28" i="12"/>
  <c r="Q44" i="11"/>
  <c r="Q43" i="11"/>
  <c r="Q32" i="11"/>
  <c r="Q31" i="11"/>
  <c r="Q30" i="11"/>
  <c r="Q29" i="11"/>
  <c r="Q28" i="11"/>
  <c r="Q44" i="10"/>
  <c r="Q43" i="10"/>
  <c r="Q32" i="10"/>
  <c r="Q31" i="10"/>
  <c r="Q30" i="10"/>
  <c r="Q29" i="10"/>
  <c r="Q28" i="10"/>
  <c r="Q44" i="9"/>
  <c r="Q43" i="9"/>
  <c r="Q32" i="9"/>
  <c r="Q31" i="9"/>
  <c r="Q30" i="9"/>
  <c r="Q29" i="9"/>
  <c r="Q28" i="9"/>
  <c r="Q44" i="8"/>
  <c r="Q43" i="8"/>
  <c r="Q32" i="8"/>
  <c r="Q31" i="8"/>
  <c r="Q30" i="8"/>
  <c r="Q29" i="8"/>
  <c r="Q28" i="8"/>
  <c r="Q44" i="7"/>
  <c r="Q43" i="7"/>
  <c r="Q32" i="7"/>
  <c r="Q31" i="7"/>
  <c r="Q30" i="7"/>
  <c r="Q29" i="7"/>
  <c r="Q28" i="7"/>
  <c r="N49" i="14"/>
  <c r="N48" i="14"/>
  <c r="N47" i="14"/>
  <c r="N46" i="14"/>
  <c r="N45" i="14"/>
  <c r="N44" i="14"/>
  <c r="N43" i="14"/>
  <c r="N32" i="14"/>
  <c r="N31" i="14"/>
  <c r="N30" i="14"/>
  <c r="N29" i="14"/>
  <c r="N28" i="14"/>
  <c r="N49" i="13"/>
  <c r="N48" i="13"/>
  <c r="N47" i="13"/>
  <c r="N46" i="13"/>
  <c r="N45" i="13"/>
  <c r="N44" i="13"/>
  <c r="N43" i="13"/>
  <c r="N41" i="13"/>
  <c r="N32" i="13"/>
  <c r="N31" i="13"/>
  <c r="N30" i="13"/>
  <c r="N29" i="13"/>
  <c r="N28" i="13"/>
  <c r="N49" i="12"/>
  <c r="N48" i="12"/>
  <c r="N47" i="12"/>
  <c r="N46" i="12"/>
  <c r="N45" i="12"/>
  <c r="N44" i="12"/>
  <c r="N43" i="12"/>
  <c r="N41" i="12"/>
  <c r="N32" i="12"/>
  <c r="N31" i="12"/>
  <c r="N30" i="12"/>
  <c r="N29" i="12"/>
  <c r="N28" i="12"/>
  <c r="N49" i="11"/>
  <c r="N48" i="11"/>
  <c r="N47" i="11"/>
  <c r="N46" i="11"/>
  <c r="N45" i="11"/>
  <c r="N44" i="11"/>
  <c r="N43" i="11"/>
  <c r="N41" i="11"/>
  <c r="N32" i="11"/>
  <c r="N31" i="11"/>
  <c r="N30" i="11"/>
  <c r="N29" i="11"/>
  <c r="N28" i="11"/>
  <c r="N49" i="10"/>
  <c r="N48" i="10"/>
  <c r="N47" i="10"/>
  <c r="N46" i="10"/>
  <c r="N45" i="10"/>
  <c r="N44" i="10"/>
  <c r="N43" i="10"/>
  <c r="N41" i="10"/>
  <c r="N32" i="10"/>
  <c r="N31" i="10"/>
  <c r="N30" i="10"/>
  <c r="N29" i="10"/>
  <c r="N28" i="10"/>
  <c r="N49" i="9"/>
  <c r="N48" i="9"/>
  <c r="N47" i="9"/>
  <c r="N46" i="9"/>
  <c r="N45" i="9"/>
  <c r="N44" i="9"/>
  <c r="N43" i="9"/>
  <c r="N41" i="9"/>
  <c r="N32" i="9"/>
  <c r="N31" i="9"/>
  <c r="N30" i="9"/>
  <c r="N29" i="9"/>
  <c r="N28" i="9"/>
  <c r="N49" i="8"/>
  <c r="N48" i="8"/>
  <c r="N47" i="8"/>
  <c r="N46" i="8"/>
  <c r="N45" i="8"/>
  <c r="N44" i="8"/>
  <c r="N43" i="8"/>
  <c r="N41" i="8"/>
  <c r="N32" i="8"/>
  <c r="N31" i="8"/>
  <c r="N30" i="8"/>
  <c r="N29" i="8"/>
  <c r="N28" i="8"/>
  <c r="N49" i="7"/>
  <c r="N48" i="7"/>
  <c r="N47" i="7"/>
  <c r="N46" i="7"/>
  <c r="N45" i="7"/>
  <c r="N44" i="7"/>
  <c r="N43" i="7"/>
  <c r="N41" i="7"/>
  <c r="N32" i="7"/>
  <c r="N31" i="7"/>
  <c r="N30" i="7"/>
  <c r="N29" i="7"/>
  <c r="N28" i="7"/>
  <c r="AF52" i="6"/>
  <c r="AF51" i="6"/>
  <c r="W50" i="6"/>
  <c r="N49" i="6"/>
  <c r="N46" i="6"/>
  <c r="N47" i="6"/>
  <c r="N48" i="6"/>
  <c r="N45" i="6"/>
  <c r="Q43" i="6"/>
  <c r="N43" i="6"/>
  <c r="AF42" i="6"/>
  <c r="W42" i="6"/>
  <c r="AF41" i="6"/>
  <c r="W41" i="6"/>
  <c r="N41" i="6"/>
  <c r="AK37" i="6" a="1"/>
  <c r="AK37" i="6"/>
  <c r="AI37" i="6" a="1"/>
  <c r="AI37" i="6"/>
  <c r="AF37" i="6" a="1"/>
  <c r="AF37" i="6"/>
  <c r="AB33" i="6" a="1"/>
  <c r="AB33" i="6"/>
  <c r="Z33" i="6" a="1"/>
  <c r="Z33" i="6"/>
  <c r="W33" i="6" a="1"/>
  <c r="W33" i="6"/>
  <c r="S32" i="6"/>
  <c r="Q30" i="6"/>
  <c r="Q31" i="6"/>
  <c r="Q32" i="6"/>
  <c r="Q29" i="6"/>
  <c r="N30" i="6"/>
  <c r="N31" i="6"/>
  <c r="N32" i="6"/>
  <c r="N29" i="6"/>
  <c r="AF20" i="14"/>
  <c r="AF14" i="14"/>
  <c r="AF8" i="14"/>
  <c r="AF20" i="13"/>
  <c r="AF14" i="13"/>
  <c r="AF8" i="13"/>
  <c r="AF20" i="12"/>
  <c r="AF14" i="12"/>
  <c r="AF8" i="12"/>
  <c r="AF20" i="11"/>
  <c r="AF14" i="11"/>
  <c r="AF8" i="11"/>
  <c r="AF20" i="10"/>
  <c r="AF14" i="10"/>
  <c r="AF8" i="10"/>
  <c r="AF20" i="9"/>
  <c r="AF14" i="9"/>
  <c r="AF8" i="9"/>
  <c r="AF20" i="8"/>
  <c r="AF14" i="8"/>
  <c r="AF8" i="8"/>
  <c r="AF20" i="7"/>
  <c r="AF14" i="7"/>
  <c r="AF8" i="7"/>
  <c r="W20" i="14"/>
  <c r="W14" i="14"/>
  <c r="W8" i="14"/>
  <c r="W20" i="13"/>
  <c r="W14" i="13"/>
  <c r="W8" i="13"/>
  <c r="W20" i="12"/>
  <c r="W14" i="12"/>
  <c r="W8" i="12"/>
  <c r="W20" i="11"/>
  <c r="W14" i="11"/>
  <c r="W8" i="11"/>
  <c r="W20" i="10"/>
  <c r="W14" i="10"/>
  <c r="W8" i="10"/>
  <c r="W20" i="9"/>
  <c r="W14" i="9"/>
  <c r="W8" i="9"/>
  <c r="W20" i="8"/>
  <c r="W14" i="8"/>
  <c r="W8" i="8"/>
  <c r="W20" i="7"/>
  <c r="W14" i="7"/>
  <c r="W8" i="7"/>
  <c r="N20" i="14"/>
  <c r="N14" i="14"/>
  <c r="N8" i="14"/>
  <c r="N20" i="13"/>
  <c r="N14" i="13"/>
  <c r="N8" i="13"/>
  <c r="N20" i="12"/>
  <c r="N14" i="12"/>
  <c r="N8" i="12"/>
  <c r="N20" i="11"/>
  <c r="N14" i="11"/>
  <c r="N8" i="11"/>
  <c r="N20" i="10"/>
  <c r="N14" i="10"/>
  <c r="N8" i="10"/>
  <c r="N20" i="9"/>
  <c r="N14" i="9"/>
  <c r="N8" i="9"/>
  <c r="N20" i="8"/>
  <c r="N14" i="8"/>
  <c r="N8" i="8"/>
  <c r="N20" i="7"/>
  <c r="N14" i="7"/>
  <c r="N8" i="7"/>
  <c r="AK21" i="6"/>
  <c r="AB21" i="6"/>
  <c r="S21" i="6"/>
  <c r="AF17" i="1"/>
  <c r="AF16" i="1"/>
  <c r="W16" i="1"/>
  <c r="AF12" i="1"/>
  <c r="W12" i="1"/>
  <c r="N12" i="1"/>
  <c r="N10" i="1"/>
  <c r="N11" i="1"/>
  <c r="N9" i="1"/>
  <c r="AF66" i="1"/>
  <c r="AK66" i="1"/>
  <c r="AK65" i="1"/>
  <c r="AB66" i="1"/>
  <c r="AB65" i="1"/>
  <c r="AK83" i="1"/>
  <c r="AB83" i="1"/>
  <c r="AF85" i="1"/>
  <c r="AF84" i="1"/>
  <c r="AF82" i="1"/>
  <c r="W82" i="1"/>
  <c r="N82" i="1"/>
  <c r="N81" i="1"/>
  <c r="N80" i="1"/>
  <c r="AF77" i="1"/>
  <c r="W76" i="1"/>
  <c r="W73" i="1"/>
  <c r="W72" i="1"/>
  <c r="N68" i="1"/>
  <c r="N69" i="1"/>
  <c r="N67" i="1"/>
  <c r="W66" i="1"/>
  <c r="N64" i="1"/>
  <c r="N65" i="1"/>
  <c r="N63" i="1"/>
  <c r="AI38" i="1"/>
  <c r="AI39" i="1"/>
  <c r="AI40" i="1"/>
  <c r="AI37" i="1"/>
  <c r="Z33" i="1" a="1"/>
  <c r="Z33" i="1"/>
  <c r="Q31" i="1"/>
  <c r="Q32" i="1"/>
  <c r="Q30" i="1"/>
  <c r="C40" i="2"/>
  <c r="C39" i="2"/>
  <c r="C38" i="2"/>
  <c r="C37" i="2"/>
  <c r="C36" i="2"/>
  <c r="C35" i="2"/>
  <c r="C34" i="2"/>
  <c r="C33" i="2"/>
  <c r="C32" i="2"/>
  <c r="C31" i="2"/>
  <c r="E5" i="3"/>
  <c r="F2" i="1"/>
  <c r="F9" i="1"/>
  <c r="G9" i="1"/>
  <c r="L9" i="1"/>
  <c r="F10" i="1"/>
  <c r="G10" i="1"/>
  <c r="L10" i="1"/>
  <c r="F11" i="1"/>
  <c r="G11" i="1"/>
  <c r="L11" i="1"/>
  <c r="F12" i="1"/>
  <c r="G12" i="1"/>
  <c r="L12" i="1"/>
  <c r="F13" i="1"/>
  <c r="G13" i="1"/>
  <c r="L13" i="1"/>
  <c r="L8" i="1"/>
  <c r="F15" i="1"/>
  <c r="G15" i="1"/>
  <c r="L15" i="1"/>
  <c r="F16" i="1"/>
  <c r="G16" i="1"/>
  <c r="L16" i="1"/>
  <c r="F17" i="1"/>
  <c r="G17" i="1"/>
  <c r="L17" i="1"/>
  <c r="F18" i="1"/>
  <c r="G18" i="1"/>
  <c r="L18" i="1"/>
  <c r="F19" i="1"/>
  <c r="G19" i="1"/>
  <c r="L19" i="1"/>
  <c r="L14" i="1"/>
  <c r="F21" i="1"/>
  <c r="G21" i="1"/>
  <c r="L21" i="1"/>
  <c r="F22" i="1"/>
  <c r="G22" i="1"/>
  <c r="L22" i="1"/>
  <c r="F23" i="1"/>
  <c r="G23" i="1"/>
  <c r="L23" i="1"/>
  <c r="F24" i="1"/>
  <c r="G24" i="1"/>
  <c r="L24" i="1"/>
  <c r="F25" i="1"/>
  <c r="G25" i="1"/>
  <c r="L25" i="1"/>
  <c r="L20" i="1"/>
  <c r="L26" i="1"/>
  <c r="F29" i="1"/>
  <c r="G29" i="1"/>
  <c r="L29" i="1"/>
  <c r="F30" i="1"/>
  <c r="G30" i="1"/>
  <c r="L30" i="1"/>
  <c r="F31" i="1"/>
  <c r="G31" i="1"/>
  <c r="L31" i="1"/>
  <c r="F32" i="1"/>
  <c r="G32" i="1"/>
  <c r="L32" i="1"/>
  <c r="F33" i="1"/>
  <c r="G33" i="1"/>
  <c r="L33" i="1"/>
  <c r="F34" i="1"/>
  <c r="G34" i="1"/>
  <c r="L34" i="1"/>
  <c r="F35" i="1"/>
  <c r="G35" i="1"/>
  <c r="L35" i="1"/>
  <c r="F36" i="1"/>
  <c r="G36" i="1"/>
  <c r="L36" i="1"/>
  <c r="F37" i="1"/>
  <c r="G37" i="1"/>
  <c r="L37" i="1"/>
  <c r="F38" i="1"/>
  <c r="G38" i="1"/>
  <c r="L38" i="1"/>
  <c r="F39" i="1"/>
  <c r="G39" i="1"/>
  <c r="L39" i="1"/>
  <c r="F40" i="1"/>
  <c r="G40" i="1"/>
  <c r="L40" i="1"/>
  <c r="F41" i="1"/>
  <c r="G41" i="1"/>
  <c r="L41" i="1"/>
  <c r="F42" i="1"/>
  <c r="G42" i="1"/>
  <c r="L42" i="1"/>
  <c r="F43" i="1"/>
  <c r="G43" i="1"/>
  <c r="L43" i="1"/>
  <c r="L28" i="1"/>
  <c r="F45" i="1"/>
  <c r="G45" i="1"/>
  <c r="L45" i="1"/>
  <c r="F46" i="1"/>
  <c r="G46" i="1"/>
  <c r="L46" i="1"/>
  <c r="F47" i="1"/>
  <c r="G47" i="1"/>
  <c r="L47" i="1"/>
  <c r="F48" i="1"/>
  <c r="G48" i="1"/>
  <c r="L48" i="1"/>
  <c r="F49" i="1"/>
  <c r="G49" i="1"/>
  <c r="L49" i="1"/>
  <c r="F50" i="1"/>
  <c r="G50" i="1"/>
  <c r="L50" i="1"/>
  <c r="F51" i="1"/>
  <c r="G51" i="1"/>
  <c r="L51" i="1"/>
  <c r="E52" i="1"/>
  <c r="F52" i="1"/>
  <c r="G52" i="1"/>
  <c r="L52" i="1"/>
  <c r="E53" i="1"/>
  <c r="F53" i="1"/>
  <c r="G53" i="1"/>
  <c r="L53" i="1"/>
  <c r="F54" i="1"/>
  <c r="G54" i="1"/>
  <c r="L54" i="1"/>
  <c r="F55" i="1"/>
  <c r="G55" i="1"/>
  <c r="L55" i="1"/>
  <c r="F56" i="1"/>
  <c r="G56" i="1"/>
  <c r="L56" i="1"/>
  <c r="F57" i="1"/>
  <c r="G57" i="1"/>
  <c r="L57" i="1"/>
  <c r="F58" i="1"/>
  <c r="G58" i="1"/>
  <c r="L58" i="1"/>
  <c r="F59" i="1"/>
  <c r="G59" i="1"/>
  <c r="L59" i="1"/>
  <c r="L44" i="1"/>
  <c r="L60" i="1"/>
  <c r="F63" i="1"/>
  <c r="G63" i="1"/>
  <c r="L63" i="1"/>
  <c r="F64" i="1"/>
  <c r="G64" i="1"/>
  <c r="L64" i="1"/>
  <c r="F65" i="1"/>
  <c r="G65" i="1"/>
  <c r="L65" i="1"/>
  <c r="F66" i="1"/>
  <c r="G66" i="1"/>
  <c r="L66" i="1"/>
  <c r="F67" i="1"/>
  <c r="G67" i="1"/>
  <c r="L67" i="1"/>
  <c r="F68" i="1"/>
  <c r="G68" i="1"/>
  <c r="L68" i="1"/>
  <c r="F69" i="1"/>
  <c r="G69" i="1"/>
  <c r="L69" i="1"/>
  <c r="F70" i="1"/>
  <c r="G70" i="1"/>
  <c r="L70" i="1"/>
  <c r="L62" i="1"/>
  <c r="F72" i="1"/>
  <c r="G72" i="1"/>
  <c r="L72" i="1"/>
  <c r="F73" i="1"/>
  <c r="G73" i="1"/>
  <c r="F74" i="1"/>
  <c r="G74" i="1"/>
  <c r="L74" i="1"/>
  <c r="F76" i="1"/>
  <c r="G76" i="1"/>
  <c r="L76" i="1"/>
  <c r="F77" i="1"/>
  <c r="G77" i="1"/>
  <c r="L77" i="1"/>
  <c r="F78" i="1"/>
  <c r="G78" i="1"/>
  <c r="L78" i="1"/>
  <c r="L75" i="1"/>
  <c r="F80" i="1"/>
  <c r="G80" i="1"/>
  <c r="L80" i="1"/>
  <c r="F81" i="1"/>
  <c r="G81" i="1"/>
  <c r="L81" i="1"/>
  <c r="F82" i="1"/>
  <c r="G82" i="1"/>
  <c r="L82" i="1"/>
  <c r="F83" i="1"/>
  <c r="G83" i="1"/>
  <c r="L83" i="1"/>
  <c r="F84" i="1"/>
  <c r="G84" i="1"/>
  <c r="L84" i="1"/>
  <c r="E85" i="1"/>
  <c r="F85" i="1"/>
  <c r="G85" i="1"/>
  <c r="L85" i="1"/>
  <c r="F86" i="1"/>
  <c r="G86" i="1"/>
  <c r="L86" i="1"/>
  <c r="F87" i="1"/>
  <c r="G87" i="1"/>
  <c r="L87" i="1"/>
  <c r="L79" i="1"/>
  <c r="F2" i="14"/>
  <c r="F9" i="14"/>
  <c r="G9" i="14"/>
  <c r="L9" i="14"/>
  <c r="F10" i="14"/>
  <c r="G10" i="14"/>
  <c r="L10" i="14"/>
  <c r="F11" i="14"/>
  <c r="G11" i="14"/>
  <c r="L11" i="14"/>
  <c r="F12" i="14"/>
  <c r="G12" i="14"/>
  <c r="L12" i="14"/>
  <c r="F13" i="14"/>
  <c r="G13" i="14"/>
  <c r="L13" i="14"/>
  <c r="L8" i="14"/>
  <c r="F15" i="14"/>
  <c r="G15" i="14"/>
  <c r="L15" i="14"/>
  <c r="F16" i="14"/>
  <c r="G16" i="14"/>
  <c r="L16" i="14"/>
  <c r="F17" i="14"/>
  <c r="G17" i="14"/>
  <c r="L17" i="14"/>
  <c r="F18" i="14"/>
  <c r="G18" i="14"/>
  <c r="L18" i="14"/>
  <c r="F19" i="14"/>
  <c r="G19" i="14"/>
  <c r="L19" i="14"/>
  <c r="L14" i="14"/>
  <c r="F21" i="14"/>
  <c r="G21" i="14"/>
  <c r="L21" i="14"/>
  <c r="F22" i="14"/>
  <c r="G22" i="14"/>
  <c r="L22" i="14"/>
  <c r="F23" i="14"/>
  <c r="G23" i="14"/>
  <c r="L23" i="14"/>
  <c r="F24" i="14"/>
  <c r="G24" i="14"/>
  <c r="L24" i="14"/>
  <c r="F25" i="14"/>
  <c r="G25" i="14"/>
  <c r="L25" i="14"/>
  <c r="L20" i="14"/>
  <c r="L26" i="14"/>
  <c r="E29" i="14"/>
  <c r="F29" i="14"/>
  <c r="G29" i="14"/>
  <c r="L29" i="14"/>
  <c r="E30" i="14"/>
  <c r="F30" i="14"/>
  <c r="G30" i="14"/>
  <c r="L30" i="14"/>
  <c r="E31" i="14"/>
  <c r="F31" i="14"/>
  <c r="G31" i="14"/>
  <c r="L31" i="14"/>
  <c r="E32" i="14"/>
  <c r="F32" i="14"/>
  <c r="G32" i="14"/>
  <c r="L32" i="14"/>
  <c r="E33" i="14"/>
  <c r="F33" i="14"/>
  <c r="G33" i="14"/>
  <c r="L33" i="14"/>
  <c r="E34" i="14"/>
  <c r="F34" i="14"/>
  <c r="G34" i="14"/>
  <c r="L34" i="14"/>
  <c r="E35" i="14"/>
  <c r="F35" i="14"/>
  <c r="G35" i="14"/>
  <c r="L35" i="14"/>
  <c r="E36" i="14"/>
  <c r="F36" i="14"/>
  <c r="G36" i="14"/>
  <c r="L36" i="14"/>
  <c r="E37" i="14"/>
  <c r="F37" i="14"/>
  <c r="G37" i="14"/>
  <c r="L37" i="14"/>
  <c r="E38" i="14"/>
  <c r="F38" i="14"/>
  <c r="G38" i="14"/>
  <c r="L38" i="14"/>
  <c r="E39" i="14"/>
  <c r="F39" i="14"/>
  <c r="G39" i="14"/>
  <c r="L39" i="14"/>
  <c r="E40" i="14"/>
  <c r="F40" i="14"/>
  <c r="G40" i="14"/>
  <c r="L40" i="14"/>
  <c r="E41" i="14"/>
  <c r="F41" i="14"/>
  <c r="G41" i="14"/>
  <c r="L41" i="14"/>
  <c r="E42" i="14"/>
  <c r="F42" i="14"/>
  <c r="G42" i="14"/>
  <c r="L42" i="14"/>
  <c r="E43" i="14"/>
  <c r="F43" i="14"/>
  <c r="G43" i="14"/>
  <c r="L43" i="14"/>
  <c r="L28" i="14"/>
  <c r="F45" i="14"/>
  <c r="G45" i="14"/>
  <c r="L45" i="14"/>
  <c r="F46" i="14"/>
  <c r="G46" i="14"/>
  <c r="L46" i="14"/>
  <c r="F47" i="14"/>
  <c r="G47" i="14"/>
  <c r="L47" i="14"/>
  <c r="F48" i="14"/>
  <c r="G48" i="14"/>
  <c r="L48" i="14"/>
  <c r="F49" i="14"/>
  <c r="G49" i="14"/>
  <c r="L49" i="14"/>
  <c r="F50" i="14"/>
  <c r="G50" i="14"/>
  <c r="L50" i="14"/>
  <c r="F51" i="14"/>
  <c r="G51" i="14"/>
  <c r="L51" i="14"/>
  <c r="E52" i="14"/>
  <c r="F52" i="14"/>
  <c r="G52" i="14"/>
  <c r="L52" i="14"/>
  <c r="E53" i="14"/>
  <c r="F53" i="14"/>
  <c r="G53" i="14"/>
  <c r="L53" i="14"/>
  <c r="F54" i="14"/>
  <c r="G54" i="14"/>
  <c r="L54" i="14"/>
  <c r="F55" i="14"/>
  <c r="G55" i="14"/>
  <c r="L55" i="14"/>
  <c r="F56" i="14"/>
  <c r="G56" i="14"/>
  <c r="L56" i="14"/>
  <c r="F57" i="14"/>
  <c r="G57" i="14"/>
  <c r="L57" i="14"/>
  <c r="F58" i="14"/>
  <c r="G58" i="14"/>
  <c r="L58" i="14"/>
  <c r="F59" i="14"/>
  <c r="G59" i="14"/>
  <c r="L59" i="14"/>
  <c r="L44" i="14"/>
  <c r="L60" i="14"/>
  <c r="E63" i="14"/>
  <c r="F63" i="14"/>
  <c r="G63" i="14"/>
  <c r="L63" i="14"/>
  <c r="E64" i="14"/>
  <c r="F64" i="14"/>
  <c r="G64" i="14"/>
  <c r="L64" i="14"/>
  <c r="E65" i="14"/>
  <c r="F65" i="14"/>
  <c r="G65" i="14"/>
  <c r="L65" i="14"/>
  <c r="E66" i="14"/>
  <c r="F66" i="14"/>
  <c r="G66" i="14"/>
  <c r="L66" i="14"/>
  <c r="E67" i="14"/>
  <c r="F67" i="14"/>
  <c r="G67" i="14"/>
  <c r="L67" i="14"/>
  <c r="E68" i="14"/>
  <c r="F68" i="14"/>
  <c r="G68" i="14"/>
  <c r="L68" i="14"/>
  <c r="E69" i="14"/>
  <c r="F69" i="14"/>
  <c r="G69" i="14"/>
  <c r="L69" i="14"/>
  <c r="F70" i="14"/>
  <c r="G70" i="14"/>
  <c r="L70" i="14"/>
  <c r="L62" i="14"/>
  <c r="E72" i="14"/>
  <c r="F72" i="14"/>
  <c r="G72" i="14"/>
  <c r="L72" i="14"/>
  <c r="E73" i="14"/>
  <c r="F73" i="14"/>
  <c r="G73" i="14"/>
  <c r="F74" i="14"/>
  <c r="G74" i="14"/>
  <c r="L74" i="14"/>
  <c r="E76" i="14"/>
  <c r="F76" i="14"/>
  <c r="G76" i="14"/>
  <c r="L76" i="14"/>
  <c r="E77" i="14"/>
  <c r="F77" i="14"/>
  <c r="G77" i="14"/>
  <c r="L77" i="14"/>
  <c r="F78" i="14"/>
  <c r="G78" i="14"/>
  <c r="L78" i="14"/>
  <c r="L75" i="14"/>
  <c r="F80" i="14"/>
  <c r="G80" i="14"/>
  <c r="L80" i="14"/>
  <c r="F81" i="14"/>
  <c r="G81" i="14"/>
  <c r="L81" i="14"/>
  <c r="F82" i="14"/>
  <c r="G82" i="14"/>
  <c r="L82" i="14"/>
  <c r="F83" i="14"/>
  <c r="G83" i="14"/>
  <c r="L83" i="14"/>
  <c r="F84" i="14"/>
  <c r="G84" i="14"/>
  <c r="L84" i="14"/>
  <c r="F85" i="14"/>
  <c r="G85" i="14"/>
  <c r="L85" i="14"/>
  <c r="F86" i="14"/>
  <c r="G86" i="14"/>
  <c r="L86" i="14"/>
  <c r="F87" i="14"/>
  <c r="G87" i="14"/>
  <c r="L87" i="14"/>
  <c r="L79" i="14"/>
  <c r="F2" i="13"/>
  <c r="F9" i="13"/>
  <c r="G9" i="13"/>
  <c r="L9" i="13"/>
  <c r="F10" i="13"/>
  <c r="G10" i="13"/>
  <c r="L10" i="13"/>
  <c r="F11" i="13"/>
  <c r="G11" i="13"/>
  <c r="L11" i="13"/>
  <c r="F12" i="13"/>
  <c r="G12" i="13"/>
  <c r="L12" i="13"/>
  <c r="F13" i="13"/>
  <c r="G13" i="13"/>
  <c r="L13" i="13"/>
  <c r="L8" i="13"/>
  <c r="F15" i="13"/>
  <c r="G15" i="13"/>
  <c r="L15" i="13"/>
  <c r="F16" i="13"/>
  <c r="G16" i="13"/>
  <c r="L16" i="13"/>
  <c r="F17" i="13"/>
  <c r="G17" i="13"/>
  <c r="L17" i="13"/>
  <c r="F18" i="13"/>
  <c r="G18" i="13"/>
  <c r="L18" i="13"/>
  <c r="F19" i="13"/>
  <c r="G19" i="13"/>
  <c r="L19" i="13"/>
  <c r="L14" i="13"/>
  <c r="F21" i="13"/>
  <c r="G21" i="13"/>
  <c r="L21" i="13"/>
  <c r="F22" i="13"/>
  <c r="G22" i="13"/>
  <c r="L22" i="13"/>
  <c r="F23" i="13"/>
  <c r="G23" i="13"/>
  <c r="L23" i="13"/>
  <c r="F24" i="13"/>
  <c r="G24" i="13"/>
  <c r="L24" i="13"/>
  <c r="F25" i="13"/>
  <c r="G25" i="13"/>
  <c r="L25" i="13"/>
  <c r="L20" i="13"/>
  <c r="L26" i="13"/>
  <c r="F29" i="13"/>
  <c r="G29" i="13"/>
  <c r="L29" i="13"/>
  <c r="F30" i="13"/>
  <c r="G30" i="13"/>
  <c r="L30" i="13"/>
  <c r="F31" i="13"/>
  <c r="G31" i="13"/>
  <c r="L31" i="13"/>
  <c r="F32" i="13"/>
  <c r="G32" i="13"/>
  <c r="L32" i="13"/>
  <c r="F33" i="13"/>
  <c r="G33" i="13"/>
  <c r="L33" i="13"/>
  <c r="F34" i="13"/>
  <c r="G34" i="13"/>
  <c r="L34" i="13"/>
  <c r="F35" i="13"/>
  <c r="G35" i="13"/>
  <c r="L35" i="13"/>
  <c r="F36" i="13"/>
  <c r="G36" i="13"/>
  <c r="L36" i="13"/>
  <c r="F37" i="13"/>
  <c r="G37" i="13"/>
  <c r="L37" i="13"/>
  <c r="F38" i="13"/>
  <c r="G38" i="13"/>
  <c r="L38" i="13"/>
  <c r="F39" i="13"/>
  <c r="G39" i="13"/>
  <c r="L39" i="13"/>
  <c r="F40" i="13"/>
  <c r="G40" i="13"/>
  <c r="L40" i="13"/>
  <c r="F41" i="13"/>
  <c r="G41" i="13"/>
  <c r="L41" i="13"/>
  <c r="F42" i="13"/>
  <c r="G42" i="13"/>
  <c r="L42" i="13"/>
  <c r="F43" i="13"/>
  <c r="G43" i="13"/>
  <c r="L43" i="13"/>
  <c r="L28" i="13"/>
  <c r="F45" i="13"/>
  <c r="G45" i="13"/>
  <c r="L45" i="13"/>
  <c r="F46" i="13"/>
  <c r="G46" i="13"/>
  <c r="L46" i="13"/>
  <c r="F47" i="13"/>
  <c r="G47" i="13"/>
  <c r="L47" i="13"/>
  <c r="F48" i="13"/>
  <c r="G48" i="13"/>
  <c r="L48" i="13"/>
  <c r="F49" i="13"/>
  <c r="G49" i="13"/>
  <c r="L49" i="13"/>
  <c r="F50" i="13"/>
  <c r="G50" i="13"/>
  <c r="L50" i="13"/>
  <c r="F51" i="13"/>
  <c r="G51" i="13"/>
  <c r="L51" i="13"/>
  <c r="E52" i="13"/>
  <c r="F52" i="13"/>
  <c r="G52" i="13"/>
  <c r="L52" i="13"/>
  <c r="E53" i="13"/>
  <c r="F53" i="13"/>
  <c r="G53" i="13"/>
  <c r="L53" i="13"/>
  <c r="F54" i="13"/>
  <c r="G54" i="13"/>
  <c r="L54" i="13"/>
  <c r="F55" i="13"/>
  <c r="G55" i="13"/>
  <c r="L55" i="13"/>
  <c r="F56" i="13"/>
  <c r="G56" i="13"/>
  <c r="L56" i="13"/>
  <c r="F57" i="13"/>
  <c r="G57" i="13"/>
  <c r="L57" i="13"/>
  <c r="F58" i="13"/>
  <c r="G58" i="13"/>
  <c r="L58" i="13"/>
  <c r="F59" i="13"/>
  <c r="G59" i="13"/>
  <c r="L59" i="13"/>
  <c r="L44" i="13"/>
  <c r="L60" i="13"/>
  <c r="F63" i="13"/>
  <c r="G63" i="13"/>
  <c r="L63" i="13"/>
  <c r="F64" i="13"/>
  <c r="G64" i="13"/>
  <c r="L64" i="13"/>
  <c r="F65" i="13"/>
  <c r="G65" i="13"/>
  <c r="L65" i="13"/>
  <c r="F66" i="13"/>
  <c r="G66" i="13"/>
  <c r="L66" i="13"/>
  <c r="F67" i="13"/>
  <c r="G67" i="13"/>
  <c r="L67" i="13"/>
  <c r="F68" i="13"/>
  <c r="G68" i="13"/>
  <c r="L68" i="13"/>
  <c r="F69" i="13"/>
  <c r="G69" i="13"/>
  <c r="L69" i="13"/>
  <c r="F70" i="13"/>
  <c r="G70" i="13"/>
  <c r="L70" i="13"/>
  <c r="L62" i="13"/>
  <c r="F72" i="13"/>
  <c r="G72" i="13"/>
  <c r="L72" i="13"/>
  <c r="F73" i="13"/>
  <c r="G73" i="13"/>
  <c r="F74" i="13"/>
  <c r="G74" i="13"/>
  <c r="L74" i="13"/>
  <c r="F76" i="13"/>
  <c r="G76" i="13"/>
  <c r="L76" i="13"/>
  <c r="F77" i="13"/>
  <c r="G77" i="13"/>
  <c r="L77" i="13"/>
  <c r="F78" i="13"/>
  <c r="G78" i="13"/>
  <c r="L78" i="13"/>
  <c r="L75" i="13"/>
  <c r="F80" i="13"/>
  <c r="G80" i="13"/>
  <c r="L80" i="13"/>
  <c r="F81" i="13"/>
  <c r="G81" i="13"/>
  <c r="L81" i="13"/>
  <c r="F82" i="13"/>
  <c r="G82" i="13"/>
  <c r="L82" i="13"/>
  <c r="F83" i="13"/>
  <c r="G83" i="13"/>
  <c r="L83" i="13"/>
  <c r="F84" i="13"/>
  <c r="G84" i="13"/>
  <c r="L84" i="13"/>
  <c r="E85" i="13"/>
  <c r="F85" i="13"/>
  <c r="G85" i="13"/>
  <c r="L85" i="13"/>
  <c r="F86" i="13"/>
  <c r="G86" i="13"/>
  <c r="L86" i="13"/>
  <c r="F87" i="13"/>
  <c r="G87" i="13"/>
  <c r="L87" i="13"/>
  <c r="L79" i="13"/>
  <c r="F2" i="12"/>
  <c r="F9" i="12"/>
  <c r="G9" i="12"/>
  <c r="L9" i="12"/>
  <c r="F10" i="12"/>
  <c r="G10" i="12"/>
  <c r="L10" i="12"/>
  <c r="F11" i="12"/>
  <c r="G11" i="12"/>
  <c r="L11" i="12"/>
  <c r="F12" i="12"/>
  <c r="G12" i="12"/>
  <c r="L12" i="12"/>
  <c r="F13" i="12"/>
  <c r="G13" i="12"/>
  <c r="L13" i="12"/>
  <c r="L8" i="12"/>
  <c r="F15" i="12"/>
  <c r="G15" i="12"/>
  <c r="L15" i="12"/>
  <c r="F16" i="12"/>
  <c r="G16" i="12"/>
  <c r="L16" i="12"/>
  <c r="F17" i="12"/>
  <c r="G17" i="12"/>
  <c r="L17" i="12"/>
  <c r="F18" i="12"/>
  <c r="G18" i="12"/>
  <c r="L18" i="12"/>
  <c r="F19" i="12"/>
  <c r="G19" i="12"/>
  <c r="L19" i="12"/>
  <c r="L14" i="12"/>
  <c r="F21" i="12"/>
  <c r="G21" i="12"/>
  <c r="L21" i="12"/>
  <c r="F22" i="12"/>
  <c r="G22" i="12"/>
  <c r="L22" i="12"/>
  <c r="F23" i="12"/>
  <c r="G23" i="12"/>
  <c r="L23" i="12"/>
  <c r="F24" i="12"/>
  <c r="G24" i="12"/>
  <c r="L24" i="12"/>
  <c r="F25" i="12"/>
  <c r="G25" i="12"/>
  <c r="L25" i="12"/>
  <c r="L20" i="12"/>
  <c r="L26" i="12"/>
  <c r="F29" i="12"/>
  <c r="G29" i="12"/>
  <c r="L29" i="12"/>
  <c r="F30" i="12"/>
  <c r="G30" i="12"/>
  <c r="L30" i="12"/>
  <c r="F31" i="12"/>
  <c r="G31" i="12"/>
  <c r="L31" i="12"/>
  <c r="F32" i="12"/>
  <c r="G32" i="12"/>
  <c r="L32" i="12"/>
  <c r="F33" i="12"/>
  <c r="G33" i="12"/>
  <c r="L33" i="12"/>
  <c r="F34" i="12"/>
  <c r="G34" i="12"/>
  <c r="L34" i="12"/>
  <c r="F35" i="12"/>
  <c r="G35" i="12"/>
  <c r="L35" i="12"/>
  <c r="F36" i="12"/>
  <c r="G36" i="12"/>
  <c r="L36" i="12"/>
  <c r="F37" i="12"/>
  <c r="G37" i="12"/>
  <c r="L37" i="12"/>
  <c r="F38" i="12"/>
  <c r="G38" i="12"/>
  <c r="L38" i="12"/>
  <c r="F39" i="12"/>
  <c r="G39" i="12"/>
  <c r="L39" i="12"/>
  <c r="F40" i="12"/>
  <c r="G40" i="12"/>
  <c r="L40" i="12"/>
  <c r="F41" i="12"/>
  <c r="G41" i="12"/>
  <c r="L41" i="12"/>
  <c r="F42" i="12"/>
  <c r="G42" i="12"/>
  <c r="L42" i="12"/>
  <c r="F43" i="12"/>
  <c r="G43" i="12"/>
  <c r="L43" i="12"/>
  <c r="L28" i="12"/>
  <c r="F45" i="12"/>
  <c r="G45" i="12"/>
  <c r="L45" i="12"/>
  <c r="F46" i="12"/>
  <c r="G46" i="12"/>
  <c r="L46" i="12"/>
  <c r="F47" i="12"/>
  <c r="G47" i="12"/>
  <c r="L47" i="12"/>
  <c r="F48" i="12"/>
  <c r="G48" i="12"/>
  <c r="L48" i="12"/>
  <c r="F49" i="12"/>
  <c r="G49" i="12"/>
  <c r="L49" i="12"/>
  <c r="F50" i="12"/>
  <c r="G50" i="12"/>
  <c r="L50" i="12"/>
  <c r="F51" i="12"/>
  <c r="G51" i="12"/>
  <c r="L51" i="12"/>
  <c r="E52" i="12"/>
  <c r="F52" i="12"/>
  <c r="G52" i="12"/>
  <c r="L52" i="12"/>
  <c r="E53" i="12"/>
  <c r="F53" i="12"/>
  <c r="G53" i="12"/>
  <c r="L53" i="12"/>
  <c r="F54" i="12"/>
  <c r="G54" i="12"/>
  <c r="L54" i="12"/>
  <c r="F55" i="12"/>
  <c r="G55" i="12"/>
  <c r="L55" i="12"/>
  <c r="F56" i="12"/>
  <c r="G56" i="12"/>
  <c r="L56" i="12"/>
  <c r="F57" i="12"/>
  <c r="G57" i="12"/>
  <c r="L57" i="12"/>
  <c r="F58" i="12"/>
  <c r="G58" i="12"/>
  <c r="L58" i="12"/>
  <c r="F59" i="12"/>
  <c r="G59" i="12"/>
  <c r="L59" i="12"/>
  <c r="L44" i="12"/>
  <c r="L60" i="12"/>
  <c r="F63" i="12"/>
  <c r="G63" i="12"/>
  <c r="L63" i="12"/>
  <c r="F64" i="12"/>
  <c r="G64" i="12"/>
  <c r="L64" i="12"/>
  <c r="F65" i="12"/>
  <c r="G65" i="12"/>
  <c r="L65" i="12"/>
  <c r="F66" i="12"/>
  <c r="G66" i="12"/>
  <c r="L66" i="12"/>
  <c r="F67" i="12"/>
  <c r="G67" i="12"/>
  <c r="L67" i="12"/>
  <c r="F68" i="12"/>
  <c r="G68" i="12"/>
  <c r="L68" i="12"/>
  <c r="F69" i="12"/>
  <c r="G69" i="12"/>
  <c r="L69" i="12"/>
  <c r="F70" i="12"/>
  <c r="G70" i="12"/>
  <c r="L70" i="12"/>
  <c r="L62" i="12"/>
  <c r="F72" i="12"/>
  <c r="G72" i="12"/>
  <c r="L72" i="12"/>
  <c r="F73" i="12"/>
  <c r="G73" i="12"/>
  <c r="F74" i="12"/>
  <c r="G74" i="12"/>
  <c r="L74" i="12"/>
  <c r="F76" i="12"/>
  <c r="G76" i="12"/>
  <c r="L76" i="12"/>
  <c r="F77" i="12"/>
  <c r="G77" i="12"/>
  <c r="L77" i="12"/>
  <c r="F78" i="12"/>
  <c r="G78" i="12"/>
  <c r="L78" i="12"/>
  <c r="L75" i="12"/>
  <c r="F80" i="12"/>
  <c r="G80" i="12"/>
  <c r="L80" i="12"/>
  <c r="F81" i="12"/>
  <c r="G81" i="12"/>
  <c r="L81" i="12"/>
  <c r="F82" i="12"/>
  <c r="G82" i="12"/>
  <c r="L82" i="12"/>
  <c r="F83" i="12"/>
  <c r="G83" i="12"/>
  <c r="L83" i="12"/>
  <c r="F84" i="12"/>
  <c r="G84" i="12"/>
  <c r="L84" i="12"/>
  <c r="F85" i="12"/>
  <c r="G85" i="12"/>
  <c r="L85" i="12"/>
  <c r="F86" i="12"/>
  <c r="G86" i="12"/>
  <c r="L86" i="12"/>
  <c r="F87" i="12"/>
  <c r="G87" i="12"/>
  <c r="L87" i="12"/>
  <c r="L79" i="12"/>
  <c r="F2" i="10"/>
  <c r="F9" i="10"/>
  <c r="G9" i="10"/>
  <c r="L9" i="10"/>
  <c r="F10" i="10"/>
  <c r="G10" i="10"/>
  <c r="L10" i="10"/>
  <c r="F11" i="10"/>
  <c r="G11" i="10"/>
  <c r="L11" i="10"/>
  <c r="F12" i="10"/>
  <c r="G12" i="10"/>
  <c r="L12" i="10"/>
  <c r="F13" i="10"/>
  <c r="G13" i="10"/>
  <c r="L13" i="10"/>
  <c r="L8" i="10"/>
  <c r="F15" i="10"/>
  <c r="G15" i="10"/>
  <c r="L15" i="10"/>
  <c r="F16" i="10"/>
  <c r="G16" i="10"/>
  <c r="L16" i="10"/>
  <c r="F17" i="10"/>
  <c r="G17" i="10"/>
  <c r="L17" i="10"/>
  <c r="F18" i="10"/>
  <c r="G18" i="10"/>
  <c r="L18" i="10"/>
  <c r="F19" i="10"/>
  <c r="G19" i="10"/>
  <c r="L19" i="10"/>
  <c r="L14" i="10"/>
  <c r="F21" i="10"/>
  <c r="G21" i="10"/>
  <c r="L21" i="10"/>
  <c r="F22" i="10"/>
  <c r="G22" i="10"/>
  <c r="L22" i="10"/>
  <c r="F23" i="10"/>
  <c r="G23" i="10"/>
  <c r="L23" i="10"/>
  <c r="F24" i="10"/>
  <c r="G24" i="10"/>
  <c r="L24" i="10"/>
  <c r="F25" i="10"/>
  <c r="G25" i="10"/>
  <c r="L25" i="10"/>
  <c r="L20" i="10"/>
  <c r="L26" i="10"/>
  <c r="F29" i="10"/>
  <c r="G29" i="10"/>
  <c r="L29" i="10"/>
  <c r="F30" i="10"/>
  <c r="G30" i="10"/>
  <c r="L30" i="10"/>
  <c r="F31" i="10"/>
  <c r="G31" i="10"/>
  <c r="L31" i="10"/>
  <c r="F32" i="10"/>
  <c r="G32" i="10"/>
  <c r="L32" i="10"/>
  <c r="F33" i="10"/>
  <c r="G33" i="10"/>
  <c r="L33" i="10"/>
  <c r="F34" i="10"/>
  <c r="G34" i="10"/>
  <c r="L34" i="10"/>
  <c r="F35" i="10"/>
  <c r="G35" i="10"/>
  <c r="L35" i="10"/>
  <c r="F36" i="10"/>
  <c r="G36" i="10"/>
  <c r="L36" i="10"/>
  <c r="F37" i="10"/>
  <c r="G37" i="10"/>
  <c r="L37" i="10"/>
  <c r="F38" i="10"/>
  <c r="G38" i="10"/>
  <c r="L38" i="10"/>
  <c r="F39" i="10"/>
  <c r="G39" i="10"/>
  <c r="L39" i="10"/>
  <c r="F40" i="10"/>
  <c r="G40" i="10"/>
  <c r="F41" i="10"/>
  <c r="G41" i="10"/>
  <c r="L41" i="10"/>
  <c r="F42" i="10"/>
  <c r="G42" i="10"/>
  <c r="L42" i="10"/>
  <c r="F43" i="10"/>
  <c r="G43" i="10"/>
  <c r="L43" i="10"/>
  <c r="F45" i="10"/>
  <c r="G45" i="10"/>
  <c r="L45" i="10"/>
  <c r="F46" i="10"/>
  <c r="G46" i="10"/>
  <c r="L46" i="10"/>
  <c r="F47" i="10"/>
  <c r="G47" i="10"/>
  <c r="L47" i="10"/>
  <c r="F48" i="10"/>
  <c r="G48" i="10"/>
  <c r="L48" i="10"/>
  <c r="F49" i="10"/>
  <c r="G49" i="10"/>
  <c r="L49" i="10"/>
  <c r="F50" i="10"/>
  <c r="G50" i="10"/>
  <c r="L50" i="10"/>
  <c r="F51" i="10"/>
  <c r="G51" i="10"/>
  <c r="L51" i="10"/>
  <c r="E52" i="10"/>
  <c r="F52" i="10"/>
  <c r="G52" i="10"/>
  <c r="L52" i="10"/>
  <c r="E53" i="10"/>
  <c r="F53" i="10"/>
  <c r="G53" i="10"/>
  <c r="L53" i="10"/>
  <c r="F54" i="10"/>
  <c r="G54" i="10"/>
  <c r="L54" i="10"/>
  <c r="F55" i="10"/>
  <c r="G55" i="10"/>
  <c r="L55" i="10"/>
  <c r="F56" i="10"/>
  <c r="G56" i="10"/>
  <c r="L56" i="10"/>
  <c r="F57" i="10"/>
  <c r="G57" i="10"/>
  <c r="L57" i="10"/>
  <c r="F58" i="10"/>
  <c r="G58" i="10"/>
  <c r="L58" i="10"/>
  <c r="F59" i="10"/>
  <c r="G59" i="10"/>
  <c r="L59" i="10"/>
  <c r="L44" i="10"/>
  <c r="F63" i="10"/>
  <c r="G63" i="10"/>
  <c r="L63" i="10"/>
  <c r="F64" i="10"/>
  <c r="G64" i="10"/>
  <c r="L64" i="10"/>
  <c r="F65" i="10"/>
  <c r="G65" i="10"/>
  <c r="L65" i="10"/>
  <c r="F66" i="10"/>
  <c r="G66" i="10"/>
  <c r="L66" i="10"/>
  <c r="F67" i="10"/>
  <c r="G67" i="10"/>
  <c r="L67" i="10"/>
  <c r="F68" i="10"/>
  <c r="G68" i="10"/>
  <c r="L68" i="10"/>
  <c r="F69" i="10"/>
  <c r="G69" i="10"/>
  <c r="L69" i="10"/>
  <c r="F70" i="10"/>
  <c r="G70" i="10"/>
  <c r="L70" i="10"/>
  <c r="L62" i="10"/>
  <c r="F72" i="10"/>
  <c r="G72" i="10"/>
  <c r="L72" i="10"/>
  <c r="F73" i="10"/>
  <c r="G73" i="10"/>
  <c r="F74" i="10"/>
  <c r="G74" i="10"/>
  <c r="L74" i="10"/>
  <c r="F76" i="10"/>
  <c r="G76" i="10"/>
  <c r="L76" i="10"/>
  <c r="F77" i="10"/>
  <c r="G77" i="10"/>
  <c r="L77" i="10"/>
  <c r="F78" i="10"/>
  <c r="G78" i="10"/>
  <c r="L78" i="10"/>
  <c r="L75" i="10"/>
  <c r="F80" i="10"/>
  <c r="G80" i="10"/>
  <c r="L80" i="10"/>
  <c r="F81" i="10"/>
  <c r="G81" i="10"/>
  <c r="L81" i="10"/>
  <c r="F82" i="10"/>
  <c r="G82" i="10"/>
  <c r="L82" i="10"/>
  <c r="F83" i="10"/>
  <c r="G83" i="10"/>
  <c r="L83" i="10"/>
  <c r="F84" i="10"/>
  <c r="G84" i="10"/>
  <c r="L84" i="10"/>
  <c r="E85" i="10"/>
  <c r="F85" i="10"/>
  <c r="G85" i="10"/>
  <c r="L85" i="10"/>
  <c r="F86" i="10"/>
  <c r="G86" i="10"/>
  <c r="L86" i="10"/>
  <c r="F87" i="10"/>
  <c r="G87" i="10"/>
  <c r="L87" i="10"/>
  <c r="L79" i="10"/>
  <c r="F2" i="9"/>
  <c r="F9" i="9"/>
  <c r="G9" i="9"/>
  <c r="L9" i="9"/>
  <c r="F10" i="9"/>
  <c r="G10" i="9"/>
  <c r="L10" i="9"/>
  <c r="F11" i="9"/>
  <c r="G11" i="9"/>
  <c r="L11" i="9"/>
  <c r="F12" i="9"/>
  <c r="G12" i="9"/>
  <c r="L12" i="9"/>
  <c r="F13" i="9"/>
  <c r="G13" i="9"/>
  <c r="L13" i="9"/>
  <c r="L8" i="9"/>
  <c r="F15" i="9"/>
  <c r="G15" i="9"/>
  <c r="L15" i="9"/>
  <c r="F16" i="9"/>
  <c r="G16" i="9"/>
  <c r="L16" i="9"/>
  <c r="F17" i="9"/>
  <c r="G17" i="9"/>
  <c r="L17" i="9"/>
  <c r="F18" i="9"/>
  <c r="G18" i="9"/>
  <c r="L18" i="9"/>
  <c r="F19" i="9"/>
  <c r="G19" i="9"/>
  <c r="L19" i="9"/>
  <c r="L14" i="9"/>
  <c r="F21" i="9"/>
  <c r="G21" i="9"/>
  <c r="L21" i="9"/>
  <c r="F22" i="9"/>
  <c r="G22" i="9"/>
  <c r="L22" i="9"/>
  <c r="F23" i="9"/>
  <c r="G23" i="9"/>
  <c r="L23" i="9"/>
  <c r="F24" i="9"/>
  <c r="G24" i="9"/>
  <c r="L24" i="9"/>
  <c r="F25" i="9"/>
  <c r="G25" i="9"/>
  <c r="L25" i="9"/>
  <c r="L20" i="9"/>
  <c r="L26" i="9"/>
  <c r="F29" i="9"/>
  <c r="G29" i="9"/>
  <c r="L29" i="9"/>
  <c r="F30" i="9"/>
  <c r="G30" i="9"/>
  <c r="L30" i="9"/>
  <c r="F31" i="9"/>
  <c r="G31" i="9"/>
  <c r="L31" i="9"/>
  <c r="F32" i="9"/>
  <c r="G32" i="9"/>
  <c r="L32" i="9"/>
  <c r="F33" i="9"/>
  <c r="G33" i="9"/>
  <c r="L33" i="9"/>
  <c r="F34" i="9"/>
  <c r="G34" i="9"/>
  <c r="L34" i="9"/>
  <c r="F35" i="9"/>
  <c r="G35" i="9"/>
  <c r="L35" i="9"/>
  <c r="F36" i="9"/>
  <c r="G36" i="9"/>
  <c r="L36" i="9"/>
  <c r="F37" i="9"/>
  <c r="G37" i="9"/>
  <c r="L37" i="9"/>
  <c r="F38" i="9"/>
  <c r="G38" i="9"/>
  <c r="L38" i="9"/>
  <c r="F39" i="9"/>
  <c r="G39" i="9"/>
  <c r="L39" i="9"/>
  <c r="F40" i="9"/>
  <c r="G40" i="9"/>
  <c r="L40" i="9"/>
  <c r="F41" i="9"/>
  <c r="G41" i="9"/>
  <c r="L41" i="9"/>
  <c r="F42" i="9"/>
  <c r="G42" i="9"/>
  <c r="L42" i="9"/>
  <c r="F43" i="9"/>
  <c r="G43" i="9"/>
  <c r="L43" i="9"/>
  <c r="L28" i="9"/>
  <c r="F45" i="9"/>
  <c r="G45" i="9"/>
  <c r="L45" i="9"/>
  <c r="F46" i="9"/>
  <c r="G46" i="9"/>
  <c r="L46" i="9"/>
  <c r="F47" i="9"/>
  <c r="G47" i="9"/>
  <c r="L47" i="9"/>
  <c r="F48" i="9"/>
  <c r="G48" i="9"/>
  <c r="L48" i="9"/>
  <c r="F49" i="9"/>
  <c r="G49" i="9"/>
  <c r="L49" i="9"/>
  <c r="F50" i="9"/>
  <c r="G50" i="9"/>
  <c r="L50" i="9"/>
  <c r="F51" i="9"/>
  <c r="G51" i="9"/>
  <c r="L51" i="9"/>
  <c r="E52" i="9"/>
  <c r="F52" i="9"/>
  <c r="G52" i="9"/>
  <c r="L52" i="9"/>
  <c r="E53" i="9"/>
  <c r="F53" i="9"/>
  <c r="G53" i="9"/>
  <c r="L53" i="9"/>
  <c r="F54" i="9"/>
  <c r="G54" i="9"/>
  <c r="L54" i="9"/>
  <c r="F55" i="9"/>
  <c r="G55" i="9"/>
  <c r="L55" i="9"/>
  <c r="F56" i="9"/>
  <c r="G56" i="9"/>
  <c r="L56" i="9"/>
  <c r="F57" i="9"/>
  <c r="G57" i="9"/>
  <c r="L57" i="9"/>
  <c r="F58" i="9"/>
  <c r="G58" i="9"/>
  <c r="L58" i="9"/>
  <c r="F59" i="9"/>
  <c r="G59" i="9"/>
  <c r="L59" i="9"/>
  <c r="L44" i="9"/>
  <c r="L60" i="9"/>
  <c r="F63" i="9"/>
  <c r="G63" i="9"/>
  <c r="L63" i="9"/>
  <c r="F64" i="9"/>
  <c r="G64" i="9"/>
  <c r="L64" i="9"/>
  <c r="F65" i="9"/>
  <c r="G65" i="9"/>
  <c r="L65" i="9"/>
  <c r="F66" i="9"/>
  <c r="G66" i="9"/>
  <c r="L66" i="9"/>
  <c r="F67" i="9"/>
  <c r="G67" i="9"/>
  <c r="L67" i="9"/>
  <c r="F68" i="9"/>
  <c r="G68" i="9"/>
  <c r="L68" i="9"/>
  <c r="F69" i="9"/>
  <c r="G69" i="9"/>
  <c r="L69" i="9"/>
  <c r="F70" i="9"/>
  <c r="G70" i="9"/>
  <c r="L70" i="9"/>
  <c r="L62" i="9"/>
  <c r="F72" i="9"/>
  <c r="G72" i="9"/>
  <c r="L72" i="9"/>
  <c r="F73" i="9"/>
  <c r="G73" i="9"/>
  <c r="F74" i="9"/>
  <c r="G74" i="9"/>
  <c r="L74" i="9"/>
  <c r="F76" i="9"/>
  <c r="G76" i="9"/>
  <c r="L76" i="9"/>
  <c r="F77" i="9"/>
  <c r="G77" i="9"/>
  <c r="L77" i="9"/>
  <c r="F78" i="9"/>
  <c r="G78" i="9"/>
  <c r="L78" i="9"/>
  <c r="L75" i="9"/>
  <c r="F80" i="9"/>
  <c r="G80" i="9"/>
  <c r="L80" i="9"/>
  <c r="F81" i="9"/>
  <c r="G81" i="9"/>
  <c r="L81" i="9"/>
  <c r="F82" i="9"/>
  <c r="G82" i="9"/>
  <c r="L82" i="9"/>
  <c r="F83" i="9"/>
  <c r="G83" i="9"/>
  <c r="L83" i="9"/>
  <c r="F84" i="9"/>
  <c r="G84" i="9"/>
  <c r="L84" i="9"/>
  <c r="F85" i="9"/>
  <c r="G85" i="9"/>
  <c r="L85" i="9"/>
  <c r="F86" i="9"/>
  <c r="G86" i="9"/>
  <c r="L86" i="9"/>
  <c r="F87" i="9"/>
  <c r="G87" i="9"/>
  <c r="L87" i="9"/>
  <c r="L79" i="9"/>
  <c r="F2" i="8"/>
  <c r="F9" i="8"/>
  <c r="G9" i="8"/>
  <c r="L9" i="8"/>
  <c r="F10" i="8"/>
  <c r="G10" i="8"/>
  <c r="L10" i="8"/>
  <c r="F11" i="8"/>
  <c r="G11" i="8"/>
  <c r="L11" i="8"/>
  <c r="F12" i="8"/>
  <c r="G12" i="8"/>
  <c r="L12" i="8"/>
  <c r="F13" i="8"/>
  <c r="G13" i="8"/>
  <c r="L13" i="8"/>
  <c r="L8" i="8"/>
  <c r="F15" i="8"/>
  <c r="G15" i="8"/>
  <c r="L15" i="8"/>
  <c r="F16" i="8"/>
  <c r="G16" i="8"/>
  <c r="L16" i="8"/>
  <c r="F17" i="8"/>
  <c r="G17" i="8"/>
  <c r="L17" i="8"/>
  <c r="F18" i="8"/>
  <c r="G18" i="8"/>
  <c r="L18" i="8"/>
  <c r="F19" i="8"/>
  <c r="G19" i="8"/>
  <c r="L19" i="8"/>
  <c r="L14" i="8"/>
  <c r="F21" i="8"/>
  <c r="G21" i="8"/>
  <c r="L21" i="8"/>
  <c r="F22" i="8"/>
  <c r="G22" i="8"/>
  <c r="L22" i="8"/>
  <c r="F23" i="8"/>
  <c r="G23" i="8"/>
  <c r="L23" i="8"/>
  <c r="F24" i="8"/>
  <c r="G24" i="8"/>
  <c r="L24" i="8"/>
  <c r="F25" i="8"/>
  <c r="G25" i="8"/>
  <c r="L25" i="8"/>
  <c r="L20" i="8"/>
  <c r="L26" i="8"/>
  <c r="F29" i="8"/>
  <c r="G29" i="8"/>
  <c r="L29" i="8"/>
  <c r="F30" i="8"/>
  <c r="G30" i="8"/>
  <c r="L30" i="8"/>
  <c r="F31" i="8"/>
  <c r="G31" i="8"/>
  <c r="L31" i="8"/>
  <c r="F32" i="8"/>
  <c r="G32" i="8"/>
  <c r="L32" i="8"/>
  <c r="F33" i="8"/>
  <c r="G33" i="8"/>
  <c r="L33" i="8"/>
  <c r="F34" i="8"/>
  <c r="G34" i="8"/>
  <c r="L34" i="8"/>
  <c r="F35" i="8"/>
  <c r="G35" i="8"/>
  <c r="L35" i="8"/>
  <c r="F36" i="8"/>
  <c r="G36" i="8"/>
  <c r="L36" i="8"/>
  <c r="F37" i="8"/>
  <c r="G37" i="8"/>
  <c r="L37" i="8"/>
  <c r="F38" i="8"/>
  <c r="G38" i="8"/>
  <c r="L38" i="8"/>
  <c r="F39" i="8"/>
  <c r="G39" i="8"/>
  <c r="L39" i="8"/>
  <c r="F40" i="8"/>
  <c r="G40" i="8"/>
  <c r="L40" i="8"/>
  <c r="F41" i="8"/>
  <c r="G41" i="8"/>
  <c r="L41" i="8"/>
  <c r="F42" i="8"/>
  <c r="G42" i="8"/>
  <c r="L42" i="8"/>
  <c r="F43" i="8"/>
  <c r="G43" i="8"/>
  <c r="L43" i="8"/>
  <c r="L28" i="8"/>
  <c r="F45" i="8"/>
  <c r="G45" i="8"/>
  <c r="L45" i="8"/>
  <c r="F46" i="8"/>
  <c r="G46" i="8"/>
  <c r="L46" i="8"/>
  <c r="F47" i="8"/>
  <c r="G47" i="8"/>
  <c r="L47" i="8"/>
  <c r="F48" i="8"/>
  <c r="G48" i="8"/>
  <c r="L48" i="8"/>
  <c r="F49" i="8"/>
  <c r="G49" i="8"/>
  <c r="L49" i="8"/>
  <c r="F50" i="8"/>
  <c r="G50" i="8"/>
  <c r="L50" i="8"/>
  <c r="F51" i="8"/>
  <c r="G51" i="8"/>
  <c r="L51" i="8"/>
  <c r="E52" i="8"/>
  <c r="F52" i="8"/>
  <c r="G52" i="8"/>
  <c r="L52" i="8"/>
  <c r="E53" i="8"/>
  <c r="F53" i="8"/>
  <c r="G53" i="8"/>
  <c r="L53" i="8"/>
  <c r="F54" i="8"/>
  <c r="G54" i="8"/>
  <c r="L54" i="8"/>
  <c r="F55" i="8"/>
  <c r="G55" i="8"/>
  <c r="L55" i="8"/>
  <c r="F56" i="8"/>
  <c r="G56" i="8"/>
  <c r="L56" i="8"/>
  <c r="F57" i="8"/>
  <c r="G57" i="8"/>
  <c r="L57" i="8"/>
  <c r="F58" i="8"/>
  <c r="G58" i="8"/>
  <c r="L58" i="8"/>
  <c r="F59" i="8"/>
  <c r="G59" i="8"/>
  <c r="L59" i="8"/>
  <c r="L44" i="8"/>
  <c r="L60" i="8"/>
  <c r="F63" i="8"/>
  <c r="G63" i="8"/>
  <c r="L63" i="8"/>
  <c r="F64" i="8"/>
  <c r="G64" i="8"/>
  <c r="L64" i="8"/>
  <c r="F65" i="8"/>
  <c r="G65" i="8"/>
  <c r="L65" i="8"/>
  <c r="F66" i="8"/>
  <c r="G66" i="8"/>
  <c r="L66" i="8"/>
  <c r="F67" i="8"/>
  <c r="G67" i="8"/>
  <c r="L67" i="8"/>
  <c r="F68" i="8"/>
  <c r="G68" i="8"/>
  <c r="L68" i="8"/>
  <c r="F69" i="8"/>
  <c r="G69" i="8"/>
  <c r="L69" i="8"/>
  <c r="F70" i="8"/>
  <c r="G70" i="8"/>
  <c r="L70" i="8"/>
  <c r="L62" i="8"/>
  <c r="F72" i="8"/>
  <c r="G72" i="8"/>
  <c r="L72" i="8"/>
  <c r="F73" i="8"/>
  <c r="G73" i="8"/>
  <c r="F74" i="8"/>
  <c r="G74" i="8"/>
  <c r="L74" i="8"/>
  <c r="F76" i="8"/>
  <c r="G76" i="8"/>
  <c r="L76" i="8"/>
  <c r="F77" i="8"/>
  <c r="G77" i="8"/>
  <c r="L77" i="8"/>
  <c r="F78" i="8"/>
  <c r="G78" i="8"/>
  <c r="L78" i="8"/>
  <c r="L75" i="8"/>
  <c r="F80" i="8"/>
  <c r="G80" i="8"/>
  <c r="L80" i="8"/>
  <c r="F81" i="8"/>
  <c r="G81" i="8"/>
  <c r="L81" i="8"/>
  <c r="F82" i="8"/>
  <c r="G82" i="8"/>
  <c r="L82" i="8"/>
  <c r="F83" i="8"/>
  <c r="G83" i="8"/>
  <c r="L83" i="8"/>
  <c r="F84" i="8"/>
  <c r="G84" i="8"/>
  <c r="L84" i="8"/>
  <c r="E85" i="8"/>
  <c r="F85" i="8"/>
  <c r="G85" i="8"/>
  <c r="L85" i="8"/>
  <c r="F86" i="8"/>
  <c r="G86" i="8"/>
  <c r="L86" i="8"/>
  <c r="F87" i="8"/>
  <c r="G87" i="8"/>
  <c r="L87" i="8"/>
  <c r="L79" i="8"/>
  <c r="F2" i="7"/>
  <c r="F9" i="7"/>
  <c r="G9" i="7"/>
  <c r="L9" i="7"/>
  <c r="F10" i="7"/>
  <c r="G10" i="7"/>
  <c r="L10" i="7"/>
  <c r="F11" i="7"/>
  <c r="G11" i="7"/>
  <c r="L11" i="7"/>
  <c r="F12" i="7"/>
  <c r="G12" i="7"/>
  <c r="L12" i="7"/>
  <c r="F13" i="7"/>
  <c r="G13" i="7"/>
  <c r="L13" i="7"/>
  <c r="L8" i="7"/>
  <c r="F15" i="7"/>
  <c r="G15" i="7"/>
  <c r="L15" i="7"/>
  <c r="F16" i="7"/>
  <c r="G16" i="7"/>
  <c r="L16" i="7"/>
  <c r="F17" i="7"/>
  <c r="G17" i="7"/>
  <c r="L17" i="7"/>
  <c r="F18" i="7"/>
  <c r="G18" i="7"/>
  <c r="L18" i="7"/>
  <c r="F19" i="7"/>
  <c r="G19" i="7"/>
  <c r="L19" i="7"/>
  <c r="L14" i="7"/>
  <c r="F21" i="7"/>
  <c r="G21" i="7"/>
  <c r="L21" i="7"/>
  <c r="F22" i="7"/>
  <c r="G22" i="7"/>
  <c r="L22" i="7"/>
  <c r="F23" i="7"/>
  <c r="G23" i="7"/>
  <c r="L23" i="7"/>
  <c r="F24" i="7"/>
  <c r="G24" i="7"/>
  <c r="L24" i="7"/>
  <c r="F25" i="7"/>
  <c r="G25" i="7"/>
  <c r="L25" i="7"/>
  <c r="L20" i="7"/>
  <c r="L26" i="7"/>
  <c r="F29" i="7"/>
  <c r="G29" i="7"/>
  <c r="L29" i="7"/>
  <c r="F30" i="7"/>
  <c r="G30" i="7"/>
  <c r="L30" i="7"/>
  <c r="F31" i="7"/>
  <c r="G31" i="7"/>
  <c r="L31" i="7"/>
  <c r="F32" i="7"/>
  <c r="G32" i="7"/>
  <c r="L32" i="7"/>
  <c r="F33" i="7"/>
  <c r="G33" i="7"/>
  <c r="L33" i="7"/>
  <c r="F34" i="7"/>
  <c r="G34" i="7"/>
  <c r="L34" i="7"/>
  <c r="F35" i="7"/>
  <c r="G35" i="7"/>
  <c r="L35" i="7"/>
  <c r="F36" i="7"/>
  <c r="G36" i="7"/>
  <c r="L36" i="7"/>
  <c r="F37" i="7"/>
  <c r="G37" i="7"/>
  <c r="L37" i="7"/>
  <c r="F38" i="7"/>
  <c r="G38" i="7"/>
  <c r="L38" i="7"/>
  <c r="F39" i="7"/>
  <c r="G39" i="7"/>
  <c r="L39" i="7"/>
  <c r="F40" i="7"/>
  <c r="G40" i="7"/>
  <c r="L40" i="7"/>
  <c r="F41" i="7"/>
  <c r="G41" i="7"/>
  <c r="L41" i="7"/>
  <c r="F42" i="7"/>
  <c r="G42" i="7"/>
  <c r="L42" i="7"/>
  <c r="F43" i="7"/>
  <c r="G43" i="7"/>
  <c r="L43" i="7"/>
  <c r="L28" i="7"/>
  <c r="F45" i="7"/>
  <c r="G45" i="7"/>
  <c r="L45" i="7"/>
  <c r="F46" i="7"/>
  <c r="G46" i="7"/>
  <c r="L46" i="7"/>
  <c r="F47" i="7"/>
  <c r="G47" i="7"/>
  <c r="L47" i="7"/>
  <c r="F48" i="7"/>
  <c r="G48" i="7"/>
  <c r="L48" i="7"/>
  <c r="F49" i="7"/>
  <c r="G49" i="7"/>
  <c r="L49" i="7"/>
  <c r="F50" i="7"/>
  <c r="G50" i="7"/>
  <c r="L50" i="7"/>
  <c r="F51" i="7"/>
  <c r="G51" i="7"/>
  <c r="L51" i="7"/>
  <c r="E52" i="7"/>
  <c r="F52" i="7"/>
  <c r="G52" i="7"/>
  <c r="L52" i="7"/>
  <c r="E53" i="7"/>
  <c r="F53" i="7"/>
  <c r="G53" i="7"/>
  <c r="L53" i="7"/>
  <c r="F54" i="7"/>
  <c r="G54" i="7"/>
  <c r="L54" i="7"/>
  <c r="F55" i="7"/>
  <c r="G55" i="7"/>
  <c r="L55" i="7"/>
  <c r="F56" i="7"/>
  <c r="G56" i="7"/>
  <c r="L56" i="7"/>
  <c r="F57" i="7"/>
  <c r="G57" i="7"/>
  <c r="L57" i="7"/>
  <c r="F58" i="7"/>
  <c r="G58" i="7"/>
  <c r="L58" i="7"/>
  <c r="F59" i="7"/>
  <c r="G59" i="7"/>
  <c r="L59" i="7"/>
  <c r="L44" i="7"/>
  <c r="L60" i="7"/>
  <c r="F63" i="7"/>
  <c r="G63" i="7"/>
  <c r="L63" i="7"/>
  <c r="F64" i="7"/>
  <c r="G64" i="7"/>
  <c r="L64" i="7"/>
  <c r="F65" i="7"/>
  <c r="G65" i="7"/>
  <c r="L65" i="7"/>
  <c r="F66" i="7"/>
  <c r="G66" i="7"/>
  <c r="L66" i="7"/>
  <c r="F67" i="7"/>
  <c r="G67" i="7"/>
  <c r="L67" i="7"/>
  <c r="F68" i="7"/>
  <c r="G68" i="7"/>
  <c r="L68" i="7"/>
  <c r="F69" i="7"/>
  <c r="G69" i="7"/>
  <c r="L69" i="7"/>
  <c r="F70" i="7"/>
  <c r="G70" i="7"/>
  <c r="L70" i="7"/>
  <c r="L62" i="7"/>
  <c r="F72" i="7"/>
  <c r="G72" i="7"/>
  <c r="L72" i="7"/>
  <c r="F73" i="7"/>
  <c r="G73" i="7"/>
  <c r="F74" i="7"/>
  <c r="G74" i="7"/>
  <c r="L74" i="7"/>
  <c r="F76" i="7"/>
  <c r="G76" i="7"/>
  <c r="L76" i="7"/>
  <c r="F77" i="7"/>
  <c r="G77" i="7"/>
  <c r="L77" i="7"/>
  <c r="F78" i="7"/>
  <c r="G78" i="7"/>
  <c r="L78" i="7"/>
  <c r="L75" i="7"/>
  <c r="F80" i="7"/>
  <c r="G80" i="7"/>
  <c r="L80" i="7"/>
  <c r="F81" i="7"/>
  <c r="G81" i="7"/>
  <c r="L81" i="7"/>
  <c r="F82" i="7"/>
  <c r="G82" i="7"/>
  <c r="L82" i="7"/>
  <c r="F83" i="7"/>
  <c r="G83" i="7"/>
  <c r="L83" i="7"/>
  <c r="F84" i="7"/>
  <c r="G84" i="7"/>
  <c r="L84" i="7"/>
  <c r="E85" i="7"/>
  <c r="F85" i="7"/>
  <c r="G85" i="7"/>
  <c r="L85" i="7"/>
  <c r="F86" i="7"/>
  <c r="G86" i="7"/>
  <c r="L86" i="7"/>
  <c r="F87" i="7"/>
  <c r="G87" i="7"/>
  <c r="L87" i="7"/>
  <c r="L79" i="7"/>
  <c r="K2" i="6"/>
  <c r="K3" i="6"/>
  <c r="L31" i="6"/>
  <c r="L32" i="6"/>
  <c r="L33" i="6"/>
  <c r="L34" i="6"/>
  <c r="L35" i="6"/>
  <c r="L36" i="6"/>
  <c r="L37" i="6"/>
  <c r="L38" i="6"/>
  <c r="L39" i="6"/>
  <c r="L40" i="6"/>
  <c r="L43" i="6"/>
  <c r="L28" i="6"/>
  <c r="E52" i="6"/>
  <c r="F52" i="6"/>
  <c r="G52" i="6"/>
  <c r="L52" i="6"/>
  <c r="E53" i="6"/>
  <c r="F53" i="6"/>
  <c r="G53" i="6"/>
  <c r="L53" i="6"/>
  <c r="L45" i="6"/>
  <c r="L46" i="6"/>
  <c r="L47" i="6"/>
  <c r="L48" i="6"/>
  <c r="L44" i="6"/>
  <c r="L60" i="6"/>
  <c r="L83" i="6"/>
  <c r="L79" i="6"/>
  <c r="F2" i="11"/>
  <c r="F9" i="11"/>
  <c r="G9" i="11"/>
  <c r="L9" i="11"/>
  <c r="F10" i="11"/>
  <c r="G10" i="11"/>
  <c r="L10" i="11"/>
  <c r="F11" i="11"/>
  <c r="G11" i="11"/>
  <c r="L11" i="11"/>
  <c r="F12" i="11"/>
  <c r="G12" i="11"/>
  <c r="L12" i="11"/>
  <c r="F13" i="11"/>
  <c r="G13" i="11"/>
  <c r="L13" i="11"/>
  <c r="L8" i="11"/>
  <c r="F15" i="11"/>
  <c r="G15" i="11"/>
  <c r="L15" i="11"/>
  <c r="F16" i="11"/>
  <c r="G16" i="11"/>
  <c r="L16" i="11"/>
  <c r="F17" i="11"/>
  <c r="G17" i="11"/>
  <c r="L17" i="11"/>
  <c r="F18" i="11"/>
  <c r="G18" i="11"/>
  <c r="L18" i="11"/>
  <c r="F19" i="11"/>
  <c r="G19" i="11"/>
  <c r="L19" i="11"/>
  <c r="L14" i="11"/>
  <c r="F21" i="11"/>
  <c r="G21" i="11"/>
  <c r="L21" i="11"/>
  <c r="F22" i="11"/>
  <c r="G22" i="11"/>
  <c r="L22" i="11"/>
  <c r="F23" i="11"/>
  <c r="G23" i="11"/>
  <c r="L23" i="11"/>
  <c r="F24" i="11"/>
  <c r="G24" i="11"/>
  <c r="L24" i="11"/>
  <c r="F25" i="11"/>
  <c r="G25" i="11"/>
  <c r="L25" i="11"/>
  <c r="L20" i="11"/>
  <c r="L26" i="11"/>
  <c r="F29" i="11"/>
  <c r="G29" i="11"/>
  <c r="L29" i="11"/>
  <c r="F30" i="11"/>
  <c r="G30" i="11"/>
  <c r="L30" i="11"/>
  <c r="F31" i="11"/>
  <c r="G31" i="11"/>
  <c r="L31" i="11"/>
  <c r="F32" i="11"/>
  <c r="G32" i="11"/>
  <c r="L32" i="11"/>
  <c r="F33" i="11"/>
  <c r="G33" i="11"/>
  <c r="L33" i="11"/>
  <c r="F34" i="11"/>
  <c r="G34" i="11"/>
  <c r="L34" i="11"/>
  <c r="F35" i="11"/>
  <c r="G35" i="11"/>
  <c r="L35" i="11"/>
  <c r="F36" i="11"/>
  <c r="G36" i="11"/>
  <c r="L36" i="11"/>
  <c r="F37" i="11"/>
  <c r="G37" i="11"/>
  <c r="L37" i="11"/>
  <c r="F38" i="11"/>
  <c r="G38" i="11"/>
  <c r="L38" i="11"/>
  <c r="F39" i="11"/>
  <c r="G39" i="11"/>
  <c r="L39" i="11"/>
  <c r="F40" i="11"/>
  <c r="G40" i="11"/>
  <c r="L40" i="11"/>
  <c r="F41" i="11"/>
  <c r="G41" i="11"/>
  <c r="L41" i="11"/>
  <c r="F42" i="11"/>
  <c r="G42" i="11"/>
  <c r="L42" i="11"/>
  <c r="F43" i="11"/>
  <c r="G43" i="11"/>
  <c r="L43" i="11"/>
  <c r="L28" i="11"/>
  <c r="F45" i="11"/>
  <c r="G45" i="11"/>
  <c r="L45" i="11"/>
  <c r="F46" i="11"/>
  <c r="G46" i="11"/>
  <c r="L46" i="11"/>
  <c r="F47" i="11"/>
  <c r="G47" i="11"/>
  <c r="L47" i="11"/>
  <c r="F48" i="11"/>
  <c r="G48" i="11"/>
  <c r="L48" i="11"/>
  <c r="F49" i="11"/>
  <c r="G49" i="11"/>
  <c r="L49" i="11"/>
  <c r="F50" i="11"/>
  <c r="G50" i="11"/>
  <c r="L50" i="11"/>
  <c r="F51" i="11"/>
  <c r="G51" i="11"/>
  <c r="L51" i="11"/>
  <c r="E52" i="11"/>
  <c r="F52" i="11"/>
  <c r="G52" i="11"/>
  <c r="L52" i="11"/>
  <c r="E53" i="11"/>
  <c r="F53" i="11"/>
  <c r="G53" i="11"/>
  <c r="L53" i="11"/>
  <c r="F54" i="11"/>
  <c r="G54" i="11"/>
  <c r="L54" i="11"/>
  <c r="F55" i="11"/>
  <c r="G55" i="11"/>
  <c r="L55" i="11"/>
  <c r="F56" i="11"/>
  <c r="G56" i="11"/>
  <c r="L56" i="11"/>
  <c r="F57" i="11"/>
  <c r="G57" i="11"/>
  <c r="L57" i="11"/>
  <c r="F58" i="11"/>
  <c r="G58" i="11"/>
  <c r="L58" i="11"/>
  <c r="F59" i="11"/>
  <c r="G59" i="11"/>
  <c r="L59" i="11"/>
  <c r="L44" i="11"/>
  <c r="L60" i="11"/>
  <c r="F63" i="11"/>
  <c r="G63" i="11"/>
  <c r="L63" i="11"/>
  <c r="F64" i="11"/>
  <c r="G64" i="11"/>
  <c r="L64" i="11"/>
  <c r="F65" i="11"/>
  <c r="G65" i="11"/>
  <c r="L65" i="11"/>
  <c r="F66" i="11"/>
  <c r="G66" i="11"/>
  <c r="L66" i="11"/>
  <c r="F67" i="11"/>
  <c r="G67" i="11"/>
  <c r="L67" i="11"/>
  <c r="F68" i="11"/>
  <c r="G68" i="11"/>
  <c r="L68" i="11"/>
  <c r="F69" i="11"/>
  <c r="G69" i="11"/>
  <c r="L69" i="11"/>
  <c r="F70" i="11"/>
  <c r="G70" i="11"/>
  <c r="L70" i="11"/>
  <c r="L62" i="11"/>
  <c r="F72" i="11"/>
  <c r="G72" i="11"/>
  <c r="L72" i="11"/>
  <c r="F73" i="11"/>
  <c r="G73" i="11"/>
  <c r="F74" i="11"/>
  <c r="G74" i="11"/>
  <c r="L74" i="11"/>
  <c r="F76" i="11"/>
  <c r="G76" i="11"/>
  <c r="L76" i="11"/>
  <c r="F77" i="11"/>
  <c r="G77" i="11"/>
  <c r="L77" i="11"/>
  <c r="F78" i="11"/>
  <c r="G78" i="11"/>
  <c r="L78" i="11"/>
  <c r="L75" i="11"/>
  <c r="F80" i="11"/>
  <c r="G80" i="11"/>
  <c r="L80" i="11"/>
  <c r="F81" i="11"/>
  <c r="G81" i="11"/>
  <c r="L81" i="11"/>
  <c r="F82" i="11"/>
  <c r="G82" i="11"/>
  <c r="L82" i="11"/>
  <c r="F83" i="11"/>
  <c r="G83" i="11"/>
  <c r="L83" i="11"/>
  <c r="F84" i="11"/>
  <c r="G84" i="11"/>
  <c r="L84" i="11"/>
  <c r="F85" i="11"/>
  <c r="G85" i="11"/>
  <c r="L85" i="11"/>
  <c r="F86" i="11"/>
  <c r="G86" i="11"/>
  <c r="L86" i="11"/>
  <c r="F87" i="11"/>
  <c r="G87" i="11"/>
  <c r="L87" i="11"/>
  <c r="L79" i="11"/>
  <c r="C53" i="14"/>
  <c r="C53" i="13"/>
  <c r="C54" i="13"/>
  <c r="C53" i="12"/>
  <c r="C53" i="11"/>
  <c r="C52" i="10"/>
  <c r="C53" i="10"/>
  <c r="C53" i="9"/>
  <c r="C53" i="8"/>
  <c r="C53" i="7"/>
  <c r="C53" i="6"/>
  <c r="C53" i="1"/>
  <c r="C53" i="15"/>
  <c r="B9" i="3"/>
  <c r="F1" i="1"/>
  <c r="H30" i="15"/>
  <c r="R21" i="14"/>
  <c r="R31" i="14"/>
  <c r="R40" i="14"/>
  <c r="R39" i="14"/>
  <c r="R42" i="14"/>
  <c r="R69" i="14"/>
  <c r="R72" i="14"/>
  <c r="R77" i="14"/>
  <c r="R83" i="14"/>
  <c r="R85" i="14"/>
  <c r="R32" i="14"/>
  <c r="R33" i="14"/>
  <c r="R34" i="14"/>
  <c r="R35" i="14"/>
  <c r="R36" i="14"/>
  <c r="R37" i="14"/>
  <c r="AJ21" i="14"/>
  <c r="AJ31" i="14"/>
  <c r="AJ40" i="14"/>
  <c r="AJ39" i="14"/>
  <c r="AJ42" i="14"/>
  <c r="AJ69" i="14"/>
  <c r="AJ72" i="14"/>
  <c r="AJ77" i="14"/>
  <c r="AJ83" i="14"/>
  <c r="AJ85" i="14"/>
  <c r="AJ32" i="14"/>
  <c r="AJ33" i="14"/>
  <c r="AJ34" i="14"/>
  <c r="AJ35" i="14"/>
  <c r="AJ36" i="14"/>
  <c r="AJ37" i="14"/>
  <c r="E103" i="14"/>
  <c r="AA21" i="14"/>
  <c r="AA31" i="14"/>
  <c r="AA40" i="14"/>
  <c r="AA39" i="14"/>
  <c r="AA42" i="14"/>
  <c r="AA69" i="14"/>
  <c r="AA72" i="14"/>
  <c r="AA77" i="14"/>
  <c r="AA83" i="14"/>
  <c r="AA85" i="14"/>
  <c r="AA32" i="14"/>
  <c r="AA33" i="14"/>
  <c r="AA34" i="14"/>
  <c r="AA35" i="14"/>
  <c r="AA36" i="14"/>
  <c r="AA37" i="14"/>
  <c r="E102" i="14"/>
  <c r="E101" i="14"/>
  <c r="E100" i="14"/>
  <c r="E99" i="14"/>
  <c r="R40" i="13"/>
  <c r="R65" i="13"/>
  <c r="R83" i="13"/>
  <c r="AJ40" i="13"/>
  <c r="AJ65" i="13"/>
  <c r="AJ83" i="13"/>
  <c r="E103" i="13"/>
  <c r="AA40" i="13"/>
  <c r="AA65" i="13"/>
  <c r="AA83" i="13"/>
  <c r="E102" i="13"/>
  <c r="E101" i="13"/>
  <c r="E100" i="13"/>
  <c r="E99" i="13"/>
  <c r="R21" i="12"/>
  <c r="R38" i="12"/>
  <c r="R83" i="12"/>
  <c r="AJ21" i="12"/>
  <c r="AJ38" i="12"/>
  <c r="AJ83" i="12"/>
  <c r="E103" i="12"/>
  <c r="AA21" i="12"/>
  <c r="AA38" i="12"/>
  <c r="AA83" i="12"/>
  <c r="E102" i="12"/>
  <c r="E101" i="12"/>
  <c r="E100" i="12"/>
  <c r="E99" i="12"/>
  <c r="R37" i="11"/>
  <c r="R83" i="11"/>
  <c r="AJ37" i="11"/>
  <c r="AJ83" i="11"/>
  <c r="E103" i="11"/>
  <c r="AA37" i="11"/>
  <c r="AA83" i="11"/>
  <c r="E102" i="11"/>
  <c r="E101" i="11"/>
  <c r="E100" i="11"/>
  <c r="E99" i="11"/>
  <c r="R21" i="10"/>
  <c r="R36" i="10"/>
  <c r="R83" i="10"/>
  <c r="AJ21" i="10"/>
  <c r="AJ36" i="10"/>
  <c r="AJ83" i="10"/>
  <c r="E103" i="10"/>
  <c r="AA21" i="10"/>
  <c r="AA36" i="10"/>
  <c r="AA83" i="10"/>
  <c r="E102" i="10"/>
  <c r="E101" i="10"/>
  <c r="E100" i="10"/>
  <c r="E99" i="10"/>
  <c r="R35" i="9"/>
  <c r="R83" i="9"/>
  <c r="AJ35" i="9"/>
  <c r="AJ83" i="9"/>
  <c r="E103" i="9"/>
  <c r="AA35" i="9"/>
  <c r="AA83" i="9"/>
  <c r="E102" i="9"/>
  <c r="E101" i="9"/>
  <c r="E100" i="9"/>
  <c r="E99" i="9"/>
  <c r="R34" i="8"/>
  <c r="R83" i="8"/>
  <c r="R85" i="8"/>
  <c r="AJ34" i="8"/>
  <c r="AJ83" i="8"/>
  <c r="AJ85" i="8"/>
  <c r="E103" i="8"/>
  <c r="AA34" i="8"/>
  <c r="AA83" i="8"/>
  <c r="AA85" i="8"/>
  <c r="E102" i="8"/>
  <c r="E101" i="8"/>
  <c r="E100" i="8"/>
  <c r="E99" i="8"/>
  <c r="R21" i="7"/>
  <c r="R33" i="7"/>
  <c r="R77" i="7"/>
  <c r="R83" i="7"/>
  <c r="R85" i="7"/>
  <c r="AJ21" i="7"/>
  <c r="AJ33" i="7"/>
  <c r="AJ77" i="7"/>
  <c r="AJ83" i="7"/>
  <c r="AJ85" i="7"/>
  <c r="E103" i="7"/>
  <c r="AA21" i="7"/>
  <c r="AA33" i="7"/>
  <c r="AA77" i="7"/>
  <c r="AA83" i="7"/>
  <c r="AA85" i="7"/>
  <c r="E102" i="7"/>
  <c r="E101" i="7"/>
  <c r="E100" i="7"/>
  <c r="E99" i="7"/>
  <c r="R21" i="6"/>
  <c r="R32" i="6"/>
  <c r="R83" i="6"/>
  <c r="AJ21" i="6"/>
  <c r="AJ32" i="6"/>
  <c r="AJ83" i="6"/>
  <c r="E103" i="6"/>
  <c r="AA21" i="6"/>
  <c r="AA32" i="6"/>
  <c r="AA83" i="6"/>
  <c r="E102" i="6"/>
  <c r="E101" i="6"/>
  <c r="E100" i="6"/>
  <c r="E99" i="6"/>
  <c r="E100" i="1"/>
  <c r="R22" i="1"/>
  <c r="R45" i="1"/>
  <c r="R21" i="1"/>
  <c r="R51" i="1"/>
  <c r="R31" i="1"/>
  <c r="R83" i="1"/>
  <c r="AA22" i="1"/>
  <c r="AA45" i="1"/>
  <c r="AA21" i="1"/>
  <c r="AA51" i="1"/>
  <c r="AA31" i="1"/>
  <c r="AA83" i="1"/>
  <c r="AJ22" i="1"/>
  <c r="AJ45" i="1"/>
  <c r="AJ21" i="1"/>
  <c r="AJ51" i="1"/>
  <c r="AJ31" i="1"/>
  <c r="AJ83" i="1"/>
  <c r="E101" i="1"/>
  <c r="E102" i="1"/>
  <c r="E103" i="1"/>
  <c r="E99" i="1"/>
  <c r="K62" i="9"/>
  <c r="E100" i="15"/>
  <c r="E99" i="15"/>
  <c r="E101" i="15"/>
  <c r="E102" i="15"/>
  <c r="E103" i="15"/>
  <c r="E104" i="15"/>
  <c r="E72" i="1"/>
  <c r="E73" i="1"/>
  <c r="G71" i="1"/>
  <c r="E84" i="1"/>
  <c r="E83" i="1"/>
  <c r="G79" i="1"/>
  <c r="E66" i="1"/>
  <c r="G62" i="1"/>
  <c r="G75" i="1"/>
  <c r="G88" i="1"/>
  <c r="G8" i="1"/>
  <c r="E16" i="1"/>
  <c r="E17" i="1"/>
  <c r="G14" i="1"/>
  <c r="G20" i="1"/>
  <c r="G26" i="1"/>
  <c r="G28" i="1"/>
  <c r="G44" i="1"/>
  <c r="G60" i="1"/>
  <c r="G89" i="1"/>
  <c r="E95" i="1"/>
  <c r="E72" i="6"/>
  <c r="F72" i="6"/>
  <c r="G72" i="6"/>
  <c r="E73" i="6"/>
  <c r="F73" i="6"/>
  <c r="G73" i="6"/>
  <c r="F74" i="6"/>
  <c r="G74" i="6"/>
  <c r="G71" i="6"/>
  <c r="E85" i="6"/>
  <c r="F85" i="6"/>
  <c r="G85" i="6"/>
  <c r="E84" i="6"/>
  <c r="F84" i="6"/>
  <c r="G84" i="6"/>
  <c r="E83" i="6"/>
  <c r="F83" i="6"/>
  <c r="G83" i="6"/>
  <c r="F80" i="6"/>
  <c r="G80" i="6"/>
  <c r="F81" i="6"/>
  <c r="G81" i="6"/>
  <c r="F82" i="6"/>
  <c r="G82" i="6"/>
  <c r="F86" i="6"/>
  <c r="G86" i="6"/>
  <c r="F87" i="6"/>
  <c r="G87" i="6"/>
  <c r="G79" i="6"/>
  <c r="F63" i="6"/>
  <c r="G63" i="6"/>
  <c r="F64" i="6"/>
  <c r="G64" i="6"/>
  <c r="F65" i="6"/>
  <c r="G65" i="6"/>
  <c r="E66" i="6"/>
  <c r="F66" i="6"/>
  <c r="G66" i="6"/>
  <c r="F67" i="6"/>
  <c r="G67" i="6"/>
  <c r="F68" i="6"/>
  <c r="G68" i="6"/>
  <c r="F69" i="6"/>
  <c r="G69" i="6"/>
  <c r="F70" i="6"/>
  <c r="G70" i="6"/>
  <c r="G62" i="6"/>
  <c r="F76" i="6"/>
  <c r="G76" i="6"/>
  <c r="F77" i="6"/>
  <c r="G77" i="6"/>
  <c r="F78" i="6"/>
  <c r="G78" i="6"/>
  <c r="G75" i="6"/>
  <c r="G88" i="6"/>
  <c r="F9" i="6"/>
  <c r="G9" i="6"/>
  <c r="F10" i="6"/>
  <c r="G10" i="6"/>
  <c r="F11" i="6"/>
  <c r="G11" i="6"/>
  <c r="F12" i="6"/>
  <c r="G12" i="6"/>
  <c r="F13" i="6"/>
  <c r="G13" i="6"/>
  <c r="G8" i="6"/>
  <c r="F15" i="6"/>
  <c r="G15" i="6"/>
  <c r="E16" i="6"/>
  <c r="F16" i="6"/>
  <c r="G16" i="6"/>
  <c r="E17" i="6"/>
  <c r="F17" i="6"/>
  <c r="G17" i="6"/>
  <c r="F18" i="6"/>
  <c r="G18" i="6"/>
  <c r="F19" i="6"/>
  <c r="G19" i="6"/>
  <c r="G14" i="6"/>
  <c r="F21" i="6"/>
  <c r="G21" i="6"/>
  <c r="F22" i="6"/>
  <c r="G22" i="6"/>
  <c r="F23" i="6"/>
  <c r="G23" i="6"/>
  <c r="F24" i="6"/>
  <c r="G24" i="6"/>
  <c r="F25" i="6"/>
  <c r="G25" i="6"/>
  <c r="G20" i="6"/>
  <c r="G26" i="6"/>
  <c r="F29" i="6"/>
  <c r="G29" i="6"/>
  <c r="F30" i="6"/>
  <c r="G30" i="6"/>
  <c r="F31" i="6"/>
  <c r="G31" i="6"/>
  <c r="F32" i="6"/>
  <c r="G32" i="6"/>
  <c r="F33" i="6"/>
  <c r="G33" i="6"/>
  <c r="F34" i="6"/>
  <c r="G34" i="6"/>
  <c r="F35" i="6"/>
  <c r="G35" i="6"/>
  <c r="F36" i="6"/>
  <c r="G36" i="6"/>
  <c r="F37" i="6"/>
  <c r="G37" i="6"/>
  <c r="F38" i="6"/>
  <c r="G38" i="6"/>
  <c r="F39" i="6"/>
  <c r="G39" i="6"/>
  <c r="F40" i="6"/>
  <c r="G40" i="6"/>
  <c r="F41" i="6"/>
  <c r="G41" i="6"/>
  <c r="F42" i="6"/>
  <c r="G42" i="6"/>
  <c r="F43" i="6"/>
  <c r="G43" i="6"/>
  <c r="G28" i="6"/>
  <c r="F45" i="6"/>
  <c r="G45" i="6"/>
  <c r="F46" i="6"/>
  <c r="G46" i="6"/>
  <c r="F47" i="6"/>
  <c r="G47" i="6"/>
  <c r="F48" i="6"/>
  <c r="G48" i="6"/>
  <c r="F49" i="6"/>
  <c r="G49" i="6"/>
  <c r="F50" i="6"/>
  <c r="G50" i="6"/>
  <c r="F51" i="6"/>
  <c r="G51" i="6"/>
  <c r="F54" i="6"/>
  <c r="G54" i="6"/>
  <c r="F55" i="6"/>
  <c r="G55" i="6"/>
  <c r="F56" i="6"/>
  <c r="G56" i="6"/>
  <c r="F57" i="6"/>
  <c r="G57" i="6"/>
  <c r="F58" i="6"/>
  <c r="G58" i="6"/>
  <c r="F59" i="6"/>
  <c r="G59" i="6"/>
  <c r="G44" i="6"/>
  <c r="G60" i="6"/>
  <c r="G89" i="6"/>
  <c r="E95" i="6"/>
  <c r="E72" i="7"/>
  <c r="E73" i="7"/>
  <c r="G71" i="7"/>
  <c r="E84" i="7"/>
  <c r="E83" i="7"/>
  <c r="G79" i="7"/>
  <c r="E66" i="7"/>
  <c r="G62" i="7"/>
  <c r="G75" i="7"/>
  <c r="G88" i="7"/>
  <c r="G8" i="7"/>
  <c r="E16" i="7"/>
  <c r="E17" i="7"/>
  <c r="G14" i="7"/>
  <c r="G20" i="7"/>
  <c r="G26" i="7"/>
  <c r="G28" i="7"/>
  <c r="G44" i="7"/>
  <c r="G60" i="7"/>
  <c r="G89" i="7"/>
  <c r="E95" i="7"/>
  <c r="E72" i="8"/>
  <c r="E73" i="8"/>
  <c r="G71" i="8"/>
  <c r="E84" i="8"/>
  <c r="E83" i="8"/>
  <c r="G79" i="8"/>
  <c r="E66" i="8"/>
  <c r="G62" i="8"/>
  <c r="G75" i="8"/>
  <c r="G88" i="8"/>
  <c r="G8" i="8"/>
  <c r="E16" i="8"/>
  <c r="E17" i="8"/>
  <c r="G14" i="8"/>
  <c r="G20" i="8"/>
  <c r="G26" i="8"/>
  <c r="G28" i="8"/>
  <c r="G44" i="8"/>
  <c r="G60" i="8"/>
  <c r="G89" i="8"/>
  <c r="E95" i="8"/>
  <c r="E72" i="9"/>
  <c r="E73" i="9"/>
  <c r="G71" i="9"/>
  <c r="E85" i="9"/>
  <c r="E84" i="9"/>
  <c r="E83" i="9"/>
  <c r="G79" i="9"/>
  <c r="E66" i="9"/>
  <c r="G62" i="9"/>
  <c r="G75" i="9"/>
  <c r="G88" i="9"/>
  <c r="G8" i="9"/>
  <c r="E16" i="9"/>
  <c r="E17" i="9"/>
  <c r="G14" i="9"/>
  <c r="G20" i="9"/>
  <c r="G26" i="9"/>
  <c r="G28" i="9"/>
  <c r="G44" i="9"/>
  <c r="G60" i="9"/>
  <c r="G89" i="9"/>
  <c r="E95" i="9"/>
  <c r="E72" i="10"/>
  <c r="E73" i="10"/>
  <c r="G71" i="10"/>
  <c r="E84" i="10"/>
  <c r="E83" i="10"/>
  <c r="G79" i="10"/>
  <c r="E66" i="10"/>
  <c r="G62" i="10"/>
  <c r="G75" i="10"/>
  <c r="G88" i="10"/>
  <c r="G8" i="10"/>
  <c r="E16" i="10"/>
  <c r="E17" i="10"/>
  <c r="G14" i="10"/>
  <c r="G20" i="10"/>
  <c r="G26" i="10"/>
  <c r="G28" i="10"/>
  <c r="G44" i="10"/>
  <c r="G60" i="10"/>
  <c r="G89" i="10"/>
  <c r="E95" i="10"/>
  <c r="E72" i="11"/>
  <c r="E73" i="11"/>
  <c r="G71" i="11"/>
  <c r="E85" i="11"/>
  <c r="E84" i="11"/>
  <c r="E83" i="11"/>
  <c r="G79" i="11"/>
  <c r="E66" i="11"/>
  <c r="G62" i="11"/>
  <c r="G75" i="11"/>
  <c r="G88" i="11"/>
  <c r="G8" i="11"/>
  <c r="E16" i="11"/>
  <c r="E17" i="11"/>
  <c r="G14" i="11"/>
  <c r="G20" i="11"/>
  <c r="G26" i="11"/>
  <c r="G28" i="11"/>
  <c r="G44" i="11"/>
  <c r="G60" i="11"/>
  <c r="G89" i="11"/>
  <c r="E95" i="11"/>
  <c r="E72" i="12"/>
  <c r="E73" i="12"/>
  <c r="G71" i="12"/>
  <c r="E85" i="12"/>
  <c r="E84" i="12"/>
  <c r="E83" i="12"/>
  <c r="G79" i="12"/>
  <c r="E66" i="12"/>
  <c r="G62" i="12"/>
  <c r="G75" i="12"/>
  <c r="G88" i="12"/>
  <c r="G8" i="12"/>
  <c r="E16" i="12"/>
  <c r="E17" i="12"/>
  <c r="G14" i="12"/>
  <c r="G20" i="12"/>
  <c r="G26" i="12"/>
  <c r="G28" i="12"/>
  <c r="G44" i="12"/>
  <c r="G60" i="12"/>
  <c r="G89" i="12"/>
  <c r="E95" i="12"/>
  <c r="E72" i="13"/>
  <c r="E73" i="13"/>
  <c r="G71" i="13"/>
  <c r="E84" i="13"/>
  <c r="E83" i="13"/>
  <c r="G79" i="13"/>
  <c r="E66" i="13"/>
  <c r="G62" i="13"/>
  <c r="G75" i="13"/>
  <c r="G88" i="13"/>
  <c r="G8" i="13"/>
  <c r="E16" i="13"/>
  <c r="E17" i="13"/>
  <c r="G14" i="13"/>
  <c r="G20" i="13"/>
  <c r="G26" i="13"/>
  <c r="G28" i="13"/>
  <c r="G44" i="13"/>
  <c r="G60" i="13"/>
  <c r="G89" i="13"/>
  <c r="E95" i="13"/>
  <c r="G71" i="14"/>
  <c r="E85" i="14"/>
  <c r="E84" i="14"/>
  <c r="E83" i="14"/>
  <c r="G79" i="14"/>
  <c r="G62" i="14"/>
  <c r="G75" i="14"/>
  <c r="G88" i="14"/>
  <c r="G8" i="14"/>
  <c r="E16" i="14"/>
  <c r="E17" i="14"/>
  <c r="G14" i="14"/>
  <c r="G20" i="14"/>
  <c r="G26" i="14"/>
  <c r="G28" i="14"/>
  <c r="G44" i="14"/>
  <c r="G60" i="14"/>
  <c r="G89" i="14"/>
  <c r="E95" i="14"/>
  <c r="E95" i="15"/>
  <c r="E96" i="15"/>
  <c r="F71" i="1"/>
  <c r="F79" i="1"/>
  <c r="F62" i="1"/>
  <c r="F75" i="1"/>
  <c r="F88" i="1"/>
  <c r="F8" i="1"/>
  <c r="F14" i="1"/>
  <c r="F20" i="1"/>
  <c r="F26" i="1"/>
  <c r="F28" i="1"/>
  <c r="F44" i="1"/>
  <c r="F60" i="1"/>
  <c r="F89" i="1"/>
  <c r="E93" i="1"/>
  <c r="F71" i="6"/>
  <c r="F79" i="6"/>
  <c r="F62" i="6"/>
  <c r="F75" i="6"/>
  <c r="F88" i="6"/>
  <c r="F8" i="6"/>
  <c r="F14" i="6"/>
  <c r="F20" i="6"/>
  <c r="F26" i="6"/>
  <c r="F28" i="6"/>
  <c r="F44" i="6"/>
  <c r="F60" i="6"/>
  <c r="F89" i="6"/>
  <c r="E93" i="6"/>
  <c r="F71" i="7"/>
  <c r="F79" i="7"/>
  <c r="F62" i="7"/>
  <c r="F75" i="7"/>
  <c r="F88" i="7"/>
  <c r="F8" i="7"/>
  <c r="F14" i="7"/>
  <c r="F20" i="7"/>
  <c r="F26" i="7"/>
  <c r="F28" i="7"/>
  <c r="F44" i="7"/>
  <c r="F60" i="7"/>
  <c r="F89" i="7"/>
  <c r="E93" i="7"/>
  <c r="F71" i="8"/>
  <c r="F79" i="8"/>
  <c r="F62" i="8"/>
  <c r="F75" i="8"/>
  <c r="F88" i="8"/>
  <c r="F8" i="8"/>
  <c r="F14" i="8"/>
  <c r="F20" i="8"/>
  <c r="F26" i="8"/>
  <c r="F28" i="8"/>
  <c r="F44" i="8"/>
  <c r="F60" i="8"/>
  <c r="F89" i="8"/>
  <c r="E93" i="8"/>
  <c r="F71" i="9"/>
  <c r="F79" i="9"/>
  <c r="F62" i="9"/>
  <c r="F75" i="9"/>
  <c r="F88" i="9"/>
  <c r="F8" i="9"/>
  <c r="F14" i="9"/>
  <c r="F20" i="9"/>
  <c r="F26" i="9"/>
  <c r="F28" i="9"/>
  <c r="F44" i="9"/>
  <c r="F60" i="9"/>
  <c r="F89" i="9"/>
  <c r="E93" i="9"/>
  <c r="F71" i="10"/>
  <c r="F79" i="10"/>
  <c r="F62" i="10"/>
  <c r="F75" i="10"/>
  <c r="F88" i="10"/>
  <c r="F8" i="10"/>
  <c r="F14" i="10"/>
  <c r="F20" i="10"/>
  <c r="F26" i="10"/>
  <c r="F28" i="10"/>
  <c r="F44" i="10"/>
  <c r="F60" i="10"/>
  <c r="F89" i="10"/>
  <c r="E93" i="10"/>
  <c r="F71" i="11"/>
  <c r="F79" i="11"/>
  <c r="F62" i="11"/>
  <c r="F75" i="11"/>
  <c r="F88" i="11"/>
  <c r="F8" i="11"/>
  <c r="F14" i="11"/>
  <c r="F20" i="11"/>
  <c r="F26" i="11"/>
  <c r="F28" i="11"/>
  <c r="F44" i="11"/>
  <c r="F60" i="11"/>
  <c r="F89" i="11"/>
  <c r="E93" i="11"/>
  <c r="F71" i="12"/>
  <c r="F79" i="12"/>
  <c r="F62" i="12"/>
  <c r="F75" i="12"/>
  <c r="F88" i="12"/>
  <c r="F8" i="12"/>
  <c r="F14" i="12"/>
  <c r="F20" i="12"/>
  <c r="F26" i="12"/>
  <c r="F28" i="12"/>
  <c r="F44" i="12"/>
  <c r="F60" i="12"/>
  <c r="F89" i="12"/>
  <c r="E93" i="12"/>
  <c r="F71" i="13"/>
  <c r="F79" i="13"/>
  <c r="F62" i="13"/>
  <c r="F75" i="13"/>
  <c r="F88" i="13"/>
  <c r="F8" i="13"/>
  <c r="F14" i="13"/>
  <c r="F20" i="13"/>
  <c r="F26" i="13"/>
  <c r="F28" i="13"/>
  <c r="F44" i="13"/>
  <c r="F60" i="13"/>
  <c r="F89" i="13"/>
  <c r="E93" i="13"/>
  <c r="F71" i="14"/>
  <c r="F79" i="14"/>
  <c r="F62" i="14"/>
  <c r="F75" i="14"/>
  <c r="F88" i="14"/>
  <c r="F8" i="14"/>
  <c r="F14" i="14"/>
  <c r="F20" i="14"/>
  <c r="F26" i="14"/>
  <c r="F28" i="14"/>
  <c r="F44" i="14"/>
  <c r="F60" i="14"/>
  <c r="F89" i="14"/>
  <c r="E93" i="14"/>
  <c r="E93" i="15"/>
  <c r="E94" i="15"/>
  <c r="K73" i="15"/>
  <c r="K71" i="15"/>
  <c r="K83" i="15"/>
  <c r="K79" i="15"/>
  <c r="K88" i="15"/>
  <c r="K89" i="15"/>
  <c r="E105" i="15"/>
  <c r="E106" i="15"/>
  <c r="H28" i="1"/>
  <c r="H44" i="1"/>
  <c r="H60" i="1"/>
  <c r="H89" i="1"/>
  <c r="E97" i="1"/>
  <c r="H28" i="6"/>
  <c r="H44" i="6"/>
  <c r="H60" i="6"/>
  <c r="H89" i="6"/>
  <c r="E97" i="6"/>
  <c r="H28" i="7"/>
  <c r="H60" i="7"/>
  <c r="H89" i="7"/>
  <c r="E97" i="7"/>
  <c r="H28" i="8"/>
  <c r="H60" i="8"/>
  <c r="H89" i="8"/>
  <c r="E97" i="8"/>
  <c r="H28" i="9"/>
  <c r="H60" i="9"/>
  <c r="H89" i="9"/>
  <c r="E97" i="9"/>
  <c r="H28" i="10"/>
  <c r="H60" i="10"/>
  <c r="H89" i="10"/>
  <c r="E97" i="10"/>
  <c r="H28" i="11"/>
  <c r="H60" i="11"/>
  <c r="H89" i="11"/>
  <c r="E97" i="11"/>
  <c r="H28" i="12"/>
  <c r="H60" i="12"/>
  <c r="H89" i="12"/>
  <c r="E97" i="12"/>
  <c r="H28" i="13"/>
  <c r="H60" i="13"/>
  <c r="H89" i="13"/>
  <c r="E97" i="13"/>
  <c r="H28" i="14"/>
  <c r="H60" i="14"/>
  <c r="H89" i="14"/>
  <c r="E97" i="14"/>
  <c r="E97" i="15"/>
  <c r="E98" i="15"/>
  <c r="E107" i="15"/>
  <c r="AJ30" i="1"/>
  <c r="AG30" i="1"/>
  <c r="AH30" i="1"/>
  <c r="AM30" i="1"/>
  <c r="AG29" i="1"/>
  <c r="AH29" i="1"/>
  <c r="AM29" i="1"/>
  <c r="AG31" i="1"/>
  <c r="AH31" i="1"/>
  <c r="AM31" i="1"/>
  <c r="AG32" i="1"/>
  <c r="AH32" i="1"/>
  <c r="AM32" i="1"/>
  <c r="AG33" i="1"/>
  <c r="AH33" i="1"/>
  <c r="AM33" i="1"/>
  <c r="AG34" i="1"/>
  <c r="AH34" i="1"/>
  <c r="AM34" i="1"/>
  <c r="AG35" i="1"/>
  <c r="AH35" i="1"/>
  <c r="AM35" i="1"/>
  <c r="AG36" i="1"/>
  <c r="AH36" i="1"/>
  <c r="AM36" i="1"/>
  <c r="AG37" i="1"/>
  <c r="AH37" i="1"/>
  <c r="AM37" i="1"/>
  <c r="AG38" i="1"/>
  <c r="AH38" i="1"/>
  <c r="AM38" i="1"/>
  <c r="AG39" i="1"/>
  <c r="AH39" i="1"/>
  <c r="AM39" i="1"/>
  <c r="AG40" i="1"/>
  <c r="AH40" i="1"/>
  <c r="AM40" i="1"/>
  <c r="AG41" i="1"/>
  <c r="AH41" i="1"/>
  <c r="AM41" i="1"/>
  <c r="AG42" i="1"/>
  <c r="AH42" i="1"/>
  <c r="AM42" i="1"/>
  <c r="AG43" i="1"/>
  <c r="AH43" i="1"/>
  <c r="AM43" i="1"/>
  <c r="AM28" i="1"/>
  <c r="AG45" i="1"/>
  <c r="AH45" i="1"/>
  <c r="AM45" i="1"/>
  <c r="AG46" i="1"/>
  <c r="AH46" i="1"/>
  <c r="AM46" i="1"/>
  <c r="AG47" i="1"/>
  <c r="AH47" i="1"/>
  <c r="AM47" i="1"/>
  <c r="AG48" i="1"/>
  <c r="AH48" i="1"/>
  <c r="AM48" i="1"/>
  <c r="AG49" i="1"/>
  <c r="AH49" i="1"/>
  <c r="AM49" i="1"/>
  <c r="AG50" i="1"/>
  <c r="AH50" i="1"/>
  <c r="AM50" i="1"/>
  <c r="AG51" i="1"/>
  <c r="AH51" i="1"/>
  <c r="AM51" i="1"/>
  <c r="AG52" i="1"/>
  <c r="AH52" i="1"/>
  <c r="AM52" i="1"/>
  <c r="AG53" i="1"/>
  <c r="AH53" i="1"/>
  <c r="AM53" i="1"/>
  <c r="AG54" i="1"/>
  <c r="AH54" i="1"/>
  <c r="AM54" i="1"/>
  <c r="AG55" i="1"/>
  <c r="AH55" i="1"/>
  <c r="AM55" i="1"/>
  <c r="AG56" i="1"/>
  <c r="AH56" i="1"/>
  <c r="AM56" i="1"/>
  <c r="AG57" i="1"/>
  <c r="AH57" i="1"/>
  <c r="AM57" i="1"/>
  <c r="AG58" i="1"/>
  <c r="AH58" i="1"/>
  <c r="AM58" i="1"/>
  <c r="AG59" i="1"/>
  <c r="AH59" i="1"/>
  <c r="AM59" i="1"/>
  <c r="AM44" i="1"/>
  <c r="AM60" i="1"/>
  <c r="AG9" i="1"/>
  <c r="AH9" i="1"/>
  <c r="AM9" i="1"/>
  <c r="AG10" i="1"/>
  <c r="AH10" i="1"/>
  <c r="AM10" i="1"/>
  <c r="AG11" i="1"/>
  <c r="AH11" i="1"/>
  <c r="AM11" i="1"/>
  <c r="AG12" i="1"/>
  <c r="AH12" i="1"/>
  <c r="AM12" i="1"/>
  <c r="AG13" i="1"/>
  <c r="AH13" i="1"/>
  <c r="AM13" i="1"/>
  <c r="AM8" i="1"/>
  <c r="AG15" i="1"/>
  <c r="AH15" i="1"/>
  <c r="AM15" i="1"/>
  <c r="AG16" i="1"/>
  <c r="AH16" i="1"/>
  <c r="AM16" i="1"/>
  <c r="AG17" i="1"/>
  <c r="AH17" i="1"/>
  <c r="AM17" i="1"/>
  <c r="AG18" i="1"/>
  <c r="AH18" i="1"/>
  <c r="AM18" i="1"/>
  <c r="AG19" i="1"/>
  <c r="AH19" i="1"/>
  <c r="AM19" i="1"/>
  <c r="AM14" i="1"/>
  <c r="AG21" i="1"/>
  <c r="AH21" i="1"/>
  <c r="AM21" i="1"/>
  <c r="AG22" i="1"/>
  <c r="AH22" i="1"/>
  <c r="AM22" i="1"/>
  <c r="AG23" i="1"/>
  <c r="AH23" i="1"/>
  <c r="AM23" i="1"/>
  <c r="AG24" i="1"/>
  <c r="AH24" i="1"/>
  <c r="AM24" i="1"/>
  <c r="AG25" i="1"/>
  <c r="AH25" i="1"/>
  <c r="AM25" i="1"/>
  <c r="AM20" i="1"/>
  <c r="AM26" i="1"/>
  <c r="AG63" i="1"/>
  <c r="AH63" i="1"/>
  <c r="AM63" i="1"/>
  <c r="AG64" i="1"/>
  <c r="AH64" i="1"/>
  <c r="AM64" i="1"/>
  <c r="AG65" i="1"/>
  <c r="AH65" i="1"/>
  <c r="AJ65" i="1"/>
  <c r="AM65" i="1"/>
  <c r="AG66" i="1"/>
  <c r="AH66" i="1"/>
  <c r="AJ66" i="1"/>
  <c r="AM66" i="1"/>
  <c r="AG67" i="1"/>
  <c r="AH67" i="1"/>
  <c r="AM67" i="1"/>
  <c r="AG68" i="1"/>
  <c r="AH68" i="1"/>
  <c r="AM68" i="1"/>
  <c r="AG69" i="1"/>
  <c r="AH69" i="1"/>
  <c r="AM69" i="1"/>
  <c r="AG70" i="1"/>
  <c r="AH70" i="1"/>
  <c r="AM70" i="1"/>
  <c r="AM62" i="1"/>
  <c r="AG72" i="1"/>
  <c r="AH72" i="1"/>
  <c r="AM72" i="1"/>
  <c r="AG73" i="1"/>
  <c r="AH73" i="1"/>
  <c r="AG74" i="1"/>
  <c r="AH74" i="1"/>
  <c r="AM74" i="1"/>
  <c r="AG76" i="1"/>
  <c r="AH76" i="1"/>
  <c r="AM76" i="1"/>
  <c r="AG77" i="1"/>
  <c r="AH77" i="1"/>
  <c r="AM77" i="1"/>
  <c r="AG78" i="1"/>
  <c r="AH78" i="1"/>
  <c r="AM78" i="1"/>
  <c r="AM75" i="1"/>
  <c r="AG80" i="1"/>
  <c r="AH80" i="1"/>
  <c r="AM80" i="1"/>
  <c r="AG81" i="1"/>
  <c r="AH81" i="1"/>
  <c r="AM81" i="1"/>
  <c r="AG82" i="1"/>
  <c r="AH82" i="1"/>
  <c r="AM82" i="1"/>
  <c r="AG83" i="1"/>
  <c r="AH83" i="1"/>
  <c r="AM83" i="1"/>
  <c r="AG84" i="1"/>
  <c r="AH84" i="1"/>
  <c r="AM84" i="1"/>
  <c r="AG85" i="1"/>
  <c r="AH85" i="1"/>
  <c r="AM85" i="1"/>
  <c r="AG86" i="1"/>
  <c r="AH86" i="1"/>
  <c r="AM86" i="1"/>
  <c r="AG87" i="1"/>
  <c r="AH87" i="1"/>
  <c r="AM87" i="1"/>
  <c r="AM79" i="1"/>
  <c r="H3" i="4"/>
  <c r="H4" i="4"/>
  <c r="AG9" i="6"/>
  <c r="AH9" i="6"/>
  <c r="AM9" i="6"/>
  <c r="AG10" i="6"/>
  <c r="AH10" i="6"/>
  <c r="AM10" i="6"/>
  <c r="AG11" i="6"/>
  <c r="AH11" i="6"/>
  <c r="AM11" i="6"/>
  <c r="AG12" i="6"/>
  <c r="AH12" i="6"/>
  <c r="AM12" i="6"/>
  <c r="AG13" i="6"/>
  <c r="AH13" i="6"/>
  <c r="AM13" i="6"/>
  <c r="AM8" i="6"/>
  <c r="AG15" i="6"/>
  <c r="AH15" i="6"/>
  <c r="AM15" i="6"/>
  <c r="AG16" i="6"/>
  <c r="AH16" i="6"/>
  <c r="AM16" i="6"/>
  <c r="AG17" i="6"/>
  <c r="AH17" i="6"/>
  <c r="AM17" i="6"/>
  <c r="AG18" i="6"/>
  <c r="AH18" i="6"/>
  <c r="AM18" i="6"/>
  <c r="AG19" i="6"/>
  <c r="AH19" i="6"/>
  <c r="AM19" i="6"/>
  <c r="AM14" i="6"/>
  <c r="AG21" i="6"/>
  <c r="AH21" i="6"/>
  <c r="AM21" i="6"/>
  <c r="AG22" i="6"/>
  <c r="AH22" i="6"/>
  <c r="AM22" i="6"/>
  <c r="AG23" i="6"/>
  <c r="AH23" i="6"/>
  <c r="AM23" i="6"/>
  <c r="AG24" i="6"/>
  <c r="AH24" i="6"/>
  <c r="AM24" i="6"/>
  <c r="AG25" i="6"/>
  <c r="AH25" i="6"/>
  <c r="AM25" i="6"/>
  <c r="AM20" i="6"/>
  <c r="AM26" i="6"/>
  <c r="AG29" i="6"/>
  <c r="AH29" i="6"/>
  <c r="AM29" i="6"/>
  <c r="AG30" i="6"/>
  <c r="AH30" i="6"/>
  <c r="AM30" i="6"/>
  <c r="AG31" i="6"/>
  <c r="AH31" i="6"/>
  <c r="AM31" i="6"/>
  <c r="AG32" i="6"/>
  <c r="AH32" i="6"/>
  <c r="AM32" i="6"/>
  <c r="AG33" i="6"/>
  <c r="AH33" i="6"/>
  <c r="AM33" i="6"/>
  <c r="AG34" i="6"/>
  <c r="AH34" i="6"/>
  <c r="AM34" i="6"/>
  <c r="AG35" i="6"/>
  <c r="AH35" i="6"/>
  <c r="AM35" i="6"/>
  <c r="AG36" i="6"/>
  <c r="AH36" i="6"/>
  <c r="AM36" i="6"/>
  <c r="AG37" i="6"/>
  <c r="AH37" i="6"/>
  <c r="AM37" i="6"/>
  <c r="AG38" i="6"/>
  <c r="AH38" i="6"/>
  <c r="AM38" i="6"/>
  <c r="AG39" i="6"/>
  <c r="AH39" i="6"/>
  <c r="AM39" i="6"/>
  <c r="AG40" i="6"/>
  <c r="AH40" i="6"/>
  <c r="AM40" i="6"/>
  <c r="AG41" i="6"/>
  <c r="AH41" i="6"/>
  <c r="AM41" i="6"/>
  <c r="AG42" i="6"/>
  <c r="AH42" i="6"/>
  <c r="AM42" i="6"/>
  <c r="AG43" i="6"/>
  <c r="AH43" i="6"/>
  <c r="AM43" i="6"/>
  <c r="AM28" i="6"/>
  <c r="AG45" i="6"/>
  <c r="AH45" i="6"/>
  <c r="AM45" i="6"/>
  <c r="AG46" i="6"/>
  <c r="AH46" i="6"/>
  <c r="AM46" i="6"/>
  <c r="AG47" i="6"/>
  <c r="AH47" i="6"/>
  <c r="AM47" i="6"/>
  <c r="AG48" i="6"/>
  <c r="AH48" i="6"/>
  <c r="AM48" i="6"/>
  <c r="AG49" i="6"/>
  <c r="AH49" i="6"/>
  <c r="AM49" i="6"/>
  <c r="AG50" i="6"/>
  <c r="AH50" i="6"/>
  <c r="AM50" i="6"/>
  <c r="AG51" i="6"/>
  <c r="AH51" i="6"/>
  <c r="AM51" i="6"/>
  <c r="AG52" i="6"/>
  <c r="AH52" i="6"/>
  <c r="AM52" i="6"/>
  <c r="AG53" i="6"/>
  <c r="AH53" i="6"/>
  <c r="AM53" i="6"/>
  <c r="AG54" i="6"/>
  <c r="AH54" i="6"/>
  <c r="AM54" i="6"/>
  <c r="AG55" i="6"/>
  <c r="AH55" i="6"/>
  <c r="AM55" i="6"/>
  <c r="AG56" i="6"/>
  <c r="AH56" i="6"/>
  <c r="AM56" i="6"/>
  <c r="AG57" i="6"/>
  <c r="AH57" i="6"/>
  <c r="AM57" i="6"/>
  <c r="AG58" i="6"/>
  <c r="AH58" i="6"/>
  <c r="AM58" i="6"/>
  <c r="AG59" i="6"/>
  <c r="AH59" i="6"/>
  <c r="AM59" i="6"/>
  <c r="AM44" i="6"/>
  <c r="AM60" i="6"/>
  <c r="AG63" i="6"/>
  <c r="AH63" i="6"/>
  <c r="AM63" i="6"/>
  <c r="AG64" i="6"/>
  <c r="AH64" i="6"/>
  <c r="AM64" i="6"/>
  <c r="AG65" i="6"/>
  <c r="AH65" i="6"/>
  <c r="AJ65" i="6"/>
  <c r="AM65" i="6"/>
  <c r="AG66" i="6"/>
  <c r="AH66" i="6"/>
  <c r="AJ66" i="6"/>
  <c r="AM66" i="6"/>
  <c r="AG67" i="6"/>
  <c r="AH67" i="6"/>
  <c r="AM67" i="6"/>
  <c r="AG68" i="6"/>
  <c r="AH68" i="6"/>
  <c r="AM68" i="6"/>
  <c r="AG69" i="6"/>
  <c r="AH69" i="6"/>
  <c r="AM69" i="6"/>
  <c r="AG70" i="6"/>
  <c r="AH70" i="6"/>
  <c r="AM70" i="6"/>
  <c r="AM62" i="6"/>
  <c r="AG72" i="6"/>
  <c r="AH72" i="6"/>
  <c r="AM72" i="6"/>
  <c r="AG74" i="6"/>
  <c r="AH74" i="6"/>
  <c r="AM74" i="6"/>
  <c r="AG76" i="6"/>
  <c r="AH76" i="6"/>
  <c r="AM76" i="6"/>
  <c r="AG77" i="6"/>
  <c r="AH77" i="6"/>
  <c r="AM77" i="6"/>
  <c r="AG78" i="6"/>
  <c r="AH78" i="6"/>
  <c r="AM78" i="6"/>
  <c r="AM75" i="6"/>
  <c r="AG80" i="6"/>
  <c r="AH80" i="6"/>
  <c r="AM80" i="6"/>
  <c r="AG81" i="6"/>
  <c r="AH81" i="6"/>
  <c r="AM81" i="6"/>
  <c r="AG82" i="6"/>
  <c r="AH82" i="6"/>
  <c r="AM82" i="6"/>
  <c r="AG83" i="6"/>
  <c r="AH83" i="6"/>
  <c r="AM83" i="6"/>
  <c r="AG84" i="6"/>
  <c r="AH84" i="6"/>
  <c r="AM84" i="6"/>
  <c r="AG85" i="6"/>
  <c r="AH85" i="6"/>
  <c r="AM85" i="6"/>
  <c r="AG86" i="6"/>
  <c r="AH86" i="6"/>
  <c r="AM86" i="6"/>
  <c r="AG87" i="6"/>
  <c r="AH87" i="6"/>
  <c r="AM87" i="6"/>
  <c r="AM79" i="6"/>
  <c r="H5" i="4"/>
  <c r="AG9" i="7"/>
  <c r="AH9" i="7"/>
  <c r="AM9" i="7"/>
  <c r="AG10" i="7"/>
  <c r="AH10" i="7"/>
  <c r="AM10" i="7"/>
  <c r="AG11" i="7"/>
  <c r="AH11" i="7"/>
  <c r="AM11" i="7"/>
  <c r="AG12" i="7"/>
  <c r="AH12" i="7"/>
  <c r="AM12" i="7"/>
  <c r="AG13" i="7"/>
  <c r="AH13" i="7"/>
  <c r="AM13" i="7"/>
  <c r="AM8" i="7"/>
  <c r="AG15" i="7"/>
  <c r="AH15" i="7"/>
  <c r="AM15" i="7"/>
  <c r="AG16" i="7"/>
  <c r="AH16" i="7"/>
  <c r="AM16" i="7"/>
  <c r="AG17" i="7"/>
  <c r="AH17" i="7"/>
  <c r="AM17" i="7"/>
  <c r="AG18" i="7"/>
  <c r="AH18" i="7"/>
  <c r="AM18" i="7"/>
  <c r="AG19" i="7"/>
  <c r="AH19" i="7"/>
  <c r="AM19" i="7"/>
  <c r="AM14" i="7"/>
  <c r="AG21" i="7"/>
  <c r="AH21" i="7"/>
  <c r="AM21" i="7"/>
  <c r="AG22" i="7"/>
  <c r="AH22" i="7"/>
  <c r="AM22" i="7"/>
  <c r="AG23" i="7"/>
  <c r="AH23" i="7"/>
  <c r="AM23" i="7"/>
  <c r="AG24" i="7"/>
  <c r="AH24" i="7"/>
  <c r="AM24" i="7"/>
  <c r="AG25" i="7"/>
  <c r="AH25" i="7"/>
  <c r="AM25" i="7"/>
  <c r="AM20" i="7"/>
  <c r="AM26" i="7"/>
  <c r="AG29" i="7"/>
  <c r="AH29" i="7"/>
  <c r="AM29" i="7"/>
  <c r="AG30" i="7"/>
  <c r="AH30" i="7"/>
  <c r="AM30" i="7"/>
  <c r="AG31" i="7"/>
  <c r="AH31" i="7"/>
  <c r="AM31" i="7"/>
  <c r="AG32" i="7"/>
  <c r="AH32" i="7"/>
  <c r="AM32" i="7"/>
  <c r="AG33" i="7"/>
  <c r="AH33" i="7"/>
  <c r="AM33" i="7"/>
  <c r="AG34" i="7"/>
  <c r="AH34" i="7"/>
  <c r="AM34" i="7"/>
  <c r="AG35" i="7"/>
  <c r="AH35" i="7"/>
  <c r="AM35" i="7"/>
  <c r="AG36" i="7"/>
  <c r="AH36" i="7"/>
  <c r="AM36" i="7"/>
  <c r="AG37" i="7"/>
  <c r="AH37" i="7"/>
  <c r="AM37" i="7"/>
  <c r="AG38" i="7"/>
  <c r="AH38" i="7"/>
  <c r="AM38" i="7"/>
  <c r="AG39" i="7"/>
  <c r="AH39" i="7"/>
  <c r="AM39" i="7"/>
  <c r="AG40" i="7"/>
  <c r="AH40" i="7"/>
  <c r="AM40" i="7"/>
  <c r="AG41" i="7"/>
  <c r="AH41" i="7"/>
  <c r="AM41" i="7"/>
  <c r="AG42" i="7"/>
  <c r="AH42" i="7"/>
  <c r="AM42" i="7"/>
  <c r="AG43" i="7"/>
  <c r="AH43" i="7"/>
  <c r="AM43" i="7"/>
  <c r="AM28" i="7"/>
  <c r="AG45" i="7"/>
  <c r="AH45" i="7"/>
  <c r="AM45" i="7"/>
  <c r="AG46" i="7"/>
  <c r="AH46" i="7"/>
  <c r="AM46" i="7"/>
  <c r="AG47" i="7"/>
  <c r="AH47" i="7"/>
  <c r="AM47" i="7"/>
  <c r="AG48" i="7"/>
  <c r="AH48" i="7"/>
  <c r="AM48" i="7"/>
  <c r="AG49" i="7"/>
  <c r="AH49" i="7"/>
  <c r="AM49" i="7"/>
  <c r="AG50" i="7"/>
  <c r="AH50" i="7"/>
  <c r="AM50" i="7"/>
  <c r="AG51" i="7"/>
  <c r="AH51" i="7"/>
  <c r="AM51" i="7"/>
  <c r="AG52" i="7"/>
  <c r="AH52" i="7"/>
  <c r="AM52" i="7"/>
  <c r="AG53" i="7"/>
  <c r="AH53" i="7"/>
  <c r="AM53" i="7"/>
  <c r="AG54" i="7"/>
  <c r="AH54" i="7"/>
  <c r="AM54" i="7"/>
  <c r="AG55" i="7"/>
  <c r="AH55" i="7"/>
  <c r="AM55" i="7"/>
  <c r="AG56" i="7"/>
  <c r="AH56" i="7"/>
  <c r="AM56" i="7"/>
  <c r="AG57" i="7"/>
  <c r="AH57" i="7"/>
  <c r="AM57" i="7"/>
  <c r="AG58" i="7"/>
  <c r="AH58" i="7"/>
  <c r="AM58" i="7"/>
  <c r="AG59" i="7"/>
  <c r="AH59" i="7"/>
  <c r="AM59" i="7"/>
  <c r="AM44" i="7"/>
  <c r="AM60" i="7"/>
  <c r="AG63" i="7"/>
  <c r="AH63" i="7"/>
  <c r="AM63" i="7"/>
  <c r="AG64" i="7"/>
  <c r="AH64" i="7"/>
  <c r="AM64" i="7"/>
  <c r="AG65" i="7"/>
  <c r="AH65" i="7"/>
  <c r="AJ65" i="7"/>
  <c r="AM65" i="7"/>
  <c r="AG66" i="7"/>
  <c r="AH66" i="7"/>
  <c r="AJ66" i="7"/>
  <c r="AM66" i="7"/>
  <c r="AG67" i="7"/>
  <c r="AH67" i="7"/>
  <c r="AM67" i="7"/>
  <c r="AG68" i="7"/>
  <c r="AH68" i="7"/>
  <c r="AM68" i="7"/>
  <c r="AG69" i="7"/>
  <c r="AH69" i="7"/>
  <c r="AM69" i="7"/>
  <c r="AG70" i="7"/>
  <c r="AH70" i="7"/>
  <c r="AM70" i="7"/>
  <c r="AM62" i="7"/>
  <c r="AG72" i="7"/>
  <c r="AH72" i="7"/>
  <c r="AM72" i="7"/>
  <c r="AG74" i="7"/>
  <c r="AH74" i="7"/>
  <c r="AM74" i="7"/>
  <c r="AG76" i="7"/>
  <c r="AH76" i="7"/>
  <c r="AM76" i="7"/>
  <c r="AG77" i="7"/>
  <c r="AH77" i="7"/>
  <c r="AM77" i="7"/>
  <c r="AG78" i="7"/>
  <c r="AH78" i="7"/>
  <c r="AM78" i="7"/>
  <c r="AM75" i="7"/>
  <c r="AG80" i="7"/>
  <c r="AH80" i="7"/>
  <c r="AM80" i="7"/>
  <c r="AG81" i="7"/>
  <c r="AH81" i="7"/>
  <c r="AM81" i="7"/>
  <c r="AG82" i="7"/>
  <c r="AH82" i="7"/>
  <c r="AM82" i="7"/>
  <c r="AG83" i="7"/>
  <c r="AH83" i="7"/>
  <c r="AM83" i="7"/>
  <c r="AG84" i="7"/>
  <c r="AH84" i="7"/>
  <c r="AM84" i="7"/>
  <c r="AG85" i="7"/>
  <c r="AH85" i="7"/>
  <c r="AM85" i="7"/>
  <c r="AG86" i="7"/>
  <c r="AH86" i="7"/>
  <c r="AM86" i="7"/>
  <c r="AG87" i="7"/>
  <c r="AH87" i="7"/>
  <c r="AM87" i="7"/>
  <c r="AM79" i="7"/>
  <c r="AG9" i="8"/>
  <c r="AH9" i="8"/>
  <c r="AM9" i="8"/>
  <c r="AG10" i="8"/>
  <c r="AH10" i="8"/>
  <c r="AM10" i="8"/>
  <c r="AG11" i="8"/>
  <c r="AH11" i="8"/>
  <c r="AM11" i="8"/>
  <c r="AG12" i="8"/>
  <c r="AH12" i="8"/>
  <c r="AM12" i="8"/>
  <c r="AG13" i="8"/>
  <c r="AH13" i="8"/>
  <c r="AM13" i="8"/>
  <c r="AM8" i="8"/>
  <c r="AG15" i="8"/>
  <c r="AH15" i="8"/>
  <c r="AM15" i="8"/>
  <c r="AG16" i="8"/>
  <c r="AH16" i="8"/>
  <c r="AM16" i="8"/>
  <c r="AG17" i="8"/>
  <c r="AH17" i="8"/>
  <c r="AM17" i="8"/>
  <c r="AG18" i="8"/>
  <c r="AH18" i="8"/>
  <c r="AM18" i="8"/>
  <c r="AG19" i="8"/>
  <c r="AH19" i="8"/>
  <c r="AM19" i="8"/>
  <c r="AM14" i="8"/>
  <c r="AG21" i="8"/>
  <c r="AH21" i="8"/>
  <c r="AM21" i="8"/>
  <c r="AG22" i="8"/>
  <c r="AH22" i="8"/>
  <c r="AM22" i="8"/>
  <c r="AG23" i="8"/>
  <c r="AH23" i="8"/>
  <c r="AM23" i="8"/>
  <c r="AG24" i="8"/>
  <c r="AH24" i="8"/>
  <c r="AM24" i="8"/>
  <c r="AG25" i="8"/>
  <c r="AH25" i="8"/>
  <c r="AM25" i="8"/>
  <c r="AM20" i="8"/>
  <c r="AM26" i="8"/>
  <c r="AG29" i="8"/>
  <c r="AH29" i="8"/>
  <c r="AM29" i="8"/>
  <c r="AG30" i="8"/>
  <c r="AH30" i="8"/>
  <c r="AM30" i="8"/>
  <c r="AG31" i="8"/>
  <c r="AH31" i="8"/>
  <c r="AM31" i="8"/>
  <c r="AG32" i="8"/>
  <c r="AH32" i="8"/>
  <c r="AM32" i="8"/>
  <c r="AG33" i="8"/>
  <c r="AH33" i="8"/>
  <c r="AM33" i="8"/>
  <c r="AG34" i="8"/>
  <c r="AH34" i="8"/>
  <c r="AM34" i="8"/>
  <c r="AG35" i="8"/>
  <c r="AH35" i="8"/>
  <c r="AM35" i="8"/>
  <c r="AG36" i="8"/>
  <c r="AH36" i="8"/>
  <c r="AM36" i="8"/>
  <c r="AG37" i="8"/>
  <c r="AH37" i="8"/>
  <c r="AM37" i="8"/>
  <c r="AG38" i="8"/>
  <c r="AH38" i="8"/>
  <c r="AM38" i="8"/>
  <c r="AG39" i="8"/>
  <c r="AH39" i="8"/>
  <c r="AM39" i="8"/>
  <c r="AG40" i="8"/>
  <c r="AH40" i="8"/>
  <c r="AM40" i="8"/>
  <c r="AG41" i="8"/>
  <c r="AH41" i="8"/>
  <c r="AM41" i="8"/>
  <c r="AG42" i="8"/>
  <c r="AH42" i="8"/>
  <c r="AM42" i="8"/>
  <c r="AG43" i="8"/>
  <c r="AH43" i="8"/>
  <c r="AM43" i="8"/>
  <c r="AM28" i="8"/>
  <c r="AG45" i="8"/>
  <c r="AH45" i="8"/>
  <c r="AM45" i="8"/>
  <c r="AG46" i="8"/>
  <c r="AH46" i="8"/>
  <c r="AM46" i="8"/>
  <c r="AG47" i="8"/>
  <c r="AH47" i="8"/>
  <c r="AM47" i="8"/>
  <c r="AG48" i="8"/>
  <c r="AH48" i="8"/>
  <c r="AM48" i="8"/>
  <c r="AG49" i="8"/>
  <c r="AH49" i="8"/>
  <c r="AM49" i="8"/>
  <c r="AG50" i="8"/>
  <c r="AH50" i="8"/>
  <c r="AM50" i="8"/>
  <c r="AG51" i="8"/>
  <c r="AH51" i="8"/>
  <c r="AM51" i="8"/>
  <c r="AG52" i="8"/>
  <c r="AH52" i="8"/>
  <c r="AM52" i="8"/>
  <c r="AG53" i="8"/>
  <c r="AH53" i="8"/>
  <c r="AM53" i="8"/>
  <c r="AG54" i="8"/>
  <c r="AH54" i="8"/>
  <c r="AM54" i="8"/>
  <c r="AG55" i="8"/>
  <c r="AH55" i="8"/>
  <c r="AM55" i="8"/>
  <c r="AG56" i="8"/>
  <c r="AH56" i="8"/>
  <c r="AM56" i="8"/>
  <c r="AG57" i="8"/>
  <c r="AH57" i="8"/>
  <c r="AM57" i="8"/>
  <c r="AG58" i="8"/>
  <c r="AH58" i="8"/>
  <c r="AM58" i="8"/>
  <c r="AG59" i="8"/>
  <c r="AH59" i="8"/>
  <c r="AM59" i="8"/>
  <c r="AM44" i="8"/>
  <c r="AM60" i="8"/>
  <c r="AG63" i="8"/>
  <c r="AH63" i="8"/>
  <c r="AM63" i="8"/>
  <c r="AG64" i="8"/>
  <c r="AH64" i="8"/>
  <c r="AM64" i="8"/>
  <c r="AG65" i="8"/>
  <c r="AH65" i="8"/>
  <c r="AJ65" i="8"/>
  <c r="AM65" i="8"/>
  <c r="AG66" i="8"/>
  <c r="AH66" i="8"/>
  <c r="AJ66" i="8"/>
  <c r="AM66" i="8"/>
  <c r="AG67" i="8"/>
  <c r="AH67" i="8"/>
  <c r="AM67" i="8"/>
  <c r="AG68" i="8"/>
  <c r="AH68" i="8"/>
  <c r="AM68" i="8"/>
  <c r="AG69" i="8"/>
  <c r="AH69" i="8"/>
  <c r="AM69" i="8"/>
  <c r="AG70" i="8"/>
  <c r="AH70" i="8"/>
  <c r="AM70" i="8"/>
  <c r="AM62" i="8"/>
  <c r="AG72" i="8"/>
  <c r="AH72" i="8"/>
  <c r="AM72" i="8"/>
  <c r="AG74" i="8"/>
  <c r="AH74" i="8"/>
  <c r="AM74" i="8"/>
  <c r="AG76" i="8"/>
  <c r="AH76" i="8"/>
  <c r="AM76" i="8"/>
  <c r="AG77" i="8"/>
  <c r="AH77" i="8"/>
  <c r="AM77" i="8"/>
  <c r="AG78" i="8"/>
  <c r="AH78" i="8"/>
  <c r="AM78" i="8"/>
  <c r="AM75" i="8"/>
  <c r="AG80" i="8"/>
  <c r="AH80" i="8"/>
  <c r="AM80" i="8"/>
  <c r="AG81" i="8"/>
  <c r="AH81" i="8"/>
  <c r="AM81" i="8"/>
  <c r="AG82" i="8"/>
  <c r="AH82" i="8"/>
  <c r="AM82" i="8"/>
  <c r="AG83" i="8"/>
  <c r="AH83" i="8"/>
  <c r="AM83" i="8"/>
  <c r="AG84" i="8"/>
  <c r="AH84" i="8"/>
  <c r="AM84" i="8"/>
  <c r="AG85" i="8"/>
  <c r="AH85" i="8"/>
  <c r="AM85" i="8"/>
  <c r="AG86" i="8"/>
  <c r="AH86" i="8"/>
  <c r="AM86" i="8"/>
  <c r="AG87" i="8"/>
  <c r="AH87" i="8"/>
  <c r="AM87" i="8"/>
  <c r="AM79" i="8"/>
  <c r="H6" i="4"/>
  <c r="AG9" i="9"/>
  <c r="AH9" i="9"/>
  <c r="AM9" i="9"/>
  <c r="AG10" i="9"/>
  <c r="AH10" i="9"/>
  <c r="AM10" i="9"/>
  <c r="AG11" i="9"/>
  <c r="AH11" i="9"/>
  <c r="AM11" i="9"/>
  <c r="AG12" i="9"/>
  <c r="AH12" i="9"/>
  <c r="AM12" i="9"/>
  <c r="AG13" i="9"/>
  <c r="AH13" i="9"/>
  <c r="AM13" i="9"/>
  <c r="AM8" i="9"/>
  <c r="AG15" i="9"/>
  <c r="AH15" i="9"/>
  <c r="AM15" i="9"/>
  <c r="AG16" i="9"/>
  <c r="AH16" i="9"/>
  <c r="AM16" i="9"/>
  <c r="AG17" i="9"/>
  <c r="AH17" i="9"/>
  <c r="AM17" i="9"/>
  <c r="AG18" i="9"/>
  <c r="AH18" i="9"/>
  <c r="AM18" i="9"/>
  <c r="AG19" i="9"/>
  <c r="AH19" i="9"/>
  <c r="AM19" i="9"/>
  <c r="AM14" i="9"/>
  <c r="AG21" i="9"/>
  <c r="AH21" i="9"/>
  <c r="AM21" i="9"/>
  <c r="AG22" i="9"/>
  <c r="AH22" i="9"/>
  <c r="AM22" i="9"/>
  <c r="AG23" i="9"/>
  <c r="AH23" i="9"/>
  <c r="AM23" i="9"/>
  <c r="AG24" i="9"/>
  <c r="AH24" i="9"/>
  <c r="AM24" i="9"/>
  <c r="AG25" i="9"/>
  <c r="AH25" i="9"/>
  <c r="AM25" i="9"/>
  <c r="AM20" i="9"/>
  <c r="AM26" i="9"/>
  <c r="AG29" i="9"/>
  <c r="AH29" i="9"/>
  <c r="AM29" i="9"/>
  <c r="AG30" i="9"/>
  <c r="AH30" i="9"/>
  <c r="AM30" i="9"/>
  <c r="AG31" i="9"/>
  <c r="AH31" i="9"/>
  <c r="AM31" i="9"/>
  <c r="AG32" i="9"/>
  <c r="AH32" i="9"/>
  <c r="AM32" i="9"/>
  <c r="AG33" i="9"/>
  <c r="AH33" i="9"/>
  <c r="AM33" i="9"/>
  <c r="AG34" i="9"/>
  <c r="AH34" i="9"/>
  <c r="AM34" i="9"/>
  <c r="AG35" i="9"/>
  <c r="AH35" i="9"/>
  <c r="AM35" i="9"/>
  <c r="AG36" i="9"/>
  <c r="AH36" i="9"/>
  <c r="AM36" i="9"/>
  <c r="AG37" i="9"/>
  <c r="AH37" i="9"/>
  <c r="AM37" i="9"/>
  <c r="AG38" i="9"/>
  <c r="AH38" i="9"/>
  <c r="AM38" i="9"/>
  <c r="AG39" i="9"/>
  <c r="AH39" i="9"/>
  <c r="AM39" i="9"/>
  <c r="AG40" i="9"/>
  <c r="AH40" i="9"/>
  <c r="AM40" i="9"/>
  <c r="AG41" i="9"/>
  <c r="AH41" i="9"/>
  <c r="AM41" i="9"/>
  <c r="AG42" i="9"/>
  <c r="AH42" i="9"/>
  <c r="AM42" i="9"/>
  <c r="AG43" i="9"/>
  <c r="AH43" i="9"/>
  <c r="AM43" i="9"/>
  <c r="AM28" i="9"/>
  <c r="AG45" i="9"/>
  <c r="AH45" i="9"/>
  <c r="AM45" i="9"/>
  <c r="AG46" i="9"/>
  <c r="AH46" i="9"/>
  <c r="AM46" i="9"/>
  <c r="AG47" i="9"/>
  <c r="AH47" i="9"/>
  <c r="AM47" i="9"/>
  <c r="AG48" i="9"/>
  <c r="AH48" i="9"/>
  <c r="AM48" i="9"/>
  <c r="AG49" i="9"/>
  <c r="AH49" i="9"/>
  <c r="AM49" i="9"/>
  <c r="AG50" i="9"/>
  <c r="AH50" i="9"/>
  <c r="AM50" i="9"/>
  <c r="AG51" i="9"/>
  <c r="AH51" i="9"/>
  <c r="AM51" i="9"/>
  <c r="AG52" i="9"/>
  <c r="AH52" i="9"/>
  <c r="AM52" i="9"/>
  <c r="AG53" i="9"/>
  <c r="AH53" i="9"/>
  <c r="AM53" i="9"/>
  <c r="AG54" i="9"/>
  <c r="AH54" i="9"/>
  <c r="AM54" i="9"/>
  <c r="AG55" i="9"/>
  <c r="AH55" i="9"/>
  <c r="AM55" i="9"/>
  <c r="AG56" i="9"/>
  <c r="AH56" i="9"/>
  <c r="AM56" i="9"/>
  <c r="AG57" i="9"/>
  <c r="AH57" i="9"/>
  <c r="AM57" i="9"/>
  <c r="AG58" i="9"/>
  <c r="AH58" i="9"/>
  <c r="AM58" i="9"/>
  <c r="AG59" i="9"/>
  <c r="AH59" i="9"/>
  <c r="AM59" i="9"/>
  <c r="AM44" i="9"/>
  <c r="AM60" i="9"/>
  <c r="AG63" i="9"/>
  <c r="AH63" i="9"/>
  <c r="AM63" i="9"/>
  <c r="AG64" i="9"/>
  <c r="AH64" i="9"/>
  <c r="AM64" i="9"/>
  <c r="AG65" i="9"/>
  <c r="AH65" i="9"/>
  <c r="AJ65" i="9"/>
  <c r="AM65" i="9"/>
  <c r="AG66" i="9"/>
  <c r="AH66" i="9"/>
  <c r="AJ66" i="9"/>
  <c r="AM66" i="9"/>
  <c r="AG67" i="9"/>
  <c r="AH67" i="9"/>
  <c r="AM67" i="9"/>
  <c r="AG68" i="9"/>
  <c r="AH68" i="9"/>
  <c r="AM68" i="9"/>
  <c r="AG69" i="9"/>
  <c r="AH69" i="9"/>
  <c r="AM69" i="9"/>
  <c r="AG70" i="9"/>
  <c r="AH70" i="9"/>
  <c r="AM70" i="9"/>
  <c r="AM62" i="9"/>
  <c r="AG72" i="9"/>
  <c r="AH72" i="9"/>
  <c r="AM72" i="9"/>
  <c r="AG74" i="9"/>
  <c r="AH74" i="9"/>
  <c r="AM74" i="9"/>
  <c r="AG76" i="9"/>
  <c r="AH76" i="9"/>
  <c r="AM76" i="9"/>
  <c r="AG77" i="9"/>
  <c r="AH77" i="9"/>
  <c r="AM77" i="9"/>
  <c r="AG78" i="9"/>
  <c r="AH78" i="9"/>
  <c r="AM78" i="9"/>
  <c r="AM75" i="9"/>
  <c r="AG80" i="9"/>
  <c r="AH80" i="9"/>
  <c r="AM80" i="9"/>
  <c r="AG81" i="9"/>
  <c r="AH81" i="9"/>
  <c r="AM81" i="9"/>
  <c r="AG82" i="9"/>
  <c r="AH82" i="9"/>
  <c r="AM82" i="9"/>
  <c r="AG83" i="9"/>
  <c r="AH83" i="9"/>
  <c r="AM83" i="9"/>
  <c r="AG84" i="9"/>
  <c r="AH84" i="9"/>
  <c r="AM84" i="9"/>
  <c r="AG85" i="9"/>
  <c r="AH85" i="9"/>
  <c r="AM85" i="9"/>
  <c r="AG86" i="9"/>
  <c r="AH86" i="9"/>
  <c r="AM86" i="9"/>
  <c r="AG87" i="9"/>
  <c r="AH87" i="9"/>
  <c r="AM87" i="9"/>
  <c r="AM79" i="9"/>
  <c r="H7" i="4"/>
  <c r="AG9" i="10"/>
  <c r="AH9" i="10"/>
  <c r="AM9" i="10"/>
  <c r="AG10" i="10"/>
  <c r="AH10" i="10"/>
  <c r="AM10" i="10"/>
  <c r="AG11" i="10"/>
  <c r="AH11" i="10"/>
  <c r="AM11" i="10"/>
  <c r="AG12" i="10"/>
  <c r="AH12" i="10"/>
  <c r="AM12" i="10"/>
  <c r="AG13" i="10"/>
  <c r="AH13" i="10"/>
  <c r="AM13" i="10"/>
  <c r="AM8" i="10"/>
  <c r="AG15" i="10"/>
  <c r="AH15" i="10"/>
  <c r="AM15" i="10"/>
  <c r="AG16" i="10"/>
  <c r="AH16" i="10"/>
  <c r="AM16" i="10"/>
  <c r="AG17" i="10"/>
  <c r="AH17" i="10"/>
  <c r="AM17" i="10"/>
  <c r="AG18" i="10"/>
  <c r="AH18" i="10"/>
  <c r="AM18" i="10"/>
  <c r="AG19" i="10"/>
  <c r="AH19" i="10"/>
  <c r="AM19" i="10"/>
  <c r="AM14" i="10"/>
  <c r="AG21" i="10"/>
  <c r="AH21" i="10"/>
  <c r="AM21" i="10"/>
  <c r="AG22" i="10"/>
  <c r="AH22" i="10"/>
  <c r="AM22" i="10"/>
  <c r="AG23" i="10"/>
  <c r="AH23" i="10"/>
  <c r="AM23" i="10"/>
  <c r="AG24" i="10"/>
  <c r="AH24" i="10"/>
  <c r="AM24" i="10"/>
  <c r="AG25" i="10"/>
  <c r="AH25" i="10"/>
  <c r="AM25" i="10"/>
  <c r="AM20" i="10"/>
  <c r="AM26" i="10"/>
  <c r="AG29" i="10"/>
  <c r="AH29" i="10"/>
  <c r="AM29" i="10"/>
  <c r="AG30" i="10"/>
  <c r="AH30" i="10"/>
  <c r="AM30" i="10"/>
  <c r="AG31" i="10"/>
  <c r="AH31" i="10"/>
  <c r="AM31" i="10"/>
  <c r="AG32" i="10"/>
  <c r="AH32" i="10"/>
  <c r="AM32" i="10"/>
  <c r="AG33" i="10"/>
  <c r="AH33" i="10"/>
  <c r="AM33" i="10"/>
  <c r="AG34" i="10"/>
  <c r="AH34" i="10"/>
  <c r="AM34" i="10"/>
  <c r="AG35" i="10"/>
  <c r="AH35" i="10"/>
  <c r="AM35" i="10"/>
  <c r="AG36" i="10"/>
  <c r="AH36" i="10"/>
  <c r="AM36" i="10"/>
  <c r="AG37" i="10"/>
  <c r="AH37" i="10"/>
  <c r="AG38" i="10"/>
  <c r="AH38" i="10"/>
  <c r="AG39" i="10"/>
  <c r="AH39" i="10"/>
  <c r="AG40" i="10"/>
  <c r="AH40" i="10"/>
  <c r="AG41" i="10"/>
  <c r="AH41" i="10"/>
  <c r="AM41" i="10"/>
  <c r="AG42" i="10"/>
  <c r="AH42" i="10"/>
  <c r="AM42" i="10"/>
  <c r="AG43" i="10"/>
  <c r="AH43" i="10"/>
  <c r="AM43" i="10"/>
  <c r="AG45" i="10"/>
  <c r="AH45" i="10"/>
  <c r="AM45" i="10"/>
  <c r="AG46" i="10"/>
  <c r="AH46" i="10"/>
  <c r="AM46" i="10"/>
  <c r="AG47" i="10"/>
  <c r="AH47" i="10"/>
  <c r="AM47" i="10"/>
  <c r="AG48" i="10"/>
  <c r="AH48" i="10"/>
  <c r="AM48" i="10"/>
  <c r="AG49" i="10"/>
  <c r="AH49" i="10"/>
  <c r="AM49" i="10"/>
  <c r="AG50" i="10"/>
  <c r="AH50" i="10"/>
  <c r="AM50" i="10"/>
  <c r="AG51" i="10"/>
  <c r="AH51" i="10"/>
  <c r="AM51" i="10"/>
  <c r="AG52" i="10"/>
  <c r="AH52" i="10"/>
  <c r="AM52" i="10"/>
  <c r="AG53" i="10"/>
  <c r="AH53" i="10"/>
  <c r="AM53" i="10"/>
  <c r="AG54" i="10"/>
  <c r="AH54" i="10"/>
  <c r="AM54" i="10"/>
  <c r="AG55" i="10"/>
  <c r="AH55" i="10"/>
  <c r="AM55" i="10"/>
  <c r="AG56" i="10"/>
  <c r="AH56" i="10"/>
  <c r="AM56" i="10"/>
  <c r="AG57" i="10"/>
  <c r="AH57" i="10"/>
  <c r="AM57" i="10"/>
  <c r="AG58" i="10"/>
  <c r="AH58" i="10"/>
  <c r="AM58" i="10"/>
  <c r="AG59" i="10"/>
  <c r="AH59" i="10"/>
  <c r="AM59" i="10"/>
  <c r="AM44" i="10"/>
  <c r="AG63" i="10"/>
  <c r="AH63" i="10"/>
  <c r="AM63" i="10"/>
  <c r="AG64" i="10"/>
  <c r="AH64" i="10"/>
  <c r="AM64" i="10"/>
  <c r="AG65" i="10"/>
  <c r="AH65" i="10"/>
  <c r="AJ65" i="10"/>
  <c r="AM65" i="10"/>
  <c r="AG66" i="10"/>
  <c r="AH66" i="10"/>
  <c r="AJ66" i="10"/>
  <c r="AM66" i="10"/>
  <c r="AG67" i="10"/>
  <c r="AH67" i="10"/>
  <c r="AM67" i="10"/>
  <c r="AG68" i="10"/>
  <c r="AH68" i="10"/>
  <c r="AM68" i="10"/>
  <c r="AG69" i="10"/>
  <c r="AH69" i="10"/>
  <c r="AM69" i="10"/>
  <c r="AG70" i="10"/>
  <c r="AH70" i="10"/>
  <c r="AM70" i="10"/>
  <c r="AM62" i="10"/>
  <c r="AG72" i="10"/>
  <c r="AH72" i="10"/>
  <c r="AM72" i="10"/>
  <c r="AG74" i="10"/>
  <c r="AH74" i="10"/>
  <c r="AM74" i="10"/>
  <c r="AG76" i="10"/>
  <c r="AH76" i="10"/>
  <c r="AM76" i="10"/>
  <c r="AG77" i="10"/>
  <c r="AH77" i="10"/>
  <c r="AM77" i="10"/>
  <c r="AG78" i="10"/>
  <c r="AH78" i="10"/>
  <c r="AM78" i="10"/>
  <c r="AM75" i="10"/>
  <c r="AG80" i="10"/>
  <c r="AH80" i="10"/>
  <c r="AM80" i="10"/>
  <c r="AG81" i="10"/>
  <c r="AH81" i="10"/>
  <c r="AM81" i="10"/>
  <c r="AG82" i="10"/>
  <c r="AH82" i="10"/>
  <c r="AM82" i="10"/>
  <c r="AG83" i="10"/>
  <c r="AH83" i="10"/>
  <c r="AM83" i="10"/>
  <c r="AG84" i="10"/>
  <c r="AH84" i="10"/>
  <c r="AM84" i="10"/>
  <c r="AG85" i="10"/>
  <c r="AH85" i="10"/>
  <c r="AM85" i="10"/>
  <c r="AG86" i="10"/>
  <c r="AH86" i="10"/>
  <c r="AM86" i="10"/>
  <c r="AG87" i="10"/>
  <c r="AH87" i="10"/>
  <c r="AM87" i="10"/>
  <c r="AM79" i="10"/>
  <c r="H8" i="4"/>
  <c r="AG9" i="11"/>
  <c r="AH9" i="11"/>
  <c r="AM9" i="11"/>
  <c r="AG10" i="11"/>
  <c r="AH10" i="11"/>
  <c r="AM10" i="11"/>
  <c r="AG11" i="11"/>
  <c r="AH11" i="11"/>
  <c r="AM11" i="11"/>
  <c r="AG12" i="11"/>
  <c r="AH12" i="11"/>
  <c r="AM12" i="11"/>
  <c r="AG13" i="11"/>
  <c r="AH13" i="11"/>
  <c r="AM13" i="11"/>
  <c r="AM8" i="11"/>
  <c r="AG15" i="11"/>
  <c r="AH15" i="11"/>
  <c r="AM15" i="11"/>
  <c r="AG16" i="11"/>
  <c r="AH16" i="11"/>
  <c r="AM16" i="11"/>
  <c r="AG17" i="11"/>
  <c r="AH17" i="11"/>
  <c r="AM17" i="11"/>
  <c r="AG18" i="11"/>
  <c r="AH18" i="11"/>
  <c r="AM18" i="11"/>
  <c r="AG19" i="11"/>
  <c r="AH19" i="11"/>
  <c r="AM19" i="11"/>
  <c r="AM14" i="11"/>
  <c r="AG21" i="11"/>
  <c r="AH21" i="11"/>
  <c r="AM21" i="11"/>
  <c r="AG22" i="11"/>
  <c r="AH22" i="11"/>
  <c r="AM22" i="11"/>
  <c r="AG23" i="11"/>
  <c r="AH23" i="11"/>
  <c r="AM23" i="11"/>
  <c r="AG24" i="11"/>
  <c r="AH24" i="11"/>
  <c r="AM24" i="11"/>
  <c r="AG25" i="11"/>
  <c r="AH25" i="11"/>
  <c r="AM25" i="11"/>
  <c r="AM20" i="11"/>
  <c r="AM26" i="11"/>
  <c r="AG29" i="11"/>
  <c r="AH29" i="11"/>
  <c r="AM29" i="11"/>
  <c r="AG30" i="11"/>
  <c r="AH30" i="11"/>
  <c r="AM30" i="11"/>
  <c r="AG31" i="11"/>
  <c r="AH31" i="11"/>
  <c r="AM31" i="11"/>
  <c r="AG32" i="11"/>
  <c r="AH32" i="11"/>
  <c r="AM32" i="11"/>
  <c r="AG33" i="11"/>
  <c r="AH33" i="11"/>
  <c r="AM33" i="11"/>
  <c r="AG34" i="11"/>
  <c r="AH34" i="11"/>
  <c r="AM34" i="11"/>
  <c r="AG35" i="11"/>
  <c r="AH35" i="11"/>
  <c r="AM35" i="11"/>
  <c r="AG36" i="11"/>
  <c r="AH36" i="11"/>
  <c r="AM36" i="11"/>
  <c r="AG37" i="11"/>
  <c r="AH37" i="11"/>
  <c r="AM37" i="11"/>
  <c r="AG38" i="11"/>
  <c r="AH38" i="11"/>
  <c r="AM38" i="11"/>
  <c r="AG39" i="11"/>
  <c r="AH39" i="11"/>
  <c r="AM39" i="11"/>
  <c r="AG40" i="11"/>
  <c r="AH40" i="11"/>
  <c r="AM40" i="11"/>
  <c r="AG41" i="11"/>
  <c r="AH41" i="11"/>
  <c r="AM41" i="11"/>
  <c r="AG42" i="11"/>
  <c r="AH42" i="11"/>
  <c r="AM42" i="11"/>
  <c r="AG43" i="11"/>
  <c r="AH43" i="11"/>
  <c r="AM43" i="11"/>
  <c r="AM28" i="11"/>
  <c r="AG45" i="11"/>
  <c r="AH45" i="11"/>
  <c r="AM45" i="11"/>
  <c r="AG46" i="11"/>
  <c r="AH46" i="11"/>
  <c r="AM46" i="11"/>
  <c r="AG47" i="11"/>
  <c r="AH47" i="11"/>
  <c r="AM47" i="11"/>
  <c r="AG48" i="11"/>
  <c r="AH48" i="11"/>
  <c r="AM48" i="11"/>
  <c r="AG49" i="11"/>
  <c r="AH49" i="11"/>
  <c r="AM49" i="11"/>
  <c r="AG50" i="11"/>
  <c r="AH50" i="11"/>
  <c r="AM50" i="11"/>
  <c r="AG51" i="11"/>
  <c r="AH51" i="11"/>
  <c r="AM51" i="11"/>
  <c r="AG52" i="11"/>
  <c r="AH52" i="11"/>
  <c r="AM52" i="11"/>
  <c r="AG53" i="11"/>
  <c r="AH53" i="11"/>
  <c r="AM53" i="11"/>
  <c r="AG54" i="11"/>
  <c r="AH54" i="11"/>
  <c r="AM54" i="11"/>
  <c r="AG55" i="11"/>
  <c r="AH55" i="11"/>
  <c r="AM55" i="11"/>
  <c r="AG56" i="11"/>
  <c r="AH56" i="11"/>
  <c r="AM56" i="11"/>
  <c r="AG57" i="11"/>
  <c r="AH57" i="11"/>
  <c r="AM57" i="11"/>
  <c r="AG58" i="11"/>
  <c r="AH58" i="11"/>
  <c r="AM58" i="11"/>
  <c r="AG59" i="11"/>
  <c r="AH59" i="11"/>
  <c r="AM59" i="11"/>
  <c r="AM44" i="11"/>
  <c r="AM60" i="11"/>
  <c r="AG63" i="11"/>
  <c r="AH63" i="11"/>
  <c r="AM63" i="11"/>
  <c r="AG64" i="11"/>
  <c r="AH64" i="11"/>
  <c r="AM64" i="11"/>
  <c r="AG65" i="11"/>
  <c r="AH65" i="11"/>
  <c r="AJ65" i="11"/>
  <c r="AM65" i="11"/>
  <c r="AG66" i="11"/>
  <c r="AH66" i="11"/>
  <c r="AJ66" i="11"/>
  <c r="AM66" i="11"/>
  <c r="AG67" i="11"/>
  <c r="AH67" i="11"/>
  <c r="AM67" i="11"/>
  <c r="AG68" i="11"/>
  <c r="AH68" i="11"/>
  <c r="AM68" i="11"/>
  <c r="AG69" i="11"/>
  <c r="AH69" i="11"/>
  <c r="AM69" i="11"/>
  <c r="AG70" i="11"/>
  <c r="AH70" i="11"/>
  <c r="AM70" i="11"/>
  <c r="AM62" i="11"/>
  <c r="AG72" i="11"/>
  <c r="AH72" i="11"/>
  <c r="AM72" i="11"/>
  <c r="AG74" i="11"/>
  <c r="AH74" i="11"/>
  <c r="AM74" i="11"/>
  <c r="AG76" i="11"/>
  <c r="AH76" i="11"/>
  <c r="AM76" i="11"/>
  <c r="AG77" i="11"/>
  <c r="AH77" i="11"/>
  <c r="AM77" i="11"/>
  <c r="AG78" i="11"/>
  <c r="AH78" i="11"/>
  <c r="AM78" i="11"/>
  <c r="AM75" i="11"/>
  <c r="AG80" i="11"/>
  <c r="AH80" i="11"/>
  <c r="AM80" i="11"/>
  <c r="AG81" i="11"/>
  <c r="AH81" i="11"/>
  <c r="AM81" i="11"/>
  <c r="AG82" i="11"/>
  <c r="AH82" i="11"/>
  <c r="AM82" i="11"/>
  <c r="AG83" i="11"/>
  <c r="AH83" i="11"/>
  <c r="AM83" i="11"/>
  <c r="AG84" i="11"/>
  <c r="AH84" i="11"/>
  <c r="AM84" i="11"/>
  <c r="AG85" i="11"/>
  <c r="AH85" i="11"/>
  <c r="AM85" i="11"/>
  <c r="AG86" i="11"/>
  <c r="AH86" i="11"/>
  <c r="AM86" i="11"/>
  <c r="AG87" i="11"/>
  <c r="AH87" i="11"/>
  <c r="AM87" i="11"/>
  <c r="AM79" i="11"/>
  <c r="H9" i="4"/>
  <c r="AG9" i="12"/>
  <c r="AH9" i="12"/>
  <c r="AM9" i="12"/>
  <c r="AG10" i="12"/>
  <c r="AH10" i="12"/>
  <c r="AM10" i="12"/>
  <c r="AG11" i="12"/>
  <c r="AH11" i="12"/>
  <c r="AM11" i="12"/>
  <c r="AG12" i="12"/>
  <c r="AH12" i="12"/>
  <c r="AM12" i="12"/>
  <c r="AG13" i="12"/>
  <c r="AH13" i="12"/>
  <c r="AM13" i="12"/>
  <c r="AM8" i="12"/>
  <c r="AG15" i="12"/>
  <c r="AH15" i="12"/>
  <c r="AM15" i="12"/>
  <c r="AG16" i="12"/>
  <c r="AH16" i="12"/>
  <c r="AM16" i="12"/>
  <c r="AG17" i="12"/>
  <c r="AH17" i="12"/>
  <c r="AM17" i="12"/>
  <c r="AG18" i="12"/>
  <c r="AH18" i="12"/>
  <c r="AM18" i="12"/>
  <c r="AG19" i="12"/>
  <c r="AH19" i="12"/>
  <c r="AM19" i="12"/>
  <c r="AM14" i="12"/>
  <c r="AG21" i="12"/>
  <c r="AH21" i="12"/>
  <c r="AM21" i="12"/>
  <c r="AG22" i="12"/>
  <c r="AH22" i="12"/>
  <c r="AM22" i="12"/>
  <c r="AG23" i="12"/>
  <c r="AH23" i="12"/>
  <c r="AM23" i="12"/>
  <c r="AG24" i="12"/>
  <c r="AH24" i="12"/>
  <c r="AM24" i="12"/>
  <c r="AG25" i="12"/>
  <c r="AH25" i="12"/>
  <c r="AM25" i="12"/>
  <c r="AM20" i="12"/>
  <c r="AM26" i="12"/>
  <c r="AG29" i="12"/>
  <c r="AH29" i="12"/>
  <c r="AM29" i="12"/>
  <c r="AG30" i="12"/>
  <c r="AH30" i="12"/>
  <c r="AM30" i="12"/>
  <c r="AG31" i="12"/>
  <c r="AH31" i="12"/>
  <c r="AM31" i="12"/>
  <c r="AG32" i="12"/>
  <c r="AH32" i="12"/>
  <c r="AM32" i="12"/>
  <c r="AG33" i="12"/>
  <c r="AH33" i="12"/>
  <c r="AM33" i="12"/>
  <c r="AG34" i="12"/>
  <c r="AH34" i="12"/>
  <c r="AM34" i="12"/>
  <c r="AG35" i="12"/>
  <c r="AH35" i="12"/>
  <c r="AM35" i="12"/>
  <c r="AG36" i="12"/>
  <c r="AH36" i="12"/>
  <c r="AM36" i="12"/>
  <c r="AG37" i="12"/>
  <c r="AH37" i="12"/>
  <c r="AM37" i="12"/>
  <c r="AG38" i="12"/>
  <c r="AH38" i="12"/>
  <c r="AM38" i="12"/>
  <c r="AG39" i="12"/>
  <c r="AH39" i="12"/>
  <c r="AM39" i="12"/>
  <c r="AG40" i="12"/>
  <c r="AH40" i="12"/>
  <c r="AM40" i="12"/>
  <c r="AG41" i="12"/>
  <c r="AH41" i="12"/>
  <c r="AM41" i="12"/>
  <c r="AG42" i="12"/>
  <c r="AH42" i="12"/>
  <c r="AM42" i="12"/>
  <c r="AG43" i="12"/>
  <c r="AH43" i="12"/>
  <c r="AM43" i="12"/>
  <c r="AM28" i="12"/>
  <c r="AG45" i="12"/>
  <c r="AH45" i="12"/>
  <c r="AM45" i="12"/>
  <c r="AG46" i="12"/>
  <c r="AH46" i="12"/>
  <c r="AM46" i="12"/>
  <c r="AG47" i="12"/>
  <c r="AH47" i="12"/>
  <c r="AM47" i="12"/>
  <c r="AG48" i="12"/>
  <c r="AH48" i="12"/>
  <c r="AM48" i="12"/>
  <c r="AG49" i="12"/>
  <c r="AH49" i="12"/>
  <c r="AM49" i="12"/>
  <c r="AG50" i="12"/>
  <c r="AH50" i="12"/>
  <c r="AM50" i="12"/>
  <c r="AG51" i="12"/>
  <c r="AH51" i="12"/>
  <c r="AM51" i="12"/>
  <c r="AG52" i="12"/>
  <c r="AH52" i="12"/>
  <c r="AM52" i="12"/>
  <c r="AG53" i="12"/>
  <c r="AH53" i="12"/>
  <c r="AM53" i="12"/>
  <c r="AG54" i="12"/>
  <c r="AH54" i="12"/>
  <c r="AM54" i="12"/>
  <c r="AG55" i="12"/>
  <c r="AH55" i="12"/>
  <c r="AM55" i="12"/>
  <c r="AG56" i="12"/>
  <c r="AH56" i="12"/>
  <c r="AM56" i="12"/>
  <c r="AG57" i="12"/>
  <c r="AH57" i="12"/>
  <c r="AM57" i="12"/>
  <c r="AG58" i="12"/>
  <c r="AH58" i="12"/>
  <c r="AM58" i="12"/>
  <c r="AG59" i="12"/>
  <c r="AH59" i="12"/>
  <c r="AM59" i="12"/>
  <c r="AM44" i="12"/>
  <c r="AM60" i="12"/>
  <c r="AG63" i="12"/>
  <c r="AH63" i="12"/>
  <c r="AM63" i="12"/>
  <c r="AG64" i="12"/>
  <c r="AH64" i="12"/>
  <c r="AM64" i="12"/>
  <c r="AG65" i="12"/>
  <c r="AH65" i="12"/>
  <c r="AJ65" i="12"/>
  <c r="AM65" i="12"/>
  <c r="AG66" i="12"/>
  <c r="AH66" i="12"/>
  <c r="AJ66" i="12"/>
  <c r="AM66" i="12"/>
  <c r="AG67" i="12"/>
  <c r="AH67" i="12"/>
  <c r="AM67" i="12"/>
  <c r="AG68" i="12"/>
  <c r="AH68" i="12"/>
  <c r="AM68" i="12"/>
  <c r="AG69" i="12"/>
  <c r="AH69" i="12"/>
  <c r="AM69" i="12"/>
  <c r="AG70" i="12"/>
  <c r="AH70" i="12"/>
  <c r="AM70" i="12"/>
  <c r="AM62" i="12"/>
  <c r="AG72" i="12"/>
  <c r="AH72" i="12"/>
  <c r="AM72" i="12"/>
  <c r="AG74" i="12"/>
  <c r="AH74" i="12"/>
  <c r="AM74" i="12"/>
  <c r="AG76" i="12"/>
  <c r="AH76" i="12"/>
  <c r="AM76" i="12"/>
  <c r="AG77" i="12"/>
  <c r="AH77" i="12"/>
  <c r="AM77" i="12"/>
  <c r="AG78" i="12"/>
  <c r="AH78" i="12"/>
  <c r="AM78" i="12"/>
  <c r="AM75" i="12"/>
  <c r="AG80" i="12"/>
  <c r="AH80" i="12"/>
  <c r="AM80" i="12"/>
  <c r="AG81" i="12"/>
  <c r="AH81" i="12"/>
  <c r="AM81" i="12"/>
  <c r="AG82" i="12"/>
  <c r="AH82" i="12"/>
  <c r="AM82" i="12"/>
  <c r="AG83" i="12"/>
  <c r="AH83" i="12"/>
  <c r="AM83" i="12"/>
  <c r="AG84" i="12"/>
  <c r="AH84" i="12"/>
  <c r="AM84" i="12"/>
  <c r="AG85" i="12"/>
  <c r="AH85" i="12"/>
  <c r="AM85" i="12"/>
  <c r="AG86" i="12"/>
  <c r="AH86" i="12"/>
  <c r="AM86" i="12"/>
  <c r="AG87" i="12"/>
  <c r="AH87" i="12"/>
  <c r="AM87" i="12"/>
  <c r="AM79" i="12"/>
  <c r="H10" i="4"/>
  <c r="AG9" i="13"/>
  <c r="AH9" i="13"/>
  <c r="AM9" i="13"/>
  <c r="AG10" i="13"/>
  <c r="AH10" i="13"/>
  <c r="AM10" i="13"/>
  <c r="AG11" i="13"/>
  <c r="AH11" i="13"/>
  <c r="AM11" i="13"/>
  <c r="AG12" i="13"/>
  <c r="AH12" i="13"/>
  <c r="AM12" i="13"/>
  <c r="AG13" i="13"/>
  <c r="AH13" i="13"/>
  <c r="AM13" i="13"/>
  <c r="AM8" i="13"/>
  <c r="AG15" i="13"/>
  <c r="AH15" i="13"/>
  <c r="AM15" i="13"/>
  <c r="AG16" i="13"/>
  <c r="AH16" i="13"/>
  <c r="AM16" i="13"/>
  <c r="AG17" i="13"/>
  <c r="AH17" i="13"/>
  <c r="AM17" i="13"/>
  <c r="AG18" i="13"/>
  <c r="AH18" i="13"/>
  <c r="AM18" i="13"/>
  <c r="AG19" i="13"/>
  <c r="AH19" i="13"/>
  <c r="AM19" i="13"/>
  <c r="AM14" i="13"/>
  <c r="AG21" i="13"/>
  <c r="AH21" i="13"/>
  <c r="AM21" i="13"/>
  <c r="AG22" i="13"/>
  <c r="AH22" i="13"/>
  <c r="AM22" i="13"/>
  <c r="AG23" i="13"/>
  <c r="AH23" i="13"/>
  <c r="AM23" i="13"/>
  <c r="AG24" i="13"/>
  <c r="AH24" i="13"/>
  <c r="AM24" i="13"/>
  <c r="AG25" i="13"/>
  <c r="AH25" i="13"/>
  <c r="AM25" i="13"/>
  <c r="AM20" i="13"/>
  <c r="AM26" i="13"/>
  <c r="AG29" i="13"/>
  <c r="AH29" i="13"/>
  <c r="AM29" i="13"/>
  <c r="AG30" i="13"/>
  <c r="AH30" i="13"/>
  <c r="AM30" i="13"/>
  <c r="AG31" i="13"/>
  <c r="AH31" i="13"/>
  <c r="AM31" i="13"/>
  <c r="AG32" i="13"/>
  <c r="AH32" i="13"/>
  <c r="AM32" i="13"/>
  <c r="AG33" i="13"/>
  <c r="AH33" i="13"/>
  <c r="AM33" i="13"/>
  <c r="AG34" i="13"/>
  <c r="AH34" i="13"/>
  <c r="AM34" i="13"/>
  <c r="AG35" i="13"/>
  <c r="AH35" i="13"/>
  <c r="AM35" i="13"/>
  <c r="AG36" i="13"/>
  <c r="AH36" i="13"/>
  <c r="AM36" i="13"/>
  <c r="AG37" i="13"/>
  <c r="AH37" i="13"/>
  <c r="AM37" i="13"/>
  <c r="AG38" i="13"/>
  <c r="AH38" i="13"/>
  <c r="AM38" i="13"/>
  <c r="AG39" i="13"/>
  <c r="AH39" i="13"/>
  <c r="AM39" i="13"/>
  <c r="AG40" i="13"/>
  <c r="AH40" i="13"/>
  <c r="AM40" i="13"/>
  <c r="AG41" i="13"/>
  <c r="AH41" i="13"/>
  <c r="AM41" i="13"/>
  <c r="AG42" i="13"/>
  <c r="AH42" i="13"/>
  <c r="AM42" i="13"/>
  <c r="AG43" i="13"/>
  <c r="AH43" i="13"/>
  <c r="AM43" i="13"/>
  <c r="AM28" i="13"/>
  <c r="AG45" i="13"/>
  <c r="AH45" i="13"/>
  <c r="AM45" i="13"/>
  <c r="AG46" i="13"/>
  <c r="AH46" i="13"/>
  <c r="AM46" i="13"/>
  <c r="AG47" i="13"/>
  <c r="AH47" i="13"/>
  <c r="AM47" i="13"/>
  <c r="AG48" i="13"/>
  <c r="AH48" i="13"/>
  <c r="AM48" i="13"/>
  <c r="AG49" i="13"/>
  <c r="AH49" i="13"/>
  <c r="AM49" i="13"/>
  <c r="AG50" i="13"/>
  <c r="AH50" i="13"/>
  <c r="AM50" i="13"/>
  <c r="AG51" i="13"/>
  <c r="AH51" i="13"/>
  <c r="AM51" i="13"/>
  <c r="AG52" i="13"/>
  <c r="AH52" i="13"/>
  <c r="AM52" i="13"/>
  <c r="AG53" i="13"/>
  <c r="AH53" i="13"/>
  <c r="AM53" i="13"/>
  <c r="AG54" i="13"/>
  <c r="AH54" i="13"/>
  <c r="AM54" i="13"/>
  <c r="AG55" i="13"/>
  <c r="AH55" i="13"/>
  <c r="AM55" i="13"/>
  <c r="AG56" i="13"/>
  <c r="AH56" i="13"/>
  <c r="AM56" i="13"/>
  <c r="AG57" i="13"/>
  <c r="AH57" i="13"/>
  <c r="AM57" i="13"/>
  <c r="AG58" i="13"/>
  <c r="AH58" i="13"/>
  <c r="AM58" i="13"/>
  <c r="AG59" i="13"/>
  <c r="AH59" i="13"/>
  <c r="AM59" i="13"/>
  <c r="AM44" i="13"/>
  <c r="AM60" i="13"/>
  <c r="AG63" i="13"/>
  <c r="AH63" i="13"/>
  <c r="AM63" i="13"/>
  <c r="AG64" i="13"/>
  <c r="AH64" i="13"/>
  <c r="AM64" i="13"/>
  <c r="AG65" i="13"/>
  <c r="AH65" i="13"/>
  <c r="AM65" i="13"/>
  <c r="AG66" i="13"/>
  <c r="AH66" i="13"/>
  <c r="AJ66" i="13"/>
  <c r="AM66" i="13"/>
  <c r="AG67" i="13"/>
  <c r="AH67" i="13"/>
  <c r="AM67" i="13"/>
  <c r="AG68" i="13"/>
  <c r="AH68" i="13"/>
  <c r="AM68" i="13"/>
  <c r="AG69" i="13"/>
  <c r="AH69" i="13"/>
  <c r="AM69" i="13"/>
  <c r="AG70" i="13"/>
  <c r="AH70" i="13"/>
  <c r="AM70" i="13"/>
  <c r="AM62" i="13"/>
  <c r="AG72" i="13"/>
  <c r="AH72" i="13"/>
  <c r="AM72" i="13"/>
  <c r="AG74" i="13"/>
  <c r="AH74" i="13"/>
  <c r="AM74" i="13"/>
  <c r="AG76" i="13"/>
  <c r="AH76" i="13"/>
  <c r="AM76" i="13"/>
  <c r="AG77" i="13"/>
  <c r="AH77" i="13"/>
  <c r="AM77" i="13"/>
  <c r="AG78" i="13"/>
  <c r="AH78" i="13"/>
  <c r="AM78" i="13"/>
  <c r="AM75" i="13"/>
  <c r="AG80" i="13"/>
  <c r="AH80" i="13"/>
  <c r="AM80" i="13"/>
  <c r="AG81" i="13"/>
  <c r="AH81" i="13"/>
  <c r="AM81" i="13"/>
  <c r="AG82" i="13"/>
  <c r="AH82" i="13"/>
  <c r="AM82" i="13"/>
  <c r="AG83" i="13"/>
  <c r="AH83" i="13"/>
  <c r="AM83" i="13"/>
  <c r="AG84" i="13"/>
  <c r="AH84" i="13"/>
  <c r="AM84" i="13"/>
  <c r="AG85" i="13"/>
  <c r="AH85" i="13"/>
  <c r="AM85" i="13"/>
  <c r="AG86" i="13"/>
  <c r="AH86" i="13"/>
  <c r="AM86" i="13"/>
  <c r="AG87" i="13"/>
  <c r="AH87" i="13"/>
  <c r="AM87" i="13"/>
  <c r="AM79" i="13"/>
  <c r="AG9" i="14"/>
  <c r="AH9" i="14"/>
  <c r="AM9" i="14"/>
  <c r="AG10" i="14"/>
  <c r="AH10" i="14"/>
  <c r="AM10" i="14"/>
  <c r="AG11" i="14"/>
  <c r="AH11" i="14"/>
  <c r="AM11" i="14"/>
  <c r="AG12" i="14"/>
  <c r="AH12" i="14"/>
  <c r="AM12" i="14"/>
  <c r="AG13" i="14"/>
  <c r="AH13" i="14"/>
  <c r="AM13" i="14"/>
  <c r="AM8" i="14"/>
  <c r="AG15" i="14"/>
  <c r="AH15" i="14"/>
  <c r="AM15" i="14"/>
  <c r="AG16" i="14"/>
  <c r="AH16" i="14"/>
  <c r="AM16" i="14"/>
  <c r="AG17" i="14"/>
  <c r="AH17" i="14"/>
  <c r="AM17" i="14"/>
  <c r="AG18" i="14"/>
  <c r="AH18" i="14"/>
  <c r="AM18" i="14"/>
  <c r="AG19" i="14"/>
  <c r="AH19" i="14"/>
  <c r="AM19" i="14"/>
  <c r="AM14" i="14"/>
  <c r="AG21" i="14"/>
  <c r="AH21" i="14"/>
  <c r="AM21" i="14"/>
  <c r="AG22" i="14"/>
  <c r="AH22" i="14"/>
  <c r="AM22" i="14"/>
  <c r="AG23" i="14"/>
  <c r="AH23" i="14"/>
  <c r="AM23" i="14"/>
  <c r="AG24" i="14"/>
  <c r="AH24" i="14"/>
  <c r="AM24" i="14"/>
  <c r="AG25" i="14"/>
  <c r="AH25" i="14"/>
  <c r="AM25" i="14"/>
  <c r="AM20" i="14"/>
  <c r="AM26" i="14"/>
  <c r="AG29" i="14"/>
  <c r="AH29" i="14"/>
  <c r="AM29" i="14"/>
  <c r="AG30" i="14"/>
  <c r="AH30" i="14"/>
  <c r="AM30" i="14"/>
  <c r="AG31" i="14"/>
  <c r="AH31" i="14"/>
  <c r="AM31" i="14"/>
  <c r="AG32" i="14"/>
  <c r="AH32" i="14"/>
  <c r="AM32" i="14"/>
  <c r="AG33" i="14"/>
  <c r="AH33" i="14"/>
  <c r="AM33" i="14"/>
  <c r="AG34" i="14"/>
  <c r="AH34" i="14"/>
  <c r="AM34" i="14"/>
  <c r="AG35" i="14"/>
  <c r="AH35" i="14"/>
  <c r="AM35" i="14"/>
  <c r="AG36" i="14"/>
  <c r="AH36" i="14"/>
  <c r="AM36" i="14"/>
  <c r="AG37" i="14"/>
  <c r="AH37" i="14"/>
  <c r="AM37" i="14"/>
  <c r="AG38" i="14"/>
  <c r="AH38" i="14"/>
  <c r="AM38" i="14"/>
  <c r="AG39" i="14"/>
  <c r="AH39" i="14"/>
  <c r="AM39" i="14"/>
  <c r="AG40" i="14"/>
  <c r="AH40" i="14"/>
  <c r="AM40" i="14"/>
  <c r="AG41" i="14"/>
  <c r="AH41" i="14"/>
  <c r="AM41" i="14"/>
  <c r="AG42" i="14"/>
  <c r="AH42" i="14"/>
  <c r="AM42" i="14"/>
  <c r="AG43" i="14"/>
  <c r="AH43" i="14"/>
  <c r="AM43" i="14"/>
  <c r="AM28" i="14"/>
  <c r="AG45" i="14"/>
  <c r="AH45" i="14"/>
  <c r="AM45" i="14"/>
  <c r="AG46" i="14"/>
  <c r="AH46" i="14"/>
  <c r="AM46" i="14"/>
  <c r="AG47" i="14"/>
  <c r="AH47" i="14"/>
  <c r="AM47" i="14"/>
  <c r="AG48" i="14"/>
  <c r="AH48" i="14"/>
  <c r="AM48" i="14"/>
  <c r="AG49" i="14"/>
  <c r="AH49" i="14"/>
  <c r="AM49" i="14"/>
  <c r="AG50" i="14"/>
  <c r="AH50" i="14"/>
  <c r="AM50" i="14"/>
  <c r="AG51" i="14"/>
  <c r="AH51" i="14"/>
  <c r="AM51" i="14"/>
  <c r="AG52" i="14"/>
  <c r="AH52" i="14"/>
  <c r="AM52" i="14"/>
  <c r="AG53" i="14"/>
  <c r="AH53" i="14"/>
  <c r="AM53" i="14"/>
  <c r="AG54" i="14"/>
  <c r="AH54" i="14"/>
  <c r="AM54" i="14"/>
  <c r="AG55" i="14"/>
  <c r="AH55" i="14"/>
  <c r="AM55" i="14"/>
  <c r="AG56" i="14"/>
  <c r="AH56" i="14"/>
  <c r="AM56" i="14"/>
  <c r="AG57" i="14"/>
  <c r="AH57" i="14"/>
  <c r="AM57" i="14"/>
  <c r="AG58" i="14"/>
  <c r="AH58" i="14"/>
  <c r="AM58" i="14"/>
  <c r="AG59" i="14"/>
  <c r="AH59" i="14"/>
  <c r="AM59" i="14"/>
  <c r="AM44" i="14"/>
  <c r="AM60" i="14"/>
  <c r="AG63" i="14"/>
  <c r="AH63" i="14"/>
  <c r="AM63" i="14"/>
  <c r="AG64" i="14"/>
  <c r="AH64" i="14"/>
  <c r="AM64" i="14"/>
  <c r="AG65" i="14"/>
  <c r="AH65" i="14"/>
  <c r="AJ65" i="14"/>
  <c r="AM65" i="14"/>
  <c r="AG66" i="14"/>
  <c r="AH66" i="14"/>
  <c r="AJ66" i="14"/>
  <c r="AM66" i="14"/>
  <c r="AG67" i="14"/>
  <c r="AH67" i="14"/>
  <c r="AM67" i="14"/>
  <c r="AG68" i="14"/>
  <c r="AH68" i="14"/>
  <c r="AM68" i="14"/>
  <c r="AG69" i="14"/>
  <c r="AH69" i="14"/>
  <c r="AM69" i="14"/>
  <c r="AG70" i="14"/>
  <c r="AH70" i="14"/>
  <c r="AM70" i="14"/>
  <c r="AM62" i="14"/>
  <c r="AG72" i="14"/>
  <c r="AH72" i="14"/>
  <c r="AM72" i="14"/>
  <c r="AG74" i="14"/>
  <c r="AH74" i="14"/>
  <c r="AM74" i="14"/>
  <c r="AG76" i="14"/>
  <c r="AH76" i="14"/>
  <c r="AM76" i="14"/>
  <c r="AG77" i="14"/>
  <c r="AH77" i="14"/>
  <c r="AM77" i="14"/>
  <c r="AG78" i="14"/>
  <c r="AH78" i="14"/>
  <c r="AM78" i="14"/>
  <c r="AM75" i="14"/>
  <c r="AG80" i="14"/>
  <c r="AH80" i="14"/>
  <c r="AM80" i="14"/>
  <c r="AG81" i="14"/>
  <c r="AH81" i="14"/>
  <c r="AM81" i="14"/>
  <c r="AG82" i="14"/>
  <c r="AH82" i="14"/>
  <c r="AM82" i="14"/>
  <c r="AG83" i="14"/>
  <c r="AH83" i="14"/>
  <c r="AM83" i="14"/>
  <c r="AG84" i="14"/>
  <c r="AH84" i="14"/>
  <c r="AM84" i="14"/>
  <c r="AG85" i="14"/>
  <c r="AH85" i="14"/>
  <c r="AM85" i="14"/>
  <c r="AG86" i="14"/>
  <c r="AH86" i="14"/>
  <c r="AM86" i="14"/>
  <c r="AG87" i="14"/>
  <c r="AH87" i="14"/>
  <c r="AM87" i="14"/>
  <c r="AM79" i="14"/>
  <c r="AM3" i="15"/>
  <c r="AM2" i="15"/>
  <c r="AM1" i="15"/>
  <c r="AA30" i="1"/>
  <c r="X30" i="1"/>
  <c r="Y30" i="1"/>
  <c r="AD30" i="1"/>
  <c r="X29" i="1"/>
  <c r="Y29" i="1"/>
  <c r="AD29" i="1"/>
  <c r="X31" i="1"/>
  <c r="Y31" i="1"/>
  <c r="AD31" i="1"/>
  <c r="X32" i="1"/>
  <c r="Y32" i="1"/>
  <c r="AD32" i="1"/>
  <c r="X33" i="1"/>
  <c r="Y33" i="1"/>
  <c r="AD33" i="1"/>
  <c r="X34" i="1"/>
  <c r="Y34" i="1"/>
  <c r="AD34" i="1"/>
  <c r="X35" i="1"/>
  <c r="Y35" i="1"/>
  <c r="AD35" i="1"/>
  <c r="X36" i="1"/>
  <c r="Y36" i="1"/>
  <c r="AD36" i="1"/>
  <c r="X37" i="1"/>
  <c r="Y37" i="1"/>
  <c r="AD37" i="1"/>
  <c r="X38" i="1"/>
  <c r="Y38" i="1"/>
  <c r="AD38" i="1"/>
  <c r="X39" i="1"/>
  <c r="Y39" i="1"/>
  <c r="AD39" i="1"/>
  <c r="X40" i="1"/>
  <c r="Y40" i="1"/>
  <c r="AD40" i="1"/>
  <c r="X41" i="1"/>
  <c r="Y41" i="1"/>
  <c r="AD41" i="1"/>
  <c r="X42" i="1"/>
  <c r="Y42" i="1"/>
  <c r="AD42" i="1"/>
  <c r="X43" i="1"/>
  <c r="Y43" i="1"/>
  <c r="AD43" i="1"/>
  <c r="AD28" i="1"/>
  <c r="X45" i="1"/>
  <c r="Y45" i="1"/>
  <c r="AD45" i="1"/>
  <c r="X46" i="1"/>
  <c r="Y46" i="1"/>
  <c r="AD46" i="1"/>
  <c r="X47" i="1"/>
  <c r="Y47" i="1"/>
  <c r="AD47" i="1"/>
  <c r="X48" i="1"/>
  <c r="Y48" i="1"/>
  <c r="AD48" i="1"/>
  <c r="X49" i="1"/>
  <c r="Y49" i="1"/>
  <c r="AD49" i="1"/>
  <c r="X50" i="1"/>
  <c r="Y50" i="1"/>
  <c r="AD50" i="1"/>
  <c r="X51" i="1"/>
  <c r="Y51" i="1"/>
  <c r="AD51" i="1"/>
  <c r="X52" i="1"/>
  <c r="Y52" i="1"/>
  <c r="AD52" i="1"/>
  <c r="X53" i="1"/>
  <c r="Y53" i="1"/>
  <c r="AD53" i="1"/>
  <c r="X54" i="1"/>
  <c r="Y54" i="1"/>
  <c r="AD54" i="1"/>
  <c r="X55" i="1"/>
  <c r="Y55" i="1"/>
  <c r="AD55" i="1"/>
  <c r="X56" i="1"/>
  <c r="Y56" i="1"/>
  <c r="AD56" i="1"/>
  <c r="X57" i="1"/>
  <c r="Y57" i="1"/>
  <c r="AD57" i="1"/>
  <c r="X58" i="1"/>
  <c r="Y58" i="1"/>
  <c r="AD58" i="1"/>
  <c r="X59" i="1"/>
  <c r="Y59" i="1"/>
  <c r="AD59" i="1"/>
  <c r="AD44" i="1"/>
  <c r="AD60" i="1"/>
  <c r="X9" i="1"/>
  <c r="Y9" i="1"/>
  <c r="AD9" i="1"/>
  <c r="X10" i="1"/>
  <c r="Y10" i="1"/>
  <c r="AD10" i="1"/>
  <c r="X11" i="1"/>
  <c r="Y11" i="1"/>
  <c r="AD11" i="1"/>
  <c r="X12" i="1"/>
  <c r="Y12" i="1"/>
  <c r="AD12" i="1"/>
  <c r="X13" i="1"/>
  <c r="Y13" i="1"/>
  <c r="AD13" i="1"/>
  <c r="AD8" i="1"/>
  <c r="X15" i="1"/>
  <c r="Y15" i="1"/>
  <c r="AD15" i="1"/>
  <c r="X16" i="1"/>
  <c r="Y16" i="1"/>
  <c r="AD16" i="1"/>
  <c r="X17" i="1"/>
  <c r="Y17" i="1"/>
  <c r="AD17" i="1"/>
  <c r="X18" i="1"/>
  <c r="Y18" i="1"/>
  <c r="AD18" i="1"/>
  <c r="X19" i="1"/>
  <c r="Y19" i="1"/>
  <c r="AD19" i="1"/>
  <c r="AD14" i="1"/>
  <c r="X21" i="1"/>
  <c r="Y21" i="1"/>
  <c r="AD21" i="1"/>
  <c r="X22" i="1"/>
  <c r="Y22" i="1"/>
  <c r="AD22" i="1"/>
  <c r="X23" i="1"/>
  <c r="Y23" i="1"/>
  <c r="AD23" i="1"/>
  <c r="X24" i="1"/>
  <c r="Y24" i="1"/>
  <c r="AD24" i="1"/>
  <c r="X25" i="1"/>
  <c r="Y25" i="1"/>
  <c r="AD25" i="1"/>
  <c r="AD20" i="1"/>
  <c r="AD26" i="1"/>
  <c r="X63" i="1"/>
  <c r="Y63" i="1"/>
  <c r="AD63" i="1"/>
  <c r="X64" i="1"/>
  <c r="Y64" i="1"/>
  <c r="AD64" i="1"/>
  <c r="X65" i="1"/>
  <c r="Y65" i="1"/>
  <c r="AA65" i="1"/>
  <c r="AD65" i="1"/>
  <c r="X66" i="1"/>
  <c r="Y66" i="1"/>
  <c r="AA66" i="1"/>
  <c r="AD66" i="1"/>
  <c r="X67" i="1"/>
  <c r="Y67" i="1"/>
  <c r="AD67" i="1"/>
  <c r="X68" i="1"/>
  <c r="Y68" i="1"/>
  <c r="AD68" i="1"/>
  <c r="X69" i="1"/>
  <c r="Y69" i="1"/>
  <c r="AD69" i="1"/>
  <c r="X70" i="1"/>
  <c r="Y70" i="1"/>
  <c r="AD70" i="1"/>
  <c r="AD62" i="1"/>
  <c r="X72" i="1"/>
  <c r="Y72" i="1"/>
  <c r="AD72" i="1"/>
  <c r="X73" i="1"/>
  <c r="Y73" i="1"/>
  <c r="X74" i="1"/>
  <c r="Y74" i="1"/>
  <c r="AD74" i="1"/>
  <c r="X76" i="1"/>
  <c r="Y76" i="1"/>
  <c r="AD76" i="1"/>
  <c r="X77" i="1"/>
  <c r="Y77" i="1"/>
  <c r="AD77" i="1"/>
  <c r="X78" i="1"/>
  <c r="Y78" i="1"/>
  <c r="AD78" i="1"/>
  <c r="AD75" i="1"/>
  <c r="X80" i="1"/>
  <c r="Y80" i="1"/>
  <c r="AD80" i="1"/>
  <c r="X81" i="1"/>
  <c r="Y81" i="1"/>
  <c r="AD81" i="1"/>
  <c r="X82" i="1"/>
  <c r="Y82" i="1"/>
  <c r="AD82" i="1"/>
  <c r="X83" i="1"/>
  <c r="Y83" i="1"/>
  <c r="AD83" i="1"/>
  <c r="X84" i="1"/>
  <c r="Y84" i="1"/>
  <c r="AD84" i="1"/>
  <c r="X85" i="1"/>
  <c r="Y85" i="1"/>
  <c r="AD85" i="1"/>
  <c r="X86" i="1"/>
  <c r="Y86" i="1"/>
  <c r="AD86" i="1"/>
  <c r="X87" i="1"/>
  <c r="Y87" i="1"/>
  <c r="AD87" i="1"/>
  <c r="AD79" i="1"/>
  <c r="X9" i="6"/>
  <c r="Y9" i="6"/>
  <c r="AD9" i="6"/>
  <c r="X10" i="6"/>
  <c r="Y10" i="6"/>
  <c r="AD10" i="6"/>
  <c r="X11" i="6"/>
  <c r="Y11" i="6"/>
  <c r="AD11" i="6"/>
  <c r="X12" i="6"/>
  <c r="Y12" i="6"/>
  <c r="AD12" i="6"/>
  <c r="X13" i="6"/>
  <c r="Y13" i="6"/>
  <c r="AD13" i="6"/>
  <c r="AD8" i="6"/>
  <c r="X15" i="6"/>
  <c r="Y15" i="6"/>
  <c r="AD15" i="6"/>
  <c r="X16" i="6"/>
  <c r="Y16" i="6"/>
  <c r="AD16" i="6"/>
  <c r="X17" i="6"/>
  <c r="Y17" i="6"/>
  <c r="AD17" i="6"/>
  <c r="X18" i="6"/>
  <c r="Y18" i="6"/>
  <c r="AD18" i="6"/>
  <c r="X19" i="6"/>
  <c r="Y19" i="6"/>
  <c r="AD19" i="6"/>
  <c r="AD14" i="6"/>
  <c r="X21" i="6"/>
  <c r="Y21" i="6"/>
  <c r="AD21" i="6"/>
  <c r="X22" i="6"/>
  <c r="Y22" i="6"/>
  <c r="AD22" i="6"/>
  <c r="X23" i="6"/>
  <c r="Y23" i="6"/>
  <c r="AD23" i="6"/>
  <c r="X24" i="6"/>
  <c r="Y24" i="6"/>
  <c r="AD24" i="6"/>
  <c r="X25" i="6"/>
  <c r="Y25" i="6"/>
  <c r="AD25" i="6"/>
  <c r="AD20" i="6"/>
  <c r="AD26" i="6"/>
  <c r="X29" i="6"/>
  <c r="Y29" i="6"/>
  <c r="AD29" i="6"/>
  <c r="X30" i="6"/>
  <c r="Y30" i="6"/>
  <c r="AD30" i="6"/>
  <c r="X31" i="6"/>
  <c r="Y31" i="6"/>
  <c r="AD31" i="6"/>
  <c r="X32" i="6"/>
  <c r="Y32" i="6"/>
  <c r="AD32" i="6"/>
  <c r="X33" i="6"/>
  <c r="Y33" i="6"/>
  <c r="AD33" i="6"/>
  <c r="X34" i="6"/>
  <c r="Y34" i="6"/>
  <c r="AD34" i="6"/>
  <c r="X35" i="6"/>
  <c r="Y35" i="6"/>
  <c r="AD35" i="6"/>
  <c r="X36" i="6"/>
  <c r="Y36" i="6"/>
  <c r="AD36" i="6"/>
  <c r="X37" i="6"/>
  <c r="Y37" i="6"/>
  <c r="AD37" i="6"/>
  <c r="X38" i="6"/>
  <c r="Y38" i="6"/>
  <c r="AD38" i="6"/>
  <c r="X39" i="6"/>
  <c r="Y39" i="6"/>
  <c r="AD39" i="6"/>
  <c r="X40" i="6"/>
  <c r="Y40" i="6"/>
  <c r="AD40" i="6"/>
  <c r="X41" i="6"/>
  <c r="Y41" i="6"/>
  <c r="AD41" i="6"/>
  <c r="X42" i="6"/>
  <c r="Y42" i="6"/>
  <c r="AD42" i="6"/>
  <c r="X43" i="6"/>
  <c r="Y43" i="6"/>
  <c r="AD43" i="6"/>
  <c r="AD28" i="6"/>
  <c r="X45" i="6"/>
  <c r="Y45" i="6"/>
  <c r="AD45" i="6"/>
  <c r="X46" i="6"/>
  <c r="Y46" i="6"/>
  <c r="AD46" i="6"/>
  <c r="X47" i="6"/>
  <c r="Y47" i="6"/>
  <c r="AD47" i="6"/>
  <c r="X48" i="6"/>
  <c r="Y48" i="6"/>
  <c r="AD48" i="6"/>
  <c r="X49" i="6"/>
  <c r="Y49" i="6"/>
  <c r="AD49" i="6"/>
  <c r="X50" i="6"/>
  <c r="Y50" i="6"/>
  <c r="AD50" i="6"/>
  <c r="X51" i="6"/>
  <c r="Y51" i="6"/>
  <c r="AD51" i="6"/>
  <c r="X52" i="6"/>
  <c r="Y52" i="6"/>
  <c r="AD52" i="6"/>
  <c r="X53" i="6"/>
  <c r="Y53" i="6"/>
  <c r="AD53" i="6"/>
  <c r="X54" i="6"/>
  <c r="Y54" i="6"/>
  <c r="AD54" i="6"/>
  <c r="X55" i="6"/>
  <c r="Y55" i="6"/>
  <c r="AD55" i="6"/>
  <c r="X56" i="6"/>
  <c r="Y56" i="6"/>
  <c r="AD56" i="6"/>
  <c r="X57" i="6"/>
  <c r="Y57" i="6"/>
  <c r="AD57" i="6"/>
  <c r="X58" i="6"/>
  <c r="Y58" i="6"/>
  <c r="AD58" i="6"/>
  <c r="X59" i="6"/>
  <c r="Y59" i="6"/>
  <c r="AD59" i="6"/>
  <c r="AD44" i="6"/>
  <c r="AD60" i="6"/>
  <c r="X63" i="6"/>
  <c r="Y63" i="6"/>
  <c r="AD63" i="6"/>
  <c r="X64" i="6"/>
  <c r="Y64" i="6"/>
  <c r="AD64" i="6"/>
  <c r="X65" i="6"/>
  <c r="Y65" i="6"/>
  <c r="AA65" i="6"/>
  <c r="AD65" i="6"/>
  <c r="X66" i="6"/>
  <c r="Y66" i="6"/>
  <c r="AA66" i="6"/>
  <c r="AD66" i="6"/>
  <c r="X67" i="6"/>
  <c r="Y67" i="6"/>
  <c r="AD67" i="6"/>
  <c r="X68" i="6"/>
  <c r="Y68" i="6"/>
  <c r="AD68" i="6"/>
  <c r="X69" i="6"/>
  <c r="Y69" i="6"/>
  <c r="AD69" i="6"/>
  <c r="X70" i="6"/>
  <c r="Y70" i="6"/>
  <c r="AD70" i="6"/>
  <c r="AD62" i="6"/>
  <c r="X72" i="6"/>
  <c r="Y72" i="6"/>
  <c r="AD72" i="6"/>
  <c r="X74" i="6"/>
  <c r="Y74" i="6"/>
  <c r="AD74" i="6"/>
  <c r="X76" i="6"/>
  <c r="Y76" i="6"/>
  <c r="AD76" i="6"/>
  <c r="X77" i="6"/>
  <c r="Y77" i="6"/>
  <c r="AD77" i="6"/>
  <c r="X78" i="6"/>
  <c r="Y78" i="6"/>
  <c r="AD78" i="6"/>
  <c r="AD75" i="6"/>
  <c r="X80" i="6"/>
  <c r="Y80" i="6"/>
  <c r="AD80" i="6"/>
  <c r="X81" i="6"/>
  <c r="Y81" i="6"/>
  <c r="AD81" i="6"/>
  <c r="X82" i="6"/>
  <c r="Y82" i="6"/>
  <c r="AD82" i="6"/>
  <c r="X83" i="6"/>
  <c r="Y83" i="6"/>
  <c r="AD83" i="6"/>
  <c r="X84" i="6"/>
  <c r="Y84" i="6"/>
  <c r="AD84" i="6"/>
  <c r="X85" i="6"/>
  <c r="Y85" i="6"/>
  <c r="AD85" i="6"/>
  <c r="X86" i="6"/>
  <c r="Y86" i="6"/>
  <c r="AD86" i="6"/>
  <c r="X87" i="6"/>
  <c r="Y87" i="6"/>
  <c r="AD87" i="6"/>
  <c r="AD79" i="6"/>
  <c r="X9" i="7"/>
  <c r="Y9" i="7"/>
  <c r="AD9" i="7"/>
  <c r="X10" i="7"/>
  <c r="Y10" i="7"/>
  <c r="AD10" i="7"/>
  <c r="X11" i="7"/>
  <c r="Y11" i="7"/>
  <c r="AD11" i="7"/>
  <c r="X12" i="7"/>
  <c r="Y12" i="7"/>
  <c r="AD12" i="7"/>
  <c r="X13" i="7"/>
  <c r="Y13" i="7"/>
  <c r="AD13" i="7"/>
  <c r="AD8" i="7"/>
  <c r="X15" i="7"/>
  <c r="Y15" i="7"/>
  <c r="AD15" i="7"/>
  <c r="X16" i="7"/>
  <c r="Y16" i="7"/>
  <c r="AD16" i="7"/>
  <c r="X17" i="7"/>
  <c r="Y17" i="7"/>
  <c r="AD17" i="7"/>
  <c r="X18" i="7"/>
  <c r="Y18" i="7"/>
  <c r="AD18" i="7"/>
  <c r="X19" i="7"/>
  <c r="Y19" i="7"/>
  <c r="AD19" i="7"/>
  <c r="AD14" i="7"/>
  <c r="X21" i="7"/>
  <c r="Y21" i="7"/>
  <c r="AD21" i="7"/>
  <c r="X22" i="7"/>
  <c r="Y22" i="7"/>
  <c r="AD22" i="7"/>
  <c r="X23" i="7"/>
  <c r="Y23" i="7"/>
  <c r="AD23" i="7"/>
  <c r="X24" i="7"/>
  <c r="Y24" i="7"/>
  <c r="AD24" i="7"/>
  <c r="X25" i="7"/>
  <c r="Y25" i="7"/>
  <c r="AD25" i="7"/>
  <c r="AD20" i="7"/>
  <c r="AD26" i="7"/>
  <c r="X29" i="7"/>
  <c r="Y29" i="7"/>
  <c r="AD29" i="7"/>
  <c r="X30" i="7"/>
  <c r="Y30" i="7"/>
  <c r="AD30" i="7"/>
  <c r="X31" i="7"/>
  <c r="Y31" i="7"/>
  <c r="AD31" i="7"/>
  <c r="X32" i="7"/>
  <c r="Y32" i="7"/>
  <c r="AD32" i="7"/>
  <c r="X33" i="7"/>
  <c r="Y33" i="7"/>
  <c r="AD33" i="7"/>
  <c r="X34" i="7"/>
  <c r="Y34" i="7"/>
  <c r="AD34" i="7"/>
  <c r="X35" i="7"/>
  <c r="Y35" i="7"/>
  <c r="AD35" i="7"/>
  <c r="X36" i="7"/>
  <c r="Y36" i="7"/>
  <c r="AD36" i="7"/>
  <c r="X37" i="7"/>
  <c r="Y37" i="7"/>
  <c r="AD37" i="7"/>
  <c r="X38" i="7"/>
  <c r="Y38" i="7"/>
  <c r="AD38" i="7"/>
  <c r="X39" i="7"/>
  <c r="Y39" i="7"/>
  <c r="AD39" i="7"/>
  <c r="X40" i="7"/>
  <c r="Y40" i="7"/>
  <c r="AD40" i="7"/>
  <c r="X41" i="7"/>
  <c r="Y41" i="7"/>
  <c r="AD41" i="7"/>
  <c r="X42" i="7"/>
  <c r="Y42" i="7"/>
  <c r="AD42" i="7"/>
  <c r="X43" i="7"/>
  <c r="Y43" i="7"/>
  <c r="AD43" i="7"/>
  <c r="AD28" i="7"/>
  <c r="X45" i="7"/>
  <c r="Y45" i="7"/>
  <c r="AD45" i="7"/>
  <c r="X46" i="7"/>
  <c r="Y46" i="7"/>
  <c r="AD46" i="7"/>
  <c r="X47" i="7"/>
  <c r="Y47" i="7"/>
  <c r="AD47" i="7"/>
  <c r="X48" i="7"/>
  <c r="Y48" i="7"/>
  <c r="AD48" i="7"/>
  <c r="X49" i="7"/>
  <c r="Y49" i="7"/>
  <c r="AD49" i="7"/>
  <c r="X50" i="7"/>
  <c r="Y50" i="7"/>
  <c r="AD50" i="7"/>
  <c r="X51" i="7"/>
  <c r="Y51" i="7"/>
  <c r="AD51" i="7"/>
  <c r="X52" i="7"/>
  <c r="Y52" i="7"/>
  <c r="AD52" i="7"/>
  <c r="X53" i="7"/>
  <c r="Y53" i="7"/>
  <c r="AD53" i="7"/>
  <c r="X54" i="7"/>
  <c r="Y54" i="7"/>
  <c r="AD54" i="7"/>
  <c r="X55" i="7"/>
  <c r="Y55" i="7"/>
  <c r="AD55" i="7"/>
  <c r="X56" i="7"/>
  <c r="Y56" i="7"/>
  <c r="AD56" i="7"/>
  <c r="X57" i="7"/>
  <c r="Y57" i="7"/>
  <c r="AD57" i="7"/>
  <c r="X58" i="7"/>
  <c r="Y58" i="7"/>
  <c r="AD58" i="7"/>
  <c r="X59" i="7"/>
  <c r="Y59" i="7"/>
  <c r="AD59" i="7"/>
  <c r="AD44" i="7"/>
  <c r="AD60" i="7"/>
  <c r="X63" i="7"/>
  <c r="Y63" i="7"/>
  <c r="AD63" i="7"/>
  <c r="X64" i="7"/>
  <c r="Y64" i="7"/>
  <c r="AD64" i="7"/>
  <c r="X65" i="7"/>
  <c r="Y65" i="7"/>
  <c r="AA65" i="7"/>
  <c r="AD65" i="7"/>
  <c r="X66" i="7"/>
  <c r="Y66" i="7"/>
  <c r="AA66" i="7"/>
  <c r="AD66" i="7"/>
  <c r="X67" i="7"/>
  <c r="Y67" i="7"/>
  <c r="AD67" i="7"/>
  <c r="X68" i="7"/>
  <c r="Y68" i="7"/>
  <c r="AD68" i="7"/>
  <c r="X69" i="7"/>
  <c r="Y69" i="7"/>
  <c r="AD69" i="7"/>
  <c r="X70" i="7"/>
  <c r="Y70" i="7"/>
  <c r="AD70" i="7"/>
  <c r="AD62" i="7"/>
  <c r="X72" i="7"/>
  <c r="Y72" i="7"/>
  <c r="AD72" i="7"/>
  <c r="X74" i="7"/>
  <c r="Y74" i="7"/>
  <c r="AD74" i="7"/>
  <c r="X76" i="7"/>
  <c r="Y76" i="7"/>
  <c r="AD76" i="7"/>
  <c r="X77" i="7"/>
  <c r="Y77" i="7"/>
  <c r="AD77" i="7"/>
  <c r="X78" i="7"/>
  <c r="Y78" i="7"/>
  <c r="AD78" i="7"/>
  <c r="AD75" i="7"/>
  <c r="X80" i="7"/>
  <c r="Y80" i="7"/>
  <c r="AD80" i="7"/>
  <c r="X81" i="7"/>
  <c r="Y81" i="7"/>
  <c r="AD81" i="7"/>
  <c r="X82" i="7"/>
  <c r="Y82" i="7"/>
  <c r="AD82" i="7"/>
  <c r="X83" i="7"/>
  <c r="Y83" i="7"/>
  <c r="AD83" i="7"/>
  <c r="X84" i="7"/>
  <c r="Y84" i="7"/>
  <c r="AD84" i="7"/>
  <c r="X85" i="7"/>
  <c r="Y85" i="7"/>
  <c r="AD85" i="7"/>
  <c r="X86" i="7"/>
  <c r="Y86" i="7"/>
  <c r="AD86" i="7"/>
  <c r="X87" i="7"/>
  <c r="Y87" i="7"/>
  <c r="AD87" i="7"/>
  <c r="AD79" i="7"/>
  <c r="X9" i="8"/>
  <c r="Y9" i="8"/>
  <c r="AD9" i="8"/>
  <c r="X10" i="8"/>
  <c r="Y10" i="8"/>
  <c r="AD10" i="8"/>
  <c r="X11" i="8"/>
  <c r="Y11" i="8"/>
  <c r="AD11" i="8"/>
  <c r="X12" i="8"/>
  <c r="Y12" i="8"/>
  <c r="AD12" i="8"/>
  <c r="X13" i="8"/>
  <c r="Y13" i="8"/>
  <c r="AD13" i="8"/>
  <c r="AD8" i="8"/>
  <c r="X15" i="8"/>
  <c r="Y15" i="8"/>
  <c r="AD15" i="8"/>
  <c r="X16" i="8"/>
  <c r="Y16" i="8"/>
  <c r="AD16" i="8"/>
  <c r="X17" i="8"/>
  <c r="Y17" i="8"/>
  <c r="AD17" i="8"/>
  <c r="X18" i="8"/>
  <c r="Y18" i="8"/>
  <c r="AD18" i="8"/>
  <c r="X19" i="8"/>
  <c r="Y19" i="8"/>
  <c r="AD19" i="8"/>
  <c r="AD14" i="8"/>
  <c r="X21" i="8"/>
  <c r="Y21" i="8"/>
  <c r="AD21" i="8"/>
  <c r="X22" i="8"/>
  <c r="Y22" i="8"/>
  <c r="AD22" i="8"/>
  <c r="X23" i="8"/>
  <c r="Y23" i="8"/>
  <c r="AD23" i="8"/>
  <c r="X24" i="8"/>
  <c r="Y24" i="8"/>
  <c r="AD24" i="8"/>
  <c r="X25" i="8"/>
  <c r="Y25" i="8"/>
  <c r="AD25" i="8"/>
  <c r="AD20" i="8"/>
  <c r="AD26" i="8"/>
  <c r="X29" i="8"/>
  <c r="Y29" i="8"/>
  <c r="AD29" i="8"/>
  <c r="X30" i="8"/>
  <c r="Y30" i="8"/>
  <c r="AD30" i="8"/>
  <c r="X31" i="8"/>
  <c r="Y31" i="8"/>
  <c r="AD31" i="8"/>
  <c r="X32" i="8"/>
  <c r="Y32" i="8"/>
  <c r="AD32" i="8"/>
  <c r="X33" i="8"/>
  <c r="Y33" i="8"/>
  <c r="AD33" i="8"/>
  <c r="X34" i="8"/>
  <c r="Y34" i="8"/>
  <c r="AD34" i="8"/>
  <c r="X35" i="8"/>
  <c r="Y35" i="8"/>
  <c r="AD35" i="8"/>
  <c r="X36" i="8"/>
  <c r="Y36" i="8"/>
  <c r="AD36" i="8"/>
  <c r="X37" i="8"/>
  <c r="Y37" i="8"/>
  <c r="AD37" i="8"/>
  <c r="X38" i="8"/>
  <c r="Y38" i="8"/>
  <c r="AD38" i="8"/>
  <c r="X39" i="8"/>
  <c r="Y39" i="8"/>
  <c r="AD39" i="8"/>
  <c r="X40" i="8"/>
  <c r="Y40" i="8"/>
  <c r="AD40" i="8"/>
  <c r="X41" i="8"/>
  <c r="Y41" i="8"/>
  <c r="AD41" i="8"/>
  <c r="X42" i="8"/>
  <c r="Y42" i="8"/>
  <c r="AD42" i="8"/>
  <c r="X43" i="8"/>
  <c r="Y43" i="8"/>
  <c r="AD43" i="8"/>
  <c r="AD28" i="8"/>
  <c r="X45" i="8"/>
  <c r="Y45" i="8"/>
  <c r="AD45" i="8"/>
  <c r="X46" i="8"/>
  <c r="Y46" i="8"/>
  <c r="AD46" i="8"/>
  <c r="X47" i="8"/>
  <c r="Y47" i="8"/>
  <c r="AD47" i="8"/>
  <c r="X48" i="8"/>
  <c r="Y48" i="8"/>
  <c r="AD48" i="8"/>
  <c r="X49" i="8"/>
  <c r="Y49" i="8"/>
  <c r="AD49" i="8"/>
  <c r="X50" i="8"/>
  <c r="Y50" i="8"/>
  <c r="AD50" i="8"/>
  <c r="X51" i="8"/>
  <c r="Y51" i="8"/>
  <c r="AD51" i="8"/>
  <c r="X52" i="8"/>
  <c r="Y52" i="8"/>
  <c r="AD52" i="8"/>
  <c r="X53" i="8"/>
  <c r="Y53" i="8"/>
  <c r="AD53" i="8"/>
  <c r="X54" i="8"/>
  <c r="Y54" i="8"/>
  <c r="AD54" i="8"/>
  <c r="X55" i="8"/>
  <c r="Y55" i="8"/>
  <c r="AD55" i="8"/>
  <c r="X56" i="8"/>
  <c r="Y56" i="8"/>
  <c r="AD56" i="8"/>
  <c r="X57" i="8"/>
  <c r="Y57" i="8"/>
  <c r="AD57" i="8"/>
  <c r="X58" i="8"/>
  <c r="Y58" i="8"/>
  <c r="AD58" i="8"/>
  <c r="X59" i="8"/>
  <c r="Y59" i="8"/>
  <c r="AD59" i="8"/>
  <c r="AD44" i="8"/>
  <c r="AD60" i="8"/>
  <c r="X63" i="8"/>
  <c r="Y63" i="8"/>
  <c r="AD63" i="8"/>
  <c r="X64" i="8"/>
  <c r="Y64" i="8"/>
  <c r="AD64" i="8"/>
  <c r="X65" i="8"/>
  <c r="Y65" i="8"/>
  <c r="AA65" i="8"/>
  <c r="AD65" i="8"/>
  <c r="X66" i="8"/>
  <c r="Y66" i="8"/>
  <c r="AA66" i="8"/>
  <c r="AD66" i="8"/>
  <c r="X67" i="8"/>
  <c r="Y67" i="8"/>
  <c r="AD67" i="8"/>
  <c r="X68" i="8"/>
  <c r="Y68" i="8"/>
  <c r="AD68" i="8"/>
  <c r="X69" i="8"/>
  <c r="Y69" i="8"/>
  <c r="AD69" i="8"/>
  <c r="X70" i="8"/>
  <c r="Y70" i="8"/>
  <c r="AD70" i="8"/>
  <c r="AD62" i="8"/>
  <c r="X72" i="8"/>
  <c r="Y72" i="8"/>
  <c r="AD72" i="8"/>
  <c r="X74" i="8"/>
  <c r="Y74" i="8"/>
  <c r="AD74" i="8"/>
  <c r="X76" i="8"/>
  <c r="Y76" i="8"/>
  <c r="AD76" i="8"/>
  <c r="X77" i="8"/>
  <c r="Y77" i="8"/>
  <c r="AD77" i="8"/>
  <c r="X78" i="8"/>
  <c r="Y78" i="8"/>
  <c r="AD78" i="8"/>
  <c r="AD75" i="8"/>
  <c r="X80" i="8"/>
  <c r="Y80" i="8"/>
  <c r="AD80" i="8"/>
  <c r="X81" i="8"/>
  <c r="Y81" i="8"/>
  <c r="AD81" i="8"/>
  <c r="X82" i="8"/>
  <c r="Y82" i="8"/>
  <c r="AD82" i="8"/>
  <c r="X83" i="8"/>
  <c r="Y83" i="8"/>
  <c r="AD83" i="8"/>
  <c r="X84" i="8"/>
  <c r="Y84" i="8"/>
  <c r="AD84" i="8"/>
  <c r="X85" i="8"/>
  <c r="Y85" i="8"/>
  <c r="AD85" i="8"/>
  <c r="X86" i="8"/>
  <c r="Y86" i="8"/>
  <c r="AD86" i="8"/>
  <c r="X87" i="8"/>
  <c r="Y87" i="8"/>
  <c r="AD87" i="8"/>
  <c r="AD79" i="8"/>
  <c r="X9" i="9"/>
  <c r="Y9" i="9"/>
  <c r="AD9" i="9"/>
  <c r="X10" i="9"/>
  <c r="Y10" i="9"/>
  <c r="AD10" i="9"/>
  <c r="X11" i="9"/>
  <c r="Y11" i="9"/>
  <c r="AD11" i="9"/>
  <c r="X12" i="9"/>
  <c r="Y12" i="9"/>
  <c r="AD12" i="9"/>
  <c r="X13" i="9"/>
  <c r="Y13" i="9"/>
  <c r="AD13" i="9"/>
  <c r="AD8" i="9"/>
  <c r="X15" i="9"/>
  <c r="Y15" i="9"/>
  <c r="AD15" i="9"/>
  <c r="X16" i="9"/>
  <c r="Y16" i="9"/>
  <c r="AD16" i="9"/>
  <c r="X17" i="9"/>
  <c r="Y17" i="9"/>
  <c r="AD17" i="9"/>
  <c r="X18" i="9"/>
  <c r="Y18" i="9"/>
  <c r="AD18" i="9"/>
  <c r="X19" i="9"/>
  <c r="Y19" i="9"/>
  <c r="AD19" i="9"/>
  <c r="AD14" i="9"/>
  <c r="X21" i="9"/>
  <c r="Y21" i="9"/>
  <c r="AD21" i="9"/>
  <c r="X22" i="9"/>
  <c r="Y22" i="9"/>
  <c r="AD22" i="9"/>
  <c r="X23" i="9"/>
  <c r="Y23" i="9"/>
  <c r="AD23" i="9"/>
  <c r="X24" i="9"/>
  <c r="Y24" i="9"/>
  <c r="AD24" i="9"/>
  <c r="X25" i="9"/>
  <c r="Y25" i="9"/>
  <c r="AD25" i="9"/>
  <c r="AD20" i="9"/>
  <c r="AD26" i="9"/>
  <c r="X29" i="9"/>
  <c r="Y29" i="9"/>
  <c r="AD29" i="9"/>
  <c r="X30" i="9"/>
  <c r="Y30" i="9"/>
  <c r="AD30" i="9"/>
  <c r="X31" i="9"/>
  <c r="Y31" i="9"/>
  <c r="AD31" i="9"/>
  <c r="X32" i="9"/>
  <c r="Y32" i="9"/>
  <c r="AD32" i="9"/>
  <c r="X33" i="9"/>
  <c r="Y33" i="9"/>
  <c r="AD33" i="9"/>
  <c r="X34" i="9"/>
  <c r="Y34" i="9"/>
  <c r="AD34" i="9"/>
  <c r="X35" i="9"/>
  <c r="Y35" i="9"/>
  <c r="AD35" i="9"/>
  <c r="X36" i="9"/>
  <c r="Y36" i="9"/>
  <c r="AD36" i="9"/>
  <c r="X37" i="9"/>
  <c r="Y37" i="9"/>
  <c r="AD37" i="9"/>
  <c r="X38" i="9"/>
  <c r="Y38" i="9"/>
  <c r="AD38" i="9"/>
  <c r="X39" i="9"/>
  <c r="Y39" i="9"/>
  <c r="AD39" i="9"/>
  <c r="X40" i="9"/>
  <c r="Y40" i="9"/>
  <c r="AD40" i="9"/>
  <c r="X41" i="9"/>
  <c r="Y41" i="9"/>
  <c r="AD41" i="9"/>
  <c r="X42" i="9"/>
  <c r="Y42" i="9"/>
  <c r="AD42" i="9"/>
  <c r="X43" i="9"/>
  <c r="Y43" i="9"/>
  <c r="AD43" i="9"/>
  <c r="AD28" i="9"/>
  <c r="X45" i="9"/>
  <c r="Y45" i="9"/>
  <c r="AD45" i="9"/>
  <c r="X46" i="9"/>
  <c r="Y46" i="9"/>
  <c r="AD46" i="9"/>
  <c r="X47" i="9"/>
  <c r="Y47" i="9"/>
  <c r="AD47" i="9"/>
  <c r="X48" i="9"/>
  <c r="Y48" i="9"/>
  <c r="AD48" i="9"/>
  <c r="X49" i="9"/>
  <c r="Y49" i="9"/>
  <c r="AD49" i="9"/>
  <c r="X50" i="9"/>
  <c r="Y50" i="9"/>
  <c r="AD50" i="9"/>
  <c r="X51" i="9"/>
  <c r="Y51" i="9"/>
  <c r="AD51" i="9"/>
  <c r="X52" i="9"/>
  <c r="Y52" i="9"/>
  <c r="AD52" i="9"/>
  <c r="X53" i="9"/>
  <c r="Y53" i="9"/>
  <c r="AD53" i="9"/>
  <c r="X54" i="9"/>
  <c r="Y54" i="9"/>
  <c r="AD54" i="9"/>
  <c r="X55" i="9"/>
  <c r="Y55" i="9"/>
  <c r="AD55" i="9"/>
  <c r="X56" i="9"/>
  <c r="Y56" i="9"/>
  <c r="AD56" i="9"/>
  <c r="X57" i="9"/>
  <c r="Y57" i="9"/>
  <c r="AD57" i="9"/>
  <c r="X58" i="9"/>
  <c r="Y58" i="9"/>
  <c r="AD58" i="9"/>
  <c r="X59" i="9"/>
  <c r="Y59" i="9"/>
  <c r="AD59" i="9"/>
  <c r="AD44" i="9"/>
  <c r="AD60" i="9"/>
  <c r="X63" i="9"/>
  <c r="Y63" i="9"/>
  <c r="AD63" i="9"/>
  <c r="X64" i="9"/>
  <c r="Y64" i="9"/>
  <c r="AD64" i="9"/>
  <c r="X65" i="9"/>
  <c r="Y65" i="9"/>
  <c r="AA65" i="9"/>
  <c r="AD65" i="9"/>
  <c r="X66" i="9"/>
  <c r="Y66" i="9"/>
  <c r="AA66" i="9"/>
  <c r="AD66" i="9"/>
  <c r="X67" i="9"/>
  <c r="Y67" i="9"/>
  <c r="AD67" i="9"/>
  <c r="X68" i="9"/>
  <c r="Y68" i="9"/>
  <c r="AD68" i="9"/>
  <c r="X69" i="9"/>
  <c r="Y69" i="9"/>
  <c r="AD69" i="9"/>
  <c r="X70" i="9"/>
  <c r="Y70" i="9"/>
  <c r="AD70" i="9"/>
  <c r="AD62" i="9"/>
  <c r="X72" i="9"/>
  <c r="Y72" i="9"/>
  <c r="AD72" i="9"/>
  <c r="X74" i="9"/>
  <c r="Y74" i="9"/>
  <c r="AD74" i="9"/>
  <c r="X76" i="9"/>
  <c r="Y76" i="9"/>
  <c r="AD76" i="9"/>
  <c r="X77" i="9"/>
  <c r="Y77" i="9"/>
  <c r="AD77" i="9"/>
  <c r="X78" i="9"/>
  <c r="Y78" i="9"/>
  <c r="AD78" i="9"/>
  <c r="AD75" i="9"/>
  <c r="X80" i="9"/>
  <c r="Y80" i="9"/>
  <c r="AD80" i="9"/>
  <c r="X81" i="9"/>
  <c r="Y81" i="9"/>
  <c r="AD81" i="9"/>
  <c r="X82" i="9"/>
  <c r="Y82" i="9"/>
  <c r="AD82" i="9"/>
  <c r="X83" i="9"/>
  <c r="Y83" i="9"/>
  <c r="AD83" i="9"/>
  <c r="X84" i="9"/>
  <c r="Y84" i="9"/>
  <c r="AD84" i="9"/>
  <c r="X85" i="9"/>
  <c r="Y85" i="9"/>
  <c r="AD85" i="9"/>
  <c r="X86" i="9"/>
  <c r="Y86" i="9"/>
  <c r="AD86" i="9"/>
  <c r="X87" i="9"/>
  <c r="Y87" i="9"/>
  <c r="AD87" i="9"/>
  <c r="AD79" i="9"/>
  <c r="X9" i="10"/>
  <c r="Y9" i="10"/>
  <c r="AD9" i="10"/>
  <c r="X10" i="10"/>
  <c r="Y10" i="10"/>
  <c r="AD10" i="10"/>
  <c r="X11" i="10"/>
  <c r="Y11" i="10"/>
  <c r="AD11" i="10"/>
  <c r="X12" i="10"/>
  <c r="Y12" i="10"/>
  <c r="AD12" i="10"/>
  <c r="X13" i="10"/>
  <c r="Y13" i="10"/>
  <c r="AD13" i="10"/>
  <c r="AD8" i="10"/>
  <c r="X15" i="10"/>
  <c r="Y15" i="10"/>
  <c r="AD15" i="10"/>
  <c r="X16" i="10"/>
  <c r="Y16" i="10"/>
  <c r="AD16" i="10"/>
  <c r="X17" i="10"/>
  <c r="Y17" i="10"/>
  <c r="AD17" i="10"/>
  <c r="X18" i="10"/>
  <c r="Y18" i="10"/>
  <c r="AD18" i="10"/>
  <c r="X19" i="10"/>
  <c r="Y19" i="10"/>
  <c r="AD19" i="10"/>
  <c r="AD14" i="10"/>
  <c r="X21" i="10"/>
  <c r="Y21" i="10"/>
  <c r="AD21" i="10"/>
  <c r="X22" i="10"/>
  <c r="Y22" i="10"/>
  <c r="AD22" i="10"/>
  <c r="X23" i="10"/>
  <c r="Y23" i="10"/>
  <c r="AD23" i="10"/>
  <c r="X24" i="10"/>
  <c r="Y24" i="10"/>
  <c r="AD24" i="10"/>
  <c r="X25" i="10"/>
  <c r="Y25" i="10"/>
  <c r="AD25" i="10"/>
  <c r="AD20" i="10"/>
  <c r="AD26" i="10"/>
  <c r="X29" i="10"/>
  <c r="Y29" i="10"/>
  <c r="AD29" i="10"/>
  <c r="X30" i="10"/>
  <c r="Y30" i="10"/>
  <c r="AD30" i="10"/>
  <c r="X31" i="10"/>
  <c r="Y31" i="10"/>
  <c r="AD31" i="10"/>
  <c r="X32" i="10"/>
  <c r="Y32" i="10"/>
  <c r="AD32" i="10"/>
  <c r="X33" i="10"/>
  <c r="Y33" i="10"/>
  <c r="AD33" i="10"/>
  <c r="X34" i="10"/>
  <c r="Y34" i="10"/>
  <c r="AD34" i="10"/>
  <c r="X35" i="10"/>
  <c r="Y35" i="10"/>
  <c r="AD35" i="10"/>
  <c r="X36" i="10"/>
  <c r="Y36" i="10"/>
  <c r="AD36" i="10"/>
  <c r="X37" i="10"/>
  <c r="Y37" i="10"/>
  <c r="AD37" i="10"/>
  <c r="X38" i="10"/>
  <c r="Y38" i="10"/>
  <c r="AD38" i="10"/>
  <c r="X39" i="10"/>
  <c r="Y39" i="10"/>
  <c r="AD39" i="10"/>
  <c r="X40" i="10"/>
  <c r="Y40" i="10"/>
  <c r="AD40" i="10"/>
  <c r="X41" i="10"/>
  <c r="Y41" i="10"/>
  <c r="AD41" i="10"/>
  <c r="X42" i="10"/>
  <c r="Y42" i="10"/>
  <c r="AD42" i="10"/>
  <c r="X43" i="10"/>
  <c r="Y43" i="10"/>
  <c r="AD43" i="10"/>
  <c r="AD28" i="10"/>
  <c r="X45" i="10"/>
  <c r="Y45" i="10"/>
  <c r="AD45" i="10"/>
  <c r="X46" i="10"/>
  <c r="Y46" i="10"/>
  <c r="AD46" i="10"/>
  <c r="X47" i="10"/>
  <c r="Y47" i="10"/>
  <c r="AD47" i="10"/>
  <c r="X48" i="10"/>
  <c r="Y48" i="10"/>
  <c r="AD48" i="10"/>
  <c r="X49" i="10"/>
  <c r="Y49" i="10"/>
  <c r="AD49" i="10"/>
  <c r="X50" i="10"/>
  <c r="Y50" i="10"/>
  <c r="AD50" i="10"/>
  <c r="X51" i="10"/>
  <c r="Y51" i="10"/>
  <c r="AD51" i="10"/>
  <c r="X52" i="10"/>
  <c r="Y52" i="10"/>
  <c r="AD52" i="10"/>
  <c r="X53" i="10"/>
  <c r="Y53" i="10"/>
  <c r="AD53" i="10"/>
  <c r="X54" i="10"/>
  <c r="Y54" i="10"/>
  <c r="AD54" i="10"/>
  <c r="X55" i="10"/>
  <c r="Y55" i="10"/>
  <c r="AD55" i="10"/>
  <c r="X56" i="10"/>
  <c r="Y56" i="10"/>
  <c r="AD56" i="10"/>
  <c r="X57" i="10"/>
  <c r="Y57" i="10"/>
  <c r="AD57" i="10"/>
  <c r="X58" i="10"/>
  <c r="Y58" i="10"/>
  <c r="AD58" i="10"/>
  <c r="X59" i="10"/>
  <c r="Y59" i="10"/>
  <c r="AD59" i="10"/>
  <c r="AD44" i="10"/>
  <c r="AD60" i="10"/>
  <c r="X63" i="10"/>
  <c r="Y63" i="10"/>
  <c r="AD63" i="10"/>
  <c r="X64" i="10"/>
  <c r="Y64" i="10"/>
  <c r="AD64" i="10"/>
  <c r="X65" i="10"/>
  <c r="Y65" i="10"/>
  <c r="AA65" i="10"/>
  <c r="AD65" i="10"/>
  <c r="X66" i="10"/>
  <c r="Y66" i="10"/>
  <c r="AA66" i="10"/>
  <c r="AD66" i="10"/>
  <c r="X67" i="10"/>
  <c r="Y67" i="10"/>
  <c r="AD67" i="10"/>
  <c r="X68" i="10"/>
  <c r="Y68" i="10"/>
  <c r="AD68" i="10"/>
  <c r="X69" i="10"/>
  <c r="Y69" i="10"/>
  <c r="AD69" i="10"/>
  <c r="X70" i="10"/>
  <c r="Y70" i="10"/>
  <c r="AD70" i="10"/>
  <c r="AD62" i="10"/>
  <c r="X72" i="10"/>
  <c r="Y72" i="10"/>
  <c r="AD72" i="10"/>
  <c r="X74" i="10"/>
  <c r="Y74" i="10"/>
  <c r="AD74" i="10"/>
  <c r="X76" i="10"/>
  <c r="Y76" i="10"/>
  <c r="AD76" i="10"/>
  <c r="X77" i="10"/>
  <c r="Y77" i="10"/>
  <c r="AD77" i="10"/>
  <c r="X78" i="10"/>
  <c r="Y78" i="10"/>
  <c r="AD78" i="10"/>
  <c r="AD75" i="10"/>
  <c r="X80" i="10"/>
  <c r="Y80" i="10"/>
  <c r="AD80" i="10"/>
  <c r="X81" i="10"/>
  <c r="Y81" i="10"/>
  <c r="AD81" i="10"/>
  <c r="X82" i="10"/>
  <c r="Y82" i="10"/>
  <c r="AD82" i="10"/>
  <c r="X83" i="10"/>
  <c r="Y83" i="10"/>
  <c r="AD83" i="10"/>
  <c r="X84" i="10"/>
  <c r="Y84" i="10"/>
  <c r="AD84" i="10"/>
  <c r="X85" i="10"/>
  <c r="Y85" i="10"/>
  <c r="AD85" i="10"/>
  <c r="X86" i="10"/>
  <c r="Y86" i="10"/>
  <c r="AD86" i="10"/>
  <c r="X87" i="10"/>
  <c r="Y87" i="10"/>
  <c r="AD87" i="10"/>
  <c r="AD79" i="10"/>
  <c r="X9" i="11"/>
  <c r="Y9" i="11"/>
  <c r="AD9" i="11"/>
  <c r="X10" i="11"/>
  <c r="Y10" i="11"/>
  <c r="AD10" i="11"/>
  <c r="X11" i="11"/>
  <c r="Y11" i="11"/>
  <c r="AD11" i="11"/>
  <c r="X12" i="11"/>
  <c r="Y12" i="11"/>
  <c r="AD12" i="11"/>
  <c r="X13" i="11"/>
  <c r="Y13" i="11"/>
  <c r="AD13" i="11"/>
  <c r="AD8" i="11"/>
  <c r="X15" i="11"/>
  <c r="Y15" i="11"/>
  <c r="AD15" i="11"/>
  <c r="X16" i="11"/>
  <c r="Y16" i="11"/>
  <c r="AD16" i="11"/>
  <c r="X17" i="11"/>
  <c r="Y17" i="11"/>
  <c r="AD17" i="11"/>
  <c r="X18" i="11"/>
  <c r="Y18" i="11"/>
  <c r="AD18" i="11"/>
  <c r="X19" i="11"/>
  <c r="Y19" i="11"/>
  <c r="AD19" i="11"/>
  <c r="AD14" i="11"/>
  <c r="X21" i="11"/>
  <c r="Y21" i="11"/>
  <c r="AD21" i="11"/>
  <c r="X22" i="11"/>
  <c r="Y22" i="11"/>
  <c r="AD22" i="11"/>
  <c r="X23" i="11"/>
  <c r="Y23" i="11"/>
  <c r="AD23" i="11"/>
  <c r="X24" i="11"/>
  <c r="Y24" i="11"/>
  <c r="AD24" i="11"/>
  <c r="X25" i="11"/>
  <c r="Y25" i="11"/>
  <c r="AD25" i="11"/>
  <c r="AD20" i="11"/>
  <c r="AD26" i="11"/>
  <c r="X29" i="11"/>
  <c r="Y29" i="11"/>
  <c r="AD29" i="11"/>
  <c r="X30" i="11"/>
  <c r="Y30" i="11"/>
  <c r="AD30" i="11"/>
  <c r="X31" i="11"/>
  <c r="Y31" i="11"/>
  <c r="AD31" i="11"/>
  <c r="X32" i="11"/>
  <c r="Y32" i="11"/>
  <c r="AD32" i="11"/>
  <c r="X33" i="11"/>
  <c r="Y33" i="11"/>
  <c r="AD33" i="11"/>
  <c r="X34" i="11"/>
  <c r="Y34" i="11"/>
  <c r="AD34" i="11"/>
  <c r="X35" i="11"/>
  <c r="Y35" i="11"/>
  <c r="AD35" i="11"/>
  <c r="X36" i="11"/>
  <c r="Y36" i="11"/>
  <c r="AD36" i="11"/>
  <c r="X37" i="11"/>
  <c r="Y37" i="11"/>
  <c r="AD37" i="11"/>
  <c r="X38" i="11"/>
  <c r="Y38" i="11"/>
  <c r="AD38" i="11"/>
  <c r="X39" i="11"/>
  <c r="Y39" i="11"/>
  <c r="AD39" i="11"/>
  <c r="X40" i="11"/>
  <c r="Y40" i="11"/>
  <c r="AD40" i="11"/>
  <c r="X41" i="11"/>
  <c r="Y41" i="11"/>
  <c r="AD41" i="11"/>
  <c r="X42" i="11"/>
  <c r="Y42" i="11"/>
  <c r="AD42" i="11"/>
  <c r="X43" i="11"/>
  <c r="Y43" i="11"/>
  <c r="AD43" i="11"/>
  <c r="AD28" i="11"/>
  <c r="X45" i="11"/>
  <c r="Y45" i="11"/>
  <c r="AD45" i="11"/>
  <c r="X46" i="11"/>
  <c r="Y46" i="11"/>
  <c r="AD46" i="11"/>
  <c r="X47" i="11"/>
  <c r="Y47" i="11"/>
  <c r="AD47" i="11"/>
  <c r="X48" i="11"/>
  <c r="Y48" i="11"/>
  <c r="AD48" i="11"/>
  <c r="X49" i="11"/>
  <c r="Y49" i="11"/>
  <c r="AD49" i="11"/>
  <c r="X50" i="11"/>
  <c r="Y50" i="11"/>
  <c r="AD50" i="11"/>
  <c r="X51" i="11"/>
  <c r="Y51" i="11"/>
  <c r="AD51" i="11"/>
  <c r="X52" i="11"/>
  <c r="Y52" i="11"/>
  <c r="AD52" i="11"/>
  <c r="X53" i="11"/>
  <c r="Y53" i="11"/>
  <c r="AD53" i="11"/>
  <c r="X54" i="11"/>
  <c r="Y54" i="11"/>
  <c r="AD54" i="11"/>
  <c r="X55" i="11"/>
  <c r="Y55" i="11"/>
  <c r="AD55" i="11"/>
  <c r="X56" i="11"/>
  <c r="Y56" i="11"/>
  <c r="AD56" i="11"/>
  <c r="X57" i="11"/>
  <c r="Y57" i="11"/>
  <c r="AD57" i="11"/>
  <c r="X58" i="11"/>
  <c r="Y58" i="11"/>
  <c r="AD58" i="11"/>
  <c r="X59" i="11"/>
  <c r="Y59" i="11"/>
  <c r="AD59" i="11"/>
  <c r="AD44" i="11"/>
  <c r="AD60" i="11"/>
  <c r="X63" i="11"/>
  <c r="Y63" i="11"/>
  <c r="AD63" i="11"/>
  <c r="X64" i="11"/>
  <c r="Y64" i="11"/>
  <c r="AD64" i="11"/>
  <c r="X65" i="11"/>
  <c r="Y65" i="11"/>
  <c r="AA65" i="11"/>
  <c r="AD65" i="11"/>
  <c r="X66" i="11"/>
  <c r="Y66" i="11"/>
  <c r="AA66" i="11"/>
  <c r="AD66" i="11"/>
  <c r="X67" i="11"/>
  <c r="Y67" i="11"/>
  <c r="AD67" i="11"/>
  <c r="X68" i="11"/>
  <c r="Y68" i="11"/>
  <c r="AD68" i="11"/>
  <c r="X69" i="11"/>
  <c r="Y69" i="11"/>
  <c r="AD69" i="11"/>
  <c r="X70" i="11"/>
  <c r="Y70" i="11"/>
  <c r="AD70" i="11"/>
  <c r="AD62" i="11"/>
  <c r="X72" i="11"/>
  <c r="Y72" i="11"/>
  <c r="AD72" i="11"/>
  <c r="X74" i="11"/>
  <c r="Y74" i="11"/>
  <c r="AD74" i="11"/>
  <c r="X76" i="11"/>
  <c r="Y76" i="11"/>
  <c r="AD76" i="11"/>
  <c r="X77" i="11"/>
  <c r="Y77" i="11"/>
  <c r="AD77" i="11"/>
  <c r="X78" i="11"/>
  <c r="Y78" i="11"/>
  <c r="AD78" i="11"/>
  <c r="AD75" i="11"/>
  <c r="X80" i="11"/>
  <c r="Y80" i="11"/>
  <c r="AD80" i="11"/>
  <c r="X81" i="11"/>
  <c r="Y81" i="11"/>
  <c r="AD81" i="11"/>
  <c r="X82" i="11"/>
  <c r="Y82" i="11"/>
  <c r="AD82" i="11"/>
  <c r="X83" i="11"/>
  <c r="Y83" i="11"/>
  <c r="AD83" i="11"/>
  <c r="X84" i="11"/>
  <c r="Y84" i="11"/>
  <c r="AD84" i="11"/>
  <c r="X85" i="11"/>
  <c r="Y85" i="11"/>
  <c r="AD85" i="11"/>
  <c r="X86" i="11"/>
  <c r="Y86" i="11"/>
  <c r="AD86" i="11"/>
  <c r="X87" i="11"/>
  <c r="Y87" i="11"/>
  <c r="AD87" i="11"/>
  <c r="AD79" i="11"/>
  <c r="X9" i="12"/>
  <c r="Y9" i="12"/>
  <c r="AD9" i="12"/>
  <c r="X10" i="12"/>
  <c r="Y10" i="12"/>
  <c r="AD10" i="12"/>
  <c r="X11" i="12"/>
  <c r="Y11" i="12"/>
  <c r="AD11" i="12"/>
  <c r="X12" i="12"/>
  <c r="Y12" i="12"/>
  <c r="AD12" i="12"/>
  <c r="X13" i="12"/>
  <c r="Y13" i="12"/>
  <c r="AD13" i="12"/>
  <c r="AD8" i="12"/>
  <c r="X15" i="12"/>
  <c r="Y15" i="12"/>
  <c r="AD15" i="12"/>
  <c r="X16" i="12"/>
  <c r="Y16" i="12"/>
  <c r="AD16" i="12"/>
  <c r="X17" i="12"/>
  <c r="Y17" i="12"/>
  <c r="AD17" i="12"/>
  <c r="X18" i="12"/>
  <c r="Y18" i="12"/>
  <c r="AD18" i="12"/>
  <c r="X19" i="12"/>
  <c r="Y19" i="12"/>
  <c r="AD19" i="12"/>
  <c r="AD14" i="12"/>
  <c r="X21" i="12"/>
  <c r="Y21" i="12"/>
  <c r="AD21" i="12"/>
  <c r="X22" i="12"/>
  <c r="Y22" i="12"/>
  <c r="AD22" i="12"/>
  <c r="X23" i="12"/>
  <c r="Y23" i="12"/>
  <c r="AD23" i="12"/>
  <c r="X24" i="12"/>
  <c r="Y24" i="12"/>
  <c r="AD24" i="12"/>
  <c r="X25" i="12"/>
  <c r="Y25" i="12"/>
  <c r="AD25" i="12"/>
  <c r="AD20" i="12"/>
  <c r="AD26" i="12"/>
  <c r="X29" i="12"/>
  <c r="Y29" i="12"/>
  <c r="AD29" i="12"/>
  <c r="X30" i="12"/>
  <c r="Y30" i="12"/>
  <c r="AD30" i="12"/>
  <c r="X31" i="12"/>
  <c r="Y31" i="12"/>
  <c r="AD31" i="12"/>
  <c r="X32" i="12"/>
  <c r="Y32" i="12"/>
  <c r="AD32" i="12"/>
  <c r="X33" i="12"/>
  <c r="Y33" i="12"/>
  <c r="AD33" i="12"/>
  <c r="X34" i="12"/>
  <c r="Y34" i="12"/>
  <c r="AD34" i="12"/>
  <c r="X35" i="12"/>
  <c r="Y35" i="12"/>
  <c r="AD35" i="12"/>
  <c r="X36" i="12"/>
  <c r="Y36" i="12"/>
  <c r="AD36" i="12"/>
  <c r="X37" i="12"/>
  <c r="Y37" i="12"/>
  <c r="AD37" i="12"/>
  <c r="X38" i="12"/>
  <c r="Y38" i="12"/>
  <c r="AD38" i="12"/>
  <c r="X39" i="12"/>
  <c r="Y39" i="12"/>
  <c r="AD39" i="12"/>
  <c r="X40" i="12"/>
  <c r="Y40" i="12"/>
  <c r="AD40" i="12"/>
  <c r="X41" i="12"/>
  <c r="Y41" i="12"/>
  <c r="AD41" i="12"/>
  <c r="X42" i="12"/>
  <c r="Y42" i="12"/>
  <c r="AD42" i="12"/>
  <c r="X43" i="12"/>
  <c r="Y43" i="12"/>
  <c r="AD43" i="12"/>
  <c r="AD28" i="12"/>
  <c r="X45" i="12"/>
  <c r="Y45" i="12"/>
  <c r="AD45" i="12"/>
  <c r="X46" i="12"/>
  <c r="Y46" i="12"/>
  <c r="AD46" i="12"/>
  <c r="X47" i="12"/>
  <c r="Y47" i="12"/>
  <c r="AD47" i="12"/>
  <c r="X48" i="12"/>
  <c r="Y48" i="12"/>
  <c r="AD48" i="12"/>
  <c r="X49" i="12"/>
  <c r="Y49" i="12"/>
  <c r="AD49" i="12"/>
  <c r="X50" i="12"/>
  <c r="Y50" i="12"/>
  <c r="AD50" i="12"/>
  <c r="X51" i="12"/>
  <c r="Y51" i="12"/>
  <c r="AD51" i="12"/>
  <c r="X52" i="12"/>
  <c r="Y52" i="12"/>
  <c r="AD52" i="12"/>
  <c r="X53" i="12"/>
  <c r="Y53" i="12"/>
  <c r="AD53" i="12"/>
  <c r="X54" i="12"/>
  <c r="Y54" i="12"/>
  <c r="AD54" i="12"/>
  <c r="X55" i="12"/>
  <c r="Y55" i="12"/>
  <c r="AD55" i="12"/>
  <c r="X56" i="12"/>
  <c r="Y56" i="12"/>
  <c r="AD56" i="12"/>
  <c r="X57" i="12"/>
  <c r="Y57" i="12"/>
  <c r="AD57" i="12"/>
  <c r="X58" i="12"/>
  <c r="Y58" i="12"/>
  <c r="AD58" i="12"/>
  <c r="X59" i="12"/>
  <c r="Y59" i="12"/>
  <c r="AD59" i="12"/>
  <c r="AD44" i="12"/>
  <c r="AD60" i="12"/>
  <c r="X63" i="12"/>
  <c r="Y63" i="12"/>
  <c r="AD63" i="12"/>
  <c r="X64" i="12"/>
  <c r="Y64" i="12"/>
  <c r="AD64" i="12"/>
  <c r="X65" i="12"/>
  <c r="Y65" i="12"/>
  <c r="AA65" i="12"/>
  <c r="AD65" i="12"/>
  <c r="X66" i="12"/>
  <c r="Y66" i="12"/>
  <c r="AA66" i="12"/>
  <c r="AD66" i="12"/>
  <c r="X67" i="12"/>
  <c r="Y67" i="12"/>
  <c r="AD67" i="12"/>
  <c r="X68" i="12"/>
  <c r="Y68" i="12"/>
  <c r="AD68" i="12"/>
  <c r="X69" i="12"/>
  <c r="Y69" i="12"/>
  <c r="AD69" i="12"/>
  <c r="X70" i="12"/>
  <c r="Y70" i="12"/>
  <c r="AD70" i="12"/>
  <c r="AD62" i="12"/>
  <c r="X72" i="12"/>
  <c r="Y72" i="12"/>
  <c r="AD72" i="12"/>
  <c r="X74" i="12"/>
  <c r="Y74" i="12"/>
  <c r="AD74" i="12"/>
  <c r="X76" i="12"/>
  <c r="Y76" i="12"/>
  <c r="AD76" i="12"/>
  <c r="X77" i="12"/>
  <c r="Y77" i="12"/>
  <c r="AD77" i="12"/>
  <c r="X78" i="12"/>
  <c r="Y78" i="12"/>
  <c r="AD78" i="12"/>
  <c r="AD75" i="12"/>
  <c r="X80" i="12"/>
  <c r="Y80" i="12"/>
  <c r="AD80" i="12"/>
  <c r="X81" i="12"/>
  <c r="Y81" i="12"/>
  <c r="AD81" i="12"/>
  <c r="X82" i="12"/>
  <c r="Y82" i="12"/>
  <c r="AD82" i="12"/>
  <c r="X83" i="12"/>
  <c r="Y83" i="12"/>
  <c r="AD83" i="12"/>
  <c r="X84" i="12"/>
  <c r="Y84" i="12"/>
  <c r="AD84" i="12"/>
  <c r="X85" i="12"/>
  <c r="Y85" i="12"/>
  <c r="AD85" i="12"/>
  <c r="X86" i="12"/>
  <c r="Y86" i="12"/>
  <c r="AD86" i="12"/>
  <c r="X87" i="12"/>
  <c r="Y87" i="12"/>
  <c r="AD87" i="12"/>
  <c r="AD79" i="12"/>
  <c r="X9" i="13"/>
  <c r="Y9" i="13"/>
  <c r="AD9" i="13"/>
  <c r="X10" i="13"/>
  <c r="Y10" i="13"/>
  <c r="AD10" i="13"/>
  <c r="X11" i="13"/>
  <c r="Y11" i="13"/>
  <c r="AD11" i="13"/>
  <c r="X12" i="13"/>
  <c r="Y12" i="13"/>
  <c r="AD12" i="13"/>
  <c r="X13" i="13"/>
  <c r="Y13" i="13"/>
  <c r="AD13" i="13"/>
  <c r="AD8" i="13"/>
  <c r="X15" i="13"/>
  <c r="Y15" i="13"/>
  <c r="AD15" i="13"/>
  <c r="X16" i="13"/>
  <c r="Y16" i="13"/>
  <c r="AD16" i="13"/>
  <c r="X17" i="13"/>
  <c r="Y17" i="13"/>
  <c r="AD17" i="13"/>
  <c r="X18" i="13"/>
  <c r="Y18" i="13"/>
  <c r="AD18" i="13"/>
  <c r="X19" i="13"/>
  <c r="Y19" i="13"/>
  <c r="AD19" i="13"/>
  <c r="AD14" i="13"/>
  <c r="X21" i="13"/>
  <c r="Y21" i="13"/>
  <c r="AD21" i="13"/>
  <c r="X22" i="13"/>
  <c r="Y22" i="13"/>
  <c r="AD22" i="13"/>
  <c r="X23" i="13"/>
  <c r="Y23" i="13"/>
  <c r="AD23" i="13"/>
  <c r="X24" i="13"/>
  <c r="Y24" i="13"/>
  <c r="AD24" i="13"/>
  <c r="X25" i="13"/>
  <c r="Y25" i="13"/>
  <c r="AD25" i="13"/>
  <c r="AD20" i="13"/>
  <c r="AD26" i="13"/>
  <c r="X29" i="13"/>
  <c r="Y29" i="13"/>
  <c r="AD29" i="13"/>
  <c r="X30" i="13"/>
  <c r="Y30" i="13"/>
  <c r="AD30" i="13"/>
  <c r="X31" i="13"/>
  <c r="Y31" i="13"/>
  <c r="AD31" i="13"/>
  <c r="X32" i="13"/>
  <c r="Y32" i="13"/>
  <c r="AD32" i="13"/>
  <c r="X33" i="13"/>
  <c r="Y33" i="13"/>
  <c r="AD33" i="13"/>
  <c r="X34" i="13"/>
  <c r="Y34" i="13"/>
  <c r="AD34" i="13"/>
  <c r="X35" i="13"/>
  <c r="Y35" i="13"/>
  <c r="AD35" i="13"/>
  <c r="X36" i="13"/>
  <c r="Y36" i="13"/>
  <c r="AD36" i="13"/>
  <c r="X37" i="13"/>
  <c r="Y37" i="13"/>
  <c r="AD37" i="13"/>
  <c r="X38" i="13"/>
  <c r="Y38" i="13"/>
  <c r="AD38" i="13"/>
  <c r="X39" i="13"/>
  <c r="Y39" i="13"/>
  <c r="AD39" i="13"/>
  <c r="X40" i="13"/>
  <c r="Y40" i="13"/>
  <c r="AD40" i="13"/>
  <c r="X41" i="13"/>
  <c r="Y41" i="13"/>
  <c r="AD41" i="13"/>
  <c r="X42" i="13"/>
  <c r="Y42" i="13"/>
  <c r="AD42" i="13"/>
  <c r="X43" i="13"/>
  <c r="Y43" i="13"/>
  <c r="AD43" i="13"/>
  <c r="AD28" i="13"/>
  <c r="X45" i="13"/>
  <c r="Y45" i="13"/>
  <c r="AD45" i="13"/>
  <c r="X46" i="13"/>
  <c r="Y46" i="13"/>
  <c r="AD46" i="13"/>
  <c r="X47" i="13"/>
  <c r="Y47" i="13"/>
  <c r="AD47" i="13"/>
  <c r="X48" i="13"/>
  <c r="Y48" i="13"/>
  <c r="AD48" i="13"/>
  <c r="X49" i="13"/>
  <c r="Y49" i="13"/>
  <c r="AD49" i="13"/>
  <c r="X50" i="13"/>
  <c r="Y50" i="13"/>
  <c r="AD50" i="13"/>
  <c r="X51" i="13"/>
  <c r="Y51" i="13"/>
  <c r="AD51" i="13"/>
  <c r="X52" i="13"/>
  <c r="Y52" i="13"/>
  <c r="AD52" i="13"/>
  <c r="X53" i="13"/>
  <c r="Y53" i="13"/>
  <c r="AD53" i="13"/>
  <c r="X54" i="13"/>
  <c r="Y54" i="13"/>
  <c r="AD54" i="13"/>
  <c r="X55" i="13"/>
  <c r="Y55" i="13"/>
  <c r="AD55" i="13"/>
  <c r="X56" i="13"/>
  <c r="Y56" i="13"/>
  <c r="AD56" i="13"/>
  <c r="X57" i="13"/>
  <c r="Y57" i="13"/>
  <c r="AD57" i="13"/>
  <c r="X58" i="13"/>
  <c r="Y58" i="13"/>
  <c r="AD58" i="13"/>
  <c r="X59" i="13"/>
  <c r="Y59" i="13"/>
  <c r="AD59" i="13"/>
  <c r="AD44" i="13"/>
  <c r="AD60" i="13"/>
  <c r="X63" i="13"/>
  <c r="Y63" i="13"/>
  <c r="AD63" i="13"/>
  <c r="X64" i="13"/>
  <c r="Y64" i="13"/>
  <c r="AD64" i="13"/>
  <c r="X65" i="13"/>
  <c r="Y65" i="13"/>
  <c r="AD65" i="13"/>
  <c r="X66" i="13"/>
  <c r="Y66" i="13"/>
  <c r="AA66" i="13"/>
  <c r="AD66" i="13"/>
  <c r="X67" i="13"/>
  <c r="Y67" i="13"/>
  <c r="AD67" i="13"/>
  <c r="X68" i="13"/>
  <c r="Y68" i="13"/>
  <c r="AD68" i="13"/>
  <c r="X69" i="13"/>
  <c r="Y69" i="13"/>
  <c r="AD69" i="13"/>
  <c r="X70" i="13"/>
  <c r="Y70" i="13"/>
  <c r="AD70" i="13"/>
  <c r="AD62" i="13"/>
  <c r="X72" i="13"/>
  <c r="Y72" i="13"/>
  <c r="AD72" i="13"/>
  <c r="X74" i="13"/>
  <c r="Y74" i="13"/>
  <c r="AD74" i="13"/>
  <c r="X76" i="13"/>
  <c r="Y76" i="13"/>
  <c r="AD76" i="13"/>
  <c r="X77" i="13"/>
  <c r="Y77" i="13"/>
  <c r="AD77" i="13"/>
  <c r="X78" i="13"/>
  <c r="Y78" i="13"/>
  <c r="AD78" i="13"/>
  <c r="AD75" i="13"/>
  <c r="X80" i="13"/>
  <c r="Y80" i="13"/>
  <c r="AD80" i="13"/>
  <c r="X81" i="13"/>
  <c r="Y81" i="13"/>
  <c r="AD81" i="13"/>
  <c r="X82" i="13"/>
  <c r="Y82" i="13"/>
  <c r="AD82" i="13"/>
  <c r="X83" i="13"/>
  <c r="Y83" i="13"/>
  <c r="AD83" i="13"/>
  <c r="X84" i="13"/>
  <c r="Y84" i="13"/>
  <c r="AD84" i="13"/>
  <c r="X85" i="13"/>
  <c r="Y85" i="13"/>
  <c r="AD85" i="13"/>
  <c r="X86" i="13"/>
  <c r="Y86" i="13"/>
  <c r="AD86" i="13"/>
  <c r="X87" i="13"/>
  <c r="Y87" i="13"/>
  <c r="AD87" i="13"/>
  <c r="AD79" i="13"/>
  <c r="X9" i="14"/>
  <c r="Y9" i="14"/>
  <c r="AD9" i="14"/>
  <c r="X10" i="14"/>
  <c r="Y10" i="14"/>
  <c r="AD10" i="14"/>
  <c r="X11" i="14"/>
  <c r="Y11" i="14"/>
  <c r="AD11" i="14"/>
  <c r="X12" i="14"/>
  <c r="Y12" i="14"/>
  <c r="AD12" i="14"/>
  <c r="X13" i="14"/>
  <c r="Y13" i="14"/>
  <c r="AD13" i="14"/>
  <c r="AD8" i="14"/>
  <c r="X15" i="14"/>
  <c r="Y15" i="14"/>
  <c r="AD15" i="14"/>
  <c r="X16" i="14"/>
  <c r="Y16" i="14"/>
  <c r="AD16" i="14"/>
  <c r="X17" i="14"/>
  <c r="Y17" i="14"/>
  <c r="AD17" i="14"/>
  <c r="X18" i="14"/>
  <c r="Y18" i="14"/>
  <c r="AD18" i="14"/>
  <c r="X19" i="14"/>
  <c r="Y19" i="14"/>
  <c r="AD19" i="14"/>
  <c r="AD14" i="14"/>
  <c r="X21" i="14"/>
  <c r="Y21" i="14"/>
  <c r="AD21" i="14"/>
  <c r="X22" i="14"/>
  <c r="Y22" i="14"/>
  <c r="AD22" i="14"/>
  <c r="X23" i="14"/>
  <c r="Y23" i="14"/>
  <c r="AD23" i="14"/>
  <c r="X24" i="14"/>
  <c r="Y24" i="14"/>
  <c r="AD24" i="14"/>
  <c r="X25" i="14"/>
  <c r="Y25" i="14"/>
  <c r="AD25" i="14"/>
  <c r="AD20" i="14"/>
  <c r="AD26" i="14"/>
  <c r="X29" i="14"/>
  <c r="Y29" i="14"/>
  <c r="AD29" i="14"/>
  <c r="X30" i="14"/>
  <c r="Y30" i="14"/>
  <c r="AD30" i="14"/>
  <c r="X31" i="14"/>
  <c r="Y31" i="14"/>
  <c r="AD31" i="14"/>
  <c r="X32" i="14"/>
  <c r="Y32" i="14"/>
  <c r="AD32" i="14"/>
  <c r="X33" i="14"/>
  <c r="Y33" i="14"/>
  <c r="AD33" i="14"/>
  <c r="X34" i="14"/>
  <c r="Y34" i="14"/>
  <c r="AD34" i="14"/>
  <c r="X35" i="14"/>
  <c r="Y35" i="14"/>
  <c r="AD35" i="14"/>
  <c r="X36" i="14"/>
  <c r="Y36" i="14"/>
  <c r="AD36" i="14"/>
  <c r="X37" i="14"/>
  <c r="Y37" i="14"/>
  <c r="AD37" i="14"/>
  <c r="X38" i="14"/>
  <c r="Y38" i="14"/>
  <c r="AD38" i="14"/>
  <c r="X39" i="14"/>
  <c r="Y39" i="14"/>
  <c r="AD39" i="14"/>
  <c r="X40" i="14"/>
  <c r="Y40" i="14"/>
  <c r="AD40" i="14"/>
  <c r="X41" i="14"/>
  <c r="Y41" i="14"/>
  <c r="AD41" i="14"/>
  <c r="X42" i="14"/>
  <c r="Y42" i="14"/>
  <c r="AD42" i="14"/>
  <c r="X43" i="14"/>
  <c r="Y43" i="14"/>
  <c r="AD43" i="14"/>
  <c r="AD28" i="14"/>
  <c r="X45" i="14"/>
  <c r="Y45" i="14"/>
  <c r="AD45" i="14"/>
  <c r="X46" i="14"/>
  <c r="Y46" i="14"/>
  <c r="AD46" i="14"/>
  <c r="X47" i="14"/>
  <c r="Y47" i="14"/>
  <c r="AD47" i="14"/>
  <c r="X48" i="14"/>
  <c r="Y48" i="14"/>
  <c r="AD48" i="14"/>
  <c r="X49" i="14"/>
  <c r="Y49" i="14"/>
  <c r="AD49" i="14"/>
  <c r="X50" i="14"/>
  <c r="Y50" i="14"/>
  <c r="AD50" i="14"/>
  <c r="X51" i="14"/>
  <c r="Y51" i="14"/>
  <c r="AD51" i="14"/>
  <c r="X52" i="14"/>
  <c r="Y52" i="14"/>
  <c r="AD52" i="14"/>
  <c r="X53" i="14"/>
  <c r="Y53" i="14"/>
  <c r="AD53" i="14"/>
  <c r="X54" i="14"/>
  <c r="Y54" i="14"/>
  <c r="AD54" i="14"/>
  <c r="X55" i="14"/>
  <c r="Y55" i="14"/>
  <c r="AD55" i="14"/>
  <c r="X56" i="14"/>
  <c r="Y56" i="14"/>
  <c r="AD56" i="14"/>
  <c r="X57" i="14"/>
  <c r="Y57" i="14"/>
  <c r="AD57" i="14"/>
  <c r="X58" i="14"/>
  <c r="Y58" i="14"/>
  <c r="AD58" i="14"/>
  <c r="X59" i="14"/>
  <c r="Y59" i="14"/>
  <c r="AD59" i="14"/>
  <c r="AD44" i="14"/>
  <c r="AD60" i="14"/>
  <c r="X63" i="14"/>
  <c r="Y63" i="14"/>
  <c r="AD63" i="14"/>
  <c r="X64" i="14"/>
  <c r="Y64" i="14"/>
  <c r="AD64" i="14"/>
  <c r="X65" i="14"/>
  <c r="Y65" i="14"/>
  <c r="AA65" i="14"/>
  <c r="AD65" i="14"/>
  <c r="X66" i="14"/>
  <c r="Y66" i="14"/>
  <c r="AA66" i="14"/>
  <c r="AD66" i="14"/>
  <c r="X67" i="14"/>
  <c r="Y67" i="14"/>
  <c r="AD67" i="14"/>
  <c r="X68" i="14"/>
  <c r="Y68" i="14"/>
  <c r="AD68" i="14"/>
  <c r="X69" i="14"/>
  <c r="Y69" i="14"/>
  <c r="AD69" i="14"/>
  <c r="X70" i="14"/>
  <c r="Y70" i="14"/>
  <c r="AD70" i="14"/>
  <c r="AD62" i="14"/>
  <c r="X72" i="14"/>
  <c r="Y72" i="14"/>
  <c r="AD72" i="14"/>
  <c r="X74" i="14"/>
  <c r="Y74" i="14"/>
  <c r="AD74" i="14"/>
  <c r="X76" i="14"/>
  <c r="Y76" i="14"/>
  <c r="AD76" i="14"/>
  <c r="X77" i="14"/>
  <c r="Y77" i="14"/>
  <c r="AD77" i="14"/>
  <c r="X78" i="14"/>
  <c r="Y78" i="14"/>
  <c r="AD78" i="14"/>
  <c r="AD75" i="14"/>
  <c r="X80" i="14"/>
  <c r="Y80" i="14"/>
  <c r="AD80" i="14"/>
  <c r="X81" i="14"/>
  <c r="Y81" i="14"/>
  <c r="AD81" i="14"/>
  <c r="X82" i="14"/>
  <c r="Y82" i="14"/>
  <c r="AD82" i="14"/>
  <c r="X83" i="14"/>
  <c r="Y83" i="14"/>
  <c r="AD83" i="14"/>
  <c r="X84" i="14"/>
  <c r="Y84" i="14"/>
  <c r="AD84" i="14"/>
  <c r="X85" i="14"/>
  <c r="Y85" i="14"/>
  <c r="AD85" i="14"/>
  <c r="X86" i="14"/>
  <c r="Y86" i="14"/>
  <c r="AD86" i="14"/>
  <c r="X87" i="14"/>
  <c r="Y87" i="14"/>
  <c r="AD87" i="14"/>
  <c r="AD79" i="14"/>
  <c r="AD3" i="15"/>
  <c r="AD2" i="15"/>
  <c r="AD1" i="15"/>
  <c r="R30" i="1"/>
  <c r="O30" i="1"/>
  <c r="P30" i="1"/>
  <c r="U30" i="1"/>
  <c r="O29" i="1"/>
  <c r="P29" i="1"/>
  <c r="U29" i="1"/>
  <c r="O31" i="1"/>
  <c r="P31" i="1"/>
  <c r="U31" i="1"/>
  <c r="O32" i="1"/>
  <c r="P32" i="1"/>
  <c r="U32" i="1"/>
  <c r="O33" i="1"/>
  <c r="P33" i="1"/>
  <c r="U33" i="1"/>
  <c r="O34" i="1"/>
  <c r="P34" i="1"/>
  <c r="U34" i="1"/>
  <c r="O35" i="1"/>
  <c r="P35" i="1"/>
  <c r="U35" i="1"/>
  <c r="O36" i="1"/>
  <c r="P36" i="1"/>
  <c r="U36" i="1"/>
  <c r="O37" i="1"/>
  <c r="P37" i="1"/>
  <c r="U37" i="1"/>
  <c r="O38" i="1"/>
  <c r="P38" i="1"/>
  <c r="U38" i="1"/>
  <c r="O39" i="1"/>
  <c r="P39" i="1"/>
  <c r="U39" i="1"/>
  <c r="O40" i="1"/>
  <c r="P40" i="1"/>
  <c r="U40" i="1"/>
  <c r="O41" i="1"/>
  <c r="P41" i="1"/>
  <c r="U41" i="1"/>
  <c r="O42" i="1"/>
  <c r="P42" i="1"/>
  <c r="U42" i="1"/>
  <c r="O43" i="1"/>
  <c r="P43" i="1"/>
  <c r="U43" i="1"/>
  <c r="U28" i="1"/>
  <c r="O45" i="1"/>
  <c r="P45" i="1"/>
  <c r="U45" i="1"/>
  <c r="O46" i="1"/>
  <c r="P46" i="1"/>
  <c r="U46" i="1"/>
  <c r="O47" i="1"/>
  <c r="P47" i="1"/>
  <c r="U47" i="1"/>
  <c r="O48" i="1"/>
  <c r="P48" i="1"/>
  <c r="U48" i="1"/>
  <c r="O49" i="1"/>
  <c r="P49" i="1"/>
  <c r="U49" i="1"/>
  <c r="O50" i="1"/>
  <c r="P50" i="1"/>
  <c r="U50" i="1"/>
  <c r="O51" i="1"/>
  <c r="P51" i="1"/>
  <c r="U51" i="1"/>
  <c r="O52" i="1"/>
  <c r="P52" i="1"/>
  <c r="U52" i="1"/>
  <c r="O53" i="1"/>
  <c r="P53" i="1"/>
  <c r="U53" i="1"/>
  <c r="O54" i="1"/>
  <c r="P54" i="1"/>
  <c r="U54" i="1"/>
  <c r="O55" i="1"/>
  <c r="P55" i="1"/>
  <c r="U55" i="1"/>
  <c r="O56" i="1"/>
  <c r="P56" i="1"/>
  <c r="U56" i="1"/>
  <c r="O57" i="1"/>
  <c r="P57" i="1"/>
  <c r="U57" i="1"/>
  <c r="O58" i="1"/>
  <c r="P58" i="1"/>
  <c r="U58" i="1"/>
  <c r="O59" i="1"/>
  <c r="P59" i="1"/>
  <c r="U59" i="1"/>
  <c r="U44" i="1"/>
  <c r="U60" i="1"/>
  <c r="O9" i="1"/>
  <c r="P9" i="1"/>
  <c r="U9" i="1"/>
  <c r="O10" i="1"/>
  <c r="P10" i="1"/>
  <c r="U10" i="1"/>
  <c r="O11" i="1"/>
  <c r="P11" i="1"/>
  <c r="U11" i="1"/>
  <c r="O12" i="1"/>
  <c r="P12" i="1"/>
  <c r="U12" i="1"/>
  <c r="O13" i="1"/>
  <c r="P13" i="1"/>
  <c r="U13" i="1"/>
  <c r="U8" i="1"/>
  <c r="O15" i="1"/>
  <c r="P15" i="1"/>
  <c r="U15" i="1"/>
  <c r="O16" i="1"/>
  <c r="P16" i="1"/>
  <c r="U16" i="1"/>
  <c r="O17" i="1"/>
  <c r="P17" i="1"/>
  <c r="U17" i="1"/>
  <c r="O18" i="1"/>
  <c r="P18" i="1"/>
  <c r="U18" i="1"/>
  <c r="O19" i="1"/>
  <c r="P19" i="1"/>
  <c r="U19" i="1"/>
  <c r="U14" i="1"/>
  <c r="O21" i="1"/>
  <c r="P21" i="1"/>
  <c r="U21" i="1"/>
  <c r="O22" i="1"/>
  <c r="P22" i="1"/>
  <c r="U22" i="1"/>
  <c r="O23" i="1"/>
  <c r="P23" i="1"/>
  <c r="U23" i="1"/>
  <c r="O24" i="1"/>
  <c r="P24" i="1"/>
  <c r="U24" i="1"/>
  <c r="O25" i="1"/>
  <c r="P25" i="1"/>
  <c r="U25" i="1"/>
  <c r="U20" i="1"/>
  <c r="U26" i="1"/>
  <c r="O63" i="1"/>
  <c r="P63" i="1"/>
  <c r="U63" i="1"/>
  <c r="O64" i="1"/>
  <c r="P64" i="1"/>
  <c r="U64" i="1"/>
  <c r="O65" i="1"/>
  <c r="P65" i="1"/>
  <c r="R65" i="1"/>
  <c r="U65" i="1"/>
  <c r="O66" i="1"/>
  <c r="P66" i="1"/>
  <c r="R66" i="1"/>
  <c r="U66" i="1"/>
  <c r="O67" i="1"/>
  <c r="P67" i="1"/>
  <c r="U67" i="1"/>
  <c r="O68" i="1"/>
  <c r="P68" i="1"/>
  <c r="U68" i="1"/>
  <c r="O69" i="1"/>
  <c r="P69" i="1"/>
  <c r="U69" i="1"/>
  <c r="O70" i="1"/>
  <c r="P70" i="1"/>
  <c r="U70" i="1"/>
  <c r="U62" i="1"/>
  <c r="O72" i="1"/>
  <c r="P72" i="1"/>
  <c r="U72" i="1"/>
  <c r="O73" i="1"/>
  <c r="P73" i="1"/>
  <c r="O74" i="1"/>
  <c r="P74" i="1"/>
  <c r="U74" i="1"/>
  <c r="O76" i="1"/>
  <c r="P76" i="1"/>
  <c r="U76" i="1"/>
  <c r="O77" i="1"/>
  <c r="P77" i="1"/>
  <c r="U77" i="1"/>
  <c r="O78" i="1"/>
  <c r="P78" i="1"/>
  <c r="U78" i="1"/>
  <c r="U75" i="1"/>
  <c r="O80" i="1"/>
  <c r="P80" i="1"/>
  <c r="U80" i="1"/>
  <c r="O81" i="1"/>
  <c r="P81" i="1"/>
  <c r="U81" i="1"/>
  <c r="O82" i="1"/>
  <c r="P82" i="1"/>
  <c r="U82" i="1"/>
  <c r="O83" i="1"/>
  <c r="P83" i="1"/>
  <c r="U83" i="1"/>
  <c r="O84" i="1"/>
  <c r="P84" i="1"/>
  <c r="U84" i="1"/>
  <c r="O85" i="1"/>
  <c r="P85" i="1"/>
  <c r="U85" i="1"/>
  <c r="O86" i="1"/>
  <c r="P86" i="1"/>
  <c r="U86" i="1"/>
  <c r="O87" i="1"/>
  <c r="P87" i="1"/>
  <c r="U87" i="1"/>
  <c r="U79" i="1"/>
  <c r="O9" i="6"/>
  <c r="P9" i="6"/>
  <c r="U9" i="6"/>
  <c r="O10" i="6"/>
  <c r="P10" i="6"/>
  <c r="U10" i="6"/>
  <c r="O11" i="6"/>
  <c r="P11" i="6"/>
  <c r="U11" i="6"/>
  <c r="O12" i="6"/>
  <c r="P12" i="6"/>
  <c r="U12" i="6"/>
  <c r="O13" i="6"/>
  <c r="P13" i="6"/>
  <c r="U13" i="6"/>
  <c r="U8" i="6"/>
  <c r="O15" i="6"/>
  <c r="P15" i="6"/>
  <c r="U15" i="6"/>
  <c r="O16" i="6"/>
  <c r="P16" i="6"/>
  <c r="U16" i="6"/>
  <c r="O17" i="6"/>
  <c r="P17" i="6"/>
  <c r="U17" i="6"/>
  <c r="O18" i="6"/>
  <c r="P18" i="6"/>
  <c r="U18" i="6"/>
  <c r="O19" i="6"/>
  <c r="P19" i="6"/>
  <c r="U19" i="6"/>
  <c r="U14" i="6"/>
  <c r="O21" i="6"/>
  <c r="P21" i="6"/>
  <c r="U21" i="6"/>
  <c r="O22" i="6"/>
  <c r="P22" i="6"/>
  <c r="U22" i="6"/>
  <c r="O23" i="6"/>
  <c r="P23" i="6"/>
  <c r="U23" i="6"/>
  <c r="O24" i="6"/>
  <c r="P24" i="6"/>
  <c r="U24" i="6"/>
  <c r="O25" i="6"/>
  <c r="P25" i="6"/>
  <c r="U25" i="6"/>
  <c r="U20" i="6"/>
  <c r="U26" i="6"/>
  <c r="O29" i="6"/>
  <c r="P29" i="6"/>
  <c r="U29" i="6"/>
  <c r="O30" i="6"/>
  <c r="P30" i="6"/>
  <c r="U30" i="6"/>
  <c r="O31" i="6"/>
  <c r="P31" i="6"/>
  <c r="U31" i="6"/>
  <c r="O32" i="6"/>
  <c r="P32" i="6"/>
  <c r="U32" i="6"/>
  <c r="O33" i="6"/>
  <c r="P33" i="6"/>
  <c r="U33" i="6"/>
  <c r="O34" i="6"/>
  <c r="P34" i="6"/>
  <c r="U34" i="6"/>
  <c r="O35" i="6"/>
  <c r="P35" i="6"/>
  <c r="U35" i="6"/>
  <c r="O36" i="6"/>
  <c r="P36" i="6"/>
  <c r="U36" i="6"/>
  <c r="O37" i="6"/>
  <c r="P37" i="6"/>
  <c r="U37" i="6"/>
  <c r="O38" i="6"/>
  <c r="P38" i="6"/>
  <c r="U38" i="6"/>
  <c r="O39" i="6"/>
  <c r="P39" i="6"/>
  <c r="U39" i="6"/>
  <c r="O40" i="6"/>
  <c r="P40" i="6"/>
  <c r="U40" i="6"/>
  <c r="O41" i="6"/>
  <c r="P41" i="6"/>
  <c r="U41" i="6"/>
  <c r="O42" i="6"/>
  <c r="P42" i="6"/>
  <c r="U42" i="6"/>
  <c r="O43" i="6"/>
  <c r="P43" i="6"/>
  <c r="U43" i="6"/>
  <c r="U28" i="6"/>
  <c r="O45" i="6"/>
  <c r="P45" i="6"/>
  <c r="U45" i="6"/>
  <c r="O46" i="6"/>
  <c r="P46" i="6"/>
  <c r="U46" i="6"/>
  <c r="O47" i="6"/>
  <c r="P47" i="6"/>
  <c r="U47" i="6"/>
  <c r="O48" i="6"/>
  <c r="P48" i="6"/>
  <c r="U48" i="6"/>
  <c r="O49" i="6"/>
  <c r="P49" i="6"/>
  <c r="U49" i="6"/>
  <c r="O50" i="6"/>
  <c r="P50" i="6"/>
  <c r="U50" i="6"/>
  <c r="O51" i="6"/>
  <c r="P51" i="6"/>
  <c r="U51" i="6"/>
  <c r="O52" i="6"/>
  <c r="P52" i="6"/>
  <c r="U52" i="6"/>
  <c r="O53" i="6"/>
  <c r="P53" i="6"/>
  <c r="U53" i="6"/>
  <c r="O54" i="6"/>
  <c r="P54" i="6"/>
  <c r="U54" i="6"/>
  <c r="O55" i="6"/>
  <c r="P55" i="6"/>
  <c r="U55" i="6"/>
  <c r="O56" i="6"/>
  <c r="P56" i="6"/>
  <c r="U56" i="6"/>
  <c r="O57" i="6"/>
  <c r="P57" i="6"/>
  <c r="U57" i="6"/>
  <c r="O58" i="6"/>
  <c r="P58" i="6"/>
  <c r="U58" i="6"/>
  <c r="O59" i="6"/>
  <c r="P59" i="6"/>
  <c r="U59" i="6"/>
  <c r="U44" i="6"/>
  <c r="U60" i="6"/>
  <c r="O63" i="6"/>
  <c r="P63" i="6"/>
  <c r="U63" i="6"/>
  <c r="O64" i="6"/>
  <c r="P64" i="6"/>
  <c r="U64" i="6"/>
  <c r="O65" i="6"/>
  <c r="P65" i="6"/>
  <c r="R65" i="6"/>
  <c r="U65" i="6"/>
  <c r="O66" i="6"/>
  <c r="P66" i="6"/>
  <c r="R66" i="6"/>
  <c r="U66" i="6"/>
  <c r="O67" i="6"/>
  <c r="P67" i="6"/>
  <c r="U67" i="6"/>
  <c r="O68" i="6"/>
  <c r="P68" i="6"/>
  <c r="U68" i="6"/>
  <c r="O69" i="6"/>
  <c r="P69" i="6"/>
  <c r="U69" i="6"/>
  <c r="O70" i="6"/>
  <c r="P70" i="6"/>
  <c r="U70" i="6"/>
  <c r="U62" i="6"/>
  <c r="O72" i="6"/>
  <c r="P72" i="6"/>
  <c r="U72" i="6"/>
  <c r="O74" i="6"/>
  <c r="P74" i="6"/>
  <c r="U74" i="6"/>
  <c r="O76" i="6"/>
  <c r="P76" i="6"/>
  <c r="U76" i="6"/>
  <c r="O77" i="6"/>
  <c r="P77" i="6"/>
  <c r="U77" i="6"/>
  <c r="O78" i="6"/>
  <c r="P78" i="6"/>
  <c r="U78" i="6"/>
  <c r="U75" i="6"/>
  <c r="O80" i="6"/>
  <c r="P80" i="6"/>
  <c r="U80" i="6"/>
  <c r="O81" i="6"/>
  <c r="P81" i="6"/>
  <c r="U81" i="6"/>
  <c r="O82" i="6"/>
  <c r="P82" i="6"/>
  <c r="U82" i="6"/>
  <c r="O83" i="6"/>
  <c r="P83" i="6"/>
  <c r="U83" i="6"/>
  <c r="O84" i="6"/>
  <c r="P84" i="6"/>
  <c r="U84" i="6"/>
  <c r="O85" i="6"/>
  <c r="P85" i="6"/>
  <c r="U85" i="6"/>
  <c r="O86" i="6"/>
  <c r="P86" i="6"/>
  <c r="U86" i="6"/>
  <c r="O87" i="6"/>
  <c r="P87" i="6"/>
  <c r="U87" i="6"/>
  <c r="U79" i="6"/>
  <c r="O9" i="7"/>
  <c r="P9" i="7"/>
  <c r="U9" i="7"/>
  <c r="O10" i="7"/>
  <c r="P10" i="7"/>
  <c r="U10" i="7"/>
  <c r="O11" i="7"/>
  <c r="P11" i="7"/>
  <c r="U11" i="7"/>
  <c r="O12" i="7"/>
  <c r="P12" i="7"/>
  <c r="U12" i="7"/>
  <c r="O13" i="7"/>
  <c r="P13" i="7"/>
  <c r="U13" i="7"/>
  <c r="U8" i="7"/>
  <c r="O15" i="7"/>
  <c r="P15" i="7"/>
  <c r="U15" i="7"/>
  <c r="O16" i="7"/>
  <c r="P16" i="7"/>
  <c r="U16" i="7"/>
  <c r="O17" i="7"/>
  <c r="P17" i="7"/>
  <c r="U17" i="7"/>
  <c r="O18" i="7"/>
  <c r="P18" i="7"/>
  <c r="U18" i="7"/>
  <c r="O19" i="7"/>
  <c r="P19" i="7"/>
  <c r="U19" i="7"/>
  <c r="U14" i="7"/>
  <c r="O21" i="7"/>
  <c r="P21" i="7"/>
  <c r="U21" i="7"/>
  <c r="O22" i="7"/>
  <c r="P22" i="7"/>
  <c r="U22" i="7"/>
  <c r="O23" i="7"/>
  <c r="P23" i="7"/>
  <c r="U23" i="7"/>
  <c r="O24" i="7"/>
  <c r="P24" i="7"/>
  <c r="U24" i="7"/>
  <c r="O25" i="7"/>
  <c r="P25" i="7"/>
  <c r="U25" i="7"/>
  <c r="U20" i="7"/>
  <c r="U26" i="7"/>
  <c r="O29" i="7"/>
  <c r="P29" i="7"/>
  <c r="U29" i="7"/>
  <c r="O30" i="7"/>
  <c r="P30" i="7"/>
  <c r="U30" i="7"/>
  <c r="O31" i="7"/>
  <c r="P31" i="7"/>
  <c r="O32" i="7"/>
  <c r="P32" i="7"/>
  <c r="U32" i="7"/>
  <c r="O33" i="7"/>
  <c r="P33" i="7"/>
  <c r="U33" i="7"/>
  <c r="O34" i="7"/>
  <c r="P34" i="7"/>
  <c r="U34" i="7"/>
  <c r="O35" i="7"/>
  <c r="P35" i="7"/>
  <c r="U35" i="7"/>
  <c r="O36" i="7"/>
  <c r="P36" i="7"/>
  <c r="U36" i="7"/>
  <c r="O37" i="7"/>
  <c r="P37" i="7"/>
  <c r="U37" i="7"/>
  <c r="O38" i="7"/>
  <c r="P38" i="7"/>
  <c r="U38" i="7"/>
  <c r="O39" i="7"/>
  <c r="P39" i="7"/>
  <c r="U39" i="7"/>
  <c r="O40" i="7"/>
  <c r="P40" i="7"/>
  <c r="U40" i="7"/>
  <c r="O41" i="7"/>
  <c r="P41" i="7"/>
  <c r="U41" i="7"/>
  <c r="O42" i="7"/>
  <c r="P42" i="7"/>
  <c r="U42" i="7"/>
  <c r="O43" i="7"/>
  <c r="P43" i="7"/>
  <c r="U43" i="7"/>
  <c r="O45" i="7"/>
  <c r="P45" i="7"/>
  <c r="U45" i="7"/>
  <c r="O46" i="7"/>
  <c r="P46" i="7"/>
  <c r="U46" i="7"/>
  <c r="O47" i="7"/>
  <c r="P47" i="7"/>
  <c r="U47" i="7"/>
  <c r="O48" i="7"/>
  <c r="P48" i="7"/>
  <c r="U48" i="7"/>
  <c r="O49" i="7"/>
  <c r="P49" i="7"/>
  <c r="U49" i="7"/>
  <c r="O50" i="7"/>
  <c r="P50" i="7"/>
  <c r="U50" i="7"/>
  <c r="O51" i="7"/>
  <c r="P51" i="7"/>
  <c r="U51" i="7"/>
  <c r="O52" i="7"/>
  <c r="P52" i="7"/>
  <c r="U52" i="7"/>
  <c r="O53" i="7"/>
  <c r="P53" i="7"/>
  <c r="U53" i="7"/>
  <c r="O54" i="7"/>
  <c r="P54" i="7"/>
  <c r="U54" i="7"/>
  <c r="O55" i="7"/>
  <c r="P55" i="7"/>
  <c r="U55" i="7"/>
  <c r="O56" i="7"/>
  <c r="P56" i="7"/>
  <c r="U56" i="7"/>
  <c r="O57" i="7"/>
  <c r="P57" i="7"/>
  <c r="U57" i="7"/>
  <c r="O58" i="7"/>
  <c r="P58" i="7"/>
  <c r="U58" i="7"/>
  <c r="O59" i="7"/>
  <c r="P59" i="7"/>
  <c r="U59" i="7"/>
  <c r="U44" i="7"/>
  <c r="O63" i="7"/>
  <c r="P63" i="7"/>
  <c r="U63" i="7"/>
  <c r="O64" i="7"/>
  <c r="P64" i="7"/>
  <c r="U64" i="7"/>
  <c r="O65" i="7"/>
  <c r="P65" i="7"/>
  <c r="R65" i="7"/>
  <c r="U65" i="7"/>
  <c r="O66" i="7"/>
  <c r="P66" i="7"/>
  <c r="R66" i="7"/>
  <c r="U66" i="7"/>
  <c r="O67" i="7"/>
  <c r="P67" i="7"/>
  <c r="U67" i="7"/>
  <c r="O68" i="7"/>
  <c r="P68" i="7"/>
  <c r="U68" i="7"/>
  <c r="O69" i="7"/>
  <c r="P69" i="7"/>
  <c r="U69" i="7"/>
  <c r="O70" i="7"/>
  <c r="P70" i="7"/>
  <c r="U70" i="7"/>
  <c r="U62" i="7"/>
  <c r="O72" i="7"/>
  <c r="P72" i="7"/>
  <c r="U72" i="7"/>
  <c r="O74" i="7"/>
  <c r="P74" i="7"/>
  <c r="U74" i="7"/>
  <c r="O76" i="7"/>
  <c r="P76" i="7"/>
  <c r="U76" i="7"/>
  <c r="O77" i="7"/>
  <c r="P77" i="7"/>
  <c r="U77" i="7"/>
  <c r="O78" i="7"/>
  <c r="P78" i="7"/>
  <c r="U78" i="7"/>
  <c r="U75" i="7"/>
  <c r="O80" i="7"/>
  <c r="P80" i="7"/>
  <c r="U80" i="7"/>
  <c r="O81" i="7"/>
  <c r="P81" i="7"/>
  <c r="U81" i="7"/>
  <c r="O82" i="7"/>
  <c r="P82" i="7"/>
  <c r="U82" i="7"/>
  <c r="O83" i="7"/>
  <c r="P83" i="7"/>
  <c r="U83" i="7"/>
  <c r="O84" i="7"/>
  <c r="P84" i="7"/>
  <c r="U84" i="7"/>
  <c r="O85" i="7"/>
  <c r="P85" i="7"/>
  <c r="U85" i="7"/>
  <c r="O86" i="7"/>
  <c r="P86" i="7"/>
  <c r="U86" i="7"/>
  <c r="O87" i="7"/>
  <c r="P87" i="7"/>
  <c r="U87" i="7"/>
  <c r="U79" i="7"/>
  <c r="O9" i="8"/>
  <c r="P9" i="8"/>
  <c r="U9" i="8"/>
  <c r="O10" i="8"/>
  <c r="P10" i="8"/>
  <c r="U10" i="8"/>
  <c r="O11" i="8"/>
  <c r="P11" i="8"/>
  <c r="U11" i="8"/>
  <c r="O12" i="8"/>
  <c r="P12" i="8"/>
  <c r="U12" i="8"/>
  <c r="O13" i="8"/>
  <c r="P13" i="8"/>
  <c r="U13" i="8"/>
  <c r="U8" i="8"/>
  <c r="O15" i="8"/>
  <c r="P15" i="8"/>
  <c r="U15" i="8"/>
  <c r="O16" i="8"/>
  <c r="P16" i="8"/>
  <c r="U16" i="8"/>
  <c r="O17" i="8"/>
  <c r="P17" i="8"/>
  <c r="U17" i="8"/>
  <c r="O18" i="8"/>
  <c r="P18" i="8"/>
  <c r="U18" i="8"/>
  <c r="O19" i="8"/>
  <c r="P19" i="8"/>
  <c r="U19" i="8"/>
  <c r="U14" i="8"/>
  <c r="O21" i="8"/>
  <c r="P21" i="8"/>
  <c r="U21" i="8"/>
  <c r="O22" i="8"/>
  <c r="P22" i="8"/>
  <c r="U22" i="8"/>
  <c r="O23" i="8"/>
  <c r="P23" i="8"/>
  <c r="U23" i="8"/>
  <c r="O24" i="8"/>
  <c r="P24" i="8"/>
  <c r="U24" i="8"/>
  <c r="O25" i="8"/>
  <c r="P25" i="8"/>
  <c r="U25" i="8"/>
  <c r="U20" i="8"/>
  <c r="U26" i="8"/>
  <c r="O29" i="8"/>
  <c r="P29" i="8"/>
  <c r="U29" i="8"/>
  <c r="O30" i="8"/>
  <c r="P30" i="8"/>
  <c r="U30" i="8"/>
  <c r="O31" i="8"/>
  <c r="P31" i="8"/>
  <c r="U31" i="8"/>
  <c r="O32" i="8"/>
  <c r="P32" i="8"/>
  <c r="U32" i="8"/>
  <c r="O33" i="8"/>
  <c r="P33" i="8"/>
  <c r="U33" i="8"/>
  <c r="O34" i="8"/>
  <c r="P34" i="8"/>
  <c r="U34" i="8"/>
  <c r="O35" i="8"/>
  <c r="P35" i="8"/>
  <c r="U35" i="8"/>
  <c r="O36" i="8"/>
  <c r="P36" i="8"/>
  <c r="U36" i="8"/>
  <c r="O37" i="8"/>
  <c r="P37" i="8"/>
  <c r="U37" i="8"/>
  <c r="O38" i="8"/>
  <c r="P38" i="8"/>
  <c r="U38" i="8"/>
  <c r="O39" i="8"/>
  <c r="P39" i="8"/>
  <c r="U39" i="8"/>
  <c r="O40" i="8"/>
  <c r="P40" i="8"/>
  <c r="U40" i="8"/>
  <c r="O41" i="8"/>
  <c r="P41" i="8"/>
  <c r="U41" i="8"/>
  <c r="O42" i="8"/>
  <c r="P42" i="8"/>
  <c r="U42" i="8"/>
  <c r="O43" i="8"/>
  <c r="P43" i="8"/>
  <c r="U43" i="8"/>
  <c r="U28" i="8"/>
  <c r="O45" i="8"/>
  <c r="P45" i="8"/>
  <c r="U45" i="8"/>
  <c r="O46" i="8"/>
  <c r="P46" i="8"/>
  <c r="U46" i="8"/>
  <c r="O47" i="8"/>
  <c r="P47" i="8"/>
  <c r="U47" i="8"/>
  <c r="O48" i="8"/>
  <c r="P48" i="8"/>
  <c r="U48" i="8"/>
  <c r="O49" i="8"/>
  <c r="P49" i="8"/>
  <c r="U49" i="8"/>
  <c r="O50" i="8"/>
  <c r="P50" i="8"/>
  <c r="U50" i="8"/>
  <c r="O51" i="8"/>
  <c r="P51" i="8"/>
  <c r="U51" i="8"/>
  <c r="O52" i="8"/>
  <c r="P52" i="8"/>
  <c r="U52" i="8"/>
  <c r="O53" i="8"/>
  <c r="P53" i="8"/>
  <c r="U53" i="8"/>
  <c r="O54" i="8"/>
  <c r="P54" i="8"/>
  <c r="U54" i="8"/>
  <c r="O55" i="8"/>
  <c r="P55" i="8"/>
  <c r="U55" i="8"/>
  <c r="O56" i="8"/>
  <c r="P56" i="8"/>
  <c r="U56" i="8"/>
  <c r="O57" i="8"/>
  <c r="P57" i="8"/>
  <c r="U57" i="8"/>
  <c r="O58" i="8"/>
  <c r="P58" i="8"/>
  <c r="U58" i="8"/>
  <c r="O59" i="8"/>
  <c r="P59" i="8"/>
  <c r="U59" i="8"/>
  <c r="U44" i="8"/>
  <c r="U60" i="8"/>
  <c r="O63" i="8"/>
  <c r="P63" i="8"/>
  <c r="U63" i="8"/>
  <c r="O64" i="8"/>
  <c r="P64" i="8"/>
  <c r="U64" i="8"/>
  <c r="O65" i="8"/>
  <c r="P65" i="8"/>
  <c r="R65" i="8"/>
  <c r="U65" i="8"/>
  <c r="O66" i="8"/>
  <c r="P66" i="8"/>
  <c r="R66" i="8"/>
  <c r="U66" i="8"/>
  <c r="O67" i="8"/>
  <c r="P67" i="8"/>
  <c r="U67" i="8"/>
  <c r="O68" i="8"/>
  <c r="P68" i="8"/>
  <c r="U68" i="8"/>
  <c r="O69" i="8"/>
  <c r="P69" i="8"/>
  <c r="U69" i="8"/>
  <c r="O70" i="8"/>
  <c r="P70" i="8"/>
  <c r="U70" i="8"/>
  <c r="U62" i="8"/>
  <c r="O72" i="8"/>
  <c r="P72" i="8"/>
  <c r="U72" i="8"/>
  <c r="O74" i="8"/>
  <c r="P74" i="8"/>
  <c r="U74" i="8"/>
  <c r="O76" i="8"/>
  <c r="P76" i="8"/>
  <c r="U76" i="8"/>
  <c r="O77" i="8"/>
  <c r="P77" i="8"/>
  <c r="U77" i="8"/>
  <c r="O78" i="8"/>
  <c r="P78" i="8"/>
  <c r="U78" i="8"/>
  <c r="U75" i="8"/>
  <c r="O80" i="8"/>
  <c r="P80" i="8"/>
  <c r="U80" i="8"/>
  <c r="O81" i="8"/>
  <c r="P81" i="8"/>
  <c r="U81" i="8"/>
  <c r="O82" i="8"/>
  <c r="P82" i="8"/>
  <c r="U82" i="8"/>
  <c r="O83" i="8"/>
  <c r="P83" i="8"/>
  <c r="U83" i="8"/>
  <c r="O84" i="8"/>
  <c r="P84" i="8"/>
  <c r="U84" i="8"/>
  <c r="O85" i="8"/>
  <c r="P85" i="8"/>
  <c r="U85" i="8"/>
  <c r="O86" i="8"/>
  <c r="P86" i="8"/>
  <c r="U86" i="8"/>
  <c r="O87" i="8"/>
  <c r="P87" i="8"/>
  <c r="U87" i="8"/>
  <c r="U79" i="8"/>
  <c r="O9" i="9"/>
  <c r="P9" i="9"/>
  <c r="U9" i="9"/>
  <c r="O10" i="9"/>
  <c r="P10" i="9"/>
  <c r="U10" i="9"/>
  <c r="O11" i="9"/>
  <c r="P11" i="9"/>
  <c r="U11" i="9"/>
  <c r="O12" i="9"/>
  <c r="P12" i="9"/>
  <c r="U12" i="9"/>
  <c r="O13" i="9"/>
  <c r="P13" i="9"/>
  <c r="U13" i="9"/>
  <c r="U8" i="9"/>
  <c r="O15" i="9"/>
  <c r="P15" i="9"/>
  <c r="U15" i="9"/>
  <c r="O16" i="9"/>
  <c r="P16" i="9"/>
  <c r="U16" i="9"/>
  <c r="O17" i="9"/>
  <c r="P17" i="9"/>
  <c r="U17" i="9"/>
  <c r="O18" i="9"/>
  <c r="P18" i="9"/>
  <c r="U18" i="9"/>
  <c r="O19" i="9"/>
  <c r="P19" i="9"/>
  <c r="U19" i="9"/>
  <c r="U14" i="9"/>
  <c r="O21" i="9"/>
  <c r="P21" i="9"/>
  <c r="U21" i="9"/>
  <c r="O22" i="9"/>
  <c r="P22" i="9"/>
  <c r="U22" i="9"/>
  <c r="O23" i="9"/>
  <c r="P23" i="9"/>
  <c r="U23" i="9"/>
  <c r="O24" i="9"/>
  <c r="P24" i="9"/>
  <c r="U24" i="9"/>
  <c r="O25" i="9"/>
  <c r="P25" i="9"/>
  <c r="U25" i="9"/>
  <c r="U20" i="9"/>
  <c r="U26" i="9"/>
  <c r="O29" i="9"/>
  <c r="P29" i="9"/>
  <c r="U29" i="9"/>
  <c r="O30" i="9"/>
  <c r="P30" i="9"/>
  <c r="U30" i="9"/>
  <c r="O31" i="9"/>
  <c r="P31" i="9"/>
  <c r="U31" i="9"/>
  <c r="O32" i="9"/>
  <c r="P32" i="9"/>
  <c r="U32" i="9"/>
  <c r="O33" i="9"/>
  <c r="P33" i="9"/>
  <c r="U33" i="9"/>
  <c r="O34" i="9"/>
  <c r="P34" i="9"/>
  <c r="U34" i="9"/>
  <c r="O35" i="9"/>
  <c r="P35" i="9"/>
  <c r="U35" i="9"/>
  <c r="O36" i="9"/>
  <c r="P36" i="9"/>
  <c r="U36" i="9"/>
  <c r="O37" i="9"/>
  <c r="P37" i="9"/>
  <c r="U37" i="9"/>
  <c r="O38" i="9"/>
  <c r="P38" i="9"/>
  <c r="U38" i="9"/>
  <c r="O39" i="9"/>
  <c r="P39" i="9"/>
  <c r="U39" i="9"/>
  <c r="O40" i="9"/>
  <c r="P40" i="9"/>
  <c r="U40" i="9"/>
  <c r="O41" i="9"/>
  <c r="P41" i="9"/>
  <c r="U41" i="9"/>
  <c r="O42" i="9"/>
  <c r="P42" i="9"/>
  <c r="U42" i="9"/>
  <c r="O43" i="9"/>
  <c r="P43" i="9"/>
  <c r="U43" i="9"/>
  <c r="U28" i="9"/>
  <c r="O45" i="9"/>
  <c r="P45" i="9"/>
  <c r="U45" i="9"/>
  <c r="O46" i="9"/>
  <c r="P46" i="9"/>
  <c r="U46" i="9"/>
  <c r="O47" i="9"/>
  <c r="P47" i="9"/>
  <c r="U47" i="9"/>
  <c r="O48" i="9"/>
  <c r="P48" i="9"/>
  <c r="U48" i="9"/>
  <c r="O49" i="9"/>
  <c r="P49" i="9"/>
  <c r="U49" i="9"/>
  <c r="O50" i="9"/>
  <c r="P50" i="9"/>
  <c r="U50" i="9"/>
  <c r="O51" i="9"/>
  <c r="P51" i="9"/>
  <c r="U51" i="9"/>
  <c r="O52" i="9"/>
  <c r="P52" i="9"/>
  <c r="U52" i="9"/>
  <c r="O53" i="9"/>
  <c r="P53" i="9"/>
  <c r="U53" i="9"/>
  <c r="O54" i="9"/>
  <c r="P54" i="9"/>
  <c r="U54" i="9"/>
  <c r="O55" i="9"/>
  <c r="P55" i="9"/>
  <c r="U55" i="9"/>
  <c r="O56" i="9"/>
  <c r="P56" i="9"/>
  <c r="U56" i="9"/>
  <c r="O57" i="9"/>
  <c r="P57" i="9"/>
  <c r="U57" i="9"/>
  <c r="O58" i="9"/>
  <c r="P58" i="9"/>
  <c r="U58" i="9"/>
  <c r="O59" i="9"/>
  <c r="P59" i="9"/>
  <c r="U59" i="9"/>
  <c r="U44" i="9"/>
  <c r="U60" i="9"/>
  <c r="O63" i="9"/>
  <c r="P63" i="9"/>
  <c r="U63" i="9"/>
  <c r="O64" i="9"/>
  <c r="P64" i="9"/>
  <c r="U64" i="9"/>
  <c r="O65" i="9"/>
  <c r="P65" i="9"/>
  <c r="R65" i="9"/>
  <c r="U65" i="9"/>
  <c r="O66" i="9"/>
  <c r="P66" i="9"/>
  <c r="R66" i="9"/>
  <c r="U66" i="9"/>
  <c r="O67" i="9"/>
  <c r="P67" i="9"/>
  <c r="U67" i="9"/>
  <c r="O68" i="9"/>
  <c r="P68" i="9"/>
  <c r="U68" i="9"/>
  <c r="O69" i="9"/>
  <c r="P69" i="9"/>
  <c r="U69" i="9"/>
  <c r="O70" i="9"/>
  <c r="P70" i="9"/>
  <c r="U70" i="9"/>
  <c r="U62" i="9"/>
  <c r="O72" i="9"/>
  <c r="P72" i="9"/>
  <c r="U72" i="9"/>
  <c r="O74" i="9"/>
  <c r="P74" i="9"/>
  <c r="U74" i="9"/>
  <c r="O76" i="9"/>
  <c r="P76" i="9"/>
  <c r="U76" i="9"/>
  <c r="O77" i="9"/>
  <c r="P77" i="9"/>
  <c r="U77" i="9"/>
  <c r="O78" i="9"/>
  <c r="P78" i="9"/>
  <c r="U78" i="9"/>
  <c r="U75" i="9"/>
  <c r="O80" i="9"/>
  <c r="P80" i="9"/>
  <c r="U80" i="9"/>
  <c r="O81" i="9"/>
  <c r="P81" i="9"/>
  <c r="U81" i="9"/>
  <c r="O82" i="9"/>
  <c r="P82" i="9"/>
  <c r="U82" i="9"/>
  <c r="O83" i="9"/>
  <c r="P83" i="9"/>
  <c r="U83" i="9"/>
  <c r="O84" i="9"/>
  <c r="P84" i="9"/>
  <c r="U84" i="9"/>
  <c r="O85" i="9"/>
  <c r="P85" i="9"/>
  <c r="U85" i="9"/>
  <c r="O86" i="9"/>
  <c r="P86" i="9"/>
  <c r="U86" i="9"/>
  <c r="O87" i="9"/>
  <c r="P87" i="9"/>
  <c r="U87" i="9"/>
  <c r="U79" i="9"/>
  <c r="O9" i="10"/>
  <c r="P9" i="10"/>
  <c r="U9" i="10"/>
  <c r="O10" i="10"/>
  <c r="P10" i="10"/>
  <c r="U10" i="10"/>
  <c r="O11" i="10"/>
  <c r="P11" i="10"/>
  <c r="U11" i="10"/>
  <c r="O12" i="10"/>
  <c r="P12" i="10"/>
  <c r="U12" i="10"/>
  <c r="O13" i="10"/>
  <c r="P13" i="10"/>
  <c r="U13" i="10"/>
  <c r="U8" i="10"/>
  <c r="O15" i="10"/>
  <c r="P15" i="10"/>
  <c r="U15" i="10"/>
  <c r="O16" i="10"/>
  <c r="P16" i="10"/>
  <c r="U16" i="10"/>
  <c r="O17" i="10"/>
  <c r="P17" i="10"/>
  <c r="U17" i="10"/>
  <c r="O18" i="10"/>
  <c r="P18" i="10"/>
  <c r="U18" i="10"/>
  <c r="O19" i="10"/>
  <c r="P19" i="10"/>
  <c r="U19" i="10"/>
  <c r="U14" i="10"/>
  <c r="O21" i="10"/>
  <c r="P21" i="10"/>
  <c r="U21" i="10"/>
  <c r="O22" i="10"/>
  <c r="P22" i="10"/>
  <c r="U22" i="10"/>
  <c r="O23" i="10"/>
  <c r="P23" i="10"/>
  <c r="U23" i="10"/>
  <c r="O24" i="10"/>
  <c r="P24" i="10"/>
  <c r="U24" i="10"/>
  <c r="O25" i="10"/>
  <c r="P25" i="10"/>
  <c r="U25" i="10"/>
  <c r="U20" i="10"/>
  <c r="U26" i="10"/>
  <c r="O29" i="10"/>
  <c r="P29" i="10"/>
  <c r="U29" i="10"/>
  <c r="O30" i="10"/>
  <c r="P30" i="10"/>
  <c r="U30" i="10"/>
  <c r="O31" i="10"/>
  <c r="P31" i="10"/>
  <c r="U31" i="10"/>
  <c r="O32" i="10"/>
  <c r="P32" i="10"/>
  <c r="U32" i="10"/>
  <c r="O33" i="10"/>
  <c r="P33" i="10"/>
  <c r="U33" i="10"/>
  <c r="O34" i="10"/>
  <c r="P34" i="10"/>
  <c r="U34" i="10"/>
  <c r="O35" i="10"/>
  <c r="P35" i="10"/>
  <c r="U35" i="10"/>
  <c r="O36" i="10"/>
  <c r="P36" i="10"/>
  <c r="U36" i="10"/>
  <c r="O37" i="10"/>
  <c r="P37" i="10"/>
  <c r="U37" i="10"/>
  <c r="O38" i="10"/>
  <c r="P38" i="10"/>
  <c r="U38" i="10"/>
  <c r="O39" i="10"/>
  <c r="P39" i="10"/>
  <c r="U39" i="10"/>
  <c r="O40" i="10"/>
  <c r="P40" i="10"/>
  <c r="U40" i="10"/>
  <c r="O41" i="10"/>
  <c r="P41" i="10"/>
  <c r="U41" i="10"/>
  <c r="O42" i="10"/>
  <c r="P42" i="10"/>
  <c r="U42" i="10"/>
  <c r="O43" i="10"/>
  <c r="P43" i="10"/>
  <c r="U43" i="10"/>
  <c r="U28" i="10"/>
  <c r="O45" i="10"/>
  <c r="P45" i="10"/>
  <c r="U45" i="10"/>
  <c r="O46" i="10"/>
  <c r="P46" i="10"/>
  <c r="U46" i="10"/>
  <c r="O47" i="10"/>
  <c r="P47" i="10"/>
  <c r="U47" i="10"/>
  <c r="O48" i="10"/>
  <c r="P48" i="10"/>
  <c r="U48" i="10"/>
  <c r="O49" i="10"/>
  <c r="P49" i="10"/>
  <c r="U49" i="10"/>
  <c r="O50" i="10"/>
  <c r="P50" i="10"/>
  <c r="U50" i="10"/>
  <c r="O51" i="10"/>
  <c r="P51" i="10"/>
  <c r="U51" i="10"/>
  <c r="O52" i="10"/>
  <c r="P52" i="10"/>
  <c r="U52" i="10"/>
  <c r="O53" i="10"/>
  <c r="P53" i="10"/>
  <c r="U53" i="10"/>
  <c r="O54" i="10"/>
  <c r="P54" i="10"/>
  <c r="U54" i="10"/>
  <c r="O55" i="10"/>
  <c r="P55" i="10"/>
  <c r="U55" i="10"/>
  <c r="O56" i="10"/>
  <c r="P56" i="10"/>
  <c r="U56" i="10"/>
  <c r="O57" i="10"/>
  <c r="P57" i="10"/>
  <c r="U57" i="10"/>
  <c r="O58" i="10"/>
  <c r="P58" i="10"/>
  <c r="U58" i="10"/>
  <c r="O59" i="10"/>
  <c r="P59" i="10"/>
  <c r="U59" i="10"/>
  <c r="U44" i="10"/>
  <c r="U60" i="10"/>
  <c r="O63" i="10"/>
  <c r="P63" i="10"/>
  <c r="U63" i="10"/>
  <c r="O64" i="10"/>
  <c r="P64" i="10"/>
  <c r="U64" i="10"/>
  <c r="O65" i="10"/>
  <c r="P65" i="10"/>
  <c r="R65" i="10"/>
  <c r="U65" i="10"/>
  <c r="O66" i="10"/>
  <c r="P66" i="10"/>
  <c r="R66" i="10"/>
  <c r="U66" i="10"/>
  <c r="O67" i="10"/>
  <c r="P67" i="10"/>
  <c r="U67" i="10"/>
  <c r="O68" i="10"/>
  <c r="P68" i="10"/>
  <c r="U68" i="10"/>
  <c r="O69" i="10"/>
  <c r="P69" i="10"/>
  <c r="U69" i="10"/>
  <c r="O70" i="10"/>
  <c r="P70" i="10"/>
  <c r="U70" i="10"/>
  <c r="U62" i="10"/>
  <c r="O72" i="10"/>
  <c r="P72" i="10"/>
  <c r="U72" i="10"/>
  <c r="O74" i="10"/>
  <c r="P74" i="10"/>
  <c r="U74" i="10"/>
  <c r="O76" i="10"/>
  <c r="P76" i="10"/>
  <c r="U76" i="10"/>
  <c r="O77" i="10"/>
  <c r="P77" i="10"/>
  <c r="U77" i="10"/>
  <c r="O78" i="10"/>
  <c r="P78" i="10"/>
  <c r="U78" i="10"/>
  <c r="U75" i="10"/>
  <c r="O80" i="10"/>
  <c r="P80" i="10"/>
  <c r="U80" i="10"/>
  <c r="O81" i="10"/>
  <c r="P81" i="10"/>
  <c r="U81" i="10"/>
  <c r="O82" i="10"/>
  <c r="P82" i="10"/>
  <c r="U82" i="10"/>
  <c r="O83" i="10"/>
  <c r="P83" i="10"/>
  <c r="U83" i="10"/>
  <c r="O84" i="10"/>
  <c r="P84" i="10"/>
  <c r="U84" i="10"/>
  <c r="O85" i="10"/>
  <c r="P85" i="10"/>
  <c r="U85" i="10"/>
  <c r="O86" i="10"/>
  <c r="P86" i="10"/>
  <c r="U86" i="10"/>
  <c r="O87" i="10"/>
  <c r="P87" i="10"/>
  <c r="U87" i="10"/>
  <c r="U79" i="10"/>
  <c r="O9" i="11"/>
  <c r="P9" i="11"/>
  <c r="U9" i="11"/>
  <c r="O10" i="11"/>
  <c r="P10" i="11"/>
  <c r="U10" i="11"/>
  <c r="O11" i="11"/>
  <c r="P11" i="11"/>
  <c r="U11" i="11"/>
  <c r="O12" i="11"/>
  <c r="P12" i="11"/>
  <c r="U12" i="11"/>
  <c r="O13" i="11"/>
  <c r="P13" i="11"/>
  <c r="U13" i="11"/>
  <c r="U8" i="11"/>
  <c r="O15" i="11"/>
  <c r="P15" i="11"/>
  <c r="U15" i="11"/>
  <c r="O16" i="11"/>
  <c r="P16" i="11"/>
  <c r="U16" i="11"/>
  <c r="O17" i="11"/>
  <c r="P17" i="11"/>
  <c r="U17" i="11"/>
  <c r="O18" i="11"/>
  <c r="P18" i="11"/>
  <c r="U18" i="11"/>
  <c r="O19" i="11"/>
  <c r="P19" i="11"/>
  <c r="U19" i="11"/>
  <c r="U14" i="11"/>
  <c r="O21" i="11"/>
  <c r="P21" i="11"/>
  <c r="U21" i="11"/>
  <c r="O22" i="11"/>
  <c r="P22" i="11"/>
  <c r="U22" i="11"/>
  <c r="O23" i="11"/>
  <c r="P23" i="11"/>
  <c r="U23" i="11"/>
  <c r="O24" i="11"/>
  <c r="P24" i="11"/>
  <c r="U24" i="11"/>
  <c r="O25" i="11"/>
  <c r="P25" i="11"/>
  <c r="U25" i="11"/>
  <c r="U20" i="11"/>
  <c r="U26" i="11"/>
  <c r="O29" i="11"/>
  <c r="P29" i="11"/>
  <c r="U29" i="11"/>
  <c r="O30" i="11"/>
  <c r="P30" i="11"/>
  <c r="U30" i="11"/>
  <c r="O31" i="11"/>
  <c r="P31" i="11"/>
  <c r="U31" i="11"/>
  <c r="O32" i="11"/>
  <c r="P32" i="11"/>
  <c r="U32" i="11"/>
  <c r="O33" i="11"/>
  <c r="P33" i="11"/>
  <c r="U33" i="11"/>
  <c r="O34" i="11"/>
  <c r="P34" i="11"/>
  <c r="U34" i="11"/>
  <c r="O35" i="11"/>
  <c r="P35" i="11"/>
  <c r="U35" i="11"/>
  <c r="O36" i="11"/>
  <c r="P36" i="11"/>
  <c r="U36" i="11"/>
  <c r="O37" i="11"/>
  <c r="P37" i="11"/>
  <c r="U37" i="11"/>
  <c r="O38" i="11"/>
  <c r="P38" i="11"/>
  <c r="U38" i="11"/>
  <c r="O39" i="11"/>
  <c r="P39" i="11"/>
  <c r="U39" i="11"/>
  <c r="O40" i="11"/>
  <c r="P40" i="11"/>
  <c r="U40" i="11"/>
  <c r="O41" i="11"/>
  <c r="P41" i="11"/>
  <c r="U41" i="11"/>
  <c r="O42" i="11"/>
  <c r="P42" i="11"/>
  <c r="U42" i="11"/>
  <c r="O43" i="11"/>
  <c r="P43" i="11"/>
  <c r="U43" i="11"/>
  <c r="U28" i="11"/>
  <c r="O45" i="11"/>
  <c r="P45" i="11"/>
  <c r="U45" i="11"/>
  <c r="O46" i="11"/>
  <c r="P46" i="11"/>
  <c r="U46" i="11"/>
  <c r="O47" i="11"/>
  <c r="P47" i="11"/>
  <c r="U47" i="11"/>
  <c r="O48" i="11"/>
  <c r="P48" i="11"/>
  <c r="U48" i="11"/>
  <c r="O49" i="11"/>
  <c r="P49" i="11"/>
  <c r="U49" i="11"/>
  <c r="O50" i="11"/>
  <c r="P50" i="11"/>
  <c r="U50" i="11"/>
  <c r="O51" i="11"/>
  <c r="P51" i="11"/>
  <c r="U51" i="11"/>
  <c r="O52" i="11"/>
  <c r="P52" i="11"/>
  <c r="U52" i="11"/>
  <c r="O53" i="11"/>
  <c r="P53" i="11"/>
  <c r="U53" i="11"/>
  <c r="O54" i="11"/>
  <c r="P54" i="11"/>
  <c r="U54" i="11"/>
  <c r="O55" i="11"/>
  <c r="P55" i="11"/>
  <c r="U55" i="11"/>
  <c r="O56" i="11"/>
  <c r="P56" i="11"/>
  <c r="U56" i="11"/>
  <c r="O57" i="11"/>
  <c r="P57" i="11"/>
  <c r="U57" i="11"/>
  <c r="O58" i="11"/>
  <c r="P58" i="11"/>
  <c r="U58" i="11"/>
  <c r="O59" i="11"/>
  <c r="P59" i="11"/>
  <c r="U59" i="11"/>
  <c r="U44" i="11"/>
  <c r="U60" i="11"/>
  <c r="O63" i="11"/>
  <c r="P63" i="11"/>
  <c r="U63" i="11"/>
  <c r="O64" i="11"/>
  <c r="P64" i="11"/>
  <c r="U64" i="11"/>
  <c r="O65" i="11"/>
  <c r="P65" i="11"/>
  <c r="R65" i="11"/>
  <c r="U65" i="11"/>
  <c r="O66" i="11"/>
  <c r="P66" i="11"/>
  <c r="R66" i="11"/>
  <c r="U66" i="11"/>
  <c r="O67" i="11"/>
  <c r="P67" i="11"/>
  <c r="U67" i="11"/>
  <c r="O68" i="11"/>
  <c r="P68" i="11"/>
  <c r="U68" i="11"/>
  <c r="O69" i="11"/>
  <c r="P69" i="11"/>
  <c r="U69" i="11"/>
  <c r="O70" i="11"/>
  <c r="P70" i="11"/>
  <c r="U70" i="11"/>
  <c r="U62" i="11"/>
  <c r="O72" i="11"/>
  <c r="P72" i="11"/>
  <c r="U72" i="11"/>
  <c r="O74" i="11"/>
  <c r="P74" i="11"/>
  <c r="U74" i="11"/>
  <c r="O76" i="11"/>
  <c r="P76" i="11"/>
  <c r="U76" i="11"/>
  <c r="O77" i="11"/>
  <c r="P77" i="11"/>
  <c r="U77" i="11"/>
  <c r="O78" i="11"/>
  <c r="P78" i="11"/>
  <c r="U78" i="11"/>
  <c r="U75" i="11"/>
  <c r="O80" i="11"/>
  <c r="P80" i="11"/>
  <c r="U80" i="11"/>
  <c r="O81" i="11"/>
  <c r="P81" i="11"/>
  <c r="U81" i="11"/>
  <c r="O82" i="11"/>
  <c r="P82" i="11"/>
  <c r="U82" i="11"/>
  <c r="O83" i="11"/>
  <c r="P83" i="11"/>
  <c r="U83" i="11"/>
  <c r="O84" i="11"/>
  <c r="P84" i="11"/>
  <c r="U84" i="11"/>
  <c r="O85" i="11"/>
  <c r="P85" i="11"/>
  <c r="U85" i="11"/>
  <c r="O86" i="11"/>
  <c r="P86" i="11"/>
  <c r="U86" i="11"/>
  <c r="O87" i="11"/>
  <c r="P87" i="11"/>
  <c r="U87" i="11"/>
  <c r="U79" i="11"/>
  <c r="O9" i="12"/>
  <c r="P9" i="12"/>
  <c r="U9" i="12"/>
  <c r="O10" i="12"/>
  <c r="P10" i="12"/>
  <c r="U10" i="12"/>
  <c r="O11" i="12"/>
  <c r="P11" i="12"/>
  <c r="U11" i="12"/>
  <c r="O12" i="12"/>
  <c r="P12" i="12"/>
  <c r="U12" i="12"/>
  <c r="O13" i="12"/>
  <c r="P13" i="12"/>
  <c r="U13" i="12"/>
  <c r="U8" i="12"/>
  <c r="O15" i="12"/>
  <c r="P15" i="12"/>
  <c r="U15" i="12"/>
  <c r="O16" i="12"/>
  <c r="P16" i="12"/>
  <c r="U16" i="12"/>
  <c r="O17" i="12"/>
  <c r="P17" i="12"/>
  <c r="U17" i="12"/>
  <c r="O18" i="12"/>
  <c r="P18" i="12"/>
  <c r="U18" i="12"/>
  <c r="O19" i="12"/>
  <c r="P19" i="12"/>
  <c r="U19" i="12"/>
  <c r="U14" i="12"/>
  <c r="O21" i="12"/>
  <c r="P21" i="12"/>
  <c r="U21" i="12"/>
  <c r="O22" i="12"/>
  <c r="P22" i="12"/>
  <c r="U22" i="12"/>
  <c r="O23" i="12"/>
  <c r="P23" i="12"/>
  <c r="U23" i="12"/>
  <c r="O24" i="12"/>
  <c r="P24" i="12"/>
  <c r="U24" i="12"/>
  <c r="O25" i="12"/>
  <c r="P25" i="12"/>
  <c r="U25" i="12"/>
  <c r="U20" i="12"/>
  <c r="U26" i="12"/>
  <c r="O29" i="12"/>
  <c r="P29" i="12"/>
  <c r="U29" i="12"/>
  <c r="O30" i="12"/>
  <c r="P30" i="12"/>
  <c r="U30" i="12"/>
  <c r="O31" i="12"/>
  <c r="P31" i="12"/>
  <c r="U31" i="12"/>
  <c r="O32" i="12"/>
  <c r="P32" i="12"/>
  <c r="U32" i="12"/>
  <c r="O33" i="12"/>
  <c r="P33" i="12"/>
  <c r="U33" i="12"/>
  <c r="O34" i="12"/>
  <c r="P34" i="12"/>
  <c r="U34" i="12"/>
  <c r="O35" i="12"/>
  <c r="P35" i="12"/>
  <c r="U35" i="12"/>
  <c r="O36" i="12"/>
  <c r="P36" i="12"/>
  <c r="U36" i="12"/>
  <c r="O37" i="12"/>
  <c r="P37" i="12"/>
  <c r="U37" i="12"/>
  <c r="O38" i="12"/>
  <c r="P38" i="12"/>
  <c r="U38" i="12"/>
  <c r="O39" i="12"/>
  <c r="P39" i="12"/>
  <c r="U39" i="12"/>
  <c r="O40" i="12"/>
  <c r="P40" i="12"/>
  <c r="U40" i="12"/>
  <c r="O41" i="12"/>
  <c r="P41" i="12"/>
  <c r="U41" i="12"/>
  <c r="O42" i="12"/>
  <c r="P42" i="12"/>
  <c r="U42" i="12"/>
  <c r="O43" i="12"/>
  <c r="P43" i="12"/>
  <c r="U43" i="12"/>
  <c r="U28" i="12"/>
  <c r="O45" i="12"/>
  <c r="P45" i="12"/>
  <c r="U45" i="12"/>
  <c r="O46" i="12"/>
  <c r="P46" i="12"/>
  <c r="U46" i="12"/>
  <c r="O47" i="12"/>
  <c r="P47" i="12"/>
  <c r="U47" i="12"/>
  <c r="O48" i="12"/>
  <c r="P48" i="12"/>
  <c r="U48" i="12"/>
  <c r="O49" i="12"/>
  <c r="P49" i="12"/>
  <c r="U49" i="12"/>
  <c r="O50" i="12"/>
  <c r="P50" i="12"/>
  <c r="U50" i="12"/>
  <c r="O51" i="12"/>
  <c r="P51" i="12"/>
  <c r="U51" i="12"/>
  <c r="O52" i="12"/>
  <c r="P52" i="12"/>
  <c r="U52" i="12"/>
  <c r="O53" i="12"/>
  <c r="P53" i="12"/>
  <c r="U53" i="12"/>
  <c r="O54" i="12"/>
  <c r="P54" i="12"/>
  <c r="U54" i="12"/>
  <c r="O55" i="12"/>
  <c r="P55" i="12"/>
  <c r="U55" i="12"/>
  <c r="O56" i="12"/>
  <c r="P56" i="12"/>
  <c r="U56" i="12"/>
  <c r="O57" i="12"/>
  <c r="P57" i="12"/>
  <c r="U57" i="12"/>
  <c r="O58" i="12"/>
  <c r="P58" i="12"/>
  <c r="U58" i="12"/>
  <c r="O59" i="12"/>
  <c r="P59" i="12"/>
  <c r="U59" i="12"/>
  <c r="U44" i="12"/>
  <c r="U60" i="12"/>
  <c r="O63" i="12"/>
  <c r="P63" i="12"/>
  <c r="U63" i="12"/>
  <c r="O64" i="12"/>
  <c r="P64" i="12"/>
  <c r="U64" i="12"/>
  <c r="O65" i="12"/>
  <c r="P65" i="12"/>
  <c r="R65" i="12"/>
  <c r="U65" i="12"/>
  <c r="O66" i="12"/>
  <c r="P66" i="12"/>
  <c r="R66" i="12"/>
  <c r="U66" i="12"/>
  <c r="O67" i="12"/>
  <c r="P67" i="12"/>
  <c r="U67" i="12"/>
  <c r="O68" i="12"/>
  <c r="P68" i="12"/>
  <c r="U68" i="12"/>
  <c r="O69" i="12"/>
  <c r="P69" i="12"/>
  <c r="U69" i="12"/>
  <c r="O70" i="12"/>
  <c r="P70" i="12"/>
  <c r="U70" i="12"/>
  <c r="U62" i="12"/>
  <c r="O72" i="12"/>
  <c r="P72" i="12"/>
  <c r="U72" i="12"/>
  <c r="O74" i="12"/>
  <c r="P74" i="12"/>
  <c r="U74" i="12"/>
  <c r="O76" i="12"/>
  <c r="P76" i="12"/>
  <c r="U76" i="12"/>
  <c r="O77" i="12"/>
  <c r="P77" i="12"/>
  <c r="U77" i="12"/>
  <c r="O78" i="12"/>
  <c r="P78" i="12"/>
  <c r="U78" i="12"/>
  <c r="U75" i="12"/>
  <c r="O80" i="12"/>
  <c r="P80" i="12"/>
  <c r="U80" i="12"/>
  <c r="O81" i="12"/>
  <c r="P81" i="12"/>
  <c r="U81" i="12"/>
  <c r="O82" i="12"/>
  <c r="P82" i="12"/>
  <c r="U82" i="12"/>
  <c r="O83" i="12"/>
  <c r="P83" i="12"/>
  <c r="U83" i="12"/>
  <c r="O84" i="12"/>
  <c r="P84" i="12"/>
  <c r="U84" i="12"/>
  <c r="O85" i="12"/>
  <c r="P85" i="12"/>
  <c r="U85" i="12"/>
  <c r="O86" i="12"/>
  <c r="P86" i="12"/>
  <c r="U86" i="12"/>
  <c r="O87" i="12"/>
  <c r="P87" i="12"/>
  <c r="U87" i="12"/>
  <c r="U79" i="12"/>
  <c r="O9" i="13"/>
  <c r="P9" i="13"/>
  <c r="U9" i="13"/>
  <c r="O10" i="13"/>
  <c r="P10" i="13"/>
  <c r="U10" i="13"/>
  <c r="O11" i="13"/>
  <c r="P11" i="13"/>
  <c r="U11" i="13"/>
  <c r="O12" i="13"/>
  <c r="P12" i="13"/>
  <c r="U12" i="13"/>
  <c r="O13" i="13"/>
  <c r="P13" i="13"/>
  <c r="U13" i="13"/>
  <c r="U8" i="13"/>
  <c r="O15" i="13"/>
  <c r="P15" i="13"/>
  <c r="U15" i="13"/>
  <c r="O16" i="13"/>
  <c r="P16" i="13"/>
  <c r="U16" i="13"/>
  <c r="O17" i="13"/>
  <c r="P17" i="13"/>
  <c r="U17" i="13"/>
  <c r="O18" i="13"/>
  <c r="P18" i="13"/>
  <c r="U18" i="13"/>
  <c r="O19" i="13"/>
  <c r="P19" i="13"/>
  <c r="U19" i="13"/>
  <c r="U14" i="13"/>
  <c r="O21" i="13"/>
  <c r="P21" i="13"/>
  <c r="U21" i="13"/>
  <c r="O22" i="13"/>
  <c r="P22" i="13"/>
  <c r="U22" i="13"/>
  <c r="O23" i="13"/>
  <c r="P23" i="13"/>
  <c r="U23" i="13"/>
  <c r="O24" i="13"/>
  <c r="P24" i="13"/>
  <c r="U24" i="13"/>
  <c r="O25" i="13"/>
  <c r="P25" i="13"/>
  <c r="U25" i="13"/>
  <c r="U20" i="13"/>
  <c r="U26" i="13"/>
  <c r="O29" i="13"/>
  <c r="P29" i="13"/>
  <c r="U29" i="13"/>
  <c r="O30" i="13"/>
  <c r="P30" i="13"/>
  <c r="U30" i="13"/>
  <c r="O31" i="13"/>
  <c r="P31" i="13"/>
  <c r="U31" i="13"/>
  <c r="O32" i="13"/>
  <c r="P32" i="13"/>
  <c r="U32" i="13"/>
  <c r="O33" i="13"/>
  <c r="P33" i="13"/>
  <c r="U33" i="13"/>
  <c r="O34" i="13"/>
  <c r="P34" i="13"/>
  <c r="U34" i="13"/>
  <c r="O35" i="13"/>
  <c r="P35" i="13"/>
  <c r="U35" i="13"/>
  <c r="O36" i="13"/>
  <c r="P36" i="13"/>
  <c r="U36" i="13"/>
  <c r="O37" i="13"/>
  <c r="P37" i="13"/>
  <c r="U37" i="13"/>
  <c r="O38" i="13"/>
  <c r="P38" i="13"/>
  <c r="U38" i="13"/>
  <c r="O39" i="13"/>
  <c r="P39" i="13"/>
  <c r="U39" i="13"/>
  <c r="O40" i="13"/>
  <c r="P40" i="13"/>
  <c r="U40" i="13"/>
  <c r="O41" i="13"/>
  <c r="P41" i="13"/>
  <c r="U41" i="13"/>
  <c r="O42" i="13"/>
  <c r="P42" i="13"/>
  <c r="U42" i="13"/>
  <c r="O43" i="13"/>
  <c r="P43" i="13"/>
  <c r="U43" i="13"/>
  <c r="U28" i="13"/>
  <c r="O45" i="13"/>
  <c r="P45" i="13"/>
  <c r="U45" i="13"/>
  <c r="O46" i="13"/>
  <c r="P46" i="13"/>
  <c r="U46" i="13"/>
  <c r="O47" i="13"/>
  <c r="P47" i="13"/>
  <c r="U47" i="13"/>
  <c r="O48" i="13"/>
  <c r="P48" i="13"/>
  <c r="U48" i="13"/>
  <c r="O49" i="13"/>
  <c r="P49" i="13"/>
  <c r="U49" i="13"/>
  <c r="O50" i="13"/>
  <c r="P50" i="13"/>
  <c r="U50" i="13"/>
  <c r="O51" i="13"/>
  <c r="P51" i="13"/>
  <c r="U51" i="13"/>
  <c r="O52" i="13"/>
  <c r="P52" i="13"/>
  <c r="U52" i="13"/>
  <c r="O53" i="13"/>
  <c r="P53" i="13"/>
  <c r="U53" i="13"/>
  <c r="O54" i="13"/>
  <c r="P54" i="13"/>
  <c r="U54" i="13"/>
  <c r="O55" i="13"/>
  <c r="P55" i="13"/>
  <c r="U55" i="13"/>
  <c r="O56" i="13"/>
  <c r="P56" i="13"/>
  <c r="U56" i="13"/>
  <c r="O57" i="13"/>
  <c r="P57" i="13"/>
  <c r="U57" i="13"/>
  <c r="O58" i="13"/>
  <c r="P58" i="13"/>
  <c r="U58" i="13"/>
  <c r="O59" i="13"/>
  <c r="P59" i="13"/>
  <c r="U59" i="13"/>
  <c r="U44" i="13"/>
  <c r="U60" i="13"/>
  <c r="O63" i="13"/>
  <c r="P63" i="13"/>
  <c r="U63" i="13"/>
  <c r="O64" i="13"/>
  <c r="P64" i="13"/>
  <c r="U64" i="13"/>
  <c r="O65" i="13"/>
  <c r="P65" i="13"/>
  <c r="U65" i="13"/>
  <c r="O66" i="13"/>
  <c r="P66" i="13"/>
  <c r="R66" i="13"/>
  <c r="U66" i="13"/>
  <c r="O67" i="13"/>
  <c r="P67" i="13"/>
  <c r="U67" i="13"/>
  <c r="O68" i="13"/>
  <c r="P68" i="13"/>
  <c r="U68" i="13"/>
  <c r="O69" i="13"/>
  <c r="P69" i="13"/>
  <c r="U69" i="13"/>
  <c r="O70" i="13"/>
  <c r="P70" i="13"/>
  <c r="U70" i="13"/>
  <c r="U62" i="13"/>
  <c r="O72" i="13"/>
  <c r="P72" i="13"/>
  <c r="U72" i="13"/>
  <c r="O74" i="13"/>
  <c r="P74" i="13"/>
  <c r="U74" i="13"/>
  <c r="O76" i="13"/>
  <c r="P76" i="13"/>
  <c r="U76" i="13"/>
  <c r="O77" i="13"/>
  <c r="P77" i="13"/>
  <c r="U77" i="13"/>
  <c r="O78" i="13"/>
  <c r="P78" i="13"/>
  <c r="U78" i="13"/>
  <c r="U75" i="13"/>
  <c r="O80" i="13"/>
  <c r="P80" i="13"/>
  <c r="U80" i="13"/>
  <c r="O81" i="13"/>
  <c r="P81" i="13"/>
  <c r="U81" i="13"/>
  <c r="O82" i="13"/>
  <c r="P82" i="13"/>
  <c r="U82" i="13"/>
  <c r="O83" i="13"/>
  <c r="P83" i="13"/>
  <c r="U83" i="13"/>
  <c r="O84" i="13"/>
  <c r="P84" i="13"/>
  <c r="U84" i="13"/>
  <c r="O85" i="13"/>
  <c r="P85" i="13"/>
  <c r="U85" i="13"/>
  <c r="O86" i="13"/>
  <c r="P86" i="13"/>
  <c r="U86" i="13"/>
  <c r="O87" i="13"/>
  <c r="P87" i="13"/>
  <c r="U87" i="13"/>
  <c r="U79" i="13"/>
  <c r="O9" i="14"/>
  <c r="P9" i="14"/>
  <c r="U9" i="14"/>
  <c r="O10" i="14"/>
  <c r="P10" i="14"/>
  <c r="U10" i="14"/>
  <c r="O11" i="14"/>
  <c r="P11" i="14"/>
  <c r="U11" i="14"/>
  <c r="O12" i="14"/>
  <c r="P12" i="14"/>
  <c r="U12" i="14"/>
  <c r="O13" i="14"/>
  <c r="P13" i="14"/>
  <c r="U13" i="14"/>
  <c r="U8" i="14"/>
  <c r="O15" i="14"/>
  <c r="P15" i="14"/>
  <c r="U15" i="14"/>
  <c r="O16" i="14"/>
  <c r="P16" i="14"/>
  <c r="U16" i="14"/>
  <c r="O17" i="14"/>
  <c r="P17" i="14"/>
  <c r="U17" i="14"/>
  <c r="O18" i="14"/>
  <c r="P18" i="14"/>
  <c r="U18" i="14"/>
  <c r="O19" i="14"/>
  <c r="P19" i="14"/>
  <c r="U19" i="14"/>
  <c r="U14" i="14"/>
  <c r="O21" i="14"/>
  <c r="P21" i="14"/>
  <c r="U21" i="14"/>
  <c r="O22" i="14"/>
  <c r="P22" i="14"/>
  <c r="U22" i="14"/>
  <c r="O23" i="14"/>
  <c r="P23" i="14"/>
  <c r="U23" i="14"/>
  <c r="O24" i="14"/>
  <c r="P24" i="14"/>
  <c r="U24" i="14"/>
  <c r="O25" i="14"/>
  <c r="P25" i="14"/>
  <c r="U25" i="14"/>
  <c r="U20" i="14"/>
  <c r="U26" i="14"/>
  <c r="O29" i="14"/>
  <c r="P29" i="14"/>
  <c r="U29" i="14"/>
  <c r="O30" i="14"/>
  <c r="P30" i="14"/>
  <c r="U30" i="14"/>
  <c r="O31" i="14"/>
  <c r="P31" i="14"/>
  <c r="U31" i="14"/>
  <c r="O32" i="14"/>
  <c r="P32" i="14"/>
  <c r="U32" i="14"/>
  <c r="O33" i="14"/>
  <c r="P33" i="14"/>
  <c r="U33" i="14"/>
  <c r="O34" i="14"/>
  <c r="P34" i="14"/>
  <c r="U34" i="14"/>
  <c r="O35" i="14"/>
  <c r="P35" i="14"/>
  <c r="U35" i="14"/>
  <c r="O36" i="14"/>
  <c r="P36" i="14"/>
  <c r="U36" i="14"/>
  <c r="O37" i="14"/>
  <c r="P37" i="14"/>
  <c r="U37" i="14"/>
  <c r="O38" i="14"/>
  <c r="P38" i="14"/>
  <c r="U38" i="14"/>
  <c r="O39" i="14"/>
  <c r="P39" i="14"/>
  <c r="U39" i="14"/>
  <c r="O40" i="14"/>
  <c r="P40" i="14"/>
  <c r="U40" i="14"/>
  <c r="O41" i="14"/>
  <c r="P41" i="14"/>
  <c r="U41" i="14"/>
  <c r="O42" i="14"/>
  <c r="P42" i="14"/>
  <c r="U42" i="14"/>
  <c r="O43" i="14"/>
  <c r="P43" i="14"/>
  <c r="U43" i="14"/>
  <c r="U28" i="14"/>
  <c r="O45" i="14"/>
  <c r="P45" i="14"/>
  <c r="U45" i="14"/>
  <c r="O46" i="14"/>
  <c r="P46" i="14"/>
  <c r="U46" i="14"/>
  <c r="O47" i="14"/>
  <c r="P47" i="14"/>
  <c r="U47" i="14"/>
  <c r="O48" i="14"/>
  <c r="P48" i="14"/>
  <c r="U48" i="14"/>
  <c r="O49" i="14"/>
  <c r="P49" i="14"/>
  <c r="U49" i="14"/>
  <c r="O50" i="14"/>
  <c r="P50" i="14"/>
  <c r="U50" i="14"/>
  <c r="O51" i="14"/>
  <c r="P51" i="14"/>
  <c r="U51" i="14"/>
  <c r="O52" i="14"/>
  <c r="P52" i="14"/>
  <c r="U52" i="14"/>
  <c r="O53" i="14"/>
  <c r="P53" i="14"/>
  <c r="U53" i="14"/>
  <c r="O54" i="14"/>
  <c r="P54" i="14"/>
  <c r="U54" i="14"/>
  <c r="O55" i="14"/>
  <c r="P55" i="14"/>
  <c r="U55" i="14"/>
  <c r="O56" i="14"/>
  <c r="P56" i="14"/>
  <c r="U56" i="14"/>
  <c r="O57" i="14"/>
  <c r="P57" i="14"/>
  <c r="U57" i="14"/>
  <c r="O58" i="14"/>
  <c r="P58" i="14"/>
  <c r="U58" i="14"/>
  <c r="O59" i="14"/>
  <c r="P59" i="14"/>
  <c r="U59" i="14"/>
  <c r="U44" i="14"/>
  <c r="U60" i="14"/>
  <c r="O63" i="14"/>
  <c r="P63" i="14"/>
  <c r="U63" i="14"/>
  <c r="O64" i="14"/>
  <c r="P64" i="14"/>
  <c r="U64" i="14"/>
  <c r="O65" i="14"/>
  <c r="P65" i="14"/>
  <c r="R65" i="14"/>
  <c r="U65" i="14"/>
  <c r="O66" i="14"/>
  <c r="P66" i="14"/>
  <c r="R66" i="14"/>
  <c r="U66" i="14"/>
  <c r="O67" i="14"/>
  <c r="P67" i="14"/>
  <c r="U67" i="14"/>
  <c r="O68" i="14"/>
  <c r="P68" i="14"/>
  <c r="U68" i="14"/>
  <c r="O69" i="14"/>
  <c r="P69" i="14"/>
  <c r="U69" i="14"/>
  <c r="O70" i="14"/>
  <c r="P70" i="14"/>
  <c r="U70" i="14"/>
  <c r="U62" i="14"/>
  <c r="O72" i="14"/>
  <c r="P72" i="14"/>
  <c r="U72" i="14"/>
  <c r="O74" i="14"/>
  <c r="P74" i="14"/>
  <c r="U74" i="14"/>
  <c r="O76" i="14"/>
  <c r="P76" i="14"/>
  <c r="U76" i="14"/>
  <c r="O77" i="14"/>
  <c r="P77" i="14"/>
  <c r="U77" i="14"/>
  <c r="O78" i="14"/>
  <c r="P78" i="14"/>
  <c r="U78" i="14"/>
  <c r="U75" i="14"/>
  <c r="O80" i="14"/>
  <c r="P80" i="14"/>
  <c r="U80" i="14"/>
  <c r="O81" i="14"/>
  <c r="P81" i="14"/>
  <c r="U81" i="14"/>
  <c r="O82" i="14"/>
  <c r="P82" i="14"/>
  <c r="U82" i="14"/>
  <c r="O83" i="14"/>
  <c r="P83" i="14"/>
  <c r="U83" i="14"/>
  <c r="O84" i="14"/>
  <c r="P84" i="14"/>
  <c r="U84" i="14"/>
  <c r="O85" i="14"/>
  <c r="P85" i="14"/>
  <c r="U85" i="14"/>
  <c r="O86" i="14"/>
  <c r="P86" i="14"/>
  <c r="U86" i="14"/>
  <c r="O87" i="14"/>
  <c r="P87" i="14"/>
  <c r="U87" i="14"/>
  <c r="U79" i="14"/>
  <c r="U3" i="15"/>
  <c r="U2" i="15"/>
  <c r="U1" i="15"/>
  <c r="L41" i="6"/>
  <c r="L29" i="6"/>
  <c r="L30" i="6"/>
  <c r="L42" i="6"/>
  <c r="L49" i="6"/>
  <c r="L50" i="6"/>
  <c r="L51" i="6"/>
  <c r="L54" i="6"/>
  <c r="L55" i="6"/>
  <c r="L56" i="6"/>
  <c r="L57" i="6"/>
  <c r="L58" i="6"/>
  <c r="L59" i="6"/>
  <c r="L72" i="6"/>
  <c r="L74" i="6"/>
  <c r="L85" i="6"/>
  <c r="L84" i="6"/>
  <c r="L80" i="6"/>
  <c r="L81" i="6"/>
  <c r="L82" i="6"/>
  <c r="L86" i="6"/>
  <c r="L87" i="6"/>
  <c r="L63" i="6"/>
  <c r="L64" i="6"/>
  <c r="L65" i="6"/>
  <c r="L66" i="6"/>
  <c r="L67" i="6"/>
  <c r="L68" i="6"/>
  <c r="L69" i="6"/>
  <c r="L70" i="6"/>
  <c r="L62" i="6"/>
  <c r="L76" i="6"/>
  <c r="L77" i="6"/>
  <c r="L78" i="6"/>
  <c r="L75" i="6"/>
  <c r="L9" i="6"/>
  <c r="L10" i="6"/>
  <c r="L11" i="6"/>
  <c r="L12" i="6"/>
  <c r="L13" i="6"/>
  <c r="L8" i="6"/>
  <c r="L15" i="6"/>
  <c r="L16" i="6"/>
  <c r="L17" i="6"/>
  <c r="L18" i="6"/>
  <c r="L19" i="6"/>
  <c r="L14" i="6"/>
  <c r="L21" i="6"/>
  <c r="L22" i="6"/>
  <c r="L23" i="6"/>
  <c r="L24" i="6"/>
  <c r="L25" i="6"/>
  <c r="L20" i="6"/>
  <c r="L26" i="6"/>
  <c r="L3" i="15"/>
  <c r="L2" i="15"/>
  <c r="L1" i="15"/>
  <c r="H41" i="15"/>
  <c r="Q52" i="3"/>
  <c r="Q16" i="3"/>
  <c r="O16" i="3"/>
  <c r="E79" i="3"/>
  <c r="E62" i="3"/>
  <c r="E75" i="3"/>
  <c r="E71" i="3"/>
  <c r="E88" i="3"/>
  <c r="E44" i="3"/>
  <c r="E28" i="3"/>
  <c r="E60" i="3"/>
  <c r="F44" i="3"/>
  <c r="N8" i="3"/>
  <c r="N14" i="3"/>
  <c r="N20" i="3"/>
  <c r="N26" i="3"/>
  <c r="N28" i="3"/>
  <c r="N44" i="3"/>
  <c r="N60" i="3"/>
  <c r="N62" i="3"/>
  <c r="N71" i="3"/>
  <c r="N75" i="3"/>
  <c r="N79" i="3"/>
  <c r="N88" i="3"/>
  <c r="N89" i="3"/>
  <c r="E89" i="14"/>
  <c r="E88" i="14"/>
  <c r="E87" i="14"/>
  <c r="E86" i="14"/>
  <c r="E82" i="14"/>
  <c r="E81" i="14"/>
  <c r="E80" i="14"/>
  <c r="E79" i="14"/>
  <c r="E78" i="14"/>
  <c r="E75" i="14"/>
  <c r="E74" i="14"/>
  <c r="E71" i="14"/>
  <c r="E70" i="14"/>
  <c r="E62" i="14"/>
  <c r="E61" i="14"/>
  <c r="E60" i="14"/>
  <c r="E59" i="14"/>
  <c r="E58" i="14"/>
  <c r="E57" i="14"/>
  <c r="E56" i="14"/>
  <c r="E55" i="14"/>
  <c r="E54" i="14"/>
  <c r="E51" i="14"/>
  <c r="E50" i="14"/>
  <c r="E49" i="14"/>
  <c r="E48" i="14"/>
  <c r="E47" i="14"/>
  <c r="E46" i="14"/>
  <c r="E45" i="14"/>
  <c r="E44" i="14"/>
  <c r="E28" i="14"/>
  <c r="E27" i="14"/>
  <c r="E26" i="14"/>
  <c r="E25" i="14"/>
  <c r="E24" i="14"/>
  <c r="E23" i="14"/>
  <c r="E22" i="14"/>
  <c r="E21" i="14"/>
  <c r="E20" i="14"/>
  <c r="E19" i="14"/>
  <c r="E18" i="14"/>
  <c r="E15" i="14"/>
  <c r="E14" i="14"/>
  <c r="E13" i="14"/>
  <c r="E12" i="14"/>
  <c r="E11" i="14"/>
  <c r="E10" i="14"/>
  <c r="E9" i="14"/>
  <c r="E8" i="14"/>
  <c r="M8" i="3"/>
  <c r="M14" i="3"/>
  <c r="M20" i="3"/>
  <c r="M26" i="3"/>
  <c r="M28" i="3"/>
  <c r="M44" i="3"/>
  <c r="M60" i="3"/>
  <c r="M62" i="3"/>
  <c r="M71" i="3"/>
  <c r="M75" i="3"/>
  <c r="M79" i="3"/>
  <c r="M88" i="3"/>
  <c r="M89" i="3"/>
  <c r="E89" i="13"/>
  <c r="E88" i="13"/>
  <c r="E87" i="13"/>
  <c r="E86" i="13"/>
  <c r="E82" i="13"/>
  <c r="E81" i="13"/>
  <c r="E80" i="13"/>
  <c r="E79" i="13"/>
  <c r="E78" i="13"/>
  <c r="E77" i="13"/>
  <c r="E76" i="13"/>
  <c r="E75" i="13"/>
  <c r="E74" i="13"/>
  <c r="E71" i="13"/>
  <c r="E70" i="13"/>
  <c r="E69" i="13"/>
  <c r="E68" i="13"/>
  <c r="E67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5" i="13"/>
  <c r="E14" i="13"/>
  <c r="E13" i="13"/>
  <c r="E12" i="13"/>
  <c r="E11" i="13"/>
  <c r="E10" i="13"/>
  <c r="E9" i="13"/>
  <c r="E8" i="13"/>
  <c r="L8" i="3"/>
  <c r="L14" i="3"/>
  <c r="L20" i="3"/>
  <c r="L26" i="3"/>
  <c r="L28" i="3"/>
  <c r="L44" i="3"/>
  <c r="L60" i="3"/>
  <c r="L62" i="3"/>
  <c r="L71" i="3"/>
  <c r="L75" i="3"/>
  <c r="L79" i="3"/>
  <c r="L88" i="3"/>
  <c r="L89" i="3"/>
  <c r="E89" i="12"/>
  <c r="E88" i="12"/>
  <c r="E87" i="12"/>
  <c r="E86" i="12"/>
  <c r="E82" i="12"/>
  <c r="E81" i="12"/>
  <c r="E80" i="12"/>
  <c r="E79" i="12"/>
  <c r="E78" i="12"/>
  <c r="E77" i="12"/>
  <c r="E76" i="12"/>
  <c r="E75" i="12"/>
  <c r="E74" i="12"/>
  <c r="E71" i="12"/>
  <c r="E70" i="12"/>
  <c r="E69" i="12"/>
  <c r="E68" i="12"/>
  <c r="E67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5" i="12"/>
  <c r="E14" i="12"/>
  <c r="E13" i="12"/>
  <c r="E12" i="12"/>
  <c r="E11" i="12"/>
  <c r="E10" i="12"/>
  <c r="E9" i="12"/>
  <c r="E8" i="12"/>
  <c r="K8" i="3"/>
  <c r="K14" i="3"/>
  <c r="K20" i="3"/>
  <c r="K26" i="3"/>
  <c r="K28" i="3"/>
  <c r="K44" i="3"/>
  <c r="K60" i="3"/>
  <c r="K62" i="3"/>
  <c r="K71" i="3"/>
  <c r="K75" i="3"/>
  <c r="K79" i="3"/>
  <c r="K88" i="3"/>
  <c r="K89" i="3"/>
  <c r="E89" i="11"/>
  <c r="E88" i="11"/>
  <c r="E87" i="11"/>
  <c r="E86" i="11"/>
  <c r="E82" i="11"/>
  <c r="E81" i="11"/>
  <c r="E80" i="11"/>
  <c r="E79" i="11"/>
  <c r="E78" i="11"/>
  <c r="E77" i="11"/>
  <c r="E76" i="11"/>
  <c r="E75" i="11"/>
  <c r="E74" i="11"/>
  <c r="E71" i="11"/>
  <c r="E70" i="11"/>
  <c r="E69" i="11"/>
  <c r="E68" i="11"/>
  <c r="E67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5" i="11"/>
  <c r="E14" i="11"/>
  <c r="E13" i="11"/>
  <c r="E12" i="11"/>
  <c r="E11" i="11"/>
  <c r="E10" i="11"/>
  <c r="E9" i="11"/>
  <c r="E8" i="11"/>
  <c r="J8" i="3"/>
  <c r="J14" i="3"/>
  <c r="J20" i="3"/>
  <c r="J26" i="3"/>
  <c r="J28" i="3"/>
  <c r="J44" i="3"/>
  <c r="J60" i="3"/>
  <c r="J62" i="3"/>
  <c r="J71" i="3"/>
  <c r="J75" i="3"/>
  <c r="J79" i="3"/>
  <c r="J88" i="3"/>
  <c r="J89" i="3"/>
  <c r="E89" i="10"/>
  <c r="E88" i="10"/>
  <c r="E87" i="10"/>
  <c r="E86" i="10"/>
  <c r="E82" i="10"/>
  <c r="E81" i="10"/>
  <c r="E80" i="10"/>
  <c r="E79" i="10"/>
  <c r="E78" i="10"/>
  <c r="E77" i="10"/>
  <c r="E76" i="10"/>
  <c r="E75" i="10"/>
  <c r="E74" i="10"/>
  <c r="E71" i="10"/>
  <c r="E70" i="10"/>
  <c r="E69" i="10"/>
  <c r="E68" i="10"/>
  <c r="E67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5" i="10"/>
  <c r="E14" i="10"/>
  <c r="E13" i="10"/>
  <c r="E12" i="10"/>
  <c r="E11" i="10"/>
  <c r="E10" i="10"/>
  <c r="E9" i="10"/>
  <c r="E8" i="10"/>
  <c r="I8" i="3"/>
  <c r="I14" i="3"/>
  <c r="I20" i="3"/>
  <c r="I26" i="3"/>
  <c r="I28" i="3"/>
  <c r="I44" i="3"/>
  <c r="I60" i="3"/>
  <c r="I62" i="3"/>
  <c r="I71" i="3"/>
  <c r="I75" i="3"/>
  <c r="I79" i="3"/>
  <c r="I88" i="3"/>
  <c r="I89" i="3"/>
  <c r="E89" i="9"/>
  <c r="E88" i="9"/>
  <c r="E87" i="9"/>
  <c r="E86" i="9"/>
  <c r="E82" i="9"/>
  <c r="E81" i="9"/>
  <c r="E80" i="9"/>
  <c r="E79" i="9"/>
  <c r="E78" i="9"/>
  <c r="E77" i="9"/>
  <c r="E76" i="9"/>
  <c r="E75" i="9"/>
  <c r="E74" i="9"/>
  <c r="E71" i="9"/>
  <c r="E70" i="9"/>
  <c r="E69" i="9"/>
  <c r="E68" i="9"/>
  <c r="E67" i="9"/>
  <c r="E65" i="9"/>
  <c r="E64" i="9"/>
  <c r="E63" i="9"/>
  <c r="E62" i="9"/>
  <c r="E61" i="9"/>
  <c r="E60" i="9"/>
  <c r="E59" i="9"/>
  <c r="E58" i="9"/>
  <c r="E57" i="9"/>
  <c r="E56" i="9"/>
  <c r="E55" i="9"/>
  <c r="E54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5" i="9"/>
  <c r="E14" i="9"/>
  <c r="E13" i="9"/>
  <c r="E12" i="9"/>
  <c r="E11" i="9"/>
  <c r="E10" i="9"/>
  <c r="E9" i="9"/>
  <c r="E8" i="9"/>
  <c r="H8" i="3"/>
  <c r="H14" i="3"/>
  <c r="H20" i="3"/>
  <c r="H26" i="3"/>
  <c r="H28" i="3"/>
  <c r="H44" i="3"/>
  <c r="H60" i="3"/>
  <c r="H62" i="3"/>
  <c r="H71" i="3"/>
  <c r="H75" i="3"/>
  <c r="H79" i="3"/>
  <c r="H88" i="3"/>
  <c r="H89" i="3"/>
  <c r="E89" i="8"/>
  <c r="E88" i="8"/>
  <c r="E87" i="8"/>
  <c r="E86" i="8"/>
  <c r="E82" i="8"/>
  <c r="E81" i="8"/>
  <c r="E80" i="8"/>
  <c r="E79" i="8"/>
  <c r="E78" i="8"/>
  <c r="E77" i="8"/>
  <c r="E76" i="8"/>
  <c r="E75" i="8"/>
  <c r="E74" i="8"/>
  <c r="E71" i="8"/>
  <c r="E70" i="8"/>
  <c r="E69" i="8"/>
  <c r="E68" i="8"/>
  <c r="E67" i="8"/>
  <c r="E65" i="8"/>
  <c r="E64" i="8"/>
  <c r="E63" i="8"/>
  <c r="E62" i="8"/>
  <c r="E61" i="8"/>
  <c r="E60" i="8"/>
  <c r="E59" i="8"/>
  <c r="E58" i="8"/>
  <c r="E57" i="8"/>
  <c r="E56" i="8"/>
  <c r="E55" i="8"/>
  <c r="E54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5" i="8"/>
  <c r="E14" i="8"/>
  <c r="E13" i="8"/>
  <c r="E12" i="8"/>
  <c r="E11" i="8"/>
  <c r="E10" i="8"/>
  <c r="E9" i="8"/>
  <c r="E8" i="8"/>
  <c r="G8" i="3"/>
  <c r="G14" i="3"/>
  <c r="G20" i="3"/>
  <c r="G26" i="3"/>
  <c r="G28" i="3"/>
  <c r="G44" i="3"/>
  <c r="G60" i="3"/>
  <c r="G62" i="3"/>
  <c r="G71" i="3"/>
  <c r="G75" i="3"/>
  <c r="G79" i="3"/>
  <c r="G88" i="3"/>
  <c r="G89" i="3"/>
  <c r="E89" i="7"/>
  <c r="E88" i="7"/>
  <c r="E87" i="7"/>
  <c r="E86" i="7"/>
  <c r="E82" i="7"/>
  <c r="E81" i="7"/>
  <c r="E80" i="7"/>
  <c r="E79" i="7"/>
  <c r="E78" i="7"/>
  <c r="E77" i="7"/>
  <c r="E76" i="7"/>
  <c r="E75" i="7"/>
  <c r="E74" i="7"/>
  <c r="E71" i="7"/>
  <c r="E70" i="7"/>
  <c r="E69" i="7"/>
  <c r="E68" i="7"/>
  <c r="E67" i="7"/>
  <c r="E65" i="7"/>
  <c r="E64" i="7"/>
  <c r="E63" i="7"/>
  <c r="E62" i="7"/>
  <c r="E61" i="7"/>
  <c r="E60" i="7"/>
  <c r="E59" i="7"/>
  <c r="E58" i="7"/>
  <c r="E57" i="7"/>
  <c r="E56" i="7"/>
  <c r="E55" i="7"/>
  <c r="E54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5" i="7"/>
  <c r="E14" i="7"/>
  <c r="E13" i="7"/>
  <c r="E12" i="7"/>
  <c r="E11" i="7"/>
  <c r="E10" i="7"/>
  <c r="E9" i="7"/>
  <c r="E8" i="7"/>
  <c r="F8" i="3"/>
  <c r="F14" i="3"/>
  <c r="F20" i="3"/>
  <c r="F26" i="3"/>
  <c r="F28" i="3"/>
  <c r="F60" i="3"/>
  <c r="F62" i="3"/>
  <c r="F71" i="3"/>
  <c r="F75" i="3"/>
  <c r="F79" i="3"/>
  <c r="F88" i="3"/>
  <c r="F89" i="3"/>
  <c r="E89" i="6"/>
  <c r="E88" i="6"/>
  <c r="E87" i="6"/>
  <c r="E86" i="6"/>
  <c r="E82" i="6"/>
  <c r="E81" i="6"/>
  <c r="E80" i="6"/>
  <c r="E79" i="6"/>
  <c r="E78" i="6"/>
  <c r="E77" i="6"/>
  <c r="E76" i="6"/>
  <c r="E75" i="6"/>
  <c r="E74" i="6"/>
  <c r="E71" i="6"/>
  <c r="E70" i="6"/>
  <c r="E69" i="6"/>
  <c r="E68" i="6"/>
  <c r="E67" i="6"/>
  <c r="E65" i="6"/>
  <c r="E64" i="6"/>
  <c r="E63" i="6"/>
  <c r="E62" i="6"/>
  <c r="E61" i="6"/>
  <c r="E60" i="6"/>
  <c r="E59" i="6"/>
  <c r="E58" i="6"/>
  <c r="E57" i="6"/>
  <c r="E56" i="6"/>
  <c r="E55" i="6"/>
  <c r="E54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5" i="6"/>
  <c r="E14" i="6"/>
  <c r="E13" i="6"/>
  <c r="E12" i="6"/>
  <c r="E11" i="6"/>
  <c r="E10" i="6"/>
  <c r="E9" i="6"/>
  <c r="E8" i="6"/>
  <c r="AJ11" i="14"/>
  <c r="AJ12" i="14"/>
  <c r="AJ13" i="14"/>
  <c r="AJ15" i="14"/>
  <c r="AJ16" i="14"/>
  <c r="AJ17" i="14"/>
  <c r="AJ18" i="14"/>
  <c r="AJ19" i="14"/>
  <c r="AJ22" i="14"/>
  <c r="AJ23" i="14"/>
  <c r="AJ24" i="14"/>
  <c r="AJ25" i="14"/>
  <c r="AJ29" i="14"/>
  <c r="AJ30" i="14"/>
  <c r="AJ38" i="14"/>
  <c r="AJ41" i="14"/>
  <c r="AJ43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3" i="14"/>
  <c r="AJ64" i="14"/>
  <c r="AJ67" i="14"/>
  <c r="AJ68" i="14"/>
  <c r="AJ70" i="14"/>
  <c r="AJ74" i="14"/>
  <c r="AJ76" i="14"/>
  <c r="AJ78" i="14"/>
  <c r="AJ80" i="14"/>
  <c r="AJ81" i="14"/>
  <c r="AJ82" i="14"/>
  <c r="AJ84" i="14"/>
  <c r="AJ86" i="14"/>
  <c r="AJ87" i="14"/>
  <c r="AL8" i="14"/>
  <c r="AL14" i="14"/>
  <c r="AL20" i="14"/>
  <c r="AL26" i="14"/>
  <c r="AL28" i="14"/>
  <c r="AL44" i="14"/>
  <c r="AL60" i="14"/>
  <c r="AL62" i="14"/>
  <c r="AL88" i="14"/>
  <c r="AL89" i="14"/>
  <c r="AK8" i="14"/>
  <c r="AK14" i="14"/>
  <c r="AK20" i="14"/>
  <c r="AK26" i="14"/>
  <c r="AK60" i="14"/>
  <c r="AK62" i="14"/>
  <c r="AK88" i="14"/>
  <c r="AK89" i="14"/>
  <c r="AI8" i="14"/>
  <c r="AI14" i="14"/>
  <c r="AI20" i="14"/>
  <c r="AI26" i="14"/>
  <c r="AI60" i="14"/>
  <c r="AI62" i="14"/>
  <c r="AI71" i="14"/>
  <c r="AI75" i="14"/>
  <c r="AI79" i="14"/>
  <c r="AI88" i="14"/>
  <c r="AI89" i="14"/>
  <c r="AH8" i="14"/>
  <c r="AH14" i="14"/>
  <c r="AH20" i="14"/>
  <c r="AH26" i="14"/>
  <c r="AH28" i="14"/>
  <c r="AH44" i="14"/>
  <c r="AH60" i="14"/>
  <c r="AH62" i="14"/>
  <c r="AH71" i="14"/>
  <c r="AH75" i="14"/>
  <c r="AH79" i="14"/>
  <c r="AH88" i="14"/>
  <c r="AH89" i="14"/>
  <c r="AG8" i="14"/>
  <c r="AG14" i="14"/>
  <c r="AG20" i="14"/>
  <c r="AG26" i="14"/>
  <c r="AG28" i="14"/>
  <c r="AG44" i="14"/>
  <c r="AG60" i="14"/>
  <c r="AG62" i="14"/>
  <c r="AG71" i="14"/>
  <c r="AG75" i="14"/>
  <c r="AG79" i="14"/>
  <c r="AG88" i="14"/>
  <c r="AG89" i="14"/>
  <c r="AF89" i="14"/>
  <c r="AA11" i="14"/>
  <c r="AA12" i="14"/>
  <c r="AA13" i="14"/>
  <c r="AA15" i="14"/>
  <c r="AA16" i="14"/>
  <c r="AA17" i="14"/>
  <c r="AA18" i="14"/>
  <c r="AA19" i="14"/>
  <c r="AA22" i="14"/>
  <c r="AA23" i="14"/>
  <c r="AA24" i="14"/>
  <c r="AA25" i="14"/>
  <c r="AA29" i="14"/>
  <c r="AA30" i="14"/>
  <c r="AA38" i="14"/>
  <c r="AA41" i="14"/>
  <c r="AA43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3" i="14"/>
  <c r="AA64" i="14"/>
  <c r="AA67" i="14"/>
  <c r="AA68" i="14"/>
  <c r="AA70" i="14"/>
  <c r="AA74" i="14"/>
  <c r="AA76" i="14"/>
  <c r="AA78" i="14"/>
  <c r="AA80" i="14"/>
  <c r="AA81" i="14"/>
  <c r="AA82" i="14"/>
  <c r="AA84" i="14"/>
  <c r="AA86" i="14"/>
  <c r="AA87" i="14"/>
  <c r="AC8" i="14"/>
  <c r="AC14" i="14"/>
  <c r="AC20" i="14"/>
  <c r="AC26" i="14"/>
  <c r="AC28" i="14"/>
  <c r="AC44" i="14"/>
  <c r="AC60" i="14"/>
  <c r="AC62" i="14"/>
  <c r="AC71" i="14"/>
  <c r="AC75" i="14"/>
  <c r="AC79" i="14"/>
  <c r="AC88" i="14"/>
  <c r="AC89" i="14"/>
  <c r="AB8" i="14"/>
  <c r="AB14" i="14"/>
  <c r="AB20" i="14"/>
  <c r="AB26" i="14"/>
  <c r="AB60" i="14"/>
  <c r="AB62" i="14"/>
  <c r="AB88" i="14"/>
  <c r="AB89" i="14"/>
  <c r="Z8" i="14"/>
  <c r="Z14" i="14"/>
  <c r="Z20" i="14"/>
  <c r="Z26" i="14"/>
  <c r="Z60" i="14"/>
  <c r="Z62" i="14"/>
  <c r="Z71" i="14"/>
  <c r="Z75" i="14"/>
  <c r="Z79" i="14"/>
  <c r="Z88" i="14"/>
  <c r="Z89" i="14"/>
  <c r="Y8" i="14"/>
  <c r="Y14" i="14"/>
  <c r="Y20" i="14"/>
  <c r="Y26" i="14"/>
  <c r="Y28" i="14"/>
  <c r="Y44" i="14"/>
  <c r="Y60" i="14"/>
  <c r="Y62" i="14"/>
  <c r="Y71" i="14"/>
  <c r="Y75" i="14"/>
  <c r="Y79" i="14"/>
  <c r="Y88" i="14"/>
  <c r="Y89" i="14"/>
  <c r="X8" i="14"/>
  <c r="X14" i="14"/>
  <c r="X20" i="14"/>
  <c r="X26" i="14"/>
  <c r="X28" i="14"/>
  <c r="X44" i="14"/>
  <c r="X60" i="14"/>
  <c r="X62" i="14"/>
  <c r="X71" i="14"/>
  <c r="X75" i="14"/>
  <c r="X79" i="14"/>
  <c r="X88" i="14"/>
  <c r="X89" i="14"/>
  <c r="J5" i="3"/>
  <c r="V9" i="3"/>
  <c r="V10" i="3"/>
  <c r="V11" i="3"/>
  <c r="V12" i="3"/>
  <c r="V13" i="3"/>
  <c r="V8" i="3"/>
  <c r="V16" i="3"/>
  <c r="V17" i="3"/>
  <c r="V15" i="3"/>
  <c r="V18" i="3"/>
  <c r="V19" i="3"/>
  <c r="V14" i="3"/>
  <c r="V21" i="3"/>
  <c r="V22" i="3"/>
  <c r="V23" i="3"/>
  <c r="V24" i="3"/>
  <c r="V25" i="3"/>
  <c r="V20" i="3"/>
  <c r="V26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28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44" i="3"/>
  <c r="V60" i="3"/>
  <c r="V63" i="3"/>
  <c r="V64" i="3"/>
  <c r="V65" i="3"/>
  <c r="V66" i="3"/>
  <c r="V67" i="3"/>
  <c r="V68" i="3"/>
  <c r="V69" i="3"/>
  <c r="V70" i="3"/>
  <c r="V62" i="3"/>
  <c r="V72" i="3"/>
  <c r="V73" i="3"/>
  <c r="V74" i="3"/>
  <c r="V71" i="3"/>
  <c r="V76" i="3"/>
  <c r="V77" i="3"/>
  <c r="V78" i="3"/>
  <c r="V75" i="3"/>
  <c r="V80" i="3"/>
  <c r="V81" i="3"/>
  <c r="V82" i="3"/>
  <c r="V83" i="3"/>
  <c r="V84" i="3"/>
  <c r="V85" i="3"/>
  <c r="V86" i="3"/>
  <c r="V87" i="3"/>
  <c r="V79" i="3"/>
  <c r="V88" i="3"/>
  <c r="V89" i="3"/>
  <c r="W89" i="14"/>
  <c r="R11" i="14"/>
  <c r="R12" i="14"/>
  <c r="R13" i="14"/>
  <c r="R15" i="14"/>
  <c r="R16" i="14"/>
  <c r="R17" i="14"/>
  <c r="R18" i="14"/>
  <c r="R19" i="14"/>
  <c r="R22" i="14"/>
  <c r="R23" i="14"/>
  <c r="R24" i="14"/>
  <c r="R25" i="14"/>
  <c r="R29" i="14"/>
  <c r="R30" i="14"/>
  <c r="R38" i="14"/>
  <c r="R41" i="14"/>
  <c r="R43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3" i="14"/>
  <c r="R64" i="14"/>
  <c r="R67" i="14"/>
  <c r="R68" i="14"/>
  <c r="R70" i="14"/>
  <c r="R74" i="14"/>
  <c r="R76" i="14"/>
  <c r="R78" i="14"/>
  <c r="R80" i="14"/>
  <c r="R81" i="14"/>
  <c r="R82" i="14"/>
  <c r="R84" i="14"/>
  <c r="R86" i="14"/>
  <c r="R87" i="14"/>
  <c r="T8" i="14"/>
  <c r="T14" i="14"/>
  <c r="T20" i="14"/>
  <c r="T26" i="14"/>
  <c r="T28" i="14"/>
  <c r="T44" i="14"/>
  <c r="T60" i="14"/>
  <c r="T62" i="14"/>
  <c r="T71" i="14"/>
  <c r="T75" i="14"/>
  <c r="T79" i="14"/>
  <c r="T88" i="14"/>
  <c r="T89" i="14"/>
  <c r="S8" i="14"/>
  <c r="S14" i="14"/>
  <c r="S20" i="14"/>
  <c r="S26" i="14"/>
  <c r="S60" i="14"/>
  <c r="S62" i="14"/>
  <c r="S71" i="14"/>
  <c r="S75" i="14"/>
  <c r="S79" i="14"/>
  <c r="S88" i="14"/>
  <c r="S89" i="14"/>
  <c r="Q8" i="14"/>
  <c r="Q14" i="14"/>
  <c r="Q20" i="14"/>
  <c r="Q26" i="14"/>
  <c r="Q60" i="14"/>
  <c r="Q62" i="14"/>
  <c r="Q71" i="14"/>
  <c r="Q75" i="14"/>
  <c r="Q79" i="14"/>
  <c r="Q88" i="14"/>
  <c r="Q89" i="14"/>
  <c r="P8" i="14"/>
  <c r="P14" i="14"/>
  <c r="P20" i="14"/>
  <c r="P26" i="14"/>
  <c r="P28" i="14"/>
  <c r="P44" i="14"/>
  <c r="P60" i="14"/>
  <c r="P62" i="14"/>
  <c r="P71" i="14"/>
  <c r="P75" i="14"/>
  <c r="P79" i="14"/>
  <c r="P88" i="14"/>
  <c r="P89" i="14"/>
  <c r="O8" i="14"/>
  <c r="O14" i="14"/>
  <c r="O20" i="14"/>
  <c r="O26" i="14"/>
  <c r="O28" i="14"/>
  <c r="O44" i="14"/>
  <c r="O60" i="14"/>
  <c r="O62" i="14"/>
  <c r="O71" i="14"/>
  <c r="O75" i="14"/>
  <c r="O79" i="14"/>
  <c r="O88" i="14"/>
  <c r="O89" i="14"/>
  <c r="N89" i="14"/>
  <c r="AF88" i="14"/>
  <c r="W88" i="14"/>
  <c r="N88" i="14"/>
  <c r="AF60" i="14"/>
  <c r="W60" i="14"/>
  <c r="N60" i="14"/>
  <c r="AF26" i="14"/>
  <c r="W26" i="14"/>
  <c r="N26" i="14"/>
  <c r="AJ11" i="13"/>
  <c r="AJ12" i="13"/>
  <c r="AJ13" i="13"/>
  <c r="AJ15" i="13"/>
  <c r="AJ16" i="13"/>
  <c r="AJ17" i="13"/>
  <c r="AJ18" i="13"/>
  <c r="AJ19" i="13"/>
  <c r="AJ21" i="13"/>
  <c r="AJ22" i="13"/>
  <c r="AJ23" i="13"/>
  <c r="AJ24" i="13"/>
  <c r="AJ25" i="13"/>
  <c r="AJ29" i="13"/>
  <c r="AJ30" i="13"/>
  <c r="AJ35" i="13"/>
  <c r="AJ41" i="13"/>
  <c r="AJ42" i="13"/>
  <c r="AJ43" i="13"/>
  <c r="AJ45" i="13"/>
  <c r="AJ46" i="13"/>
  <c r="AJ47" i="13"/>
  <c r="AJ48" i="13"/>
  <c r="AJ49" i="13"/>
  <c r="AJ50" i="13"/>
  <c r="AJ51" i="13"/>
  <c r="AJ52" i="13"/>
  <c r="AJ53" i="13"/>
  <c r="AJ54" i="13"/>
  <c r="AJ55" i="13"/>
  <c r="AJ56" i="13"/>
  <c r="AJ57" i="13"/>
  <c r="AJ58" i="13"/>
  <c r="AJ59" i="13"/>
  <c r="AJ63" i="13"/>
  <c r="AJ64" i="13"/>
  <c r="AJ67" i="13"/>
  <c r="AJ68" i="13"/>
  <c r="AJ69" i="13"/>
  <c r="AJ70" i="13"/>
  <c r="AJ72" i="13"/>
  <c r="AJ74" i="13"/>
  <c r="AJ76" i="13"/>
  <c r="AJ77" i="13"/>
  <c r="AJ78" i="13"/>
  <c r="AJ80" i="13"/>
  <c r="AJ81" i="13"/>
  <c r="AJ82" i="13"/>
  <c r="AJ84" i="13"/>
  <c r="AJ85" i="13"/>
  <c r="AJ86" i="13"/>
  <c r="AJ87" i="13"/>
  <c r="AL8" i="13"/>
  <c r="AL14" i="13"/>
  <c r="AL20" i="13"/>
  <c r="AL26" i="13"/>
  <c r="AL28" i="13"/>
  <c r="AL44" i="13"/>
  <c r="AL60" i="13"/>
  <c r="AL62" i="13"/>
  <c r="AL88" i="13"/>
  <c r="AL89" i="13"/>
  <c r="AK8" i="13"/>
  <c r="AK14" i="13"/>
  <c r="AK20" i="13"/>
  <c r="AK26" i="13"/>
  <c r="AK60" i="13"/>
  <c r="AK62" i="13"/>
  <c r="AK88" i="13"/>
  <c r="AK89" i="13"/>
  <c r="AI8" i="13"/>
  <c r="AI14" i="13"/>
  <c r="AI20" i="13"/>
  <c r="AI26" i="13"/>
  <c r="AI60" i="13"/>
  <c r="AI62" i="13"/>
  <c r="AI71" i="13"/>
  <c r="AI75" i="13"/>
  <c r="AI79" i="13"/>
  <c r="AI88" i="13"/>
  <c r="AI89" i="13"/>
  <c r="AH8" i="13"/>
  <c r="AH14" i="13"/>
  <c r="AH20" i="13"/>
  <c r="AH26" i="13"/>
  <c r="AH28" i="13"/>
  <c r="AH44" i="13"/>
  <c r="AH60" i="13"/>
  <c r="AH62" i="13"/>
  <c r="AH71" i="13"/>
  <c r="AH75" i="13"/>
  <c r="AH79" i="13"/>
  <c r="AH88" i="13"/>
  <c r="AH89" i="13"/>
  <c r="AG8" i="13"/>
  <c r="AG14" i="13"/>
  <c r="AG20" i="13"/>
  <c r="AG26" i="13"/>
  <c r="AG28" i="13"/>
  <c r="AG44" i="13"/>
  <c r="AG60" i="13"/>
  <c r="AG62" i="13"/>
  <c r="AG71" i="13"/>
  <c r="AG75" i="13"/>
  <c r="AG79" i="13"/>
  <c r="AG88" i="13"/>
  <c r="AG89" i="13"/>
  <c r="AF89" i="13"/>
  <c r="AA11" i="13"/>
  <c r="AA12" i="13"/>
  <c r="AA13" i="13"/>
  <c r="AA15" i="13"/>
  <c r="AA16" i="13"/>
  <c r="AA17" i="13"/>
  <c r="AA18" i="13"/>
  <c r="AA19" i="13"/>
  <c r="AA21" i="13"/>
  <c r="AA22" i="13"/>
  <c r="AA23" i="13"/>
  <c r="AA24" i="13"/>
  <c r="AA25" i="13"/>
  <c r="AA29" i="13"/>
  <c r="AA30" i="13"/>
  <c r="AA35" i="13"/>
  <c r="AA41" i="13"/>
  <c r="AA42" i="13"/>
  <c r="AA43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3" i="13"/>
  <c r="AA64" i="13"/>
  <c r="AA67" i="13"/>
  <c r="AA68" i="13"/>
  <c r="AA69" i="13"/>
  <c r="AA70" i="13"/>
  <c r="AA72" i="13"/>
  <c r="AA74" i="13"/>
  <c r="AA76" i="13"/>
  <c r="AA77" i="13"/>
  <c r="AA78" i="13"/>
  <c r="AA80" i="13"/>
  <c r="AA81" i="13"/>
  <c r="AA82" i="13"/>
  <c r="AA84" i="13"/>
  <c r="AA85" i="13"/>
  <c r="AA86" i="13"/>
  <c r="AA87" i="13"/>
  <c r="AC8" i="13"/>
  <c r="AC14" i="13"/>
  <c r="AC20" i="13"/>
  <c r="AC26" i="13"/>
  <c r="AC28" i="13"/>
  <c r="AC44" i="13"/>
  <c r="AC60" i="13"/>
  <c r="AC62" i="13"/>
  <c r="AC71" i="13"/>
  <c r="AC75" i="13"/>
  <c r="AC79" i="13"/>
  <c r="AC88" i="13"/>
  <c r="AC89" i="13"/>
  <c r="AB8" i="13"/>
  <c r="AB14" i="13"/>
  <c r="AB20" i="13"/>
  <c r="AB26" i="13"/>
  <c r="AB60" i="13"/>
  <c r="AB62" i="13"/>
  <c r="AB88" i="13"/>
  <c r="AB89" i="13"/>
  <c r="Z8" i="13"/>
  <c r="Z14" i="13"/>
  <c r="Z20" i="13"/>
  <c r="Z26" i="13"/>
  <c r="Z60" i="13"/>
  <c r="Z62" i="13"/>
  <c r="Z71" i="13"/>
  <c r="Z75" i="13"/>
  <c r="Z79" i="13"/>
  <c r="Z88" i="13"/>
  <c r="Z89" i="13"/>
  <c r="Y8" i="13"/>
  <c r="Y14" i="13"/>
  <c r="Y20" i="13"/>
  <c r="Y26" i="13"/>
  <c r="Y28" i="13"/>
  <c r="Y44" i="13"/>
  <c r="Y60" i="13"/>
  <c r="Y62" i="13"/>
  <c r="Y71" i="13"/>
  <c r="Y75" i="13"/>
  <c r="Y79" i="13"/>
  <c r="Y88" i="13"/>
  <c r="Y89" i="13"/>
  <c r="X8" i="13"/>
  <c r="X14" i="13"/>
  <c r="X20" i="13"/>
  <c r="X26" i="13"/>
  <c r="X28" i="13"/>
  <c r="X44" i="13"/>
  <c r="X60" i="13"/>
  <c r="X62" i="13"/>
  <c r="X71" i="13"/>
  <c r="X75" i="13"/>
  <c r="X79" i="13"/>
  <c r="X88" i="13"/>
  <c r="X89" i="13"/>
  <c r="W89" i="13"/>
  <c r="R11" i="13"/>
  <c r="R12" i="13"/>
  <c r="R13" i="13"/>
  <c r="R15" i="13"/>
  <c r="R16" i="13"/>
  <c r="R17" i="13"/>
  <c r="R18" i="13"/>
  <c r="R19" i="13"/>
  <c r="R21" i="13"/>
  <c r="R22" i="13"/>
  <c r="R23" i="13"/>
  <c r="R24" i="13"/>
  <c r="R25" i="13"/>
  <c r="R29" i="13"/>
  <c r="R30" i="13"/>
  <c r="R35" i="13"/>
  <c r="R41" i="13"/>
  <c r="R42" i="13"/>
  <c r="R43" i="13"/>
  <c r="R45" i="13"/>
  <c r="R46" i="13"/>
  <c r="R47" i="13"/>
  <c r="R48" i="13"/>
  <c r="R49" i="13"/>
  <c r="R50" i="13"/>
  <c r="R51" i="13"/>
  <c r="R52" i="13"/>
  <c r="R53" i="13"/>
  <c r="R54" i="13"/>
  <c r="R55" i="13"/>
  <c r="R56" i="13"/>
  <c r="R57" i="13"/>
  <c r="R58" i="13"/>
  <c r="R59" i="13"/>
  <c r="R63" i="13"/>
  <c r="R64" i="13"/>
  <c r="R67" i="13"/>
  <c r="R68" i="13"/>
  <c r="R69" i="13"/>
  <c r="R70" i="13"/>
  <c r="R72" i="13"/>
  <c r="R74" i="13"/>
  <c r="R76" i="13"/>
  <c r="R77" i="13"/>
  <c r="R78" i="13"/>
  <c r="R80" i="13"/>
  <c r="R81" i="13"/>
  <c r="R82" i="13"/>
  <c r="R84" i="13"/>
  <c r="R85" i="13"/>
  <c r="R86" i="13"/>
  <c r="R87" i="13"/>
  <c r="T8" i="13"/>
  <c r="T14" i="13"/>
  <c r="T20" i="13"/>
  <c r="T26" i="13"/>
  <c r="T28" i="13"/>
  <c r="T44" i="13"/>
  <c r="T60" i="13"/>
  <c r="T62" i="13"/>
  <c r="T71" i="13"/>
  <c r="T75" i="13"/>
  <c r="T79" i="13"/>
  <c r="T88" i="13"/>
  <c r="T89" i="13"/>
  <c r="S8" i="13"/>
  <c r="S14" i="13"/>
  <c r="S20" i="13"/>
  <c r="S26" i="13"/>
  <c r="S60" i="13"/>
  <c r="S62" i="13"/>
  <c r="S71" i="13"/>
  <c r="S75" i="13"/>
  <c r="S79" i="13"/>
  <c r="S88" i="13"/>
  <c r="S89" i="13"/>
  <c r="Q8" i="13"/>
  <c r="Q14" i="13"/>
  <c r="Q20" i="13"/>
  <c r="Q26" i="13"/>
  <c r="Q60" i="13"/>
  <c r="Q62" i="13"/>
  <c r="Q71" i="13"/>
  <c r="Q75" i="13"/>
  <c r="Q79" i="13"/>
  <c r="Q88" i="13"/>
  <c r="Q89" i="13"/>
  <c r="P8" i="13"/>
  <c r="P14" i="13"/>
  <c r="P20" i="13"/>
  <c r="P26" i="13"/>
  <c r="P28" i="13"/>
  <c r="P44" i="13"/>
  <c r="P60" i="13"/>
  <c r="P62" i="13"/>
  <c r="P71" i="13"/>
  <c r="P75" i="13"/>
  <c r="P79" i="13"/>
  <c r="P88" i="13"/>
  <c r="P89" i="13"/>
  <c r="O8" i="13"/>
  <c r="O14" i="13"/>
  <c r="O20" i="13"/>
  <c r="O26" i="13"/>
  <c r="O28" i="13"/>
  <c r="O44" i="13"/>
  <c r="O60" i="13"/>
  <c r="O62" i="13"/>
  <c r="O71" i="13"/>
  <c r="O75" i="13"/>
  <c r="O79" i="13"/>
  <c r="O88" i="13"/>
  <c r="O89" i="13"/>
  <c r="N89" i="13"/>
  <c r="AF88" i="13"/>
  <c r="W88" i="13"/>
  <c r="N88" i="13"/>
  <c r="AF60" i="13"/>
  <c r="W60" i="13"/>
  <c r="N60" i="13"/>
  <c r="AF26" i="13"/>
  <c r="W26" i="13"/>
  <c r="N26" i="13"/>
  <c r="AJ11" i="12"/>
  <c r="AJ12" i="12"/>
  <c r="AJ13" i="12"/>
  <c r="AJ15" i="12"/>
  <c r="AJ16" i="12"/>
  <c r="AJ17" i="12"/>
  <c r="AJ18" i="12"/>
  <c r="AJ19" i="12"/>
  <c r="AJ22" i="12"/>
  <c r="AJ23" i="12"/>
  <c r="AJ24" i="12"/>
  <c r="AJ25" i="12"/>
  <c r="AJ29" i="12"/>
  <c r="AJ30" i="12"/>
  <c r="AJ34" i="12"/>
  <c r="AJ41" i="12"/>
  <c r="AJ42" i="12"/>
  <c r="AJ43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3" i="12"/>
  <c r="AJ64" i="12"/>
  <c r="AJ67" i="12"/>
  <c r="AJ68" i="12"/>
  <c r="AJ69" i="12"/>
  <c r="AJ70" i="12"/>
  <c r="AJ72" i="12"/>
  <c r="AJ74" i="12"/>
  <c r="AJ76" i="12"/>
  <c r="AJ77" i="12"/>
  <c r="AJ78" i="12"/>
  <c r="AJ80" i="12"/>
  <c r="AJ81" i="12"/>
  <c r="AJ82" i="12"/>
  <c r="AJ84" i="12"/>
  <c r="AJ85" i="12"/>
  <c r="AJ86" i="12"/>
  <c r="AJ87" i="12"/>
  <c r="AL8" i="12"/>
  <c r="AL14" i="12"/>
  <c r="AL20" i="12"/>
  <c r="AL26" i="12"/>
  <c r="AL28" i="12"/>
  <c r="AL44" i="12"/>
  <c r="AL60" i="12"/>
  <c r="AL62" i="12"/>
  <c r="AL88" i="12"/>
  <c r="AL89" i="12"/>
  <c r="AK8" i="12"/>
  <c r="AK14" i="12"/>
  <c r="AK20" i="12"/>
  <c r="AK26" i="12"/>
  <c r="AK60" i="12"/>
  <c r="AK62" i="12"/>
  <c r="AK88" i="12"/>
  <c r="AK89" i="12"/>
  <c r="AI8" i="12"/>
  <c r="AI14" i="12"/>
  <c r="AI20" i="12"/>
  <c r="AI26" i="12"/>
  <c r="AI60" i="12"/>
  <c r="AI62" i="12"/>
  <c r="AI71" i="12"/>
  <c r="AI75" i="12"/>
  <c r="AI79" i="12"/>
  <c r="AI88" i="12"/>
  <c r="AI89" i="12"/>
  <c r="AH8" i="12"/>
  <c r="AH14" i="12"/>
  <c r="AH20" i="12"/>
  <c r="AH26" i="12"/>
  <c r="AH28" i="12"/>
  <c r="AH44" i="12"/>
  <c r="AH60" i="12"/>
  <c r="AH62" i="12"/>
  <c r="AH71" i="12"/>
  <c r="AH75" i="12"/>
  <c r="AH79" i="12"/>
  <c r="AH88" i="12"/>
  <c r="AH89" i="12"/>
  <c r="AG8" i="12"/>
  <c r="AG14" i="12"/>
  <c r="AG20" i="12"/>
  <c r="AG26" i="12"/>
  <c r="AG28" i="12"/>
  <c r="AG44" i="12"/>
  <c r="AG60" i="12"/>
  <c r="AG62" i="12"/>
  <c r="AG71" i="12"/>
  <c r="AG75" i="12"/>
  <c r="AG79" i="12"/>
  <c r="AG88" i="12"/>
  <c r="AG89" i="12"/>
  <c r="AF89" i="12"/>
  <c r="AA11" i="12"/>
  <c r="AA12" i="12"/>
  <c r="AA13" i="12"/>
  <c r="AA15" i="12"/>
  <c r="AA16" i="12"/>
  <c r="AA17" i="12"/>
  <c r="AA18" i="12"/>
  <c r="AA19" i="12"/>
  <c r="AA22" i="12"/>
  <c r="AA23" i="12"/>
  <c r="AA24" i="12"/>
  <c r="AA25" i="12"/>
  <c r="AA29" i="12"/>
  <c r="AA30" i="12"/>
  <c r="AA34" i="12"/>
  <c r="AA41" i="12"/>
  <c r="AA42" i="12"/>
  <c r="AA43" i="12"/>
  <c r="AA45" i="12"/>
  <c r="AA46" i="12"/>
  <c r="AA47" i="12"/>
  <c r="AA48" i="12"/>
  <c r="AA49" i="12"/>
  <c r="AA50" i="12"/>
  <c r="AA51" i="12"/>
  <c r="AA52" i="12"/>
  <c r="AA53" i="12"/>
  <c r="AA54" i="12"/>
  <c r="AA55" i="12"/>
  <c r="AA56" i="12"/>
  <c r="AA57" i="12"/>
  <c r="AA58" i="12"/>
  <c r="AA59" i="12"/>
  <c r="AA63" i="12"/>
  <c r="AA64" i="12"/>
  <c r="AA67" i="12"/>
  <c r="AA68" i="12"/>
  <c r="AA69" i="12"/>
  <c r="AA70" i="12"/>
  <c r="AA72" i="12"/>
  <c r="AA74" i="12"/>
  <c r="AA76" i="12"/>
  <c r="AA77" i="12"/>
  <c r="AA78" i="12"/>
  <c r="AA80" i="12"/>
  <c r="AA81" i="12"/>
  <c r="AA82" i="12"/>
  <c r="AA84" i="12"/>
  <c r="AA85" i="12"/>
  <c r="AA86" i="12"/>
  <c r="AA87" i="12"/>
  <c r="AC8" i="12"/>
  <c r="AC14" i="12"/>
  <c r="AC20" i="12"/>
  <c r="AC26" i="12"/>
  <c r="AC28" i="12"/>
  <c r="AC44" i="12"/>
  <c r="AC60" i="12"/>
  <c r="AC62" i="12"/>
  <c r="AC71" i="12"/>
  <c r="AC75" i="12"/>
  <c r="AC79" i="12"/>
  <c r="AC88" i="12"/>
  <c r="AC89" i="12"/>
  <c r="AB8" i="12"/>
  <c r="AB14" i="12"/>
  <c r="AB20" i="12"/>
  <c r="AB26" i="12"/>
  <c r="AB60" i="12"/>
  <c r="AB62" i="12"/>
  <c r="AB88" i="12"/>
  <c r="AB89" i="12"/>
  <c r="Z8" i="12"/>
  <c r="Z14" i="12"/>
  <c r="Z20" i="12"/>
  <c r="Z26" i="12"/>
  <c r="Z60" i="12"/>
  <c r="Z62" i="12"/>
  <c r="Z71" i="12"/>
  <c r="Z75" i="12"/>
  <c r="Z79" i="12"/>
  <c r="Z88" i="12"/>
  <c r="Z89" i="12"/>
  <c r="Y8" i="12"/>
  <c r="Y14" i="12"/>
  <c r="Y20" i="12"/>
  <c r="Y26" i="12"/>
  <c r="Y28" i="12"/>
  <c r="Y44" i="12"/>
  <c r="Y60" i="12"/>
  <c r="Y62" i="12"/>
  <c r="Y71" i="12"/>
  <c r="Y75" i="12"/>
  <c r="Y79" i="12"/>
  <c r="Y88" i="12"/>
  <c r="Y89" i="12"/>
  <c r="X8" i="12"/>
  <c r="X14" i="12"/>
  <c r="X20" i="12"/>
  <c r="X26" i="12"/>
  <c r="X28" i="12"/>
  <c r="X44" i="12"/>
  <c r="X60" i="12"/>
  <c r="X62" i="12"/>
  <c r="X71" i="12"/>
  <c r="X75" i="12"/>
  <c r="X79" i="12"/>
  <c r="X88" i="12"/>
  <c r="X89" i="12"/>
  <c r="W89" i="12"/>
  <c r="R11" i="12"/>
  <c r="R12" i="12"/>
  <c r="R13" i="12"/>
  <c r="R15" i="12"/>
  <c r="R16" i="12"/>
  <c r="R17" i="12"/>
  <c r="R18" i="12"/>
  <c r="R19" i="12"/>
  <c r="R22" i="12"/>
  <c r="R23" i="12"/>
  <c r="R24" i="12"/>
  <c r="R25" i="12"/>
  <c r="R29" i="12"/>
  <c r="R30" i="12"/>
  <c r="R34" i="12"/>
  <c r="R41" i="12"/>
  <c r="R42" i="12"/>
  <c r="R43" i="12"/>
  <c r="R45" i="12"/>
  <c r="R46" i="12"/>
  <c r="R47" i="12"/>
  <c r="R48" i="12"/>
  <c r="R49" i="12"/>
  <c r="R50" i="12"/>
  <c r="R51" i="12"/>
  <c r="R52" i="12"/>
  <c r="R53" i="12"/>
  <c r="R54" i="12"/>
  <c r="R55" i="12"/>
  <c r="R56" i="12"/>
  <c r="R57" i="12"/>
  <c r="R58" i="12"/>
  <c r="R59" i="12"/>
  <c r="R63" i="12"/>
  <c r="R64" i="12"/>
  <c r="R67" i="12"/>
  <c r="R68" i="12"/>
  <c r="R69" i="12"/>
  <c r="R70" i="12"/>
  <c r="R72" i="12"/>
  <c r="R74" i="12"/>
  <c r="R76" i="12"/>
  <c r="R77" i="12"/>
  <c r="R78" i="12"/>
  <c r="R80" i="12"/>
  <c r="R81" i="12"/>
  <c r="R82" i="12"/>
  <c r="R84" i="12"/>
  <c r="R85" i="12"/>
  <c r="R86" i="12"/>
  <c r="R87" i="12"/>
  <c r="T8" i="12"/>
  <c r="T14" i="12"/>
  <c r="T20" i="12"/>
  <c r="T26" i="12"/>
  <c r="T28" i="12"/>
  <c r="T44" i="12"/>
  <c r="T60" i="12"/>
  <c r="T62" i="12"/>
  <c r="T71" i="12"/>
  <c r="T75" i="12"/>
  <c r="T79" i="12"/>
  <c r="T88" i="12"/>
  <c r="T89" i="12"/>
  <c r="S8" i="12"/>
  <c r="S14" i="12"/>
  <c r="S20" i="12"/>
  <c r="S26" i="12"/>
  <c r="S60" i="12"/>
  <c r="S62" i="12"/>
  <c r="S71" i="12"/>
  <c r="S75" i="12"/>
  <c r="S79" i="12"/>
  <c r="S88" i="12"/>
  <c r="S89" i="12"/>
  <c r="Q8" i="12"/>
  <c r="Q14" i="12"/>
  <c r="Q20" i="12"/>
  <c r="Q26" i="12"/>
  <c r="Q60" i="12"/>
  <c r="Q62" i="12"/>
  <c r="Q71" i="12"/>
  <c r="Q75" i="12"/>
  <c r="Q79" i="12"/>
  <c r="Q88" i="12"/>
  <c r="Q89" i="12"/>
  <c r="P8" i="12"/>
  <c r="P14" i="12"/>
  <c r="P20" i="12"/>
  <c r="P26" i="12"/>
  <c r="P28" i="12"/>
  <c r="P44" i="12"/>
  <c r="P60" i="12"/>
  <c r="P62" i="12"/>
  <c r="P71" i="12"/>
  <c r="P75" i="12"/>
  <c r="P79" i="12"/>
  <c r="P88" i="12"/>
  <c r="P89" i="12"/>
  <c r="O8" i="12"/>
  <c r="O14" i="12"/>
  <c r="O20" i="12"/>
  <c r="O26" i="12"/>
  <c r="O28" i="12"/>
  <c r="O44" i="12"/>
  <c r="O60" i="12"/>
  <c r="O62" i="12"/>
  <c r="O71" i="12"/>
  <c r="O75" i="12"/>
  <c r="O79" i="12"/>
  <c r="O88" i="12"/>
  <c r="O89" i="12"/>
  <c r="N89" i="12"/>
  <c r="AF88" i="12"/>
  <c r="W88" i="12"/>
  <c r="N88" i="12"/>
  <c r="AF60" i="12"/>
  <c r="W60" i="12"/>
  <c r="N60" i="12"/>
  <c r="AF26" i="12"/>
  <c r="W26" i="12"/>
  <c r="N26" i="12"/>
  <c r="AJ11" i="11"/>
  <c r="AJ12" i="11"/>
  <c r="AJ13" i="11"/>
  <c r="AJ15" i="11"/>
  <c r="AJ16" i="11"/>
  <c r="AJ17" i="11"/>
  <c r="AJ18" i="11"/>
  <c r="AJ19" i="11"/>
  <c r="AJ21" i="11"/>
  <c r="AJ22" i="11"/>
  <c r="AJ23" i="11"/>
  <c r="AJ24" i="11"/>
  <c r="AJ25" i="11"/>
  <c r="AJ29" i="11"/>
  <c r="AJ30" i="11"/>
  <c r="AJ36" i="11"/>
  <c r="AJ41" i="11"/>
  <c r="AJ42" i="11"/>
  <c r="AJ43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3" i="11"/>
  <c r="AJ64" i="11"/>
  <c r="AJ67" i="11"/>
  <c r="AJ68" i="11"/>
  <c r="AJ69" i="11"/>
  <c r="AJ70" i="11"/>
  <c r="AJ72" i="11"/>
  <c r="AJ74" i="11"/>
  <c r="AJ76" i="11"/>
  <c r="AJ77" i="11"/>
  <c r="AJ78" i="11"/>
  <c r="AJ80" i="11"/>
  <c r="AJ81" i="11"/>
  <c r="AJ82" i="11"/>
  <c r="AJ84" i="11"/>
  <c r="AJ85" i="11"/>
  <c r="AJ86" i="11"/>
  <c r="AJ87" i="11"/>
  <c r="AL8" i="11"/>
  <c r="AL14" i="11"/>
  <c r="AL20" i="11"/>
  <c r="AL26" i="11"/>
  <c r="AL28" i="11"/>
  <c r="AL44" i="11"/>
  <c r="AL60" i="11"/>
  <c r="AL62" i="11"/>
  <c r="AL88" i="11"/>
  <c r="AL89" i="11"/>
  <c r="AK8" i="11"/>
  <c r="AK14" i="11"/>
  <c r="AK20" i="11"/>
  <c r="AK26" i="11"/>
  <c r="AK60" i="11"/>
  <c r="AK62" i="11"/>
  <c r="AK88" i="11"/>
  <c r="AK89" i="11"/>
  <c r="AI8" i="11"/>
  <c r="AI14" i="11"/>
  <c r="AI20" i="11"/>
  <c r="AI26" i="11"/>
  <c r="AI60" i="11"/>
  <c r="AI62" i="11"/>
  <c r="AI71" i="11"/>
  <c r="AI75" i="11"/>
  <c r="AI79" i="11"/>
  <c r="AI88" i="11"/>
  <c r="AI89" i="11"/>
  <c r="AH8" i="11"/>
  <c r="AH14" i="11"/>
  <c r="AH20" i="11"/>
  <c r="AH26" i="11"/>
  <c r="AH28" i="11"/>
  <c r="AH44" i="11"/>
  <c r="AH60" i="11"/>
  <c r="AH62" i="11"/>
  <c r="AH71" i="11"/>
  <c r="AH75" i="11"/>
  <c r="AH79" i="11"/>
  <c r="AH88" i="11"/>
  <c r="AH89" i="11"/>
  <c r="AG8" i="11"/>
  <c r="AG14" i="11"/>
  <c r="AG20" i="11"/>
  <c r="AG26" i="11"/>
  <c r="AG28" i="11"/>
  <c r="AG44" i="11"/>
  <c r="AG60" i="11"/>
  <c r="AG62" i="11"/>
  <c r="AG71" i="11"/>
  <c r="AG75" i="11"/>
  <c r="AG79" i="11"/>
  <c r="AG88" i="11"/>
  <c r="AG89" i="11"/>
  <c r="AF89" i="11"/>
  <c r="AA11" i="11"/>
  <c r="AA12" i="11"/>
  <c r="AA13" i="11"/>
  <c r="AA15" i="11"/>
  <c r="AA16" i="11"/>
  <c r="AA17" i="11"/>
  <c r="AA18" i="11"/>
  <c r="AA19" i="11"/>
  <c r="AA21" i="11"/>
  <c r="AA22" i="11"/>
  <c r="AA23" i="11"/>
  <c r="AA24" i="11"/>
  <c r="AA25" i="11"/>
  <c r="AA29" i="11"/>
  <c r="AA30" i="11"/>
  <c r="AA36" i="11"/>
  <c r="AA41" i="11"/>
  <c r="AA42" i="11"/>
  <c r="AA43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3" i="11"/>
  <c r="AA64" i="11"/>
  <c r="AA67" i="11"/>
  <c r="AA68" i="11"/>
  <c r="AA69" i="11"/>
  <c r="AA70" i="11"/>
  <c r="AA72" i="11"/>
  <c r="AA74" i="11"/>
  <c r="AA76" i="11"/>
  <c r="AA77" i="11"/>
  <c r="AA78" i="11"/>
  <c r="AA80" i="11"/>
  <c r="AA81" i="11"/>
  <c r="AA82" i="11"/>
  <c r="AA84" i="11"/>
  <c r="AA85" i="11"/>
  <c r="AA86" i="11"/>
  <c r="AA87" i="11"/>
  <c r="AC8" i="11"/>
  <c r="AC14" i="11"/>
  <c r="AC20" i="11"/>
  <c r="AC26" i="11"/>
  <c r="AC28" i="11"/>
  <c r="AC44" i="11"/>
  <c r="AC60" i="11"/>
  <c r="AC62" i="11"/>
  <c r="AC71" i="11"/>
  <c r="AC75" i="11"/>
  <c r="AC79" i="11"/>
  <c r="AC88" i="11"/>
  <c r="AC89" i="11"/>
  <c r="AB8" i="11"/>
  <c r="AB14" i="11"/>
  <c r="AB20" i="11"/>
  <c r="AB26" i="11"/>
  <c r="AB60" i="11"/>
  <c r="AB62" i="11"/>
  <c r="AB88" i="11"/>
  <c r="AB89" i="11"/>
  <c r="Z8" i="11"/>
  <c r="Z14" i="11"/>
  <c r="Z20" i="11"/>
  <c r="Z26" i="11"/>
  <c r="Z60" i="11"/>
  <c r="Z62" i="11"/>
  <c r="Z71" i="11"/>
  <c r="Z75" i="11"/>
  <c r="Z79" i="11"/>
  <c r="Z88" i="11"/>
  <c r="Z89" i="11"/>
  <c r="Y8" i="11"/>
  <c r="Y14" i="11"/>
  <c r="Y20" i="11"/>
  <c r="Y26" i="11"/>
  <c r="Y28" i="11"/>
  <c r="Y44" i="11"/>
  <c r="Y60" i="11"/>
  <c r="Y62" i="11"/>
  <c r="Y71" i="11"/>
  <c r="Y75" i="11"/>
  <c r="Y79" i="11"/>
  <c r="Y88" i="11"/>
  <c r="Y89" i="11"/>
  <c r="X8" i="11"/>
  <c r="X14" i="11"/>
  <c r="X20" i="11"/>
  <c r="X26" i="11"/>
  <c r="X28" i="11"/>
  <c r="X44" i="11"/>
  <c r="X60" i="11"/>
  <c r="X62" i="11"/>
  <c r="X71" i="11"/>
  <c r="X75" i="11"/>
  <c r="X79" i="11"/>
  <c r="X88" i="11"/>
  <c r="X89" i="11"/>
  <c r="W89" i="11"/>
  <c r="R11" i="11"/>
  <c r="R12" i="11"/>
  <c r="R13" i="11"/>
  <c r="R15" i="11"/>
  <c r="R16" i="11"/>
  <c r="R17" i="11"/>
  <c r="R18" i="11"/>
  <c r="R19" i="11"/>
  <c r="R21" i="11"/>
  <c r="R22" i="11"/>
  <c r="R23" i="11"/>
  <c r="R24" i="11"/>
  <c r="R25" i="11"/>
  <c r="R29" i="11"/>
  <c r="R30" i="11"/>
  <c r="R36" i="11"/>
  <c r="R41" i="11"/>
  <c r="R42" i="11"/>
  <c r="R43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R63" i="11"/>
  <c r="R64" i="11"/>
  <c r="R67" i="11"/>
  <c r="R68" i="11"/>
  <c r="R69" i="11"/>
  <c r="R70" i="11"/>
  <c r="R72" i="11"/>
  <c r="R74" i="11"/>
  <c r="R76" i="11"/>
  <c r="R77" i="11"/>
  <c r="R78" i="11"/>
  <c r="R80" i="11"/>
  <c r="R81" i="11"/>
  <c r="R82" i="11"/>
  <c r="R84" i="11"/>
  <c r="R85" i="11"/>
  <c r="R86" i="11"/>
  <c r="R87" i="11"/>
  <c r="T8" i="11"/>
  <c r="T14" i="11"/>
  <c r="T20" i="11"/>
  <c r="T26" i="11"/>
  <c r="T28" i="11"/>
  <c r="T44" i="11"/>
  <c r="T60" i="11"/>
  <c r="T62" i="11"/>
  <c r="T71" i="11"/>
  <c r="T75" i="11"/>
  <c r="T79" i="11"/>
  <c r="T88" i="11"/>
  <c r="T89" i="11"/>
  <c r="S8" i="11"/>
  <c r="S14" i="11"/>
  <c r="S20" i="11"/>
  <c r="S26" i="11"/>
  <c r="S60" i="11"/>
  <c r="S62" i="11"/>
  <c r="S71" i="11"/>
  <c r="S75" i="11"/>
  <c r="S79" i="11"/>
  <c r="S88" i="11"/>
  <c r="S89" i="11"/>
  <c r="Q8" i="11"/>
  <c r="Q14" i="11"/>
  <c r="Q20" i="11"/>
  <c r="Q26" i="11"/>
  <c r="Q60" i="11"/>
  <c r="Q62" i="11"/>
  <c r="Q71" i="11"/>
  <c r="Q75" i="11"/>
  <c r="Q79" i="11"/>
  <c r="Q88" i="11"/>
  <c r="Q89" i="11"/>
  <c r="P8" i="11"/>
  <c r="P14" i="11"/>
  <c r="P20" i="11"/>
  <c r="P26" i="11"/>
  <c r="P28" i="11"/>
  <c r="P44" i="11"/>
  <c r="P60" i="11"/>
  <c r="P62" i="11"/>
  <c r="P71" i="11"/>
  <c r="P75" i="11"/>
  <c r="P79" i="11"/>
  <c r="P88" i="11"/>
  <c r="P89" i="11"/>
  <c r="O8" i="11"/>
  <c r="O14" i="11"/>
  <c r="O20" i="11"/>
  <c r="O26" i="11"/>
  <c r="O28" i="11"/>
  <c r="O44" i="11"/>
  <c r="O60" i="11"/>
  <c r="O62" i="11"/>
  <c r="O71" i="11"/>
  <c r="O75" i="11"/>
  <c r="O79" i="11"/>
  <c r="O88" i="11"/>
  <c r="O89" i="11"/>
  <c r="N89" i="11"/>
  <c r="AF88" i="11"/>
  <c r="W88" i="11"/>
  <c r="N88" i="11"/>
  <c r="AF60" i="11"/>
  <c r="W60" i="11"/>
  <c r="N60" i="11"/>
  <c r="AF26" i="11"/>
  <c r="W26" i="11"/>
  <c r="N26" i="11"/>
  <c r="AJ11" i="10"/>
  <c r="AJ12" i="10"/>
  <c r="AJ13" i="10"/>
  <c r="AJ15" i="10"/>
  <c r="AJ16" i="10"/>
  <c r="AJ17" i="10"/>
  <c r="AJ18" i="10"/>
  <c r="AJ19" i="10"/>
  <c r="AJ22" i="10"/>
  <c r="AJ23" i="10"/>
  <c r="AJ24" i="10"/>
  <c r="AJ25" i="10"/>
  <c r="AJ29" i="10"/>
  <c r="AJ30" i="10"/>
  <c r="AJ35" i="10"/>
  <c r="AJ41" i="10"/>
  <c r="AJ42" i="10"/>
  <c r="AJ43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3" i="10"/>
  <c r="AJ64" i="10"/>
  <c r="AJ67" i="10"/>
  <c r="AJ68" i="10"/>
  <c r="AJ69" i="10"/>
  <c r="AJ70" i="10"/>
  <c r="AJ72" i="10"/>
  <c r="AJ74" i="10"/>
  <c r="AJ76" i="10"/>
  <c r="AJ77" i="10"/>
  <c r="AJ78" i="10"/>
  <c r="AJ80" i="10"/>
  <c r="AJ81" i="10"/>
  <c r="AJ82" i="10"/>
  <c r="AJ84" i="10"/>
  <c r="AJ85" i="10"/>
  <c r="AJ86" i="10"/>
  <c r="AJ87" i="10"/>
  <c r="AL8" i="10"/>
  <c r="AL14" i="10"/>
  <c r="AL20" i="10"/>
  <c r="AL26" i="10"/>
  <c r="AL28" i="10"/>
  <c r="AL44" i="10"/>
  <c r="AL60" i="10"/>
  <c r="AL62" i="10"/>
  <c r="AL88" i="10"/>
  <c r="AL89" i="10"/>
  <c r="AK8" i="10"/>
  <c r="AK14" i="10"/>
  <c r="AK20" i="10"/>
  <c r="AK26" i="10"/>
  <c r="AK60" i="10"/>
  <c r="AK62" i="10"/>
  <c r="AK88" i="10"/>
  <c r="AK89" i="10"/>
  <c r="AI8" i="10"/>
  <c r="AI14" i="10"/>
  <c r="AI20" i="10"/>
  <c r="AI26" i="10"/>
  <c r="AI60" i="10"/>
  <c r="AI62" i="10"/>
  <c r="AI71" i="10"/>
  <c r="AI75" i="10"/>
  <c r="AI79" i="10"/>
  <c r="AI88" i="10"/>
  <c r="AI89" i="10"/>
  <c r="AH8" i="10"/>
  <c r="AH14" i="10"/>
  <c r="AH20" i="10"/>
  <c r="AH26" i="10"/>
  <c r="AH28" i="10"/>
  <c r="AH44" i="10"/>
  <c r="AH60" i="10"/>
  <c r="AH62" i="10"/>
  <c r="AH71" i="10"/>
  <c r="AH75" i="10"/>
  <c r="AH79" i="10"/>
  <c r="AH88" i="10"/>
  <c r="AH89" i="10"/>
  <c r="AG8" i="10"/>
  <c r="AG14" i="10"/>
  <c r="AG20" i="10"/>
  <c r="AG26" i="10"/>
  <c r="AG28" i="10"/>
  <c r="AG44" i="10"/>
  <c r="AG60" i="10"/>
  <c r="AG62" i="10"/>
  <c r="AG71" i="10"/>
  <c r="AG75" i="10"/>
  <c r="AG79" i="10"/>
  <c r="AG88" i="10"/>
  <c r="AG89" i="10"/>
  <c r="AF89" i="10"/>
  <c r="AA11" i="10"/>
  <c r="AA12" i="10"/>
  <c r="AA13" i="10"/>
  <c r="AA15" i="10"/>
  <c r="AA16" i="10"/>
  <c r="AA17" i="10"/>
  <c r="AA18" i="10"/>
  <c r="AA19" i="10"/>
  <c r="AA22" i="10"/>
  <c r="AA23" i="10"/>
  <c r="AA24" i="10"/>
  <c r="AA25" i="10"/>
  <c r="AA29" i="10"/>
  <c r="AA30" i="10"/>
  <c r="AA35" i="10"/>
  <c r="AA41" i="10"/>
  <c r="AA42" i="10"/>
  <c r="AA43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3" i="10"/>
  <c r="AA64" i="10"/>
  <c r="AA67" i="10"/>
  <c r="AA68" i="10"/>
  <c r="AA69" i="10"/>
  <c r="AA70" i="10"/>
  <c r="AA72" i="10"/>
  <c r="AA74" i="10"/>
  <c r="AA76" i="10"/>
  <c r="AA77" i="10"/>
  <c r="AA78" i="10"/>
  <c r="AA80" i="10"/>
  <c r="AA81" i="10"/>
  <c r="AA82" i="10"/>
  <c r="AA84" i="10"/>
  <c r="AA85" i="10"/>
  <c r="AA86" i="10"/>
  <c r="AA87" i="10"/>
  <c r="AC8" i="10"/>
  <c r="AC14" i="10"/>
  <c r="AC20" i="10"/>
  <c r="AC26" i="10"/>
  <c r="AC28" i="10"/>
  <c r="AC44" i="10"/>
  <c r="AC60" i="10"/>
  <c r="AC62" i="10"/>
  <c r="AC71" i="10"/>
  <c r="AC75" i="10"/>
  <c r="AC79" i="10"/>
  <c r="AC88" i="10"/>
  <c r="AC89" i="10"/>
  <c r="AB8" i="10"/>
  <c r="AB14" i="10"/>
  <c r="AB20" i="10"/>
  <c r="AB26" i="10"/>
  <c r="AB60" i="10"/>
  <c r="AB62" i="10"/>
  <c r="AB88" i="10"/>
  <c r="AB89" i="10"/>
  <c r="Z8" i="10"/>
  <c r="Z14" i="10"/>
  <c r="Z20" i="10"/>
  <c r="Z26" i="10"/>
  <c r="Z60" i="10"/>
  <c r="Z62" i="10"/>
  <c r="Z71" i="10"/>
  <c r="Z75" i="10"/>
  <c r="Z79" i="10"/>
  <c r="Z88" i="10"/>
  <c r="Z89" i="10"/>
  <c r="Y8" i="10"/>
  <c r="Y14" i="10"/>
  <c r="Y20" i="10"/>
  <c r="Y26" i="10"/>
  <c r="Y28" i="10"/>
  <c r="Y44" i="10"/>
  <c r="Y60" i="10"/>
  <c r="Y62" i="10"/>
  <c r="Y71" i="10"/>
  <c r="Y75" i="10"/>
  <c r="Y79" i="10"/>
  <c r="Y88" i="10"/>
  <c r="Y89" i="10"/>
  <c r="X8" i="10"/>
  <c r="X14" i="10"/>
  <c r="X20" i="10"/>
  <c r="X26" i="10"/>
  <c r="X28" i="10"/>
  <c r="X44" i="10"/>
  <c r="X60" i="10"/>
  <c r="X62" i="10"/>
  <c r="X71" i="10"/>
  <c r="X75" i="10"/>
  <c r="X79" i="10"/>
  <c r="X88" i="10"/>
  <c r="X89" i="10"/>
  <c r="W89" i="10"/>
  <c r="R11" i="10"/>
  <c r="R12" i="10"/>
  <c r="R13" i="10"/>
  <c r="R15" i="10"/>
  <c r="R16" i="10"/>
  <c r="R17" i="10"/>
  <c r="R18" i="10"/>
  <c r="R19" i="10"/>
  <c r="R22" i="10"/>
  <c r="R23" i="10"/>
  <c r="R24" i="10"/>
  <c r="R25" i="10"/>
  <c r="R29" i="10"/>
  <c r="R30" i="10"/>
  <c r="R35" i="10"/>
  <c r="R41" i="10"/>
  <c r="R42" i="10"/>
  <c r="R43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3" i="10"/>
  <c r="R64" i="10"/>
  <c r="R67" i="10"/>
  <c r="R68" i="10"/>
  <c r="R69" i="10"/>
  <c r="R70" i="10"/>
  <c r="R72" i="10"/>
  <c r="R74" i="10"/>
  <c r="R76" i="10"/>
  <c r="R77" i="10"/>
  <c r="R78" i="10"/>
  <c r="R80" i="10"/>
  <c r="R81" i="10"/>
  <c r="R82" i="10"/>
  <c r="R84" i="10"/>
  <c r="R85" i="10"/>
  <c r="R86" i="10"/>
  <c r="R87" i="10"/>
  <c r="T8" i="10"/>
  <c r="T14" i="10"/>
  <c r="T20" i="10"/>
  <c r="T26" i="10"/>
  <c r="T28" i="10"/>
  <c r="T44" i="10"/>
  <c r="T60" i="10"/>
  <c r="T62" i="10"/>
  <c r="T71" i="10"/>
  <c r="T75" i="10"/>
  <c r="T79" i="10"/>
  <c r="T88" i="10"/>
  <c r="T89" i="10"/>
  <c r="S8" i="10"/>
  <c r="S14" i="10"/>
  <c r="S20" i="10"/>
  <c r="S26" i="10"/>
  <c r="S60" i="10"/>
  <c r="S62" i="10"/>
  <c r="S71" i="10"/>
  <c r="S75" i="10"/>
  <c r="S79" i="10"/>
  <c r="S88" i="10"/>
  <c r="S89" i="10"/>
  <c r="Q8" i="10"/>
  <c r="Q14" i="10"/>
  <c r="Q20" i="10"/>
  <c r="Q26" i="10"/>
  <c r="Q60" i="10"/>
  <c r="Q62" i="10"/>
  <c r="Q71" i="10"/>
  <c r="Q75" i="10"/>
  <c r="Q79" i="10"/>
  <c r="Q88" i="10"/>
  <c r="Q89" i="10"/>
  <c r="P8" i="10"/>
  <c r="P14" i="10"/>
  <c r="P20" i="10"/>
  <c r="P26" i="10"/>
  <c r="P28" i="10"/>
  <c r="P44" i="10"/>
  <c r="P60" i="10"/>
  <c r="P62" i="10"/>
  <c r="P71" i="10"/>
  <c r="P75" i="10"/>
  <c r="P79" i="10"/>
  <c r="P88" i="10"/>
  <c r="P89" i="10"/>
  <c r="O8" i="10"/>
  <c r="O14" i="10"/>
  <c r="O20" i="10"/>
  <c r="O26" i="10"/>
  <c r="O28" i="10"/>
  <c r="O44" i="10"/>
  <c r="O60" i="10"/>
  <c r="O62" i="10"/>
  <c r="O71" i="10"/>
  <c r="O75" i="10"/>
  <c r="O79" i="10"/>
  <c r="O88" i="10"/>
  <c r="O89" i="10"/>
  <c r="N89" i="10"/>
  <c r="AF88" i="10"/>
  <c r="W88" i="10"/>
  <c r="N88" i="10"/>
  <c r="AF60" i="10"/>
  <c r="W60" i="10"/>
  <c r="N60" i="10"/>
  <c r="AF26" i="10"/>
  <c r="W26" i="10"/>
  <c r="N26" i="10"/>
  <c r="AJ11" i="9"/>
  <c r="AJ12" i="9"/>
  <c r="AJ13" i="9"/>
  <c r="AJ15" i="9"/>
  <c r="AJ16" i="9"/>
  <c r="AJ17" i="9"/>
  <c r="AJ18" i="9"/>
  <c r="AJ19" i="9"/>
  <c r="AJ21" i="9"/>
  <c r="AJ22" i="9"/>
  <c r="AJ23" i="9"/>
  <c r="AJ24" i="9"/>
  <c r="AJ25" i="9"/>
  <c r="AJ29" i="9"/>
  <c r="AJ30" i="9"/>
  <c r="AJ34" i="9"/>
  <c r="AJ41" i="9"/>
  <c r="AJ42" i="9"/>
  <c r="AJ43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3" i="9"/>
  <c r="AJ64" i="9"/>
  <c r="AJ67" i="9"/>
  <c r="AJ68" i="9"/>
  <c r="AJ69" i="9"/>
  <c r="AJ70" i="9"/>
  <c r="AJ72" i="9"/>
  <c r="AJ74" i="9"/>
  <c r="AJ76" i="9"/>
  <c r="AJ77" i="9"/>
  <c r="AJ78" i="9"/>
  <c r="AJ80" i="9"/>
  <c r="AJ81" i="9"/>
  <c r="AJ82" i="9"/>
  <c r="AJ84" i="9"/>
  <c r="AJ85" i="9"/>
  <c r="AJ86" i="9"/>
  <c r="AJ87" i="9"/>
  <c r="AL8" i="9"/>
  <c r="AL14" i="9"/>
  <c r="AL20" i="9"/>
  <c r="AL26" i="9"/>
  <c r="AL28" i="9"/>
  <c r="AL44" i="9"/>
  <c r="AL60" i="9"/>
  <c r="AL62" i="9"/>
  <c r="AL88" i="9"/>
  <c r="AL89" i="9"/>
  <c r="AK8" i="9"/>
  <c r="AK14" i="9"/>
  <c r="AK20" i="9"/>
  <c r="AK26" i="9"/>
  <c r="AK60" i="9"/>
  <c r="AK62" i="9"/>
  <c r="AK88" i="9"/>
  <c r="AK89" i="9"/>
  <c r="AI8" i="9"/>
  <c r="AI14" i="9"/>
  <c r="AI20" i="9"/>
  <c r="AI26" i="9"/>
  <c r="AI60" i="9"/>
  <c r="AI62" i="9"/>
  <c r="AI71" i="9"/>
  <c r="AI75" i="9"/>
  <c r="AI79" i="9"/>
  <c r="AI88" i="9"/>
  <c r="AI89" i="9"/>
  <c r="AH8" i="9"/>
  <c r="AH14" i="9"/>
  <c r="AH20" i="9"/>
  <c r="AH26" i="9"/>
  <c r="AH28" i="9"/>
  <c r="AH44" i="9"/>
  <c r="AH60" i="9"/>
  <c r="AH62" i="9"/>
  <c r="AH71" i="9"/>
  <c r="AH75" i="9"/>
  <c r="AH79" i="9"/>
  <c r="AH88" i="9"/>
  <c r="AH89" i="9"/>
  <c r="AG8" i="9"/>
  <c r="AG14" i="9"/>
  <c r="AG20" i="9"/>
  <c r="AG26" i="9"/>
  <c r="AG28" i="9"/>
  <c r="AG44" i="9"/>
  <c r="AG60" i="9"/>
  <c r="AG62" i="9"/>
  <c r="AG71" i="9"/>
  <c r="AG75" i="9"/>
  <c r="AG79" i="9"/>
  <c r="AG88" i="9"/>
  <c r="AG89" i="9"/>
  <c r="AF89" i="9"/>
  <c r="AA11" i="9"/>
  <c r="AA12" i="9"/>
  <c r="AA13" i="9"/>
  <c r="AA15" i="9"/>
  <c r="AA16" i="9"/>
  <c r="AA17" i="9"/>
  <c r="AA18" i="9"/>
  <c r="AA19" i="9"/>
  <c r="AA21" i="9"/>
  <c r="AA22" i="9"/>
  <c r="AA23" i="9"/>
  <c r="AA24" i="9"/>
  <c r="AA25" i="9"/>
  <c r="AA29" i="9"/>
  <c r="AA30" i="9"/>
  <c r="AA34" i="9"/>
  <c r="AA41" i="9"/>
  <c r="AA42" i="9"/>
  <c r="AA43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3" i="9"/>
  <c r="AA64" i="9"/>
  <c r="AA67" i="9"/>
  <c r="AA68" i="9"/>
  <c r="AA69" i="9"/>
  <c r="AA70" i="9"/>
  <c r="AA72" i="9"/>
  <c r="AA74" i="9"/>
  <c r="AA76" i="9"/>
  <c r="AA77" i="9"/>
  <c r="AA78" i="9"/>
  <c r="AA80" i="9"/>
  <c r="AA81" i="9"/>
  <c r="AA82" i="9"/>
  <c r="AA84" i="9"/>
  <c r="AA85" i="9"/>
  <c r="AA86" i="9"/>
  <c r="AA87" i="9"/>
  <c r="AC8" i="9"/>
  <c r="AC14" i="9"/>
  <c r="AC20" i="9"/>
  <c r="AC26" i="9"/>
  <c r="AC28" i="9"/>
  <c r="AC44" i="9"/>
  <c r="AC60" i="9"/>
  <c r="AC62" i="9"/>
  <c r="AC71" i="9"/>
  <c r="AC75" i="9"/>
  <c r="AC79" i="9"/>
  <c r="AC88" i="9"/>
  <c r="AC89" i="9"/>
  <c r="AB8" i="9"/>
  <c r="AB14" i="9"/>
  <c r="AB20" i="9"/>
  <c r="AB26" i="9"/>
  <c r="AB60" i="9"/>
  <c r="AB62" i="9"/>
  <c r="AB88" i="9"/>
  <c r="AB89" i="9"/>
  <c r="Z8" i="9"/>
  <c r="Z14" i="9"/>
  <c r="Z20" i="9"/>
  <c r="Z26" i="9"/>
  <c r="Z60" i="9"/>
  <c r="Z62" i="9"/>
  <c r="Z71" i="9"/>
  <c r="Z75" i="9"/>
  <c r="Z79" i="9"/>
  <c r="Z88" i="9"/>
  <c r="Z89" i="9"/>
  <c r="Y8" i="9"/>
  <c r="Y14" i="9"/>
  <c r="Y20" i="9"/>
  <c r="Y26" i="9"/>
  <c r="Y28" i="9"/>
  <c r="Y44" i="9"/>
  <c r="Y60" i="9"/>
  <c r="Y62" i="9"/>
  <c r="Y71" i="9"/>
  <c r="Y75" i="9"/>
  <c r="Y79" i="9"/>
  <c r="Y88" i="9"/>
  <c r="Y89" i="9"/>
  <c r="X8" i="9"/>
  <c r="X14" i="9"/>
  <c r="X20" i="9"/>
  <c r="X26" i="9"/>
  <c r="X28" i="9"/>
  <c r="X44" i="9"/>
  <c r="X60" i="9"/>
  <c r="X62" i="9"/>
  <c r="X71" i="9"/>
  <c r="X75" i="9"/>
  <c r="X79" i="9"/>
  <c r="X88" i="9"/>
  <c r="X89" i="9"/>
  <c r="W89" i="9"/>
  <c r="R11" i="9"/>
  <c r="R12" i="9"/>
  <c r="R13" i="9"/>
  <c r="R15" i="9"/>
  <c r="R16" i="9"/>
  <c r="R17" i="9"/>
  <c r="R18" i="9"/>
  <c r="R19" i="9"/>
  <c r="R21" i="9"/>
  <c r="R22" i="9"/>
  <c r="R23" i="9"/>
  <c r="R24" i="9"/>
  <c r="R25" i="9"/>
  <c r="R29" i="9"/>
  <c r="R30" i="9"/>
  <c r="R34" i="9"/>
  <c r="R41" i="9"/>
  <c r="R42" i="9"/>
  <c r="R43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3" i="9"/>
  <c r="R64" i="9"/>
  <c r="R67" i="9"/>
  <c r="R68" i="9"/>
  <c r="R69" i="9"/>
  <c r="R70" i="9"/>
  <c r="R72" i="9"/>
  <c r="R74" i="9"/>
  <c r="R76" i="9"/>
  <c r="R77" i="9"/>
  <c r="R78" i="9"/>
  <c r="R80" i="9"/>
  <c r="R81" i="9"/>
  <c r="R82" i="9"/>
  <c r="R84" i="9"/>
  <c r="R85" i="9"/>
  <c r="R86" i="9"/>
  <c r="R87" i="9"/>
  <c r="T8" i="9"/>
  <c r="T14" i="9"/>
  <c r="T20" i="9"/>
  <c r="T26" i="9"/>
  <c r="T28" i="9"/>
  <c r="T44" i="9"/>
  <c r="T60" i="9"/>
  <c r="T62" i="9"/>
  <c r="T71" i="9"/>
  <c r="T75" i="9"/>
  <c r="T79" i="9"/>
  <c r="T88" i="9"/>
  <c r="T89" i="9"/>
  <c r="S8" i="9"/>
  <c r="S14" i="9"/>
  <c r="S20" i="9"/>
  <c r="S26" i="9"/>
  <c r="S60" i="9"/>
  <c r="S62" i="9"/>
  <c r="S71" i="9"/>
  <c r="S75" i="9"/>
  <c r="S79" i="9"/>
  <c r="S88" i="9"/>
  <c r="S89" i="9"/>
  <c r="Q8" i="9"/>
  <c r="Q14" i="9"/>
  <c r="Q20" i="9"/>
  <c r="Q26" i="9"/>
  <c r="Q60" i="9"/>
  <c r="Q62" i="9"/>
  <c r="Q71" i="9"/>
  <c r="Q75" i="9"/>
  <c r="Q79" i="9"/>
  <c r="Q88" i="9"/>
  <c r="Q89" i="9"/>
  <c r="P8" i="9"/>
  <c r="P14" i="9"/>
  <c r="P20" i="9"/>
  <c r="P26" i="9"/>
  <c r="P28" i="9"/>
  <c r="P44" i="9"/>
  <c r="P60" i="9"/>
  <c r="P62" i="9"/>
  <c r="P71" i="9"/>
  <c r="P75" i="9"/>
  <c r="P79" i="9"/>
  <c r="P88" i="9"/>
  <c r="P89" i="9"/>
  <c r="O8" i="9"/>
  <c r="O14" i="9"/>
  <c r="O20" i="9"/>
  <c r="O26" i="9"/>
  <c r="O28" i="9"/>
  <c r="O44" i="9"/>
  <c r="O60" i="9"/>
  <c r="O62" i="9"/>
  <c r="O71" i="9"/>
  <c r="O75" i="9"/>
  <c r="O79" i="9"/>
  <c r="O88" i="9"/>
  <c r="O89" i="9"/>
  <c r="N89" i="9"/>
  <c r="AF88" i="9"/>
  <c r="W88" i="9"/>
  <c r="N88" i="9"/>
  <c r="AF60" i="9"/>
  <c r="W60" i="9"/>
  <c r="N60" i="9"/>
  <c r="AF26" i="9"/>
  <c r="W26" i="9"/>
  <c r="N26" i="9"/>
  <c r="AJ11" i="8"/>
  <c r="AJ12" i="8"/>
  <c r="AJ13" i="8"/>
  <c r="AJ15" i="8"/>
  <c r="AJ16" i="8"/>
  <c r="AJ17" i="8"/>
  <c r="AJ18" i="8"/>
  <c r="AJ19" i="8"/>
  <c r="AJ21" i="8"/>
  <c r="AJ22" i="8"/>
  <c r="AJ23" i="8"/>
  <c r="AJ24" i="8"/>
  <c r="AJ25" i="8"/>
  <c r="AJ29" i="8"/>
  <c r="AJ30" i="8"/>
  <c r="AJ38" i="8"/>
  <c r="AJ41" i="8"/>
  <c r="AJ42" i="8"/>
  <c r="AJ43" i="8"/>
  <c r="AJ45" i="8"/>
  <c r="AJ46" i="8"/>
  <c r="AJ47" i="8"/>
  <c r="AJ48" i="8"/>
  <c r="AJ49" i="8"/>
  <c r="AJ50" i="8"/>
  <c r="AJ51" i="8"/>
  <c r="AJ52" i="8"/>
  <c r="AJ53" i="8"/>
  <c r="AJ54" i="8"/>
  <c r="AJ55" i="8"/>
  <c r="AJ56" i="8"/>
  <c r="AJ57" i="8"/>
  <c r="AJ58" i="8"/>
  <c r="AJ59" i="8"/>
  <c r="AJ63" i="8"/>
  <c r="AJ64" i="8"/>
  <c r="AJ67" i="8"/>
  <c r="AJ68" i="8"/>
  <c r="AJ69" i="8"/>
  <c r="AJ70" i="8"/>
  <c r="AJ72" i="8"/>
  <c r="AJ74" i="8"/>
  <c r="AJ76" i="8"/>
  <c r="AJ77" i="8"/>
  <c r="AJ78" i="8"/>
  <c r="AJ80" i="8"/>
  <c r="AJ81" i="8"/>
  <c r="AJ82" i="8"/>
  <c r="AJ84" i="8"/>
  <c r="AJ86" i="8"/>
  <c r="AJ87" i="8"/>
  <c r="AL8" i="8"/>
  <c r="AL14" i="8"/>
  <c r="AL20" i="8"/>
  <c r="AL26" i="8"/>
  <c r="AL28" i="8"/>
  <c r="AL44" i="8"/>
  <c r="AL60" i="8"/>
  <c r="AL62" i="8"/>
  <c r="AL88" i="8"/>
  <c r="AL89" i="8"/>
  <c r="AK8" i="8"/>
  <c r="AK14" i="8"/>
  <c r="AK20" i="8"/>
  <c r="AK26" i="8"/>
  <c r="AK60" i="8"/>
  <c r="AK62" i="8"/>
  <c r="AK88" i="8"/>
  <c r="AK89" i="8"/>
  <c r="AI8" i="8"/>
  <c r="AI14" i="8"/>
  <c r="AI20" i="8"/>
  <c r="AI26" i="8"/>
  <c r="AI60" i="8"/>
  <c r="AI62" i="8"/>
  <c r="AI71" i="8"/>
  <c r="AI75" i="8"/>
  <c r="AI79" i="8"/>
  <c r="AI88" i="8"/>
  <c r="AI89" i="8"/>
  <c r="AH8" i="8"/>
  <c r="AH14" i="8"/>
  <c r="AH20" i="8"/>
  <c r="AH26" i="8"/>
  <c r="AH28" i="8"/>
  <c r="AH44" i="8"/>
  <c r="AH60" i="8"/>
  <c r="AH62" i="8"/>
  <c r="AH71" i="8"/>
  <c r="AH75" i="8"/>
  <c r="AH79" i="8"/>
  <c r="AH88" i="8"/>
  <c r="AH89" i="8"/>
  <c r="AG8" i="8"/>
  <c r="AG14" i="8"/>
  <c r="AG20" i="8"/>
  <c r="AG26" i="8"/>
  <c r="AG28" i="8"/>
  <c r="AG44" i="8"/>
  <c r="AG60" i="8"/>
  <c r="AG62" i="8"/>
  <c r="AG71" i="8"/>
  <c r="AG75" i="8"/>
  <c r="AG79" i="8"/>
  <c r="AG88" i="8"/>
  <c r="AG89" i="8"/>
  <c r="AF89" i="8"/>
  <c r="AA11" i="8"/>
  <c r="AA12" i="8"/>
  <c r="AA13" i="8"/>
  <c r="AA15" i="8"/>
  <c r="AA16" i="8"/>
  <c r="AA17" i="8"/>
  <c r="AA18" i="8"/>
  <c r="AA19" i="8"/>
  <c r="AA21" i="8"/>
  <c r="AA22" i="8"/>
  <c r="AA23" i="8"/>
  <c r="AA24" i="8"/>
  <c r="AA25" i="8"/>
  <c r="AA29" i="8"/>
  <c r="AA30" i="8"/>
  <c r="AA38" i="8"/>
  <c r="AA41" i="8"/>
  <c r="AA42" i="8"/>
  <c r="AA43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3" i="8"/>
  <c r="AA64" i="8"/>
  <c r="AA67" i="8"/>
  <c r="AA68" i="8"/>
  <c r="AA69" i="8"/>
  <c r="AA70" i="8"/>
  <c r="AA72" i="8"/>
  <c r="AA74" i="8"/>
  <c r="AA76" i="8"/>
  <c r="AA77" i="8"/>
  <c r="AA78" i="8"/>
  <c r="AA80" i="8"/>
  <c r="AA81" i="8"/>
  <c r="AA82" i="8"/>
  <c r="AA84" i="8"/>
  <c r="AA86" i="8"/>
  <c r="AA87" i="8"/>
  <c r="AC8" i="8"/>
  <c r="AC14" i="8"/>
  <c r="AC20" i="8"/>
  <c r="AC26" i="8"/>
  <c r="AC28" i="8"/>
  <c r="AC44" i="8"/>
  <c r="AC60" i="8"/>
  <c r="AC62" i="8"/>
  <c r="AC71" i="8"/>
  <c r="AC75" i="8"/>
  <c r="AC79" i="8"/>
  <c r="AC88" i="8"/>
  <c r="AC89" i="8"/>
  <c r="AB8" i="8"/>
  <c r="AB14" i="8"/>
  <c r="AB20" i="8"/>
  <c r="AB26" i="8"/>
  <c r="AB60" i="8"/>
  <c r="AB62" i="8"/>
  <c r="AB88" i="8"/>
  <c r="AB89" i="8"/>
  <c r="Z8" i="8"/>
  <c r="Z14" i="8"/>
  <c r="Z20" i="8"/>
  <c r="Z26" i="8"/>
  <c r="Z60" i="8"/>
  <c r="Z62" i="8"/>
  <c r="Z71" i="8"/>
  <c r="Z75" i="8"/>
  <c r="Z79" i="8"/>
  <c r="Z88" i="8"/>
  <c r="Z89" i="8"/>
  <c r="Y8" i="8"/>
  <c r="Y14" i="8"/>
  <c r="Y20" i="8"/>
  <c r="Y26" i="8"/>
  <c r="Y28" i="8"/>
  <c r="Y44" i="8"/>
  <c r="Y60" i="8"/>
  <c r="Y62" i="8"/>
  <c r="Y71" i="8"/>
  <c r="Y75" i="8"/>
  <c r="Y79" i="8"/>
  <c r="Y88" i="8"/>
  <c r="Y89" i="8"/>
  <c r="X8" i="8"/>
  <c r="X14" i="8"/>
  <c r="X20" i="8"/>
  <c r="X26" i="8"/>
  <c r="X28" i="8"/>
  <c r="X44" i="8"/>
  <c r="X60" i="8"/>
  <c r="X62" i="8"/>
  <c r="X71" i="8"/>
  <c r="X75" i="8"/>
  <c r="X79" i="8"/>
  <c r="X88" i="8"/>
  <c r="X89" i="8"/>
  <c r="W89" i="8"/>
  <c r="R11" i="8"/>
  <c r="R12" i="8"/>
  <c r="R13" i="8"/>
  <c r="R15" i="8"/>
  <c r="R16" i="8"/>
  <c r="R17" i="8"/>
  <c r="R18" i="8"/>
  <c r="R19" i="8"/>
  <c r="R21" i="8"/>
  <c r="R22" i="8"/>
  <c r="R23" i="8"/>
  <c r="R24" i="8"/>
  <c r="R25" i="8"/>
  <c r="R29" i="8"/>
  <c r="R30" i="8"/>
  <c r="R38" i="8"/>
  <c r="R41" i="8"/>
  <c r="R42" i="8"/>
  <c r="R43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3" i="8"/>
  <c r="R64" i="8"/>
  <c r="R67" i="8"/>
  <c r="R68" i="8"/>
  <c r="R69" i="8"/>
  <c r="R70" i="8"/>
  <c r="R72" i="8"/>
  <c r="R74" i="8"/>
  <c r="R76" i="8"/>
  <c r="R77" i="8"/>
  <c r="R78" i="8"/>
  <c r="R80" i="8"/>
  <c r="R81" i="8"/>
  <c r="R82" i="8"/>
  <c r="R84" i="8"/>
  <c r="R86" i="8"/>
  <c r="R87" i="8"/>
  <c r="T8" i="8"/>
  <c r="T14" i="8"/>
  <c r="T20" i="8"/>
  <c r="T26" i="8"/>
  <c r="T28" i="8"/>
  <c r="T44" i="8"/>
  <c r="T60" i="8"/>
  <c r="T62" i="8"/>
  <c r="T71" i="8"/>
  <c r="T75" i="8"/>
  <c r="T79" i="8"/>
  <c r="T88" i="8"/>
  <c r="T89" i="8"/>
  <c r="S8" i="8"/>
  <c r="S14" i="8"/>
  <c r="S20" i="8"/>
  <c r="S26" i="8"/>
  <c r="S60" i="8"/>
  <c r="S62" i="8"/>
  <c r="S71" i="8"/>
  <c r="S75" i="8"/>
  <c r="S79" i="8"/>
  <c r="S88" i="8"/>
  <c r="S89" i="8"/>
  <c r="Q8" i="8"/>
  <c r="Q14" i="8"/>
  <c r="Q20" i="8"/>
  <c r="Q26" i="8"/>
  <c r="Q60" i="8"/>
  <c r="Q62" i="8"/>
  <c r="Q71" i="8"/>
  <c r="Q75" i="8"/>
  <c r="Q79" i="8"/>
  <c r="Q88" i="8"/>
  <c r="Q89" i="8"/>
  <c r="P8" i="8"/>
  <c r="P14" i="8"/>
  <c r="P20" i="8"/>
  <c r="P26" i="8"/>
  <c r="P28" i="8"/>
  <c r="P44" i="8"/>
  <c r="P60" i="8"/>
  <c r="P62" i="8"/>
  <c r="P71" i="8"/>
  <c r="P75" i="8"/>
  <c r="P79" i="8"/>
  <c r="P88" i="8"/>
  <c r="P89" i="8"/>
  <c r="O8" i="8"/>
  <c r="O14" i="8"/>
  <c r="O20" i="8"/>
  <c r="O26" i="8"/>
  <c r="O28" i="8"/>
  <c r="O44" i="8"/>
  <c r="O60" i="8"/>
  <c r="O62" i="8"/>
  <c r="O71" i="8"/>
  <c r="O75" i="8"/>
  <c r="O79" i="8"/>
  <c r="O88" i="8"/>
  <c r="O89" i="8"/>
  <c r="N89" i="8"/>
  <c r="AF88" i="8"/>
  <c r="W88" i="8"/>
  <c r="N88" i="8"/>
  <c r="AF60" i="8"/>
  <c r="W60" i="8"/>
  <c r="N60" i="8"/>
  <c r="AF26" i="8"/>
  <c r="W26" i="8"/>
  <c r="N26" i="8"/>
  <c r="AJ11" i="7"/>
  <c r="AJ12" i="7"/>
  <c r="AJ13" i="7"/>
  <c r="AJ15" i="7"/>
  <c r="AJ16" i="7"/>
  <c r="AJ17" i="7"/>
  <c r="AJ18" i="7"/>
  <c r="AJ19" i="7"/>
  <c r="AJ22" i="7"/>
  <c r="AJ23" i="7"/>
  <c r="AJ24" i="7"/>
  <c r="AJ25" i="7"/>
  <c r="AJ29" i="7"/>
  <c r="AJ30" i="7"/>
  <c r="AJ36" i="7"/>
  <c r="AJ41" i="7"/>
  <c r="AJ42" i="7"/>
  <c r="AJ43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3" i="7"/>
  <c r="AJ64" i="7"/>
  <c r="AJ67" i="7"/>
  <c r="AJ68" i="7"/>
  <c r="AJ69" i="7"/>
  <c r="AJ70" i="7"/>
  <c r="AJ72" i="7"/>
  <c r="AJ74" i="7"/>
  <c r="AJ76" i="7"/>
  <c r="AJ78" i="7"/>
  <c r="AJ80" i="7"/>
  <c r="AJ81" i="7"/>
  <c r="AJ82" i="7"/>
  <c r="AJ84" i="7"/>
  <c r="AJ86" i="7"/>
  <c r="AJ87" i="7"/>
  <c r="AL8" i="7"/>
  <c r="AL14" i="7"/>
  <c r="AL20" i="7"/>
  <c r="AL26" i="7"/>
  <c r="AL28" i="7"/>
  <c r="AL44" i="7"/>
  <c r="AL60" i="7"/>
  <c r="AL62" i="7"/>
  <c r="AL88" i="7"/>
  <c r="AL89" i="7"/>
  <c r="AK8" i="7"/>
  <c r="AK14" i="7"/>
  <c r="AK20" i="7"/>
  <c r="AK26" i="7"/>
  <c r="AK60" i="7"/>
  <c r="AK62" i="7"/>
  <c r="AK88" i="7"/>
  <c r="AK89" i="7"/>
  <c r="AI8" i="7"/>
  <c r="AI14" i="7"/>
  <c r="AI20" i="7"/>
  <c r="AI26" i="7"/>
  <c r="AI60" i="7"/>
  <c r="AI62" i="7"/>
  <c r="AI71" i="7"/>
  <c r="AI75" i="7"/>
  <c r="AI79" i="7"/>
  <c r="AI88" i="7"/>
  <c r="AI89" i="7"/>
  <c r="AH8" i="7"/>
  <c r="AH14" i="7"/>
  <c r="AH20" i="7"/>
  <c r="AH26" i="7"/>
  <c r="AH28" i="7"/>
  <c r="AH44" i="7"/>
  <c r="AH60" i="7"/>
  <c r="AH62" i="7"/>
  <c r="AH71" i="7"/>
  <c r="AH75" i="7"/>
  <c r="AH79" i="7"/>
  <c r="AH88" i="7"/>
  <c r="AH89" i="7"/>
  <c r="AG8" i="7"/>
  <c r="AG14" i="7"/>
  <c r="AG20" i="7"/>
  <c r="AG26" i="7"/>
  <c r="AG28" i="7"/>
  <c r="AG44" i="7"/>
  <c r="AG60" i="7"/>
  <c r="AG62" i="7"/>
  <c r="AG71" i="7"/>
  <c r="AG75" i="7"/>
  <c r="AG79" i="7"/>
  <c r="AG88" i="7"/>
  <c r="AG89" i="7"/>
  <c r="AF89" i="7"/>
  <c r="AA11" i="7"/>
  <c r="AA12" i="7"/>
  <c r="AA13" i="7"/>
  <c r="AA15" i="7"/>
  <c r="AA16" i="7"/>
  <c r="AA17" i="7"/>
  <c r="AA18" i="7"/>
  <c r="AA19" i="7"/>
  <c r="AA22" i="7"/>
  <c r="AA23" i="7"/>
  <c r="AA24" i="7"/>
  <c r="AA25" i="7"/>
  <c r="AA29" i="7"/>
  <c r="AA30" i="7"/>
  <c r="AA36" i="7"/>
  <c r="AA41" i="7"/>
  <c r="AA42" i="7"/>
  <c r="AA43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3" i="7"/>
  <c r="AA64" i="7"/>
  <c r="AA67" i="7"/>
  <c r="AA68" i="7"/>
  <c r="AA69" i="7"/>
  <c r="AA70" i="7"/>
  <c r="AA72" i="7"/>
  <c r="AA74" i="7"/>
  <c r="AA76" i="7"/>
  <c r="AA78" i="7"/>
  <c r="AA80" i="7"/>
  <c r="AA81" i="7"/>
  <c r="AA82" i="7"/>
  <c r="AA84" i="7"/>
  <c r="AA86" i="7"/>
  <c r="AA87" i="7"/>
  <c r="AC8" i="7"/>
  <c r="AC14" i="7"/>
  <c r="AC20" i="7"/>
  <c r="AC26" i="7"/>
  <c r="AC28" i="7"/>
  <c r="AC44" i="7"/>
  <c r="AC60" i="7"/>
  <c r="AC62" i="7"/>
  <c r="AC71" i="7"/>
  <c r="AC75" i="7"/>
  <c r="AC79" i="7"/>
  <c r="AC88" i="7"/>
  <c r="AC89" i="7"/>
  <c r="AB8" i="7"/>
  <c r="AB14" i="7"/>
  <c r="AB20" i="7"/>
  <c r="AB26" i="7"/>
  <c r="AB60" i="7"/>
  <c r="AB62" i="7"/>
  <c r="AB88" i="7"/>
  <c r="AB89" i="7"/>
  <c r="Z8" i="7"/>
  <c r="Z14" i="7"/>
  <c r="Z20" i="7"/>
  <c r="Z26" i="7"/>
  <c r="Z60" i="7"/>
  <c r="Z62" i="7"/>
  <c r="Z71" i="7"/>
  <c r="Z75" i="7"/>
  <c r="Z79" i="7"/>
  <c r="Z88" i="7"/>
  <c r="Z89" i="7"/>
  <c r="Y8" i="7"/>
  <c r="Y14" i="7"/>
  <c r="Y20" i="7"/>
  <c r="Y26" i="7"/>
  <c r="Y28" i="7"/>
  <c r="Y44" i="7"/>
  <c r="Y60" i="7"/>
  <c r="Y62" i="7"/>
  <c r="Y71" i="7"/>
  <c r="Y75" i="7"/>
  <c r="Y79" i="7"/>
  <c r="Y88" i="7"/>
  <c r="Y89" i="7"/>
  <c r="X8" i="7"/>
  <c r="X14" i="7"/>
  <c r="X20" i="7"/>
  <c r="X26" i="7"/>
  <c r="X28" i="7"/>
  <c r="X44" i="7"/>
  <c r="X60" i="7"/>
  <c r="X62" i="7"/>
  <c r="X71" i="7"/>
  <c r="X75" i="7"/>
  <c r="X79" i="7"/>
  <c r="X88" i="7"/>
  <c r="X89" i="7"/>
  <c r="W89" i="7"/>
  <c r="R11" i="7"/>
  <c r="R12" i="7"/>
  <c r="R13" i="7"/>
  <c r="R15" i="7"/>
  <c r="R16" i="7"/>
  <c r="R17" i="7"/>
  <c r="R18" i="7"/>
  <c r="R19" i="7"/>
  <c r="R22" i="7"/>
  <c r="R23" i="7"/>
  <c r="R24" i="7"/>
  <c r="R25" i="7"/>
  <c r="R29" i="7"/>
  <c r="R30" i="7"/>
  <c r="R36" i="7"/>
  <c r="R41" i="7"/>
  <c r="R42" i="7"/>
  <c r="R43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3" i="7"/>
  <c r="R64" i="7"/>
  <c r="R67" i="7"/>
  <c r="R68" i="7"/>
  <c r="R69" i="7"/>
  <c r="R70" i="7"/>
  <c r="R72" i="7"/>
  <c r="R74" i="7"/>
  <c r="R76" i="7"/>
  <c r="R78" i="7"/>
  <c r="R80" i="7"/>
  <c r="R81" i="7"/>
  <c r="R82" i="7"/>
  <c r="R84" i="7"/>
  <c r="R86" i="7"/>
  <c r="R87" i="7"/>
  <c r="T8" i="7"/>
  <c r="T14" i="7"/>
  <c r="T20" i="7"/>
  <c r="T26" i="7"/>
  <c r="T28" i="7"/>
  <c r="T44" i="7"/>
  <c r="T60" i="7"/>
  <c r="T62" i="7"/>
  <c r="T71" i="7"/>
  <c r="T75" i="7"/>
  <c r="T79" i="7"/>
  <c r="T88" i="7"/>
  <c r="T89" i="7"/>
  <c r="S8" i="7"/>
  <c r="S14" i="7"/>
  <c r="S20" i="7"/>
  <c r="S26" i="7"/>
  <c r="S60" i="7"/>
  <c r="S62" i="7"/>
  <c r="S71" i="7"/>
  <c r="S75" i="7"/>
  <c r="S79" i="7"/>
  <c r="S88" i="7"/>
  <c r="S89" i="7"/>
  <c r="Q8" i="7"/>
  <c r="Q14" i="7"/>
  <c r="Q20" i="7"/>
  <c r="Q26" i="7"/>
  <c r="Q60" i="7"/>
  <c r="Q62" i="7"/>
  <c r="Q71" i="7"/>
  <c r="Q75" i="7"/>
  <c r="Q79" i="7"/>
  <c r="Q88" i="7"/>
  <c r="Q89" i="7"/>
  <c r="P8" i="7"/>
  <c r="P14" i="7"/>
  <c r="P20" i="7"/>
  <c r="P26" i="7"/>
  <c r="P28" i="7"/>
  <c r="P44" i="7"/>
  <c r="P60" i="7"/>
  <c r="P62" i="7"/>
  <c r="P71" i="7"/>
  <c r="P75" i="7"/>
  <c r="P79" i="7"/>
  <c r="P88" i="7"/>
  <c r="P89" i="7"/>
  <c r="O8" i="7"/>
  <c r="O14" i="7"/>
  <c r="O20" i="7"/>
  <c r="O26" i="7"/>
  <c r="O28" i="7"/>
  <c r="O44" i="7"/>
  <c r="O60" i="7"/>
  <c r="O62" i="7"/>
  <c r="O71" i="7"/>
  <c r="O75" i="7"/>
  <c r="O79" i="7"/>
  <c r="O88" i="7"/>
  <c r="O89" i="7"/>
  <c r="N89" i="7"/>
  <c r="AF88" i="7"/>
  <c r="W88" i="7"/>
  <c r="N88" i="7"/>
  <c r="AF60" i="7"/>
  <c r="W60" i="7"/>
  <c r="N60" i="7"/>
  <c r="AF26" i="7"/>
  <c r="W26" i="7"/>
  <c r="N26" i="7"/>
  <c r="AJ11" i="6"/>
  <c r="AJ12" i="6"/>
  <c r="AJ13" i="6"/>
  <c r="AJ15" i="6"/>
  <c r="AJ16" i="6"/>
  <c r="AJ17" i="6"/>
  <c r="AJ18" i="6"/>
  <c r="AJ19" i="6"/>
  <c r="AJ22" i="6"/>
  <c r="AJ23" i="6"/>
  <c r="AJ24" i="6"/>
  <c r="AJ25" i="6"/>
  <c r="AJ29" i="6"/>
  <c r="AJ30" i="6"/>
  <c r="AJ35" i="6"/>
  <c r="AJ41" i="6"/>
  <c r="AJ42" i="6"/>
  <c r="AJ43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3" i="6"/>
  <c r="AJ64" i="6"/>
  <c r="AJ67" i="6"/>
  <c r="AJ68" i="6"/>
  <c r="AJ69" i="6"/>
  <c r="AJ70" i="6"/>
  <c r="AJ72" i="6"/>
  <c r="AJ74" i="6"/>
  <c r="AJ76" i="6"/>
  <c r="AJ77" i="6"/>
  <c r="AJ78" i="6"/>
  <c r="AJ80" i="6"/>
  <c r="AJ81" i="6"/>
  <c r="AJ82" i="6"/>
  <c r="AJ84" i="6"/>
  <c r="AJ85" i="6"/>
  <c r="AJ86" i="6"/>
  <c r="AJ87" i="6"/>
  <c r="AL8" i="6"/>
  <c r="AL14" i="6"/>
  <c r="AL20" i="6"/>
  <c r="AL26" i="6"/>
  <c r="AL28" i="6"/>
  <c r="AL44" i="6"/>
  <c r="AL60" i="6"/>
  <c r="AL62" i="6"/>
  <c r="AL71" i="6"/>
  <c r="AL75" i="6"/>
  <c r="AL79" i="6"/>
  <c r="AL88" i="6"/>
  <c r="AL89" i="6"/>
  <c r="AK8" i="6"/>
  <c r="AK14" i="6"/>
  <c r="AK20" i="6"/>
  <c r="AK26" i="6"/>
  <c r="AK28" i="6"/>
  <c r="AK44" i="6"/>
  <c r="AK60" i="6"/>
  <c r="AK62" i="6"/>
  <c r="AK88" i="6"/>
  <c r="AK89" i="6"/>
  <c r="AI8" i="6"/>
  <c r="AI14" i="6"/>
  <c r="AI20" i="6"/>
  <c r="AI26" i="6"/>
  <c r="AI28" i="6"/>
  <c r="AI44" i="6"/>
  <c r="AI60" i="6"/>
  <c r="AI62" i="6"/>
  <c r="AI71" i="6"/>
  <c r="AI75" i="6"/>
  <c r="AI79" i="6"/>
  <c r="AI88" i="6"/>
  <c r="AI89" i="6"/>
  <c r="AH8" i="6"/>
  <c r="AH14" i="6"/>
  <c r="AH20" i="6"/>
  <c r="AH26" i="6"/>
  <c r="AH28" i="6"/>
  <c r="AH44" i="6"/>
  <c r="AH60" i="6"/>
  <c r="AH62" i="6"/>
  <c r="AH71" i="6"/>
  <c r="AH75" i="6"/>
  <c r="AH79" i="6"/>
  <c r="AH88" i="6"/>
  <c r="AH89" i="6"/>
  <c r="AG8" i="6"/>
  <c r="AG14" i="6"/>
  <c r="AG20" i="6"/>
  <c r="AG26" i="6"/>
  <c r="AG28" i="6"/>
  <c r="AG44" i="6"/>
  <c r="AG60" i="6"/>
  <c r="AG62" i="6"/>
  <c r="AG71" i="6"/>
  <c r="AG75" i="6"/>
  <c r="AG79" i="6"/>
  <c r="AG88" i="6"/>
  <c r="AG89" i="6"/>
  <c r="AF89" i="6"/>
  <c r="AA11" i="6"/>
  <c r="AA12" i="6"/>
  <c r="AA13" i="6"/>
  <c r="AA15" i="6"/>
  <c r="AA16" i="6"/>
  <c r="AA17" i="6"/>
  <c r="AA18" i="6"/>
  <c r="AA19" i="6"/>
  <c r="AA22" i="6"/>
  <c r="AA23" i="6"/>
  <c r="AA24" i="6"/>
  <c r="AA25" i="6"/>
  <c r="AA29" i="6"/>
  <c r="AA30" i="6"/>
  <c r="AA35" i="6"/>
  <c r="AA41" i="6"/>
  <c r="AA42" i="6"/>
  <c r="AA43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3" i="6"/>
  <c r="AA64" i="6"/>
  <c r="AA67" i="6"/>
  <c r="AA68" i="6"/>
  <c r="AA69" i="6"/>
  <c r="AA70" i="6"/>
  <c r="AA72" i="6"/>
  <c r="AA74" i="6"/>
  <c r="AA76" i="6"/>
  <c r="AA77" i="6"/>
  <c r="AA78" i="6"/>
  <c r="AA80" i="6"/>
  <c r="AA81" i="6"/>
  <c r="AA82" i="6"/>
  <c r="AA84" i="6"/>
  <c r="AA85" i="6"/>
  <c r="AA86" i="6"/>
  <c r="AA87" i="6"/>
  <c r="AC8" i="6"/>
  <c r="AC14" i="6"/>
  <c r="AC20" i="6"/>
  <c r="AC26" i="6"/>
  <c r="AC28" i="6"/>
  <c r="AC44" i="6"/>
  <c r="AC60" i="6"/>
  <c r="AC62" i="6"/>
  <c r="AC71" i="6"/>
  <c r="AC75" i="6"/>
  <c r="AC79" i="6"/>
  <c r="AC88" i="6"/>
  <c r="AC89" i="6"/>
  <c r="AB8" i="6"/>
  <c r="AB14" i="6"/>
  <c r="AB20" i="6"/>
  <c r="AB26" i="6"/>
  <c r="AB28" i="6"/>
  <c r="AB44" i="6"/>
  <c r="AB60" i="6"/>
  <c r="AB62" i="6"/>
  <c r="AB88" i="6"/>
  <c r="AB89" i="6"/>
  <c r="Z8" i="6"/>
  <c r="Z14" i="6"/>
  <c r="Z20" i="6"/>
  <c r="Z26" i="6"/>
  <c r="Z28" i="6"/>
  <c r="Z44" i="6"/>
  <c r="Z60" i="6"/>
  <c r="Z62" i="6"/>
  <c r="Z71" i="6"/>
  <c r="Z75" i="6"/>
  <c r="Z79" i="6"/>
  <c r="Z88" i="6"/>
  <c r="Z89" i="6"/>
  <c r="Y8" i="6"/>
  <c r="Y14" i="6"/>
  <c r="Y20" i="6"/>
  <c r="Y26" i="6"/>
  <c r="Y28" i="6"/>
  <c r="Y44" i="6"/>
  <c r="Y60" i="6"/>
  <c r="Y62" i="6"/>
  <c r="Y71" i="6"/>
  <c r="Y75" i="6"/>
  <c r="Y79" i="6"/>
  <c r="Y88" i="6"/>
  <c r="Y89" i="6"/>
  <c r="X8" i="6"/>
  <c r="X14" i="6"/>
  <c r="X20" i="6"/>
  <c r="X26" i="6"/>
  <c r="X28" i="6"/>
  <c r="X44" i="6"/>
  <c r="X60" i="6"/>
  <c r="X62" i="6"/>
  <c r="X71" i="6"/>
  <c r="X75" i="6"/>
  <c r="X79" i="6"/>
  <c r="X88" i="6"/>
  <c r="X89" i="6"/>
  <c r="W89" i="6"/>
  <c r="R11" i="6"/>
  <c r="R12" i="6"/>
  <c r="R13" i="6"/>
  <c r="R15" i="6"/>
  <c r="R16" i="6"/>
  <c r="R17" i="6"/>
  <c r="R18" i="6"/>
  <c r="R19" i="6"/>
  <c r="R22" i="6"/>
  <c r="R23" i="6"/>
  <c r="R24" i="6"/>
  <c r="R25" i="6"/>
  <c r="R29" i="6"/>
  <c r="R30" i="6"/>
  <c r="R35" i="6"/>
  <c r="R41" i="6"/>
  <c r="R42" i="6"/>
  <c r="R43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3" i="6"/>
  <c r="R64" i="6"/>
  <c r="R67" i="6"/>
  <c r="R68" i="6"/>
  <c r="R69" i="6"/>
  <c r="R70" i="6"/>
  <c r="R72" i="6"/>
  <c r="R74" i="6"/>
  <c r="R76" i="6"/>
  <c r="R77" i="6"/>
  <c r="R78" i="6"/>
  <c r="R80" i="6"/>
  <c r="R81" i="6"/>
  <c r="R82" i="6"/>
  <c r="R84" i="6"/>
  <c r="R85" i="6"/>
  <c r="R86" i="6"/>
  <c r="R87" i="6"/>
  <c r="T8" i="6"/>
  <c r="T14" i="6"/>
  <c r="T20" i="6"/>
  <c r="T26" i="6"/>
  <c r="T28" i="6"/>
  <c r="T44" i="6"/>
  <c r="T60" i="6"/>
  <c r="T62" i="6"/>
  <c r="T71" i="6"/>
  <c r="T75" i="6"/>
  <c r="T79" i="6"/>
  <c r="T88" i="6"/>
  <c r="T89" i="6"/>
  <c r="S8" i="6"/>
  <c r="S14" i="6"/>
  <c r="S20" i="6"/>
  <c r="S26" i="6"/>
  <c r="S28" i="6"/>
  <c r="S44" i="6"/>
  <c r="S60" i="6"/>
  <c r="S62" i="6"/>
  <c r="S71" i="6"/>
  <c r="S75" i="6"/>
  <c r="S79" i="6"/>
  <c r="S88" i="6"/>
  <c r="S89" i="6"/>
  <c r="Q8" i="6"/>
  <c r="Q14" i="6"/>
  <c r="Q20" i="6"/>
  <c r="Q26" i="6"/>
  <c r="Q28" i="6"/>
  <c r="Q44" i="6"/>
  <c r="Q60" i="6"/>
  <c r="Q62" i="6"/>
  <c r="Q71" i="6"/>
  <c r="Q75" i="6"/>
  <c r="Q79" i="6"/>
  <c r="Q88" i="6"/>
  <c r="Q89" i="6"/>
  <c r="P8" i="6"/>
  <c r="P14" i="6"/>
  <c r="P20" i="6"/>
  <c r="P26" i="6"/>
  <c r="P28" i="6"/>
  <c r="P44" i="6"/>
  <c r="P60" i="6"/>
  <c r="P62" i="6"/>
  <c r="P71" i="6"/>
  <c r="P75" i="6"/>
  <c r="P79" i="6"/>
  <c r="P88" i="6"/>
  <c r="P89" i="6"/>
  <c r="O8" i="6"/>
  <c r="O14" i="6"/>
  <c r="O20" i="6"/>
  <c r="O26" i="6"/>
  <c r="O28" i="6"/>
  <c r="O44" i="6"/>
  <c r="O60" i="6"/>
  <c r="O62" i="6"/>
  <c r="O71" i="6"/>
  <c r="O75" i="6"/>
  <c r="O79" i="6"/>
  <c r="O88" i="6"/>
  <c r="O89" i="6"/>
  <c r="N89" i="6"/>
  <c r="AF88" i="6"/>
  <c r="W88" i="6"/>
  <c r="N88" i="6"/>
  <c r="AF28" i="6"/>
  <c r="AF44" i="6"/>
  <c r="AF60" i="6"/>
  <c r="W28" i="6"/>
  <c r="W44" i="6"/>
  <c r="W60" i="6"/>
  <c r="N28" i="6"/>
  <c r="N44" i="6"/>
  <c r="N60" i="6"/>
  <c r="AF8" i="6"/>
  <c r="AF14" i="6"/>
  <c r="AF20" i="6"/>
  <c r="AF26" i="6"/>
  <c r="W8" i="6"/>
  <c r="W14" i="6"/>
  <c r="W20" i="6"/>
  <c r="W26" i="6"/>
  <c r="N8" i="6"/>
  <c r="N14" i="6"/>
  <c r="N20" i="6"/>
  <c r="N26" i="6"/>
  <c r="AF89" i="1"/>
  <c r="AF62" i="1"/>
  <c r="AF71" i="1"/>
  <c r="AF75" i="1"/>
  <c r="AF79" i="1"/>
  <c r="AF88" i="1"/>
  <c r="AF28" i="1"/>
  <c r="AF44" i="1"/>
  <c r="AF60" i="1"/>
  <c r="AF8" i="1"/>
  <c r="AF14" i="1"/>
  <c r="AF20" i="1"/>
  <c r="AF26" i="1"/>
  <c r="W89" i="1"/>
  <c r="W62" i="1"/>
  <c r="W71" i="1"/>
  <c r="W75" i="1"/>
  <c r="W79" i="1"/>
  <c r="W88" i="1"/>
  <c r="W28" i="1"/>
  <c r="W44" i="1"/>
  <c r="W60" i="1"/>
  <c r="W8" i="1"/>
  <c r="W14" i="1"/>
  <c r="W20" i="1"/>
  <c r="W26" i="1"/>
  <c r="N79" i="1"/>
  <c r="N62" i="1"/>
  <c r="N88" i="1"/>
  <c r="N75" i="1"/>
  <c r="N71" i="1"/>
  <c r="N44" i="1"/>
  <c r="N28" i="1"/>
  <c r="N60" i="1"/>
  <c r="N8" i="1"/>
  <c r="N20" i="1"/>
  <c r="N26" i="1"/>
  <c r="N14" i="1"/>
  <c r="F5" i="3"/>
  <c r="R45" i="3"/>
  <c r="G5" i="3"/>
  <c r="S45" i="3"/>
  <c r="H5" i="3"/>
  <c r="T45" i="3"/>
  <c r="I5" i="3"/>
  <c r="U45" i="3"/>
  <c r="K5" i="3"/>
  <c r="W45" i="3"/>
  <c r="L5" i="3"/>
  <c r="X45" i="3"/>
  <c r="M5" i="3"/>
  <c r="Y45" i="3"/>
  <c r="N5" i="3"/>
  <c r="Z45" i="3"/>
  <c r="Q45" i="3"/>
  <c r="AA45" i="3"/>
  <c r="R46" i="3"/>
  <c r="S46" i="3"/>
  <c r="T46" i="3"/>
  <c r="U46" i="3"/>
  <c r="W46" i="3"/>
  <c r="X46" i="3"/>
  <c r="Y46" i="3"/>
  <c r="Z46" i="3"/>
  <c r="Q46" i="3"/>
  <c r="AA46" i="3"/>
  <c r="R47" i="3"/>
  <c r="S47" i="3"/>
  <c r="T47" i="3"/>
  <c r="U47" i="3"/>
  <c r="W47" i="3"/>
  <c r="X47" i="3"/>
  <c r="Y47" i="3"/>
  <c r="Z47" i="3"/>
  <c r="Q47" i="3"/>
  <c r="AA47" i="3"/>
  <c r="R48" i="3"/>
  <c r="S48" i="3"/>
  <c r="T48" i="3"/>
  <c r="U48" i="3"/>
  <c r="W48" i="3"/>
  <c r="X48" i="3"/>
  <c r="Y48" i="3"/>
  <c r="Z48" i="3"/>
  <c r="Q48" i="3"/>
  <c r="AA48" i="3"/>
  <c r="R49" i="3"/>
  <c r="S49" i="3"/>
  <c r="T49" i="3"/>
  <c r="U49" i="3"/>
  <c r="W49" i="3"/>
  <c r="X49" i="3"/>
  <c r="Y49" i="3"/>
  <c r="Z49" i="3"/>
  <c r="Q49" i="3"/>
  <c r="AA49" i="3"/>
  <c r="R50" i="3"/>
  <c r="S50" i="3"/>
  <c r="T50" i="3"/>
  <c r="U50" i="3"/>
  <c r="W50" i="3"/>
  <c r="X50" i="3"/>
  <c r="Y50" i="3"/>
  <c r="Z50" i="3"/>
  <c r="Q50" i="3"/>
  <c r="AA50" i="3"/>
  <c r="R51" i="3"/>
  <c r="S51" i="3"/>
  <c r="T51" i="3"/>
  <c r="U51" i="3"/>
  <c r="W51" i="3"/>
  <c r="X51" i="3"/>
  <c r="Y51" i="3"/>
  <c r="Z51" i="3"/>
  <c r="Q51" i="3"/>
  <c r="AA51" i="3"/>
  <c r="R52" i="3"/>
  <c r="S52" i="3"/>
  <c r="T52" i="3"/>
  <c r="U52" i="3"/>
  <c r="W52" i="3"/>
  <c r="X52" i="3"/>
  <c r="Y52" i="3"/>
  <c r="Z52" i="3"/>
  <c r="AA52" i="3"/>
  <c r="R53" i="3"/>
  <c r="S53" i="3"/>
  <c r="T53" i="3"/>
  <c r="U53" i="3"/>
  <c r="W53" i="3"/>
  <c r="X53" i="3"/>
  <c r="Y53" i="3"/>
  <c r="Z53" i="3"/>
  <c r="Q53" i="3"/>
  <c r="AA53" i="3"/>
  <c r="Q54" i="3"/>
  <c r="R54" i="3"/>
  <c r="S54" i="3"/>
  <c r="T54" i="3"/>
  <c r="U54" i="3"/>
  <c r="W54" i="3"/>
  <c r="X54" i="3"/>
  <c r="Y54" i="3"/>
  <c r="Z54" i="3"/>
  <c r="AA54" i="3"/>
  <c r="Q55" i="3"/>
  <c r="R55" i="3"/>
  <c r="S55" i="3"/>
  <c r="T55" i="3"/>
  <c r="U55" i="3"/>
  <c r="W55" i="3"/>
  <c r="X55" i="3"/>
  <c r="Y55" i="3"/>
  <c r="Z55" i="3"/>
  <c r="AA55" i="3"/>
  <c r="Q56" i="3"/>
  <c r="R56" i="3"/>
  <c r="S56" i="3"/>
  <c r="T56" i="3"/>
  <c r="U56" i="3"/>
  <c r="W56" i="3"/>
  <c r="X56" i="3"/>
  <c r="Y56" i="3"/>
  <c r="Z56" i="3"/>
  <c r="AA56" i="3"/>
  <c r="Q57" i="3"/>
  <c r="R57" i="3"/>
  <c r="S57" i="3"/>
  <c r="T57" i="3"/>
  <c r="U57" i="3"/>
  <c r="W57" i="3"/>
  <c r="X57" i="3"/>
  <c r="Y57" i="3"/>
  <c r="Z57" i="3"/>
  <c r="AA57" i="3"/>
  <c r="Q58" i="3"/>
  <c r="R58" i="3"/>
  <c r="S58" i="3"/>
  <c r="T58" i="3"/>
  <c r="U58" i="3"/>
  <c r="W58" i="3"/>
  <c r="X58" i="3"/>
  <c r="Y58" i="3"/>
  <c r="Z58" i="3"/>
  <c r="AA58" i="3"/>
  <c r="Q59" i="3"/>
  <c r="R59" i="3"/>
  <c r="S59" i="3"/>
  <c r="T59" i="3"/>
  <c r="U59" i="3"/>
  <c r="W59" i="3"/>
  <c r="X59" i="3"/>
  <c r="Y59" i="3"/>
  <c r="Z59" i="3"/>
  <c r="AA59" i="3"/>
  <c r="AA44" i="3"/>
  <c r="Z44" i="3"/>
  <c r="Y44" i="3"/>
  <c r="X44" i="3"/>
  <c r="W44" i="3"/>
  <c r="U44" i="3"/>
  <c r="T44" i="3"/>
  <c r="S44" i="3"/>
  <c r="R44" i="3"/>
  <c r="Q44" i="3"/>
  <c r="O45" i="3"/>
  <c r="O46" i="3"/>
  <c r="O47" i="3"/>
  <c r="O48" i="3"/>
  <c r="O49" i="3"/>
  <c r="O50" i="3"/>
  <c r="O51" i="3"/>
  <c r="O52" i="3"/>
  <c r="O53" i="3"/>
  <c r="O44" i="3"/>
  <c r="AJ85" i="1"/>
  <c r="H103" i="15"/>
  <c r="AA85" i="1"/>
  <c r="G103" i="15"/>
  <c r="R85" i="1"/>
  <c r="F103" i="15"/>
  <c r="H102" i="15"/>
  <c r="G102" i="15"/>
  <c r="F102" i="15"/>
  <c r="H101" i="15"/>
  <c r="G101" i="15"/>
  <c r="F101" i="15"/>
  <c r="H97" i="14"/>
  <c r="H98" i="14"/>
  <c r="H100" i="15"/>
  <c r="G97" i="14"/>
  <c r="G98" i="14"/>
  <c r="G100" i="15"/>
  <c r="F97" i="14"/>
  <c r="F98" i="14"/>
  <c r="F100" i="15"/>
  <c r="E98" i="14"/>
  <c r="H99" i="15"/>
  <c r="G99" i="15"/>
  <c r="J99" i="15"/>
  <c r="H97" i="6"/>
  <c r="H97" i="7"/>
  <c r="H97" i="8"/>
  <c r="H97" i="9"/>
  <c r="H97" i="10"/>
  <c r="H97" i="11"/>
  <c r="H97" i="12"/>
  <c r="H97" i="13"/>
  <c r="AI28" i="1"/>
  <c r="AI60" i="1"/>
  <c r="AI89" i="1"/>
  <c r="H97" i="1"/>
  <c r="H97" i="15"/>
  <c r="G97" i="6"/>
  <c r="G97" i="7"/>
  <c r="G97" i="8"/>
  <c r="G97" i="9"/>
  <c r="G97" i="10"/>
  <c r="G97" i="11"/>
  <c r="G97" i="12"/>
  <c r="G97" i="13"/>
  <c r="Z28" i="1"/>
  <c r="Z60" i="1"/>
  <c r="Z89" i="1"/>
  <c r="G97" i="1"/>
  <c r="G97" i="15"/>
  <c r="F97" i="6"/>
  <c r="F97" i="7"/>
  <c r="F97" i="8"/>
  <c r="F97" i="9"/>
  <c r="F97" i="10"/>
  <c r="F97" i="11"/>
  <c r="F97" i="12"/>
  <c r="F97" i="13"/>
  <c r="Q28" i="1"/>
  <c r="Q60" i="1"/>
  <c r="Q89" i="1"/>
  <c r="F97" i="1"/>
  <c r="F97" i="15"/>
  <c r="AH8" i="1"/>
  <c r="AH14" i="1"/>
  <c r="AH20" i="1"/>
  <c r="AH26" i="1"/>
  <c r="AH28" i="1"/>
  <c r="AH44" i="1"/>
  <c r="AH60" i="1"/>
  <c r="AH62" i="1"/>
  <c r="AH71" i="1"/>
  <c r="AH75" i="1"/>
  <c r="AH79" i="1"/>
  <c r="AH88" i="1"/>
  <c r="AH89" i="1"/>
  <c r="H95" i="1"/>
  <c r="H95" i="6"/>
  <c r="H95" i="7"/>
  <c r="H95" i="8"/>
  <c r="H95" i="9"/>
  <c r="H95" i="10"/>
  <c r="H95" i="11"/>
  <c r="H95" i="12"/>
  <c r="H95" i="13"/>
  <c r="H95" i="14"/>
  <c r="H95" i="15"/>
  <c r="Y8" i="1"/>
  <c r="Y14" i="1"/>
  <c r="Y20" i="1"/>
  <c r="Y26" i="1"/>
  <c r="Y28" i="1"/>
  <c r="Y44" i="1"/>
  <c r="Y60" i="1"/>
  <c r="Y62" i="1"/>
  <c r="Y71" i="1"/>
  <c r="Y75" i="1"/>
  <c r="Y79" i="1"/>
  <c r="Y88" i="1"/>
  <c r="Y89" i="1"/>
  <c r="G95" i="1"/>
  <c r="G95" i="6"/>
  <c r="G95" i="7"/>
  <c r="G95" i="8"/>
  <c r="G95" i="9"/>
  <c r="G95" i="10"/>
  <c r="G95" i="11"/>
  <c r="G95" i="12"/>
  <c r="G95" i="13"/>
  <c r="G95" i="14"/>
  <c r="G95" i="15"/>
  <c r="P79" i="1"/>
  <c r="P62" i="1"/>
  <c r="P71" i="1"/>
  <c r="P75" i="1"/>
  <c r="P88" i="1"/>
  <c r="P44" i="1"/>
  <c r="P28" i="1"/>
  <c r="P60" i="1"/>
  <c r="P8" i="1"/>
  <c r="P14" i="1"/>
  <c r="P20" i="1"/>
  <c r="P26" i="1"/>
  <c r="P89" i="1"/>
  <c r="F95" i="1"/>
  <c r="F95" i="6"/>
  <c r="F95" i="7"/>
  <c r="F95" i="8"/>
  <c r="F95" i="9"/>
  <c r="F95" i="10"/>
  <c r="F95" i="11"/>
  <c r="F95" i="12"/>
  <c r="F95" i="13"/>
  <c r="F95" i="14"/>
  <c r="F95" i="15"/>
  <c r="E9" i="1"/>
  <c r="E10" i="1"/>
  <c r="E11" i="1"/>
  <c r="E12" i="1"/>
  <c r="E15" i="1"/>
  <c r="E21" i="1"/>
  <c r="E22" i="1"/>
  <c r="E23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5" i="1"/>
  <c r="E46" i="1"/>
  <c r="E47" i="1"/>
  <c r="E48" i="1"/>
  <c r="E49" i="1"/>
  <c r="E50" i="1"/>
  <c r="E51" i="1"/>
  <c r="E63" i="1"/>
  <c r="E64" i="1"/>
  <c r="E65" i="1"/>
  <c r="E67" i="1"/>
  <c r="E68" i="1"/>
  <c r="E69" i="1"/>
  <c r="E76" i="1"/>
  <c r="E77" i="1"/>
  <c r="E80" i="1"/>
  <c r="E81" i="1"/>
  <c r="E82" i="1"/>
  <c r="AG8" i="1"/>
  <c r="AG14" i="1"/>
  <c r="AG20" i="1"/>
  <c r="AG26" i="1"/>
  <c r="AG28" i="1"/>
  <c r="AG44" i="1"/>
  <c r="AG60" i="1"/>
  <c r="AG62" i="1"/>
  <c r="AG71" i="1"/>
  <c r="AG75" i="1"/>
  <c r="AG79" i="1"/>
  <c r="AG88" i="1"/>
  <c r="AG89" i="1"/>
  <c r="H93" i="1"/>
  <c r="H93" i="6"/>
  <c r="H93" i="7"/>
  <c r="H93" i="8"/>
  <c r="H93" i="9"/>
  <c r="H93" i="10"/>
  <c r="H93" i="11"/>
  <c r="H93" i="12"/>
  <c r="H93" i="13"/>
  <c r="H93" i="14"/>
  <c r="H93" i="15"/>
  <c r="X8" i="1"/>
  <c r="X14" i="1"/>
  <c r="X20" i="1"/>
  <c r="X26" i="1"/>
  <c r="X28" i="1"/>
  <c r="X44" i="1"/>
  <c r="X60" i="1"/>
  <c r="X62" i="1"/>
  <c r="X71" i="1"/>
  <c r="X75" i="1"/>
  <c r="X79" i="1"/>
  <c r="X88" i="1"/>
  <c r="X89" i="1"/>
  <c r="G93" i="1"/>
  <c r="G93" i="6"/>
  <c r="G93" i="7"/>
  <c r="G93" i="8"/>
  <c r="G93" i="9"/>
  <c r="G93" i="10"/>
  <c r="G93" i="11"/>
  <c r="G93" i="12"/>
  <c r="G93" i="13"/>
  <c r="G93" i="14"/>
  <c r="G93" i="15"/>
  <c r="O79" i="1"/>
  <c r="O62" i="1"/>
  <c r="O71" i="1"/>
  <c r="O75" i="1"/>
  <c r="O88" i="1"/>
  <c r="O44" i="1"/>
  <c r="O28" i="1"/>
  <c r="O60" i="1"/>
  <c r="O8" i="1"/>
  <c r="O14" i="1"/>
  <c r="O20" i="1"/>
  <c r="O26" i="1"/>
  <c r="O89" i="1"/>
  <c r="F93" i="1"/>
  <c r="F93" i="6"/>
  <c r="F93" i="7"/>
  <c r="F93" i="8"/>
  <c r="F93" i="9"/>
  <c r="F93" i="10"/>
  <c r="F93" i="11"/>
  <c r="F93" i="12"/>
  <c r="F93" i="13"/>
  <c r="F93" i="14"/>
  <c r="F93" i="15"/>
  <c r="E85" i="15"/>
  <c r="AG63" i="15"/>
  <c r="AH63" i="15"/>
  <c r="AI63" i="15"/>
  <c r="AK63" i="15"/>
  <c r="AL63" i="15"/>
  <c r="AM63" i="15"/>
  <c r="AG64" i="15"/>
  <c r="AH64" i="15"/>
  <c r="AI64" i="15"/>
  <c r="AK64" i="15"/>
  <c r="AL64" i="15"/>
  <c r="AM64" i="15"/>
  <c r="AG65" i="15"/>
  <c r="AH65" i="15"/>
  <c r="AI65" i="15"/>
  <c r="AK65" i="15"/>
  <c r="AL65" i="15"/>
  <c r="AM65" i="15"/>
  <c r="AG66" i="15"/>
  <c r="AH66" i="15"/>
  <c r="AI66" i="15"/>
  <c r="AK66" i="15"/>
  <c r="AL66" i="15"/>
  <c r="AM66" i="15"/>
  <c r="AG67" i="15"/>
  <c r="AH67" i="15"/>
  <c r="AI67" i="15"/>
  <c r="AK67" i="15"/>
  <c r="AL67" i="15"/>
  <c r="AM67" i="15"/>
  <c r="AG68" i="15"/>
  <c r="AH68" i="15"/>
  <c r="AI68" i="15"/>
  <c r="AK68" i="15"/>
  <c r="AL68" i="15"/>
  <c r="AM68" i="15"/>
  <c r="AG69" i="15"/>
  <c r="AH69" i="15"/>
  <c r="AI69" i="15"/>
  <c r="AK69" i="15"/>
  <c r="AL69" i="15"/>
  <c r="AM69" i="15"/>
  <c r="AG70" i="15"/>
  <c r="AH70" i="15"/>
  <c r="AI70" i="15"/>
  <c r="AK70" i="15"/>
  <c r="AL70" i="15"/>
  <c r="AM70" i="15"/>
  <c r="AM62" i="15"/>
  <c r="AG72" i="15"/>
  <c r="AH72" i="15"/>
  <c r="AI72" i="15"/>
  <c r="AK72" i="15"/>
  <c r="AL72" i="15"/>
  <c r="AM72" i="15"/>
  <c r="AG73" i="15"/>
  <c r="AH73" i="15"/>
  <c r="AI73" i="15"/>
  <c r="AK73" i="15"/>
  <c r="AL73" i="15"/>
  <c r="AM73" i="15"/>
  <c r="AG74" i="15"/>
  <c r="AH74" i="15"/>
  <c r="AI74" i="15"/>
  <c r="AK74" i="15"/>
  <c r="AL74" i="15"/>
  <c r="AM74" i="15"/>
  <c r="AM71" i="15"/>
  <c r="AG76" i="15"/>
  <c r="AH76" i="15"/>
  <c r="AI76" i="15"/>
  <c r="AK76" i="15"/>
  <c r="AL76" i="15"/>
  <c r="AM76" i="15"/>
  <c r="AG77" i="15"/>
  <c r="AH77" i="15"/>
  <c r="AI77" i="15"/>
  <c r="AK77" i="15"/>
  <c r="AL77" i="15"/>
  <c r="AM77" i="15"/>
  <c r="AG78" i="15"/>
  <c r="AH78" i="15"/>
  <c r="AI78" i="15"/>
  <c r="AK78" i="15"/>
  <c r="AL78" i="15"/>
  <c r="AM78" i="15"/>
  <c r="AM75" i="15"/>
  <c r="AG80" i="15"/>
  <c r="AH80" i="15"/>
  <c r="AI80" i="15"/>
  <c r="AK80" i="15"/>
  <c r="AL80" i="15"/>
  <c r="AM80" i="15"/>
  <c r="AG81" i="15"/>
  <c r="AH81" i="15"/>
  <c r="AI81" i="15"/>
  <c r="AK81" i="15"/>
  <c r="AL81" i="15"/>
  <c r="AM81" i="15"/>
  <c r="AG82" i="15"/>
  <c r="AH82" i="15"/>
  <c r="AI82" i="15"/>
  <c r="AK82" i="15"/>
  <c r="AL82" i="15"/>
  <c r="AM82" i="15"/>
  <c r="AG83" i="15"/>
  <c r="AH83" i="15"/>
  <c r="AI83" i="15"/>
  <c r="AK83" i="15"/>
  <c r="AL83" i="15"/>
  <c r="AM83" i="15"/>
  <c r="AG84" i="15"/>
  <c r="AH84" i="15"/>
  <c r="AI84" i="15"/>
  <c r="AK84" i="15"/>
  <c r="AL84" i="15"/>
  <c r="AM84" i="15"/>
  <c r="AG85" i="15"/>
  <c r="AH85" i="15"/>
  <c r="AI85" i="15"/>
  <c r="AK85" i="15"/>
  <c r="AL85" i="15"/>
  <c r="AM85" i="15"/>
  <c r="AG86" i="15"/>
  <c r="AH86" i="15"/>
  <c r="AI86" i="15"/>
  <c r="AK86" i="15"/>
  <c r="AL86" i="15"/>
  <c r="AM86" i="15"/>
  <c r="AG87" i="15"/>
  <c r="AH87" i="15"/>
  <c r="AI87" i="15"/>
  <c r="AK87" i="15"/>
  <c r="AL87" i="15"/>
  <c r="AM87" i="15"/>
  <c r="AM79" i="15"/>
  <c r="AM88" i="15"/>
  <c r="AL62" i="15"/>
  <c r="AL71" i="15"/>
  <c r="AL75" i="15"/>
  <c r="AL79" i="15"/>
  <c r="AL88" i="15"/>
  <c r="AK62" i="15"/>
  <c r="AK71" i="15"/>
  <c r="AK75" i="15"/>
  <c r="AK79" i="15"/>
  <c r="AK88" i="15"/>
  <c r="AI62" i="15"/>
  <c r="AI71" i="15"/>
  <c r="AI75" i="15"/>
  <c r="AI79" i="15"/>
  <c r="AI88" i="15"/>
  <c r="AH62" i="15"/>
  <c r="AH71" i="15"/>
  <c r="AH75" i="15"/>
  <c r="AH79" i="15"/>
  <c r="AH88" i="15"/>
  <c r="AG62" i="15"/>
  <c r="AG71" i="15"/>
  <c r="AG75" i="15"/>
  <c r="AG79" i="15"/>
  <c r="AG88" i="15"/>
  <c r="AF88" i="15"/>
  <c r="AF87" i="15"/>
  <c r="AF86" i="15"/>
  <c r="AF85" i="15"/>
  <c r="AF84" i="15"/>
  <c r="AF83" i="15"/>
  <c r="AF82" i="15"/>
  <c r="AF81" i="15"/>
  <c r="AF80" i="15"/>
  <c r="AF79" i="15"/>
  <c r="AF78" i="15"/>
  <c r="AF77" i="15"/>
  <c r="AF76" i="15"/>
  <c r="AF75" i="15"/>
  <c r="AF74" i="15"/>
  <c r="AF73" i="15"/>
  <c r="AF72" i="15"/>
  <c r="AF71" i="15"/>
  <c r="AF70" i="15"/>
  <c r="AF69" i="15"/>
  <c r="AF68" i="15"/>
  <c r="AF67" i="15"/>
  <c r="AF66" i="15"/>
  <c r="AF65" i="15"/>
  <c r="AF64" i="15"/>
  <c r="AF63" i="15"/>
  <c r="AF62" i="15"/>
  <c r="AG29" i="15"/>
  <c r="AH29" i="15"/>
  <c r="AI29" i="15"/>
  <c r="AK29" i="15"/>
  <c r="AL29" i="15"/>
  <c r="AM29" i="15"/>
  <c r="AG30" i="15"/>
  <c r="AH30" i="15"/>
  <c r="AI30" i="15"/>
  <c r="AK30" i="15"/>
  <c r="AL30" i="15"/>
  <c r="AM30" i="15"/>
  <c r="AG31" i="15"/>
  <c r="AH31" i="15"/>
  <c r="AI31" i="15"/>
  <c r="AK31" i="15"/>
  <c r="AL31" i="15"/>
  <c r="AM31" i="15"/>
  <c r="AG32" i="15"/>
  <c r="AH32" i="15"/>
  <c r="AI32" i="15"/>
  <c r="AK32" i="15"/>
  <c r="AL32" i="15"/>
  <c r="AM32" i="15"/>
  <c r="AG33" i="15"/>
  <c r="AH33" i="15"/>
  <c r="AI33" i="15"/>
  <c r="AK33" i="15"/>
  <c r="AL33" i="15"/>
  <c r="AM33" i="15"/>
  <c r="AG34" i="15"/>
  <c r="AH34" i="15"/>
  <c r="AI34" i="15"/>
  <c r="AK34" i="15"/>
  <c r="AL34" i="15"/>
  <c r="AM34" i="15"/>
  <c r="AG35" i="15"/>
  <c r="AH35" i="15"/>
  <c r="AI35" i="15"/>
  <c r="AK35" i="15"/>
  <c r="AL35" i="15"/>
  <c r="AM35" i="15"/>
  <c r="AG36" i="15"/>
  <c r="AH36" i="15"/>
  <c r="AI36" i="15"/>
  <c r="AK36" i="15"/>
  <c r="AL36" i="15"/>
  <c r="AM36" i="15"/>
  <c r="AG37" i="15"/>
  <c r="AH37" i="15"/>
  <c r="AI37" i="15"/>
  <c r="AK37" i="15"/>
  <c r="AL37" i="15"/>
  <c r="AM37" i="15"/>
  <c r="AG38" i="15"/>
  <c r="AH38" i="15"/>
  <c r="AI38" i="15"/>
  <c r="AK38" i="15"/>
  <c r="AL38" i="15"/>
  <c r="AM38" i="15"/>
  <c r="AG39" i="15"/>
  <c r="AH39" i="15"/>
  <c r="AI39" i="15"/>
  <c r="AK39" i="15"/>
  <c r="AL39" i="15"/>
  <c r="AM39" i="15"/>
  <c r="AG40" i="15"/>
  <c r="AH40" i="15"/>
  <c r="AI40" i="15"/>
  <c r="AK40" i="15"/>
  <c r="AL40" i="15"/>
  <c r="AM40" i="15"/>
  <c r="AG41" i="15"/>
  <c r="AH41" i="15"/>
  <c r="AI41" i="15"/>
  <c r="AK41" i="15"/>
  <c r="AL41" i="15"/>
  <c r="AM41" i="15"/>
  <c r="AG42" i="15"/>
  <c r="AH42" i="15"/>
  <c r="AI42" i="15"/>
  <c r="AK42" i="15"/>
  <c r="AL42" i="15"/>
  <c r="AM42" i="15"/>
  <c r="AG43" i="15"/>
  <c r="AH43" i="15"/>
  <c r="AI43" i="15"/>
  <c r="AK43" i="15"/>
  <c r="AL43" i="15"/>
  <c r="AM43" i="15"/>
  <c r="AM28" i="15"/>
  <c r="AG45" i="15"/>
  <c r="AH45" i="15"/>
  <c r="AI45" i="15"/>
  <c r="AK45" i="15"/>
  <c r="AL45" i="15"/>
  <c r="AM45" i="15"/>
  <c r="AG46" i="15"/>
  <c r="AH46" i="15"/>
  <c r="AI46" i="15"/>
  <c r="AK46" i="15"/>
  <c r="AL46" i="15"/>
  <c r="AM46" i="15"/>
  <c r="AG47" i="15"/>
  <c r="AH47" i="15"/>
  <c r="AI47" i="15"/>
  <c r="AK47" i="15"/>
  <c r="AL47" i="15"/>
  <c r="AM47" i="15"/>
  <c r="AG48" i="15"/>
  <c r="AH48" i="15"/>
  <c r="AI48" i="15"/>
  <c r="AK48" i="15"/>
  <c r="AL48" i="15"/>
  <c r="AM48" i="15"/>
  <c r="AG49" i="15"/>
  <c r="AH49" i="15"/>
  <c r="AI49" i="15"/>
  <c r="AK49" i="15"/>
  <c r="AL49" i="15"/>
  <c r="AM49" i="15"/>
  <c r="AG50" i="15"/>
  <c r="AH50" i="15"/>
  <c r="AI50" i="15"/>
  <c r="AK50" i="15"/>
  <c r="AL50" i="15"/>
  <c r="AM50" i="15"/>
  <c r="AG51" i="15"/>
  <c r="AH51" i="15"/>
  <c r="AI51" i="15"/>
  <c r="AK51" i="15"/>
  <c r="AL51" i="15"/>
  <c r="AM51" i="15"/>
  <c r="AG52" i="15"/>
  <c r="AH52" i="15"/>
  <c r="AI52" i="15"/>
  <c r="AK52" i="15"/>
  <c r="AL52" i="15"/>
  <c r="AM52" i="15"/>
  <c r="AG53" i="15"/>
  <c r="AH53" i="15"/>
  <c r="AI53" i="15"/>
  <c r="AK53" i="15"/>
  <c r="AL53" i="15"/>
  <c r="AM53" i="15"/>
  <c r="AG54" i="15"/>
  <c r="AH54" i="15"/>
  <c r="AI54" i="15"/>
  <c r="AK54" i="15"/>
  <c r="AL54" i="15"/>
  <c r="AM54" i="15"/>
  <c r="AG55" i="15"/>
  <c r="AH55" i="15"/>
  <c r="AI55" i="15"/>
  <c r="AK55" i="15"/>
  <c r="AL55" i="15"/>
  <c r="AM55" i="15"/>
  <c r="AG56" i="15"/>
  <c r="AH56" i="15"/>
  <c r="AI56" i="15"/>
  <c r="AK56" i="15"/>
  <c r="AL56" i="15"/>
  <c r="AM56" i="15"/>
  <c r="AG57" i="15"/>
  <c r="AH57" i="15"/>
  <c r="AI57" i="15"/>
  <c r="AK57" i="15"/>
  <c r="AL57" i="15"/>
  <c r="AM57" i="15"/>
  <c r="AG58" i="15"/>
  <c r="AH58" i="15"/>
  <c r="AI58" i="15"/>
  <c r="AK58" i="15"/>
  <c r="AL58" i="15"/>
  <c r="AM58" i="15"/>
  <c r="AG59" i="15"/>
  <c r="AH59" i="15"/>
  <c r="AI59" i="15"/>
  <c r="AK59" i="15"/>
  <c r="AL59" i="15"/>
  <c r="AM59" i="15"/>
  <c r="AM44" i="15"/>
  <c r="AM60" i="15"/>
  <c r="AL28" i="15"/>
  <c r="AL44" i="15"/>
  <c r="AL60" i="15"/>
  <c r="AK28" i="15"/>
  <c r="AK44" i="15"/>
  <c r="AK60" i="15"/>
  <c r="AI28" i="15"/>
  <c r="AI44" i="15"/>
  <c r="AI60" i="15"/>
  <c r="AH28" i="15"/>
  <c r="AH44" i="15"/>
  <c r="AH60" i="15"/>
  <c r="AG28" i="15"/>
  <c r="AG44" i="15"/>
  <c r="AG60" i="15"/>
  <c r="AF60" i="15"/>
  <c r="AF59" i="15"/>
  <c r="AF58" i="15"/>
  <c r="AF57" i="15"/>
  <c r="AF56" i="15"/>
  <c r="AF55" i="15"/>
  <c r="AF54" i="15"/>
  <c r="AF53" i="15"/>
  <c r="AF52" i="15"/>
  <c r="AF51" i="15"/>
  <c r="AF50" i="15"/>
  <c r="AF49" i="15"/>
  <c r="AF48" i="15"/>
  <c r="AF47" i="15"/>
  <c r="AF46" i="15"/>
  <c r="AF45" i="15"/>
  <c r="AF44" i="15"/>
  <c r="AF43" i="15"/>
  <c r="AF42" i="15"/>
  <c r="AF41" i="15"/>
  <c r="AF40" i="15"/>
  <c r="AF39" i="15"/>
  <c r="AF38" i="15"/>
  <c r="AF37" i="15"/>
  <c r="AF36" i="15"/>
  <c r="AF35" i="15"/>
  <c r="AF34" i="15"/>
  <c r="AF33" i="15"/>
  <c r="AF32" i="15"/>
  <c r="AF31" i="15"/>
  <c r="AF30" i="15"/>
  <c r="AF29" i="15"/>
  <c r="AF28" i="15"/>
  <c r="AG9" i="15"/>
  <c r="AH9" i="15"/>
  <c r="AI9" i="15"/>
  <c r="AK9" i="15"/>
  <c r="AL9" i="15"/>
  <c r="AM9" i="15"/>
  <c r="AG10" i="15"/>
  <c r="AH10" i="15"/>
  <c r="AI10" i="15"/>
  <c r="AK10" i="15"/>
  <c r="AL10" i="15"/>
  <c r="AM10" i="15"/>
  <c r="AG11" i="15"/>
  <c r="AH11" i="15"/>
  <c r="AI11" i="15"/>
  <c r="AK11" i="15"/>
  <c r="AL11" i="15"/>
  <c r="AM11" i="15"/>
  <c r="AG12" i="15"/>
  <c r="AH12" i="15"/>
  <c r="AI12" i="15"/>
  <c r="AK12" i="15"/>
  <c r="AL12" i="15"/>
  <c r="AM12" i="15"/>
  <c r="AG13" i="15"/>
  <c r="AH13" i="15"/>
  <c r="AI13" i="15"/>
  <c r="AK13" i="15"/>
  <c r="AL13" i="15"/>
  <c r="AM13" i="15"/>
  <c r="AM8" i="15"/>
  <c r="AG15" i="15"/>
  <c r="AH15" i="15"/>
  <c r="AI15" i="15"/>
  <c r="AK15" i="15"/>
  <c r="AL15" i="15"/>
  <c r="AM15" i="15"/>
  <c r="AG16" i="15"/>
  <c r="AH16" i="15"/>
  <c r="AI16" i="15"/>
  <c r="AK16" i="15"/>
  <c r="AL16" i="15"/>
  <c r="AM16" i="15"/>
  <c r="AG17" i="15"/>
  <c r="AH17" i="15"/>
  <c r="AI17" i="15"/>
  <c r="AK17" i="15"/>
  <c r="AL17" i="15"/>
  <c r="AM17" i="15"/>
  <c r="AG18" i="15"/>
  <c r="AH18" i="15"/>
  <c r="AI18" i="15"/>
  <c r="AK18" i="15"/>
  <c r="AL18" i="15"/>
  <c r="AM18" i="15"/>
  <c r="AG19" i="15"/>
  <c r="AH19" i="15"/>
  <c r="AI19" i="15"/>
  <c r="AK19" i="15"/>
  <c r="AL19" i="15"/>
  <c r="AM19" i="15"/>
  <c r="AM14" i="15"/>
  <c r="AG21" i="15"/>
  <c r="AH21" i="15"/>
  <c r="AI21" i="15"/>
  <c r="AK21" i="15"/>
  <c r="AL21" i="15"/>
  <c r="AM21" i="15"/>
  <c r="AG22" i="15"/>
  <c r="AH22" i="15"/>
  <c r="AI22" i="15"/>
  <c r="AK22" i="15"/>
  <c r="AL22" i="15"/>
  <c r="AM22" i="15"/>
  <c r="AG23" i="15"/>
  <c r="AH23" i="15"/>
  <c r="AI23" i="15"/>
  <c r="AK23" i="15"/>
  <c r="AL23" i="15"/>
  <c r="AM23" i="15"/>
  <c r="AG24" i="15"/>
  <c r="AH24" i="15"/>
  <c r="AI24" i="15"/>
  <c r="AK24" i="15"/>
  <c r="AL24" i="15"/>
  <c r="AM24" i="15"/>
  <c r="AG25" i="15"/>
  <c r="AH25" i="15"/>
  <c r="AI25" i="15"/>
  <c r="AK25" i="15"/>
  <c r="AL25" i="15"/>
  <c r="AM25" i="15"/>
  <c r="AM20" i="15"/>
  <c r="AM26" i="15"/>
  <c r="AL8" i="15"/>
  <c r="AL14" i="15"/>
  <c r="AL20" i="15"/>
  <c r="AL26" i="15"/>
  <c r="AK8" i="15"/>
  <c r="AK14" i="15"/>
  <c r="AK20" i="15"/>
  <c r="AK26" i="15"/>
  <c r="AI8" i="15"/>
  <c r="AI14" i="15"/>
  <c r="AI20" i="15"/>
  <c r="AI26" i="15"/>
  <c r="AH8" i="15"/>
  <c r="AH14" i="15"/>
  <c r="AH20" i="15"/>
  <c r="AH26" i="15"/>
  <c r="AG8" i="15"/>
  <c r="AG14" i="15"/>
  <c r="AG20" i="15"/>
  <c r="AG26" i="15"/>
  <c r="AF26" i="15"/>
  <c r="AF25" i="15"/>
  <c r="AF24" i="15"/>
  <c r="AF23" i="15"/>
  <c r="AF22" i="15"/>
  <c r="AF21" i="15"/>
  <c r="AF20" i="15"/>
  <c r="AF19" i="15"/>
  <c r="AF18" i="15"/>
  <c r="AF17" i="15"/>
  <c r="AF16" i="15"/>
  <c r="AF15" i="15"/>
  <c r="AF14" i="15"/>
  <c r="AF13" i="15"/>
  <c r="AF12" i="15"/>
  <c r="AF11" i="15"/>
  <c r="AF10" i="15"/>
  <c r="AF9" i="15"/>
  <c r="AF8" i="15"/>
  <c r="X63" i="15"/>
  <c r="Y63" i="15"/>
  <c r="Z63" i="15"/>
  <c r="AB63" i="15"/>
  <c r="AC63" i="15"/>
  <c r="AD63" i="15"/>
  <c r="X64" i="15"/>
  <c r="Y64" i="15"/>
  <c r="Z64" i="15"/>
  <c r="AB64" i="15"/>
  <c r="AC64" i="15"/>
  <c r="AD64" i="15"/>
  <c r="X65" i="15"/>
  <c r="Y65" i="15"/>
  <c r="Z65" i="15"/>
  <c r="AB65" i="15"/>
  <c r="AC65" i="15"/>
  <c r="AD65" i="15"/>
  <c r="X66" i="15"/>
  <c r="Y66" i="15"/>
  <c r="Z66" i="15"/>
  <c r="AB66" i="15"/>
  <c r="AC66" i="15"/>
  <c r="AD66" i="15"/>
  <c r="X67" i="15"/>
  <c r="Y67" i="15"/>
  <c r="Z67" i="15"/>
  <c r="AB67" i="15"/>
  <c r="AC67" i="15"/>
  <c r="AD67" i="15"/>
  <c r="X68" i="15"/>
  <c r="Y68" i="15"/>
  <c r="Z68" i="15"/>
  <c r="AB68" i="15"/>
  <c r="AC68" i="15"/>
  <c r="AD68" i="15"/>
  <c r="X69" i="15"/>
  <c r="Y69" i="15"/>
  <c r="Z69" i="15"/>
  <c r="AB69" i="15"/>
  <c r="AC69" i="15"/>
  <c r="AD69" i="15"/>
  <c r="X70" i="15"/>
  <c r="Y70" i="15"/>
  <c r="Z70" i="15"/>
  <c r="AB70" i="15"/>
  <c r="AC70" i="15"/>
  <c r="AD70" i="15"/>
  <c r="AD62" i="15"/>
  <c r="X72" i="15"/>
  <c r="Y72" i="15"/>
  <c r="Z72" i="15"/>
  <c r="AB72" i="15"/>
  <c r="AC72" i="15"/>
  <c r="AD72" i="15"/>
  <c r="X73" i="15"/>
  <c r="Y73" i="15"/>
  <c r="Z73" i="15"/>
  <c r="AB73" i="15"/>
  <c r="AC73" i="15"/>
  <c r="AD73" i="15"/>
  <c r="X74" i="15"/>
  <c r="Y74" i="15"/>
  <c r="Z74" i="15"/>
  <c r="AB74" i="15"/>
  <c r="AC74" i="15"/>
  <c r="AD74" i="15"/>
  <c r="AD71" i="15"/>
  <c r="X76" i="15"/>
  <c r="Y76" i="15"/>
  <c r="Z76" i="15"/>
  <c r="AB76" i="15"/>
  <c r="AC76" i="15"/>
  <c r="AD76" i="15"/>
  <c r="X77" i="15"/>
  <c r="Y77" i="15"/>
  <c r="Z77" i="15"/>
  <c r="AB77" i="15"/>
  <c r="AC77" i="15"/>
  <c r="AD77" i="15"/>
  <c r="X78" i="15"/>
  <c r="Y78" i="15"/>
  <c r="Z78" i="15"/>
  <c r="AB78" i="15"/>
  <c r="AC78" i="15"/>
  <c r="AD78" i="15"/>
  <c r="AD75" i="15"/>
  <c r="X80" i="15"/>
  <c r="Y80" i="15"/>
  <c r="Z80" i="15"/>
  <c r="AB80" i="15"/>
  <c r="AC80" i="15"/>
  <c r="AD80" i="15"/>
  <c r="X81" i="15"/>
  <c r="Y81" i="15"/>
  <c r="Z81" i="15"/>
  <c r="AB81" i="15"/>
  <c r="AC81" i="15"/>
  <c r="AD81" i="15"/>
  <c r="X82" i="15"/>
  <c r="Y82" i="15"/>
  <c r="Z82" i="15"/>
  <c r="AB82" i="15"/>
  <c r="AC82" i="15"/>
  <c r="AD82" i="15"/>
  <c r="X83" i="15"/>
  <c r="Y83" i="15"/>
  <c r="Z83" i="15"/>
  <c r="AB83" i="15"/>
  <c r="AC83" i="15"/>
  <c r="AD83" i="15"/>
  <c r="X84" i="15"/>
  <c r="Y84" i="15"/>
  <c r="Z84" i="15"/>
  <c r="AB84" i="15"/>
  <c r="AC84" i="15"/>
  <c r="AD84" i="15"/>
  <c r="X85" i="15"/>
  <c r="Y85" i="15"/>
  <c r="Z85" i="15"/>
  <c r="AB85" i="15"/>
  <c r="AC85" i="15"/>
  <c r="AD85" i="15"/>
  <c r="X86" i="15"/>
  <c r="Y86" i="15"/>
  <c r="Z86" i="15"/>
  <c r="AB86" i="15"/>
  <c r="AC86" i="15"/>
  <c r="AD86" i="15"/>
  <c r="X87" i="15"/>
  <c r="Y87" i="15"/>
  <c r="Z87" i="15"/>
  <c r="AB87" i="15"/>
  <c r="AC87" i="15"/>
  <c r="AD87" i="15"/>
  <c r="AD79" i="15"/>
  <c r="AD88" i="15"/>
  <c r="AC62" i="15"/>
  <c r="AC71" i="15"/>
  <c r="AC75" i="15"/>
  <c r="AC79" i="15"/>
  <c r="AC88" i="15"/>
  <c r="AB62" i="15"/>
  <c r="AB71" i="15"/>
  <c r="AB75" i="15"/>
  <c r="AB79" i="15"/>
  <c r="AB88" i="15"/>
  <c r="Z62" i="15"/>
  <c r="Z71" i="15"/>
  <c r="Z75" i="15"/>
  <c r="Z79" i="15"/>
  <c r="Z88" i="15"/>
  <c r="Y62" i="15"/>
  <c r="Y71" i="15"/>
  <c r="Y75" i="15"/>
  <c r="Y79" i="15"/>
  <c r="Y88" i="15"/>
  <c r="X62" i="15"/>
  <c r="X71" i="15"/>
  <c r="X75" i="15"/>
  <c r="X79" i="15"/>
  <c r="X88" i="15"/>
  <c r="W63" i="3"/>
  <c r="W64" i="3"/>
  <c r="W65" i="3"/>
  <c r="W66" i="3"/>
  <c r="W67" i="3"/>
  <c r="W68" i="3"/>
  <c r="W69" i="3"/>
  <c r="W70" i="3"/>
  <c r="W62" i="3"/>
  <c r="W72" i="3"/>
  <c r="W73" i="3"/>
  <c r="W74" i="3"/>
  <c r="W71" i="3"/>
  <c r="W76" i="3"/>
  <c r="W77" i="3"/>
  <c r="W78" i="3"/>
  <c r="W75" i="3"/>
  <c r="W80" i="3"/>
  <c r="W81" i="3"/>
  <c r="W82" i="3"/>
  <c r="W83" i="3"/>
  <c r="W84" i="3"/>
  <c r="W85" i="3"/>
  <c r="W86" i="3"/>
  <c r="W87" i="3"/>
  <c r="W79" i="3"/>
  <c r="W88" i="3"/>
  <c r="W88" i="15"/>
  <c r="W87" i="15"/>
  <c r="W86" i="15"/>
  <c r="W85" i="15"/>
  <c r="W84" i="15"/>
  <c r="W83" i="15"/>
  <c r="W82" i="15"/>
  <c r="W81" i="15"/>
  <c r="W80" i="15"/>
  <c r="W79" i="15"/>
  <c r="W78" i="15"/>
  <c r="W77" i="15"/>
  <c r="W76" i="15"/>
  <c r="W75" i="15"/>
  <c r="W74" i="15"/>
  <c r="W73" i="15"/>
  <c r="W72" i="15"/>
  <c r="W71" i="15"/>
  <c r="W70" i="15"/>
  <c r="W69" i="15"/>
  <c r="W68" i="15"/>
  <c r="W67" i="15"/>
  <c r="W66" i="15"/>
  <c r="W65" i="15"/>
  <c r="W64" i="15"/>
  <c r="W63" i="15"/>
  <c r="W62" i="15"/>
  <c r="X29" i="15"/>
  <c r="Y29" i="15"/>
  <c r="Z29" i="15"/>
  <c r="AB29" i="15"/>
  <c r="AC29" i="15"/>
  <c r="AD29" i="15"/>
  <c r="X30" i="15"/>
  <c r="Y30" i="15"/>
  <c r="Z30" i="15"/>
  <c r="AB30" i="15"/>
  <c r="AC30" i="15"/>
  <c r="AD30" i="15"/>
  <c r="X31" i="15"/>
  <c r="Y31" i="15"/>
  <c r="Z31" i="15"/>
  <c r="AB31" i="15"/>
  <c r="AC31" i="15"/>
  <c r="AD31" i="15"/>
  <c r="X32" i="15"/>
  <c r="Y32" i="15"/>
  <c r="Z32" i="15"/>
  <c r="AB32" i="15"/>
  <c r="AC32" i="15"/>
  <c r="AD32" i="15"/>
  <c r="X33" i="15"/>
  <c r="Y33" i="15"/>
  <c r="Z33" i="15"/>
  <c r="AB33" i="15"/>
  <c r="AC33" i="15"/>
  <c r="AD33" i="15"/>
  <c r="X34" i="15"/>
  <c r="Y34" i="15"/>
  <c r="Z34" i="15"/>
  <c r="AB34" i="15"/>
  <c r="AC34" i="15"/>
  <c r="AD34" i="15"/>
  <c r="X35" i="15"/>
  <c r="Y35" i="15"/>
  <c r="Z35" i="15"/>
  <c r="AB35" i="15"/>
  <c r="AC35" i="15"/>
  <c r="AD35" i="15"/>
  <c r="X36" i="15"/>
  <c r="Y36" i="15"/>
  <c r="Z36" i="15"/>
  <c r="AB36" i="15"/>
  <c r="AC36" i="15"/>
  <c r="AD36" i="15"/>
  <c r="X37" i="15"/>
  <c r="Y37" i="15"/>
  <c r="Z37" i="15"/>
  <c r="AB37" i="15"/>
  <c r="AC37" i="15"/>
  <c r="AD37" i="15"/>
  <c r="X38" i="15"/>
  <c r="Y38" i="15"/>
  <c r="Z38" i="15"/>
  <c r="AB38" i="15"/>
  <c r="AC38" i="15"/>
  <c r="AD38" i="15"/>
  <c r="X39" i="15"/>
  <c r="Y39" i="15"/>
  <c r="Z39" i="15"/>
  <c r="AB39" i="15"/>
  <c r="AC39" i="15"/>
  <c r="AD39" i="15"/>
  <c r="X40" i="15"/>
  <c r="Y40" i="15"/>
  <c r="Z40" i="15"/>
  <c r="AB40" i="15"/>
  <c r="AC40" i="15"/>
  <c r="AD40" i="15"/>
  <c r="X41" i="15"/>
  <c r="Y41" i="15"/>
  <c r="Z41" i="15"/>
  <c r="AB41" i="15"/>
  <c r="AC41" i="15"/>
  <c r="AD41" i="15"/>
  <c r="X42" i="15"/>
  <c r="Y42" i="15"/>
  <c r="Z42" i="15"/>
  <c r="AB42" i="15"/>
  <c r="AC42" i="15"/>
  <c r="AD42" i="15"/>
  <c r="X43" i="15"/>
  <c r="Y43" i="15"/>
  <c r="Z43" i="15"/>
  <c r="AB43" i="15"/>
  <c r="AC43" i="15"/>
  <c r="AD43" i="15"/>
  <c r="AD28" i="15"/>
  <c r="X45" i="15"/>
  <c r="Y45" i="15"/>
  <c r="Z45" i="15"/>
  <c r="AB45" i="15"/>
  <c r="AC45" i="15"/>
  <c r="AD45" i="15"/>
  <c r="X46" i="15"/>
  <c r="Y46" i="15"/>
  <c r="Z46" i="15"/>
  <c r="AB46" i="15"/>
  <c r="AC46" i="15"/>
  <c r="AD46" i="15"/>
  <c r="X47" i="15"/>
  <c r="Y47" i="15"/>
  <c r="Z47" i="15"/>
  <c r="AB47" i="15"/>
  <c r="AC47" i="15"/>
  <c r="AD47" i="15"/>
  <c r="X48" i="15"/>
  <c r="Y48" i="15"/>
  <c r="Z48" i="15"/>
  <c r="AB48" i="15"/>
  <c r="AC48" i="15"/>
  <c r="AD48" i="15"/>
  <c r="X49" i="15"/>
  <c r="Y49" i="15"/>
  <c r="Z49" i="15"/>
  <c r="AB49" i="15"/>
  <c r="AC49" i="15"/>
  <c r="AD49" i="15"/>
  <c r="X50" i="15"/>
  <c r="Y50" i="15"/>
  <c r="Z50" i="15"/>
  <c r="AB50" i="15"/>
  <c r="AC50" i="15"/>
  <c r="AD50" i="15"/>
  <c r="X51" i="15"/>
  <c r="Y51" i="15"/>
  <c r="Z51" i="15"/>
  <c r="AB51" i="15"/>
  <c r="AC51" i="15"/>
  <c r="AD51" i="15"/>
  <c r="X52" i="15"/>
  <c r="Y52" i="15"/>
  <c r="Z52" i="15"/>
  <c r="AB52" i="15"/>
  <c r="AC52" i="15"/>
  <c r="AD52" i="15"/>
  <c r="X53" i="15"/>
  <c r="Y53" i="15"/>
  <c r="Z53" i="15"/>
  <c r="AB53" i="15"/>
  <c r="AC53" i="15"/>
  <c r="AD53" i="15"/>
  <c r="X54" i="15"/>
  <c r="Y54" i="15"/>
  <c r="Z54" i="15"/>
  <c r="AB54" i="15"/>
  <c r="AC54" i="15"/>
  <c r="AD54" i="15"/>
  <c r="X55" i="15"/>
  <c r="Y55" i="15"/>
  <c r="Z55" i="15"/>
  <c r="AB55" i="15"/>
  <c r="AC55" i="15"/>
  <c r="AD55" i="15"/>
  <c r="X56" i="15"/>
  <c r="Y56" i="15"/>
  <c r="Z56" i="15"/>
  <c r="AB56" i="15"/>
  <c r="AC56" i="15"/>
  <c r="AD56" i="15"/>
  <c r="X57" i="15"/>
  <c r="Y57" i="15"/>
  <c r="Z57" i="15"/>
  <c r="AB57" i="15"/>
  <c r="AC57" i="15"/>
  <c r="AD57" i="15"/>
  <c r="X58" i="15"/>
  <c r="Y58" i="15"/>
  <c r="Z58" i="15"/>
  <c r="AB58" i="15"/>
  <c r="AC58" i="15"/>
  <c r="AD58" i="15"/>
  <c r="X59" i="15"/>
  <c r="Y59" i="15"/>
  <c r="Z59" i="15"/>
  <c r="AB59" i="15"/>
  <c r="AC59" i="15"/>
  <c r="AD59" i="15"/>
  <c r="AD44" i="15"/>
  <c r="AD60" i="15"/>
  <c r="AC28" i="15"/>
  <c r="AC44" i="15"/>
  <c r="AC60" i="15"/>
  <c r="AB28" i="15"/>
  <c r="AB44" i="15"/>
  <c r="AB60" i="15"/>
  <c r="Z28" i="15"/>
  <c r="Z44" i="15"/>
  <c r="Z60" i="15"/>
  <c r="Y28" i="15"/>
  <c r="Y44" i="15"/>
  <c r="Y60" i="15"/>
  <c r="X28" i="15"/>
  <c r="X44" i="15"/>
  <c r="X60" i="15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28" i="3"/>
  <c r="W60" i="3"/>
  <c r="W60" i="15"/>
  <c r="W59" i="15"/>
  <c r="W58" i="15"/>
  <c r="W57" i="15"/>
  <c r="W56" i="15"/>
  <c r="W55" i="15"/>
  <c r="W54" i="15"/>
  <c r="W53" i="15"/>
  <c r="W52" i="15"/>
  <c r="W51" i="15"/>
  <c r="W50" i="15"/>
  <c r="W49" i="15"/>
  <c r="W48" i="15"/>
  <c r="W47" i="15"/>
  <c r="W46" i="15"/>
  <c r="W45" i="15"/>
  <c r="W44" i="15"/>
  <c r="W43" i="15"/>
  <c r="W42" i="15"/>
  <c r="W41" i="15"/>
  <c r="W40" i="15"/>
  <c r="W39" i="15"/>
  <c r="W38" i="15"/>
  <c r="W37" i="15"/>
  <c r="W36" i="15"/>
  <c r="W35" i="15"/>
  <c r="W34" i="15"/>
  <c r="W33" i="15"/>
  <c r="W32" i="15"/>
  <c r="W31" i="15"/>
  <c r="W30" i="15"/>
  <c r="W29" i="15"/>
  <c r="W28" i="15"/>
  <c r="X9" i="15"/>
  <c r="Y9" i="15"/>
  <c r="Z9" i="15"/>
  <c r="AB9" i="15"/>
  <c r="AC9" i="15"/>
  <c r="AD9" i="15"/>
  <c r="X10" i="15"/>
  <c r="Y10" i="15"/>
  <c r="Z10" i="15"/>
  <c r="AB10" i="15"/>
  <c r="AC10" i="15"/>
  <c r="AD10" i="15"/>
  <c r="X11" i="15"/>
  <c r="Y11" i="15"/>
  <c r="Z11" i="15"/>
  <c r="AB11" i="15"/>
  <c r="AC11" i="15"/>
  <c r="AD11" i="15"/>
  <c r="X12" i="15"/>
  <c r="Y12" i="15"/>
  <c r="Z12" i="15"/>
  <c r="AB12" i="15"/>
  <c r="AC12" i="15"/>
  <c r="AD12" i="15"/>
  <c r="X13" i="15"/>
  <c r="Y13" i="15"/>
  <c r="Z13" i="15"/>
  <c r="AB13" i="15"/>
  <c r="AC13" i="15"/>
  <c r="AD13" i="15"/>
  <c r="AD8" i="15"/>
  <c r="X15" i="15"/>
  <c r="Y15" i="15"/>
  <c r="Z15" i="15"/>
  <c r="AB15" i="15"/>
  <c r="AC15" i="15"/>
  <c r="AD15" i="15"/>
  <c r="X16" i="15"/>
  <c r="Y16" i="15"/>
  <c r="Z16" i="15"/>
  <c r="AB16" i="15"/>
  <c r="AC16" i="15"/>
  <c r="AD16" i="15"/>
  <c r="X17" i="15"/>
  <c r="Y17" i="15"/>
  <c r="Z17" i="15"/>
  <c r="AB17" i="15"/>
  <c r="AC17" i="15"/>
  <c r="AD17" i="15"/>
  <c r="X18" i="15"/>
  <c r="Y18" i="15"/>
  <c r="Z18" i="15"/>
  <c r="AB18" i="15"/>
  <c r="AC18" i="15"/>
  <c r="AD18" i="15"/>
  <c r="X19" i="15"/>
  <c r="Y19" i="15"/>
  <c r="Z19" i="15"/>
  <c r="AB19" i="15"/>
  <c r="AC19" i="15"/>
  <c r="AD19" i="15"/>
  <c r="AD14" i="15"/>
  <c r="X21" i="15"/>
  <c r="Y21" i="15"/>
  <c r="Z21" i="15"/>
  <c r="AB21" i="15"/>
  <c r="AC21" i="15"/>
  <c r="AD21" i="15"/>
  <c r="X22" i="15"/>
  <c r="Y22" i="15"/>
  <c r="Z22" i="15"/>
  <c r="AB22" i="15"/>
  <c r="AC22" i="15"/>
  <c r="AD22" i="15"/>
  <c r="X23" i="15"/>
  <c r="Y23" i="15"/>
  <c r="Z23" i="15"/>
  <c r="AB23" i="15"/>
  <c r="AC23" i="15"/>
  <c r="AD23" i="15"/>
  <c r="X24" i="15"/>
  <c r="Y24" i="15"/>
  <c r="Z24" i="15"/>
  <c r="AB24" i="15"/>
  <c r="AC24" i="15"/>
  <c r="AD24" i="15"/>
  <c r="X25" i="15"/>
  <c r="Y25" i="15"/>
  <c r="Z25" i="15"/>
  <c r="AB25" i="15"/>
  <c r="AC25" i="15"/>
  <c r="AD25" i="15"/>
  <c r="AD20" i="15"/>
  <c r="AD26" i="15"/>
  <c r="AC8" i="15"/>
  <c r="AC14" i="15"/>
  <c r="AC20" i="15"/>
  <c r="AC26" i="15"/>
  <c r="AB8" i="15"/>
  <c r="AB14" i="15"/>
  <c r="AB20" i="15"/>
  <c r="AB26" i="15"/>
  <c r="Z8" i="15"/>
  <c r="Z14" i="15"/>
  <c r="Z20" i="15"/>
  <c r="Z26" i="15"/>
  <c r="Y8" i="15"/>
  <c r="Y14" i="15"/>
  <c r="Y20" i="15"/>
  <c r="Y26" i="15"/>
  <c r="X8" i="15"/>
  <c r="X14" i="15"/>
  <c r="X20" i="15"/>
  <c r="X26" i="15"/>
  <c r="W9" i="3"/>
  <c r="W10" i="3"/>
  <c r="W11" i="3"/>
  <c r="W12" i="3"/>
  <c r="W13" i="3"/>
  <c r="W8" i="3"/>
  <c r="W15" i="3"/>
  <c r="W16" i="3"/>
  <c r="W17" i="3"/>
  <c r="W18" i="3"/>
  <c r="W19" i="3"/>
  <c r="W14" i="3"/>
  <c r="W21" i="3"/>
  <c r="W22" i="3"/>
  <c r="W23" i="3"/>
  <c r="W24" i="3"/>
  <c r="W25" i="3"/>
  <c r="W20" i="3"/>
  <c r="W26" i="3"/>
  <c r="W26" i="15"/>
  <c r="W25" i="15"/>
  <c r="W24" i="15"/>
  <c r="W23" i="15"/>
  <c r="W22" i="15"/>
  <c r="W21" i="15"/>
  <c r="W20" i="15"/>
  <c r="W19" i="15"/>
  <c r="W18" i="15"/>
  <c r="W17" i="15"/>
  <c r="W16" i="15"/>
  <c r="W15" i="15"/>
  <c r="W14" i="15"/>
  <c r="W13" i="15"/>
  <c r="W12" i="15"/>
  <c r="W11" i="15"/>
  <c r="W10" i="15"/>
  <c r="W9" i="15"/>
  <c r="W8" i="15"/>
  <c r="O63" i="15"/>
  <c r="P63" i="15"/>
  <c r="Q63" i="15"/>
  <c r="S63" i="15"/>
  <c r="T63" i="15"/>
  <c r="U63" i="15"/>
  <c r="O64" i="15"/>
  <c r="P64" i="15"/>
  <c r="Q64" i="15"/>
  <c r="S64" i="15"/>
  <c r="T64" i="15"/>
  <c r="U64" i="15"/>
  <c r="O65" i="15"/>
  <c r="P65" i="15"/>
  <c r="Q65" i="15"/>
  <c r="S65" i="15"/>
  <c r="T65" i="15"/>
  <c r="U65" i="15"/>
  <c r="O66" i="15"/>
  <c r="P66" i="15"/>
  <c r="Q66" i="15"/>
  <c r="S66" i="15"/>
  <c r="T66" i="15"/>
  <c r="U66" i="15"/>
  <c r="O67" i="15"/>
  <c r="P67" i="15"/>
  <c r="Q67" i="15"/>
  <c r="S67" i="15"/>
  <c r="T67" i="15"/>
  <c r="U67" i="15"/>
  <c r="O68" i="15"/>
  <c r="P68" i="15"/>
  <c r="Q68" i="15"/>
  <c r="S68" i="15"/>
  <c r="T68" i="15"/>
  <c r="U68" i="15"/>
  <c r="O69" i="15"/>
  <c r="P69" i="15"/>
  <c r="Q69" i="15"/>
  <c r="S69" i="15"/>
  <c r="T69" i="15"/>
  <c r="U69" i="15"/>
  <c r="O70" i="15"/>
  <c r="P70" i="15"/>
  <c r="Q70" i="15"/>
  <c r="S70" i="15"/>
  <c r="T70" i="15"/>
  <c r="U70" i="15"/>
  <c r="U62" i="15"/>
  <c r="O72" i="15"/>
  <c r="P72" i="15"/>
  <c r="Q72" i="15"/>
  <c r="S72" i="15"/>
  <c r="T72" i="15"/>
  <c r="U72" i="15"/>
  <c r="O73" i="15"/>
  <c r="P73" i="15"/>
  <c r="Q73" i="15"/>
  <c r="S73" i="15"/>
  <c r="T73" i="15"/>
  <c r="U73" i="15"/>
  <c r="O74" i="15"/>
  <c r="P74" i="15"/>
  <c r="Q74" i="15"/>
  <c r="S74" i="15"/>
  <c r="T74" i="15"/>
  <c r="U74" i="15"/>
  <c r="U71" i="15"/>
  <c r="O76" i="15"/>
  <c r="P76" i="15"/>
  <c r="Q76" i="15"/>
  <c r="S76" i="15"/>
  <c r="T76" i="15"/>
  <c r="U76" i="15"/>
  <c r="O77" i="15"/>
  <c r="P77" i="15"/>
  <c r="Q77" i="15"/>
  <c r="S77" i="15"/>
  <c r="T77" i="15"/>
  <c r="U77" i="15"/>
  <c r="O78" i="15"/>
  <c r="P78" i="15"/>
  <c r="Q78" i="15"/>
  <c r="S78" i="15"/>
  <c r="T78" i="15"/>
  <c r="U78" i="15"/>
  <c r="U75" i="15"/>
  <c r="O80" i="15"/>
  <c r="P80" i="15"/>
  <c r="Q80" i="15"/>
  <c r="S80" i="15"/>
  <c r="T80" i="15"/>
  <c r="U80" i="15"/>
  <c r="O81" i="15"/>
  <c r="P81" i="15"/>
  <c r="Q81" i="15"/>
  <c r="S81" i="15"/>
  <c r="T81" i="15"/>
  <c r="U81" i="15"/>
  <c r="O82" i="15"/>
  <c r="P82" i="15"/>
  <c r="Q82" i="15"/>
  <c r="S82" i="15"/>
  <c r="T82" i="15"/>
  <c r="U82" i="15"/>
  <c r="O83" i="15"/>
  <c r="P83" i="15"/>
  <c r="Q83" i="15"/>
  <c r="S83" i="15"/>
  <c r="T83" i="15"/>
  <c r="U83" i="15"/>
  <c r="O84" i="15"/>
  <c r="P84" i="15"/>
  <c r="Q84" i="15"/>
  <c r="S84" i="15"/>
  <c r="T84" i="15"/>
  <c r="U84" i="15"/>
  <c r="O85" i="15"/>
  <c r="P85" i="15"/>
  <c r="Q85" i="15"/>
  <c r="S85" i="15"/>
  <c r="T85" i="15"/>
  <c r="U85" i="15"/>
  <c r="O86" i="15"/>
  <c r="P86" i="15"/>
  <c r="Q86" i="15"/>
  <c r="S86" i="15"/>
  <c r="T86" i="15"/>
  <c r="U86" i="15"/>
  <c r="O87" i="15"/>
  <c r="P87" i="15"/>
  <c r="Q87" i="15"/>
  <c r="S87" i="15"/>
  <c r="T87" i="15"/>
  <c r="U87" i="15"/>
  <c r="U79" i="15"/>
  <c r="U88" i="15"/>
  <c r="T62" i="15"/>
  <c r="T71" i="15"/>
  <c r="T75" i="15"/>
  <c r="T79" i="15"/>
  <c r="T88" i="15"/>
  <c r="S62" i="15"/>
  <c r="S71" i="15"/>
  <c r="S75" i="15"/>
  <c r="S79" i="15"/>
  <c r="S88" i="15"/>
  <c r="Q62" i="15"/>
  <c r="Q71" i="15"/>
  <c r="Q75" i="15"/>
  <c r="Q79" i="15"/>
  <c r="Q88" i="15"/>
  <c r="P62" i="15"/>
  <c r="P71" i="15"/>
  <c r="P75" i="15"/>
  <c r="P79" i="15"/>
  <c r="P88" i="15"/>
  <c r="O62" i="15"/>
  <c r="O71" i="15"/>
  <c r="O75" i="15"/>
  <c r="O79" i="15"/>
  <c r="O88" i="15"/>
  <c r="N88" i="15"/>
  <c r="N87" i="15"/>
  <c r="N86" i="15"/>
  <c r="N85" i="15"/>
  <c r="N84" i="15"/>
  <c r="N83" i="15"/>
  <c r="N82" i="15"/>
  <c r="N81" i="15"/>
  <c r="N80" i="15"/>
  <c r="N79" i="15"/>
  <c r="N78" i="15"/>
  <c r="N77" i="15"/>
  <c r="N76" i="15"/>
  <c r="N75" i="15"/>
  <c r="N74" i="15"/>
  <c r="N73" i="15"/>
  <c r="N72" i="15"/>
  <c r="N71" i="15"/>
  <c r="N70" i="15"/>
  <c r="N69" i="15"/>
  <c r="N68" i="15"/>
  <c r="N67" i="15"/>
  <c r="N66" i="15"/>
  <c r="N65" i="15"/>
  <c r="N64" i="15"/>
  <c r="N63" i="15"/>
  <c r="N62" i="15"/>
  <c r="O29" i="15"/>
  <c r="P29" i="15"/>
  <c r="Q29" i="15"/>
  <c r="S29" i="15"/>
  <c r="T29" i="15"/>
  <c r="U29" i="15"/>
  <c r="O30" i="15"/>
  <c r="P30" i="15"/>
  <c r="Q30" i="15"/>
  <c r="S30" i="15"/>
  <c r="T30" i="15"/>
  <c r="U30" i="15"/>
  <c r="O31" i="15"/>
  <c r="P31" i="15"/>
  <c r="Q31" i="15"/>
  <c r="S31" i="15"/>
  <c r="T31" i="15"/>
  <c r="U31" i="15"/>
  <c r="O32" i="15"/>
  <c r="P32" i="15"/>
  <c r="Q32" i="15"/>
  <c r="S32" i="15"/>
  <c r="T32" i="15"/>
  <c r="U32" i="15"/>
  <c r="O33" i="15"/>
  <c r="P33" i="15"/>
  <c r="Q33" i="15"/>
  <c r="S33" i="15"/>
  <c r="T33" i="15"/>
  <c r="U33" i="15"/>
  <c r="O34" i="15"/>
  <c r="P34" i="15"/>
  <c r="Q34" i="15"/>
  <c r="S34" i="15"/>
  <c r="T34" i="15"/>
  <c r="U34" i="15"/>
  <c r="O35" i="15"/>
  <c r="P35" i="15"/>
  <c r="Q35" i="15"/>
  <c r="S35" i="15"/>
  <c r="T35" i="15"/>
  <c r="U35" i="15"/>
  <c r="O36" i="15"/>
  <c r="P36" i="15"/>
  <c r="Q36" i="15"/>
  <c r="S36" i="15"/>
  <c r="T36" i="15"/>
  <c r="U36" i="15"/>
  <c r="O37" i="15"/>
  <c r="P37" i="15"/>
  <c r="Q37" i="15"/>
  <c r="S37" i="15"/>
  <c r="T37" i="15"/>
  <c r="U37" i="15"/>
  <c r="O38" i="15"/>
  <c r="P38" i="15"/>
  <c r="Q38" i="15"/>
  <c r="S38" i="15"/>
  <c r="T38" i="15"/>
  <c r="U38" i="15"/>
  <c r="O39" i="15"/>
  <c r="P39" i="15"/>
  <c r="Q39" i="15"/>
  <c r="S39" i="15"/>
  <c r="T39" i="15"/>
  <c r="U39" i="15"/>
  <c r="O40" i="15"/>
  <c r="P40" i="15"/>
  <c r="Q40" i="15"/>
  <c r="S40" i="15"/>
  <c r="T40" i="15"/>
  <c r="U40" i="15"/>
  <c r="O41" i="15"/>
  <c r="P41" i="15"/>
  <c r="Q41" i="15"/>
  <c r="S41" i="15"/>
  <c r="T41" i="15"/>
  <c r="U41" i="15"/>
  <c r="O42" i="15"/>
  <c r="P42" i="15"/>
  <c r="Q42" i="15"/>
  <c r="S42" i="15"/>
  <c r="T42" i="15"/>
  <c r="U42" i="15"/>
  <c r="O43" i="15"/>
  <c r="P43" i="15"/>
  <c r="Q43" i="15"/>
  <c r="S43" i="15"/>
  <c r="T43" i="15"/>
  <c r="U43" i="15"/>
  <c r="U28" i="15"/>
  <c r="O45" i="15"/>
  <c r="P45" i="15"/>
  <c r="Q45" i="15"/>
  <c r="S45" i="15"/>
  <c r="T45" i="15"/>
  <c r="U45" i="15"/>
  <c r="O46" i="15"/>
  <c r="P46" i="15"/>
  <c r="Q46" i="15"/>
  <c r="S46" i="15"/>
  <c r="T46" i="15"/>
  <c r="U46" i="15"/>
  <c r="O47" i="15"/>
  <c r="P47" i="15"/>
  <c r="Q47" i="15"/>
  <c r="S47" i="15"/>
  <c r="T47" i="15"/>
  <c r="U47" i="15"/>
  <c r="O48" i="15"/>
  <c r="P48" i="15"/>
  <c r="Q48" i="15"/>
  <c r="S48" i="15"/>
  <c r="T48" i="15"/>
  <c r="U48" i="15"/>
  <c r="O49" i="15"/>
  <c r="P49" i="15"/>
  <c r="Q49" i="15"/>
  <c r="S49" i="15"/>
  <c r="T49" i="15"/>
  <c r="U49" i="15"/>
  <c r="O50" i="15"/>
  <c r="P50" i="15"/>
  <c r="Q50" i="15"/>
  <c r="S50" i="15"/>
  <c r="T50" i="15"/>
  <c r="U50" i="15"/>
  <c r="O51" i="15"/>
  <c r="P51" i="15"/>
  <c r="Q51" i="15"/>
  <c r="S51" i="15"/>
  <c r="T51" i="15"/>
  <c r="U51" i="15"/>
  <c r="O52" i="15"/>
  <c r="P52" i="15"/>
  <c r="Q52" i="15"/>
  <c r="S52" i="15"/>
  <c r="T52" i="15"/>
  <c r="U52" i="15"/>
  <c r="O53" i="15"/>
  <c r="P53" i="15"/>
  <c r="Q53" i="15"/>
  <c r="S53" i="15"/>
  <c r="T53" i="15"/>
  <c r="U53" i="15"/>
  <c r="O54" i="15"/>
  <c r="P54" i="15"/>
  <c r="Q54" i="15"/>
  <c r="S54" i="15"/>
  <c r="T54" i="15"/>
  <c r="U54" i="15"/>
  <c r="O55" i="15"/>
  <c r="P55" i="15"/>
  <c r="Q55" i="15"/>
  <c r="S55" i="15"/>
  <c r="T55" i="15"/>
  <c r="U55" i="15"/>
  <c r="O56" i="15"/>
  <c r="P56" i="15"/>
  <c r="Q56" i="15"/>
  <c r="S56" i="15"/>
  <c r="T56" i="15"/>
  <c r="U56" i="15"/>
  <c r="O57" i="15"/>
  <c r="P57" i="15"/>
  <c r="Q57" i="15"/>
  <c r="S57" i="15"/>
  <c r="T57" i="15"/>
  <c r="U57" i="15"/>
  <c r="O58" i="15"/>
  <c r="P58" i="15"/>
  <c r="Q58" i="15"/>
  <c r="S58" i="15"/>
  <c r="T58" i="15"/>
  <c r="U58" i="15"/>
  <c r="O59" i="15"/>
  <c r="P59" i="15"/>
  <c r="Q59" i="15"/>
  <c r="S59" i="15"/>
  <c r="T59" i="15"/>
  <c r="U59" i="15"/>
  <c r="U44" i="15"/>
  <c r="U60" i="15"/>
  <c r="T28" i="15"/>
  <c r="T44" i="15"/>
  <c r="T60" i="15"/>
  <c r="S28" i="15"/>
  <c r="S44" i="15"/>
  <c r="S60" i="15"/>
  <c r="Q28" i="15"/>
  <c r="Q44" i="15"/>
  <c r="Q60" i="15"/>
  <c r="P28" i="15"/>
  <c r="P44" i="15"/>
  <c r="P60" i="15"/>
  <c r="O28" i="15"/>
  <c r="O44" i="15"/>
  <c r="O60" i="15"/>
  <c r="N60" i="15"/>
  <c r="N59" i="15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O9" i="15"/>
  <c r="P9" i="15"/>
  <c r="Q9" i="15"/>
  <c r="S9" i="15"/>
  <c r="T9" i="15"/>
  <c r="U9" i="15"/>
  <c r="O10" i="15"/>
  <c r="P10" i="15"/>
  <c r="Q10" i="15"/>
  <c r="S10" i="15"/>
  <c r="T10" i="15"/>
  <c r="U10" i="15"/>
  <c r="O11" i="15"/>
  <c r="P11" i="15"/>
  <c r="Q11" i="15"/>
  <c r="S11" i="15"/>
  <c r="T11" i="15"/>
  <c r="U11" i="15"/>
  <c r="O12" i="15"/>
  <c r="P12" i="15"/>
  <c r="Q12" i="15"/>
  <c r="S12" i="15"/>
  <c r="T12" i="15"/>
  <c r="U12" i="15"/>
  <c r="O13" i="15"/>
  <c r="P13" i="15"/>
  <c r="Q13" i="15"/>
  <c r="S13" i="15"/>
  <c r="T13" i="15"/>
  <c r="U13" i="15"/>
  <c r="U8" i="15"/>
  <c r="O15" i="15"/>
  <c r="P15" i="15"/>
  <c r="Q15" i="15"/>
  <c r="S15" i="15"/>
  <c r="T15" i="15"/>
  <c r="U15" i="15"/>
  <c r="O16" i="15"/>
  <c r="P16" i="15"/>
  <c r="Q16" i="15"/>
  <c r="S16" i="15"/>
  <c r="T16" i="15"/>
  <c r="U16" i="15"/>
  <c r="O17" i="15"/>
  <c r="P17" i="15"/>
  <c r="Q17" i="15"/>
  <c r="S17" i="15"/>
  <c r="T17" i="15"/>
  <c r="U17" i="15"/>
  <c r="O18" i="15"/>
  <c r="P18" i="15"/>
  <c r="Q18" i="15"/>
  <c r="S18" i="15"/>
  <c r="T18" i="15"/>
  <c r="U18" i="15"/>
  <c r="O19" i="15"/>
  <c r="P19" i="15"/>
  <c r="Q19" i="15"/>
  <c r="S19" i="15"/>
  <c r="T19" i="15"/>
  <c r="U19" i="15"/>
  <c r="U14" i="15"/>
  <c r="O21" i="15"/>
  <c r="P21" i="15"/>
  <c r="Q21" i="15"/>
  <c r="S21" i="15"/>
  <c r="T21" i="15"/>
  <c r="U21" i="15"/>
  <c r="O22" i="15"/>
  <c r="P22" i="15"/>
  <c r="Q22" i="15"/>
  <c r="S22" i="15"/>
  <c r="T22" i="15"/>
  <c r="U22" i="15"/>
  <c r="O23" i="15"/>
  <c r="P23" i="15"/>
  <c r="Q23" i="15"/>
  <c r="S23" i="15"/>
  <c r="T23" i="15"/>
  <c r="U23" i="15"/>
  <c r="O24" i="15"/>
  <c r="P24" i="15"/>
  <c r="Q24" i="15"/>
  <c r="S24" i="15"/>
  <c r="T24" i="15"/>
  <c r="U24" i="15"/>
  <c r="O25" i="15"/>
  <c r="P25" i="15"/>
  <c r="Q25" i="15"/>
  <c r="S25" i="15"/>
  <c r="T25" i="15"/>
  <c r="U25" i="15"/>
  <c r="U20" i="15"/>
  <c r="U26" i="15"/>
  <c r="T8" i="15"/>
  <c r="T14" i="15"/>
  <c r="T20" i="15"/>
  <c r="T26" i="15"/>
  <c r="S8" i="15"/>
  <c r="S14" i="15"/>
  <c r="S20" i="15"/>
  <c r="S26" i="15"/>
  <c r="Q8" i="15"/>
  <c r="Q14" i="15"/>
  <c r="Q20" i="15"/>
  <c r="Q26" i="15"/>
  <c r="P8" i="15"/>
  <c r="P14" i="15"/>
  <c r="P20" i="15"/>
  <c r="P26" i="15"/>
  <c r="O8" i="15"/>
  <c r="O14" i="15"/>
  <c r="O20" i="15"/>
  <c r="O26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J15" i="15"/>
  <c r="K15" i="15"/>
  <c r="J16" i="15"/>
  <c r="K16" i="15"/>
  <c r="J17" i="15"/>
  <c r="K17" i="15"/>
  <c r="J18" i="15"/>
  <c r="K18" i="15"/>
  <c r="J19" i="15"/>
  <c r="K19" i="15"/>
  <c r="J21" i="15"/>
  <c r="K21" i="15"/>
  <c r="J22" i="15"/>
  <c r="K22" i="15"/>
  <c r="J23" i="15"/>
  <c r="K23" i="15"/>
  <c r="J24" i="15"/>
  <c r="K24" i="15"/>
  <c r="J25" i="15"/>
  <c r="K25" i="15"/>
  <c r="K87" i="15"/>
  <c r="J87" i="15"/>
  <c r="K86" i="15"/>
  <c r="J86" i="15"/>
  <c r="K85" i="15"/>
  <c r="J85" i="15"/>
  <c r="K84" i="15"/>
  <c r="J84" i="15"/>
  <c r="J83" i="15"/>
  <c r="K82" i="15"/>
  <c r="J82" i="15"/>
  <c r="K81" i="15"/>
  <c r="J81" i="15"/>
  <c r="K80" i="15"/>
  <c r="J80" i="15"/>
  <c r="K78" i="15"/>
  <c r="J78" i="15"/>
  <c r="K77" i="15"/>
  <c r="J77" i="15"/>
  <c r="K76" i="15"/>
  <c r="J76" i="15"/>
  <c r="K74" i="15"/>
  <c r="J74" i="15"/>
  <c r="J73" i="15"/>
  <c r="K72" i="15"/>
  <c r="J72" i="15"/>
  <c r="K70" i="15"/>
  <c r="J70" i="15"/>
  <c r="K69" i="15"/>
  <c r="J69" i="15"/>
  <c r="K68" i="15"/>
  <c r="J68" i="15"/>
  <c r="K67" i="15"/>
  <c r="J67" i="15"/>
  <c r="K66" i="15"/>
  <c r="J66" i="15"/>
  <c r="K65" i="15"/>
  <c r="J65" i="15"/>
  <c r="K64" i="15"/>
  <c r="J64" i="15"/>
  <c r="K63" i="15"/>
  <c r="J63" i="15"/>
  <c r="K59" i="15"/>
  <c r="J59" i="15"/>
  <c r="K58" i="15"/>
  <c r="J58" i="15"/>
  <c r="K57" i="15"/>
  <c r="J57" i="15"/>
  <c r="K56" i="15"/>
  <c r="J56" i="15"/>
  <c r="K55" i="15"/>
  <c r="J55" i="15"/>
  <c r="K54" i="15"/>
  <c r="J54" i="15"/>
  <c r="K53" i="15"/>
  <c r="J53" i="15"/>
  <c r="K52" i="15"/>
  <c r="J52" i="15"/>
  <c r="K51" i="15"/>
  <c r="J51" i="15"/>
  <c r="K50" i="15"/>
  <c r="J50" i="15"/>
  <c r="K49" i="15"/>
  <c r="J49" i="15"/>
  <c r="K48" i="15"/>
  <c r="J48" i="15"/>
  <c r="K47" i="15"/>
  <c r="J47" i="15"/>
  <c r="K46" i="15"/>
  <c r="J46" i="15"/>
  <c r="K45" i="15"/>
  <c r="J45" i="15"/>
  <c r="K43" i="15"/>
  <c r="J43" i="15"/>
  <c r="K42" i="15"/>
  <c r="J42" i="15"/>
  <c r="K41" i="15"/>
  <c r="J41" i="15"/>
  <c r="K40" i="15"/>
  <c r="J40" i="15"/>
  <c r="K39" i="15"/>
  <c r="J39" i="15"/>
  <c r="K38" i="15"/>
  <c r="J38" i="15"/>
  <c r="K37" i="15"/>
  <c r="J37" i="15"/>
  <c r="K36" i="15"/>
  <c r="J36" i="15"/>
  <c r="K35" i="15"/>
  <c r="J35" i="15"/>
  <c r="K34" i="15"/>
  <c r="J34" i="15"/>
  <c r="K33" i="15"/>
  <c r="J33" i="15"/>
  <c r="K32" i="15"/>
  <c r="J32" i="15"/>
  <c r="K31" i="15"/>
  <c r="J31" i="15"/>
  <c r="K30" i="15"/>
  <c r="J30" i="15"/>
  <c r="K29" i="15"/>
  <c r="J29" i="15"/>
  <c r="K13" i="15"/>
  <c r="J13" i="15"/>
  <c r="K12" i="15"/>
  <c r="J12" i="15"/>
  <c r="K11" i="15"/>
  <c r="J11" i="15"/>
  <c r="K10" i="15"/>
  <c r="J10" i="15"/>
  <c r="K9" i="15"/>
  <c r="J9" i="15"/>
  <c r="H87" i="15"/>
  <c r="G87" i="15"/>
  <c r="F87" i="15"/>
  <c r="E87" i="15"/>
  <c r="H86" i="15"/>
  <c r="G86" i="15"/>
  <c r="F86" i="15"/>
  <c r="E86" i="15"/>
  <c r="H85" i="15"/>
  <c r="G85" i="15"/>
  <c r="F85" i="15"/>
  <c r="H84" i="15"/>
  <c r="G84" i="15"/>
  <c r="F84" i="15"/>
  <c r="E84" i="15"/>
  <c r="H83" i="15"/>
  <c r="G83" i="15"/>
  <c r="F83" i="15"/>
  <c r="E83" i="15"/>
  <c r="H82" i="15"/>
  <c r="G82" i="15"/>
  <c r="F82" i="15"/>
  <c r="E82" i="15"/>
  <c r="H81" i="15"/>
  <c r="G81" i="15"/>
  <c r="F81" i="15"/>
  <c r="E81" i="15"/>
  <c r="H80" i="15"/>
  <c r="G80" i="15"/>
  <c r="F80" i="15"/>
  <c r="E80" i="15"/>
  <c r="H78" i="15"/>
  <c r="G78" i="15"/>
  <c r="F78" i="15"/>
  <c r="E78" i="15"/>
  <c r="H77" i="15"/>
  <c r="G77" i="15"/>
  <c r="F77" i="15"/>
  <c r="E77" i="15"/>
  <c r="H76" i="15"/>
  <c r="G76" i="15"/>
  <c r="F76" i="15"/>
  <c r="E76" i="15"/>
  <c r="H74" i="15"/>
  <c r="G74" i="15"/>
  <c r="F74" i="15"/>
  <c r="E74" i="15"/>
  <c r="H73" i="15"/>
  <c r="G73" i="15"/>
  <c r="F73" i="15"/>
  <c r="E73" i="15"/>
  <c r="H72" i="15"/>
  <c r="G72" i="15"/>
  <c r="F72" i="15"/>
  <c r="E72" i="15"/>
  <c r="H70" i="15"/>
  <c r="G70" i="15"/>
  <c r="F70" i="15"/>
  <c r="E70" i="15"/>
  <c r="H69" i="15"/>
  <c r="G69" i="15"/>
  <c r="F69" i="15"/>
  <c r="E69" i="15"/>
  <c r="H68" i="15"/>
  <c r="G68" i="15"/>
  <c r="F68" i="15"/>
  <c r="E68" i="15"/>
  <c r="H67" i="15"/>
  <c r="G67" i="15"/>
  <c r="F67" i="15"/>
  <c r="E67" i="15"/>
  <c r="H66" i="15"/>
  <c r="G66" i="15"/>
  <c r="F66" i="15"/>
  <c r="E66" i="15"/>
  <c r="H65" i="15"/>
  <c r="G65" i="15"/>
  <c r="F65" i="15"/>
  <c r="E65" i="15"/>
  <c r="H64" i="15"/>
  <c r="G64" i="15"/>
  <c r="F64" i="15"/>
  <c r="E64" i="15"/>
  <c r="H63" i="15"/>
  <c r="G63" i="15"/>
  <c r="F63" i="15"/>
  <c r="E63" i="15"/>
  <c r="H59" i="15"/>
  <c r="G59" i="15"/>
  <c r="F59" i="15"/>
  <c r="E59" i="15"/>
  <c r="H58" i="15"/>
  <c r="G58" i="15"/>
  <c r="F58" i="15"/>
  <c r="E58" i="15"/>
  <c r="H57" i="15"/>
  <c r="G57" i="15"/>
  <c r="F57" i="15"/>
  <c r="E57" i="15"/>
  <c r="H56" i="15"/>
  <c r="G56" i="15"/>
  <c r="F56" i="15"/>
  <c r="E56" i="15"/>
  <c r="H55" i="15"/>
  <c r="G55" i="15"/>
  <c r="F55" i="15"/>
  <c r="E55" i="15"/>
  <c r="H54" i="15"/>
  <c r="G54" i="15"/>
  <c r="F54" i="15"/>
  <c r="E54" i="15"/>
  <c r="H53" i="15"/>
  <c r="G53" i="15"/>
  <c r="F53" i="15"/>
  <c r="E53" i="15"/>
  <c r="H52" i="15"/>
  <c r="G52" i="15"/>
  <c r="F52" i="15"/>
  <c r="E52" i="15"/>
  <c r="H51" i="15"/>
  <c r="G51" i="15"/>
  <c r="F51" i="15"/>
  <c r="E51" i="15"/>
  <c r="H50" i="15"/>
  <c r="G50" i="15"/>
  <c r="F50" i="15"/>
  <c r="E50" i="15"/>
  <c r="H49" i="15"/>
  <c r="G49" i="15"/>
  <c r="F49" i="15"/>
  <c r="E49" i="15"/>
  <c r="H48" i="15"/>
  <c r="G48" i="15"/>
  <c r="F48" i="15"/>
  <c r="E48" i="15"/>
  <c r="H47" i="15"/>
  <c r="G47" i="15"/>
  <c r="F47" i="15"/>
  <c r="E47" i="15"/>
  <c r="H46" i="15"/>
  <c r="G46" i="15"/>
  <c r="F46" i="15"/>
  <c r="E46" i="15"/>
  <c r="H45" i="15"/>
  <c r="G45" i="15"/>
  <c r="F45" i="15"/>
  <c r="E45" i="15"/>
  <c r="H43" i="15"/>
  <c r="G43" i="15"/>
  <c r="F43" i="15"/>
  <c r="E43" i="15"/>
  <c r="H42" i="15"/>
  <c r="G42" i="15"/>
  <c r="F42" i="15"/>
  <c r="E42" i="15"/>
  <c r="G41" i="15"/>
  <c r="F41" i="15"/>
  <c r="E41" i="15"/>
  <c r="H40" i="15"/>
  <c r="G40" i="15"/>
  <c r="F40" i="15"/>
  <c r="E40" i="15"/>
  <c r="H39" i="15"/>
  <c r="G39" i="15"/>
  <c r="F39" i="15"/>
  <c r="E39" i="15"/>
  <c r="H38" i="15"/>
  <c r="G38" i="15"/>
  <c r="F38" i="15"/>
  <c r="E38" i="15"/>
  <c r="H37" i="15"/>
  <c r="G37" i="15"/>
  <c r="F37" i="15"/>
  <c r="E37" i="15"/>
  <c r="H36" i="15"/>
  <c r="G36" i="15"/>
  <c r="F36" i="15"/>
  <c r="E36" i="15"/>
  <c r="H35" i="15"/>
  <c r="G35" i="15"/>
  <c r="F35" i="15"/>
  <c r="E35" i="15"/>
  <c r="H34" i="15"/>
  <c r="G34" i="15"/>
  <c r="F34" i="15"/>
  <c r="E34" i="15"/>
  <c r="H33" i="15"/>
  <c r="G33" i="15"/>
  <c r="F33" i="15"/>
  <c r="E33" i="15"/>
  <c r="H32" i="15"/>
  <c r="G32" i="15"/>
  <c r="F32" i="15"/>
  <c r="E32" i="15"/>
  <c r="H31" i="15"/>
  <c r="G31" i="15"/>
  <c r="F31" i="15"/>
  <c r="E31" i="15"/>
  <c r="G30" i="15"/>
  <c r="F30" i="15"/>
  <c r="E30" i="15"/>
  <c r="H29" i="15"/>
  <c r="G29" i="15"/>
  <c r="F29" i="15"/>
  <c r="E29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AL89" i="15"/>
  <c r="H105" i="15"/>
  <c r="H106" i="15"/>
  <c r="H104" i="15"/>
  <c r="AI89" i="15"/>
  <c r="H98" i="15"/>
  <c r="AH89" i="15"/>
  <c r="H96" i="15"/>
  <c r="AG89" i="15"/>
  <c r="H94" i="15"/>
  <c r="H107" i="15"/>
  <c r="AM89" i="15"/>
  <c r="H110" i="15"/>
  <c r="AC89" i="15"/>
  <c r="G105" i="15"/>
  <c r="G106" i="15"/>
  <c r="G104" i="15"/>
  <c r="Z89" i="15"/>
  <c r="G98" i="15"/>
  <c r="Y89" i="15"/>
  <c r="G96" i="15"/>
  <c r="X89" i="15"/>
  <c r="G94" i="15"/>
  <c r="G107" i="15"/>
  <c r="AD89" i="15"/>
  <c r="G110" i="15"/>
  <c r="T89" i="15"/>
  <c r="F105" i="15"/>
  <c r="F106" i="15"/>
  <c r="F104" i="15"/>
  <c r="Q89" i="15"/>
  <c r="F98" i="15"/>
  <c r="P89" i="15"/>
  <c r="F96" i="15"/>
  <c r="O89" i="15"/>
  <c r="F94" i="15"/>
  <c r="F107" i="15"/>
  <c r="U89" i="15"/>
  <c r="F110" i="15"/>
  <c r="K8" i="15"/>
  <c r="K14" i="15"/>
  <c r="K20" i="15"/>
  <c r="K26" i="15"/>
  <c r="K28" i="15"/>
  <c r="K44" i="15"/>
  <c r="K60" i="15"/>
  <c r="K62" i="15"/>
  <c r="K75" i="15"/>
  <c r="H8" i="15"/>
  <c r="H14" i="15"/>
  <c r="H20" i="15"/>
  <c r="H26" i="15"/>
  <c r="H28" i="15"/>
  <c r="H44" i="15"/>
  <c r="H60" i="15"/>
  <c r="H62" i="15"/>
  <c r="H71" i="15"/>
  <c r="H75" i="15"/>
  <c r="H79" i="15"/>
  <c r="H88" i="15"/>
  <c r="H89" i="15"/>
  <c r="G8" i="15"/>
  <c r="G14" i="15"/>
  <c r="G20" i="15"/>
  <c r="G26" i="15"/>
  <c r="G28" i="15"/>
  <c r="G44" i="15"/>
  <c r="G60" i="15"/>
  <c r="G62" i="15"/>
  <c r="G71" i="15"/>
  <c r="G75" i="15"/>
  <c r="G79" i="15"/>
  <c r="G88" i="15"/>
  <c r="G89" i="15"/>
  <c r="F8" i="15"/>
  <c r="F14" i="15"/>
  <c r="F20" i="15"/>
  <c r="F26" i="15"/>
  <c r="F28" i="15"/>
  <c r="F44" i="15"/>
  <c r="F60" i="15"/>
  <c r="F62" i="15"/>
  <c r="F71" i="15"/>
  <c r="F75" i="15"/>
  <c r="F79" i="15"/>
  <c r="F88" i="15"/>
  <c r="F89" i="15"/>
  <c r="L9" i="15"/>
  <c r="L10" i="15"/>
  <c r="L11" i="15"/>
  <c r="L12" i="15"/>
  <c r="L13" i="15"/>
  <c r="L8" i="15"/>
  <c r="L15" i="15"/>
  <c r="L16" i="15"/>
  <c r="L17" i="15"/>
  <c r="L18" i="15"/>
  <c r="L19" i="15"/>
  <c r="L14" i="15"/>
  <c r="L21" i="15"/>
  <c r="L22" i="15"/>
  <c r="L23" i="15"/>
  <c r="L24" i="15"/>
  <c r="L25" i="15"/>
  <c r="L20" i="15"/>
  <c r="L26" i="15"/>
  <c r="L29" i="15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28" i="15"/>
  <c r="L45" i="15"/>
  <c r="L46" i="15"/>
  <c r="L47" i="15"/>
  <c r="L48" i="15"/>
  <c r="L49" i="15"/>
  <c r="L50" i="15"/>
  <c r="L51" i="15"/>
  <c r="L52" i="15"/>
  <c r="L53" i="15"/>
  <c r="L54" i="15"/>
  <c r="L55" i="15"/>
  <c r="L56" i="15"/>
  <c r="L57" i="15"/>
  <c r="L58" i="15"/>
  <c r="L59" i="15"/>
  <c r="L44" i="15"/>
  <c r="L60" i="15"/>
  <c r="L63" i="15"/>
  <c r="L64" i="15"/>
  <c r="L65" i="15"/>
  <c r="L66" i="15"/>
  <c r="L67" i="15"/>
  <c r="L68" i="15"/>
  <c r="L69" i="15"/>
  <c r="L70" i="15"/>
  <c r="L62" i="15"/>
  <c r="L72" i="15"/>
  <c r="L73" i="15"/>
  <c r="L74" i="15"/>
  <c r="L71" i="15"/>
  <c r="L76" i="15"/>
  <c r="L77" i="15"/>
  <c r="L78" i="15"/>
  <c r="L75" i="15"/>
  <c r="L80" i="15"/>
  <c r="L81" i="15"/>
  <c r="L82" i="15"/>
  <c r="L83" i="15"/>
  <c r="L84" i="15"/>
  <c r="L85" i="15"/>
  <c r="L86" i="15"/>
  <c r="L87" i="15"/>
  <c r="L79" i="15"/>
  <c r="L88" i="15"/>
  <c r="L89" i="15"/>
  <c r="E110" i="15"/>
  <c r="E108" i="15"/>
  <c r="J107" i="15"/>
  <c r="J106" i="15"/>
  <c r="J105" i="15"/>
  <c r="J104" i="15"/>
  <c r="J103" i="15"/>
  <c r="J102" i="15"/>
  <c r="J101" i="15"/>
  <c r="J100" i="15"/>
  <c r="J98" i="15"/>
  <c r="J97" i="15"/>
  <c r="J96" i="15"/>
  <c r="J95" i="15"/>
  <c r="J94" i="15"/>
  <c r="J93" i="15"/>
  <c r="AO89" i="15"/>
  <c r="AK89" i="15"/>
  <c r="AF89" i="15"/>
  <c r="AB89" i="15"/>
  <c r="U9" i="3"/>
  <c r="U10" i="3"/>
  <c r="U11" i="3"/>
  <c r="U12" i="3"/>
  <c r="U13" i="3"/>
  <c r="U8" i="3"/>
  <c r="U15" i="3"/>
  <c r="U16" i="3"/>
  <c r="U17" i="3"/>
  <c r="U18" i="3"/>
  <c r="U19" i="3"/>
  <c r="U14" i="3"/>
  <c r="U21" i="3"/>
  <c r="U22" i="3"/>
  <c r="U23" i="3"/>
  <c r="U24" i="3"/>
  <c r="U25" i="3"/>
  <c r="U20" i="3"/>
  <c r="U26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28" i="3"/>
  <c r="U60" i="3"/>
  <c r="U63" i="3"/>
  <c r="U64" i="3"/>
  <c r="U65" i="3"/>
  <c r="U66" i="3"/>
  <c r="U67" i="3"/>
  <c r="U68" i="3"/>
  <c r="U69" i="3"/>
  <c r="U70" i="3"/>
  <c r="U62" i="3"/>
  <c r="U72" i="3"/>
  <c r="U73" i="3"/>
  <c r="U74" i="3"/>
  <c r="U71" i="3"/>
  <c r="U76" i="3"/>
  <c r="U77" i="3"/>
  <c r="U78" i="3"/>
  <c r="U75" i="3"/>
  <c r="U80" i="3"/>
  <c r="U81" i="3"/>
  <c r="U82" i="3"/>
  <c r="U83" i="3"/>
  <c r="U84" i="3"/>
  <c r="U85" i="3"/>
  <c r="U86" i="3"/>
  <c r="U87" i="3"/>
  <c r="U79" i="3"/>
  <c r="U88" i="3"/>
  <c r="U89" i="3"/>
  <c r="W89" i="15"/>
  <c r="S89" i="15"/>
  <c r="N89" i="15"/>
  <c r="J8" i="15"/>
  <c r="J14" i="15"/>
  <c r="J20" i="15"/>
  <c r="J26" i="15"/>
  <c r="J28" i="15"/>
  <c r="J44" i="15"/>
  <c r="J60" i="15"/>
  <c r="J62" i="15"/>
  <c r="J71" i="15"/>
  <c r="J75" i="15"/>
  <c r="J79" i="15"/>
  <c r="J88" i="15"/>
  <c r="J89" i="15"/>
  <c r="E8" i="3"/>
  <c r="E14" i="3"/>
  <c r="E20" i="3"/>
  <c r="E26" i="3"/>
  <c r="E89" i="3"/>
  <c r="E89" i="15"/>
  <c r="AO88" i="15"/>
  <c r="E88" i="15"/>
  <c r="D88" i="15"/>
  <c r="C88" i="15"/>
  <c r="B88" i="15"/>
  <c r="A88" i="15"/>
  <c r="AO87" i="15"/>
  <c r="D87" i="15"/>
  <c r="C87" i="15"/>
  <c r="B87" i="15"/>
  <c r="A87" i="15"/>
  <c r="AO86" i="15"/>
  <c r="D86" i="15"/>
  <c r="C86" i="15"/>
  <c r="B86" i="15"/>
  <c r="A86" i="15"/>
  <c r="AO85" i="15"/>
  <c r="D85" i="15"/>
  <c r="C85" i="15"/>
  <c r="B85" i="15"/>
  <c r="A85" i="15"/>
  <c r="AO84" i="15"/>
  <c r="D84" i="15"/>
  <c r="C84" i="15"/>
  <c r="B84" i="15"/>
  <c r="A84" i="15"/>
  <c r="AO83" i="15"/>
  <c r="D83" i="15"/>
  <c r="C83" i="15"/>
  <c r="B83" i="15"/>
  <c r="A83" i="15"/>
  <c r="AO82" i="15"/>
  <c r="D82" i="15"/>
  <c r="C82" i="15"/>
  <c r="B82" i="15"/>
  <c r="A82" i="15"/>
  <c r="AO81" i="15"/>
  <c r="D81" i="15"/>
  <c r="C81" i="15"/>
  <c r="B81" i="15"/>
  <c r="A81" i="15"/>
  <c r="AO80" i="15"/>
  <c r="D80" i="15"/>
  <c r="C80" i="15"/>
  <c r="B80" i="15"/>
  <c r="A80" i="15"/>
  <c r="AO79" i="15"/>
  <c r="E79" i="15"/>
  <c r="D79" i="15"/>
  <c r="C79" i="15"/>
  <c r="B79" i="15"/>
  <c r="A79" i="15"/>
  <c r="AO78" i="15"/>
  <c r="D78" i="15"/>
  <c r="C78" i="15"/>
  <c r="B78" i="15"/>
  <c r="A78" i="15"/>
  <c r="AO77" i="15"/>
  <c r="D77" i="15"/>
  <c r="C77" i="15"/>
  <c r="B77" i="15"/>
  <c r="A77" i="15"/>
  <c r="AO76" i="15"/>
  <c r="D76" i="15"/>
  <c r="C76" i="15"/>
  <c r="B76" i="15"/>
  <c r="A76" i="15"/>
  <c r="AO75" i="15"/>
  <c r="E75" i="15"/>
  <c r="D75" i="15"/>
  <c r="C75" i="15"/>
  <c r="B75" i="15"/>
  <c r="A75" i="15"/>
  <c r="AO74" i="15"/>
  <c r="D74" i="15"/>
  <c r="C74" i="15"/>
  <c r="B74" i="15"/>
  <c r="A74" i="15"/>
  <c r="AO73" i="15"/>
  <c r="D73" i="15"/>
  <c r="C73" i="15"/>
  <c r="B73" i="15"/>
  <c r="A73" i="15"/>
  <c r="AO72" i="15"/>
  <c r="D72" i="15"/>
  <c r="C72" i="15"/>
  <c r="B72" i="15"/>
  <c r="A72" i="15"/>
  <c r="AO71" i="15"/>
  <c r="E71" i="15"/>
  <c r="D71" i="15"/>
  <c r="C71" i="15"/>
  <c r="B71" i="15"/>
  <c r="A71" i="15"/>
  <c r="AO70" i="15"/>
  <c r="D70" i="15"/>
  <c r="C70" i="15"/>
  <c r="B70" i="15"/>
  <c r="A70" i="15"/>
  <c r="AO69" i="15"/>
  <c r="D69" i="15"/>
  <c r="C69" i="15"/>
  <c r="B69" i="15"/>
  <c r="A69" i="15"/>
  <c r="AO68" i="15"/>
  <c r="D68" i="15"/>
  <c r="C68" i="15"/>
  <c r="B68" i="15"/>
  <c r="A68" i="15"/>
  <c r="AO67" i="15"/>
  <c r="D67" i="15"/>
  <c r="C67" i="15"/>
  <c r="B67" i="15"/>
  <c r="A67" i="15"/>
  <c r="AO66" i="15"/>
  <c r="D66" i="15"/>
  <c r="C66" i="15"/>
  <c r="B66" i="15"/>
  <c r="A66" i="15"/>
  <c r="AO65" i="15"/>
  <c r="D65" i="15"/>
  <c r="C65" i="15"/>
  <c r="B65" i="15"/>
  <c r="A65" i="15"/>
  <c r="AO64" i="15"/>
  <c r="D64" i="15"/>
  <c r="C64" i="15"/>
  <c r="B64" i="15"/>
  <c r="A64" i="15"/>
  <c r="AO63" i="15"/>
  <c r="D63" i="15"/>
  <c r="C63" i="15"/>
  <c r="B63" i="15"/>
  <c r="A63" i="15"/>
  <c r="AO62" i="15"/>
  <c r="E62" i="15"/>
  <c r="D62" i="15"/>
  <c r="C62" i="15"/>
  <c r="B62" i="15"/>
  <c r="A62" i="15"/>
  <c r="AO61" i="15"/>
  <c r="D61" i="15"/>
  <c r="C61" i="15"/>
  <c r="B61" i="15"/>
  <c r="A61" i="15"/>
  <c r="AO60" i="15"/>
  <c r="E60" i="15"/>
  <c r="D60" i="15"/>
  <c r="C60" i="15"/>
  <c r="B60" i="15"/>
  <c r="A60" i="15"/>
  <c r="AO59" i="15"/>
  <c r="D59" i="15"/>
  <c r="C59" i="15"/>
  <c r="B59" i="15"/>
  <c r="A59" i="15"/>
  <c r="AO58" i="15"/>
  <c r="D58" i="15"/>
  <c r="C58" i="15"/>
  <c r="B58" i="15"/>
  <c r="A58" i="15"/>
  <c r="AO57" i="15"/>
  <c r="D57" i="15"/>
  <c r="C57" i="15"/>
  <c r="B57" i="15"/>
  <c r="A57" i="15"/>
  <c r="AO56" i="15"/>
  <c r="D56" i="15"/>
  <c r="C56" i="15"/>
  <c r="B56" i="15"/>
  <c r="A56" i="15"/>
  <c r="AO55" i="15"/>
  <c r="D55" i="15"/>
  <c r="C55" i="15"/>
  <c r="B55" i="15"/>
  <c r="A55" i="15"/>
  <c r="AO54" i="15"/>
  <c r="D54" i="15"/>
  <c r="C54" i="15"/>
  <c r="B54" i="15"/>
  <c r="A54" i="15"/>
  <c r="AO53" i="15"/>
  <c r="D53" i="15"/>
  <c r="B53" i="15"/>
  <c r="A53" i="15"/>
  <c r="AO52" i="15"/>
  <c r="D52" i="15"/>
  <c r="C52" i="15"/>
  <c r="B52" i="15"/>
  <c r="A52" i="15"/>
  <c r="AO51" i="15"/>
  <c r="D51" i="15"/>
  <c r="C51" i="15"/>
  <c r="B51" i="15"/>
  <c r="A51" i="15"/>
  <c r="AO50" i="15"/>
  <c r="D50" i="15"/>
  <c r="C50" i="15"/>
  <c r="B50" i="15"/>
  <c r="A50" i="15"/>
  <c r="AO49" i="15"/>
  <c r="D49" i="15"/>
  <c r="C49" i="15"/>
  <c r="B49" i="15"/>
  <c r="A49" i="15"/>
  <c r="AO48" i="15"/>
  <c r="D48" i="15"/>
  <c r="C48" i="15"/>
  <c r="B48" i="15"/>
  <c r="A48" i="15"/>
  <c r="AO47" i="15"/>
  <c r="D47" i="15"/>
  <c r="C47" i="15"/>
  <c r="B47" i="15"/>
  <c r="A47" i="15"/>
  <c r="AO46" i="15"/>
  <c r="D46" i="15"/>
  <c r="C46" i="15"/>
  <c r="B46" i="15"/>
  <c r="A46" i="15"/>
  <c r="AO45" i="15"/>
  <c r="D45" i="15"/>
  <c r="C45" i="15"/>
  <c r="B45" i="15"/>
  <c r="A45" i="15"/>
  <c r="AO44" i="15"/>
  <c r="E44" i="15"/>
  <c r="D44" i="15"/>
  <c r="C44" i="15"/>
  <c r="B44" i="15"/>
  <c r="A44" i="15"/>
  <c r="AO43" i="15"/>
  <c r="D43" i="15"/>
  <c r="C43" i="15"/>
  <c r="B43" i="15"/>
  <c r="A43" i="15"/>
  <c r="AO42" i="15"/>
  <c r="D42" i="15"/>
  <c r="C42" i="15"/>
  <c r="B42" i="15"/>
  <c r="A42" i="15"/>
  <c r="AO41" i="15"/>
  <c r="D41" i="15"/>
  <c r="C41" i="15"/>
  <c r="B41" i="15"/>
  <c r="A41" i="15"/>
  <c r="AO40" i="15"/>
  <c r="D40" i="15"/>
  <c r="C40" i="15"/>
  <c r="B40" i="15"/>
  <c r="A40" i="15"/>
  <c r="AO39" i="15"/>
  <c r="D39" i="15"/>
  <c r="C39" i="15"/>
  <c r="B39" i="15"/>
  <c r="A39" i="15"/>
  <c r="AO38" i="15"/>
  <c r="D38" i="15"/>
  <c r="C38" i="15"/>
  <c r="B38" i="15"/>
  <c r="A38" i="15"/>
  <c r="AO37" i="15"/>
  <c r="D37" i="15"/>
  <c r="C37" i="15"/>
  <c r="B37" i="15"/>
  <c r="A37" i="15"/>
  <c r="AO36" i="15"/>
  <c r="D36" i="15"/>
  <c r="C36" i="15"/>
  <c r="B36" i="15"/>
  <c r="A36" i="15"/>
  <c r="AO35" i="15"/>
  <c r="D35" i="15"/>
  <c r="C35" i="15"/>
  <c r="B35" i="15"/>
  <c r="A35" i="15"/>
  <c r="AO34" i="15"/>
  <c r="D34" i="15"/>
  <c r="C34" i="15"/>
  <c r="B34" i="15"/>
  <c r="A34" i="15"/>
  <c r="AO33" i="15"/>
  <c r="D33" i="15"/>
  <c r="C33" i="15"/>
  <c r="B33" i="15"/>
  <c r="A33" i="15"/>
  <c r="AO32" i="15"/>
  <c r="D32" i="15"/>
  <c r="C32" i="15"/>
  <c r="B32" i="15"/>
  <c r="A32" i="15"/>
  <c r="AO31" i="15"/>
  <c r="D31" i="15"/>
  <c r="C31" i="15"/>
  <c r="B31" i="15"/>
  <c r="A31" i="15"/>
  <c r="AO30" i="15"/>
  <c r="D30" i="15"/>
  <c r="C30" i="15"/>
  <c r="B30" i="15"/>
  <c r="A30" i="15"/>
  <c r="AO29" i="15"/>
  <c r="D29" i="15"/>
  <c r="C29" i="15"/>
  <c r="B29" i="15"/>
  <c r="A29" i="15"/>
  <c r="AO28" i="15"/>
  <c r="E28" i="15"/>
  <c r="D28" i="15"/>
  <c r="C28" i="15"/>
  <c r="B28" i="15"/>
  <c r="A28" i="15"/>
  <c r="AO27" i="15"/>
  <c r="D27" i="15"/>
  <c r="C27" i="15"/>
  <c r="B27" i="15"/>
  <c r="A27" i="15"/>
  <c r="AO26" i="15"/>
  <c r="E26" i="15"/>
  <c r="D26" i="15"/>
  <c r="C26" i="15"/>
  <c r="B26" i="15"/>
  <c r="A26" i="15"/>
  <c r="AO25" i="15"/>
  <c r="D25" i="15"/>
  <c r="C25" i="15"/>
  <c r="B25" i="15"/>
  <c r="A25" i="15"/>
  <c r="AO24" i="15"/>
  <c r="D24" i="15"/>
  <c r="C24" i="15"/>
  <c r="B24" i="15"/>
  <c r="A24" i="15"/>
  <c r="AO23" i="15"/>
  <c r="D23" i="15"/>
  <c r="C23" i="15"/>
  <c r="B23" i="15"/>
  <c r="A23" i="15"/>
  <c r="AO22" i="15"/>
  <c r="D22" i="15"/>
  <c r="C22" i="15"/>
  <c r="B22" i="15"/>
  <c r="A22" i="15"/>
  <c r="AO21" i="15"/>
  <c r="D21" i="15"/>
  <c r="C21" i="15"/>
  <c r="B21" i="15"/>
  <c r="A21" i="15"/>
  <c r="AO20" i="15"/>
  <c r="E20" i="15"/>
  <c r="D20" i="15"/>
  <c r="C20" i="15"/>
  <c r="B20" i="15"/>
  <c r="A20" i="15"/>
  <c r="AO19" i="15"/>
  <c r="D19" i="15"/>
  <c r="C19" i="15"/>
  <c r="B19" i="15"/>
  <c r="A19" i="15"/>
  <c r="AO18" i="15"/>
  <c r="D18" i="15"/>
  <c r="C18" i="15"/>
  <c r="B18" i="15"/>
  <c r="A18" i="15"/>
  <c r="AO17" i="15"/>
  <c r="D17" i="15"/>
  <c r="C17" i="15"/>
  <c r="B17" i="15"/>
  <c r="A17" i="15"/>
  <c r="AO16" i="15"/>
  <c r="D16" i="15"/>
  <c r="C16" i="15"/>
  <c r="B16" i="15"/>
  <c r="A16" i="15"/>
  <c r="AO15" i="15"/>
  <c r="D15" i="15"/>
  <c r="C15" i="15"/>
  <c r="B15" i="15"/>
  <c r="A15" i="15"/>
  <c r="AO14" i="15"/>
  <c r="E14" i="15"/>
  <c r="D14" i="15"/>
  <c r="C14" i="15"/>
  <c r="B14" i="15"/>
  <c r="A14" i="15"/>
  <c r="AO13" i="15"/>
  <c r="D13" i="15"/>
  <c r="C13" i="15"/>
  <c r="B13" i="15"/>
  <c r="A13" i="15"/>
  <c r="AO12" i="15"/>
  <c r="D12" i="15"/>
  <c r="C12" i="15"/>
  <c r="B12" i="15"/>
  <c r="A12" i="15"/>
  <c r="AO11" i="15"/>
  <c r="D11" i="15"/>
  <c r="C11" i="15"/>
  <c r="B11" i="15"/>
  <c r="A11" i="15"/>
  <c r="AO10" i="15"/>
  <c r="D10" i="15"/>
  <c r="C10" i="15"/>
  <c r="B10" i="15"/>
  <c r="A10" i="15"/>
  <c r="AO9" i="15"/>
  <c r="D9" i="15"/>
  <c r="C9" i="15"/>
  <c r="B9" i="15"/>
  <c r="A9" i="15"/>
  <c r="AO8" i="15"/>
  <c r="E8" i="15"/>
  <c r="D8" i="15"/>
  <c r="C8" i="15"/>
  <c r="B8" i="15"/>
  <c r="A8" i="15"/>
  <c r="D7" i="15"/>
  <c r="C7" i="15"/>
  <c r="B7" i="15"/>
  <c r="A7" i="15"/>
  <c r="AO3" i="15"/>
  <c r="AO2" i="15"/>
  <c r="AO1" i="15"/>
  <c r="H105" i="14"/>
  <c r="H106" i="14"/>
  <c r="H104" i="14"/>
  <c r="H96" i="14"/>
  <c r="H94" i="14"/>
  <c r="H107" i="14"/>
  <c r="H110" i="14"/>
  <c r="G105" i="14"/>
  <c r="G106" i="14"/>
  <c r="G104" i="14"/>
  <c r="G96" i="14"/>
  <c r="G94" i="14"/>
  <c r="G107" i="14"/>
  <c r="G110" i="14"/>
  <c r="F105" i="14"/>
  <c r="F106" i="14"/>
  <c r="F104" i="14"/>
  <c r="F96" i="14"/>
  <c r="F94" i="14"/>
  <c r="F107" i="14"/>
  <c r="F110" i="14"/>
  <c r="K8" i="14"/>
  <c r="K14" i="14"/>
  <c r="K20" i="14"/>
  <c r="K26" i="14"/>
  <c r="K28" i="14"/>
  <c r="K44" i="14"/>
  <c r="K60" i="14"/>
  <c r="K62" i="14"/>
  <c r="K71" i="14"/>
  <c r="K75" i="14"/>
  <c r="K79" i="14"/>
  <c r="K88" i="14"/>
  <c r="K89" i="14"/>
  <c r="E105" i="14"/>
  <c r="E106" i="14"/>
  <c r="E104" i="14"/>
  <c r="H8" i="14"/>
  <c r="H14" i="14"/>
  <c r="H20" i="14"/>
  <c r="H26" i="14"/>
  <c r="H44" i="14"/>
  <c r="H62" i="14"/>
  <c r="H71" i="14"/>
  <c r="H75" i="14"/>
  <c r="H79" i="14"/>
  <c r="H88" i="14"/>
  <c r="E96" i="14"/>
  <c r="E94" i="14"/>
  <c r="E107" i="14"/>
  <c r="E110" i="14"/>
  <c r="E108" i="14"/>
  <c r="J107" i="14"/>
  <c r="J106" i="14"/>
  <c r="J105" i="14"/>
  <c r="J104" i="14"/>
  <c r="J103" i="14"/>
  <c r="J102" i="14"/>
  <c r="J101" i="14"/>
  <c r="J100" i="14"/>
  <c r="J99" i="14"/>
  <c r="J98" i="14"/>
  <c r="J97" i="14"/>
  <c r="J96" i="14"/>
  <c r="J95" i="14"/>
  <c r="J94" i="14"/>
  <c r="J93" i="14"/>
  <c r="AO89" i="14"/>
  <c r="J8" i="14"/>
  <c r="J14" i="14"/>
  <c r="J20" i="14"/>
  <c r="J26" i="14"/>
  <c r="J28" i="14"/>
  <c r="J44" i="14"/>
  <c r="J60" i="14"/>
  <c r="J62" i="14"/>
  <c r="J71" i="14"/>
  <c r="J75" i="14"/>
  <c r="J79" i="14"/>
  <c r="J88" i="14"/>
  <c r="J89" i="14"/>
  <c r="AO88" i="14"/>
  <c r="D88" i="14"/>
  <c r="C88" i="14"/>
  <c r="B88" i="14"/>
  <c r="A88" i="14"/>
  <c r="AO87" i="14"/>
  <c r="D87" i="14"/>
  <c r="C87" i="14"/>
  <c r="B87" i="14"/>
  <c r="A87" i="14"/>
  <c r="AO86" i="14"/>
  <c r="D86" i="14"/>
  <c r="C86" i="14"/>
  <c r="B86" i="14"/>
  <c r="A86" i="14"/>
  <c r="AO85" i="14"/>
  <c r="D85" i="14"/>
  <c r="C85" i="14"/>
  <c r="B85" i="14"/>
  <c r="A85" i="14"/>
  <c r="AO84" i="14"/>
  <c r="D84" i="14"/>
  <c r="C84" i="14"/>
  <c r="B84" i="14"/>
  <c r="A84" i="14"/>
  <c r="AO83" i="14"/>
  <c r="D83" i="14"/>
  <c r="C83" i="14"/>
  <c r="B83" i="14"/>
  <c r="A83" i="14"/>
  <c r="AO82" i="14"/>
  <c r="D82" i="14"/>
  <c r="C82" i="14"/>
  <c r="B82" i="14"/>
  <c r="A82" i="14"/>
  <c r="AO81" i="14"/>
  <c r="D81" i="14"/>
  <c r="C81" i="14"/>
  <c r="B81" i="14"/>
  <c r="A81" i="14"/>
  <c r="AO80" i="14"/>
  <c r="D80" i="14"/>
  <c r="C80" i="14"/>
  <c r="B80" i="14"/>
  <c r="A80" i="14"/>
  <c r="AO79" i="14"/>
  <c r="D79" i="14"/>
  <c r="C79" i="14"/>
  <c r="B79" i="14"/>
  <c r="A79" i="14"/>
  <c r="AO78" i="14"/>
  <c r="D78" i="14"/>
  <c r="C78" i="14"/>
  <c r="B78" i="14"/>
  <c r="A78" i="14"/>
  <c r="AO77" i="14"/>
  <c r="D77" i="14"/>
  <c r="C77" i="14"/>
  <c r="B77" i="14"/>
  <c r="A77" i="14"/>
  <c r="AO76" i="14"/>
  <c r="D76" i="14"/>
  <c r="C76" i="14"/>
  <c r="B76" i="14"/>
  <c r="A76" i="14"/>
  <c r="AO75" i="14"/>
  <c r="D75" i="14"/>
  <c r="C75" i="14"/>
  <c r="B75" i="14"/>
  <c r="A75" i="14"/>
  <c r="AO74" i="14"/>
  <c r="D74" i="14"/>
  <c r="C74" i="14"/>
  <c r="B74" i="14"/>
  <c r="A74" i="14"/>
  <c r="AO73" i="14"/>
  <c r="D73" i="14"/>
  <c r="C73" i="14"/>
  <c r="B73" i="14"/>
  <c r="A73" i="14"/>
  <c r="AO72" i="14"/>
  <c r="D72" i="14"/>
  <c r="C72" i="14"/>
  <c r="B72" i="14"/>
  <c r="A72" i="14"/>
  <c r="AO71" i="14"/>
  <c r="D71" i="14"/>
  <c r="C71" i="14"/>
  <c r="B71" i="14"/>
  <c r="A71" i="14"/>
  <c r="AO70" i="14"/>
  <c r="D70" i="14"/>
  <c r="C70" i="14"/>
  <c r="B70" i="14"/>
  <c r="A70" i="14"/>
  <c r="AO69" i="14"/>
  <c r="D69" i="14"/>
  <c r="C69" i="14"/>
  <c r="B69" i="14"/>
  <c r="A69" i="14"/>
  <c r="AO68" i="14"/>
  <c r="D68" i="14"/>
  <c r="C68" i="14"/>
  <c r="B68" i="14"/>
  <c r="A68" i="14"/>
  <c r="AO67" i="14"/>
  <c r="D67" i="14"/>
  <c r="C67" i="14"/>
  <c r="B67" i="14"/>
  <c r="A67" i="14"/>
  <c r="AO66" i="14"/>
  <c r="D66" i="14"/>
  <c r="C66" i="14"/>
  <c r="B66" i="14"/>
  <c r="A66" i="14"/>
  <c r="AO65" i="14"/>
  <c r="D65" i="14"/>
  <c r="C65" i="14"/>
  <c r="B65" i="14"/>
  <c r="A65" i="14"/>
  <c r="AO64" i="14"/>
  <c r="D64" i="14"/>
  <c r="C64" i="14"/>
  <c r="B64" i="14"/>
  <c r="A64" i="14"/>
  <c r="AO63" i="14"/>
  <c r="D63" i="14"/>
  <c r="C63" i="14"/>
  <c r="B63" i="14"/>
  <c r="A63" i="14"/>
  <c r="AO62" i="14"/>
  <c r="D62" i="14"/>
  <c r="C62" i="14"/>
  <c r="B62" i="14"/>
  <c r="A62" i="14"/>
  <c r="AO61" i="14"/>
  <c r="D61" i="14"/>
  <c r="C61" i="14"/>
  <c r="B61" i="14"/>
  <c r="A61" i="14"/>
  <c r="AO60" i="14"/>
  <c r="D60" i="14"/>
  <c r="C60" i="14"/>
  <c r="B60" i="14"/>
  <c r="A60" i="14"/>
  <c r="AO59" i="14"/>
  <c r="D59" i="14"/>
  <c r="C59" i="14"/>
  <c r="B59" i="14"/>
  <c r="A59" i="14"/>
  <c r="AO58" i="14"/>
  <c r="D58" i="14"/>
  <c r="C58" i="14"/>
  <c r="B58" i="14"/>
  <c r="A58" i="14"/>
  <c r="AO57" i="14"/>
  <c r="D57" i="14"/>
  <c r="C57" i="14"/>
  <c r="B57" i="14"/>
  <c r="A57" i="14"/>
  <c r="AO56" i="14"/>
  <c r="D56" i="14"/>
  <c r="C56" i="14"/>
  <c r="B56" i="14"/>
  <c r="A56" i="14"/>
  <c r="AO55" i="14"/>
  <c r="D55" i="14"/>
  <c r="C55" i="14"/>
  <c r="B55" i="14"/>
  <c r="A55" i="14"/>
  <c r="AO54" i="14"/>
  <c r="D54" i="14"/>
  <c r="C54" i="14"/>
  <c r="B54" i="14"/>
  <c r="A54" i="14"/>
  <c r="AO53" i="14"/>
  <c r="D53" i="14"/>
  <c r="B53" i="14"/>
  <c r="A53" i="14"/>
  <c r="AO52" i="14"/>
  <c r="D52" i="14"/>
  <c r="C52" i="14"/>
  <c r="B52" i="14"/>
  <c r="A52" i="14"/>
  <c r="AO51" i="14"/>
  <c r="D51" i="14"/>
  <c r="C51" i="14"/>
  <c r="B51" i="14"/>
  <c r="A51" i="14"/>
  <c r="AO50" i="14"/>
  <c r="D50" i="14"/>
  <c r="C50" i="14"/>
  <c r="B50" i="14"/>
  <c r="A50" i="14"/>
  <c r="AO49" i="14"/>
  <c r="D49" i="14"/>
  <c r="C49" i="14"/>
  <c r="B49" i="14"/>
  <c r="A49" i="14"/>
  <c r="AO48" i="14"/>
  <c r="D48" i="14"/>
  <c r="C48" i="14"/>
  <c r="B48" i="14"/>
  <c r="A48" i="14"/>
  <c r="AO47" i="14"/>
  <c r="D47" i="14"/>
  <c r="C47" i="14"/>
  <c r="B47" i="14"/>
  <c r="A47" i="14"/>
  <c r="AO46" i="14"/>
  <c r="D46" i="14"/>
  <c r="C46" i="14"/>
  <c r="B46" i="14"/>
  <c r="A46" i="14"/>
  <c r="AO45" i="14"/>
  <c r="D45" i="14"/>
  <c r="C45" i="14"/>
  <c r="B45" i="14"/>
  <c r="A45" i="14"/>
  <c r="AO44" i="14"/>
  <c r="D44" i="14"/>
  <c r="C44" i="14"/>
  <c r="B44" i="14"/>
  <c r="A44" i="14"/>
  <c r="AO43" i="14"/>
  <c r="D43" i="14"/>
  <c r="C43" i="14"/>
  <c r="B43" i="14"/>
  <c r="A43" i="14"/>
  <c r="AO42" i="14"/>
  <c r="D42" i="14"/>
  <c r="C42" i="14"/>
  <c r="B42" i="14"/>
  <c r="A42" i="14"/>
  <c r="AO41" i="14"/>
  <c r="D41" i="14"/>
  <c r="C41" i="14"/>
  <c r="B41" i="14"/>
  <c r="A41" i="14"/>
  <c r="AO40" i="14"/>
  <c r="D40" i="14"/>
  <c r="C40" i="14"/>
  <c r="B40" i="14"/>
  <c r="A40" i="14"/>
  <c r="AO39" i="14"/>
  <c r="D39" i="14"/>
  <c r="C39" i="14"/>
  <c r="B39" i="14"/>
  <c r="A39" i="14"/>
  <c r="AO38" i="14"/>
  <c r="D38" i="14"/>
  <c r="C38" i="14"/>
  <c r="B38" i="14"/>
  <c r="A38" i="14"/>
  <c r="AO37" i="14"/>
  <c r="D37" i="14"/>
  <c r="C37" i="14"/>
  <c r="B37" i="14"/>
  <c r="A37" i="14"/>
  <c r="AO36" i="14"/>
  <c r="D36" i="14"/>
  <c r="C36" i="14"/>
  <c r="B36" i="14"/>
  <c r="A36" i="14"/>
  <c r="AO35" i="14"/>
  <c r="D35" i="14"/>
  <c r="C35" i="14"/>
  <c r="B35" i="14"/>
  <c r="A35" i="14"/>
  <c r="AO34" i="14"/>
  <c r="D34" i="14"/>
  <c r="C34" i="14"/>
  <c r="B34" i="14"/>
  <c r="A34" i="14"/>
  <c r="AO33" i="14"/>
  <c r="D33" i="14"/>
  <c r="C33" i="14"/>
  <c r="B33" i="14"/>
  <c r="A33" i="14"/>
  <c r="AO32" i="14"/>
  <c r="D32" i="14"/>
  <c r="C32" i="14"/>
  <c r="B32" i="14"/>
  <c r="A32" i="14"/>
  <c r="AO31" i="14"/>
  <c r="D31" i="14"/>
  <c r="C31" i="14"/>
  <c r="B31" i="14"/>
  <c r="A31" i="14"/>
  <c r="AO30" i="14"/>
  <c r="D30" i="14"/>
  <c r="C30" i="14"/>
  <c r="B30" i="14"/>
  <c r="A30" i="14"/>
  <c r="AO29" i="14"/>
  <c r="D29" i="14"/>
  <c r="C29" i="14"/>
  <c r="B29" i="14"/>
  <c r="A29" i="14"/>
  <c r="AO28" i="14"/>
  <c r="D28" i="14"/>
  <c r="C28" i="14"/>
  <c r="B28" i="14"/>
  <c r="A28" i="14"/>
  <c r="AO27" i="14"/>
  <c r="D27" i="14"/>
  <c r="C27" i="14"/>
  <c r="B27" i="14"/>
  <c r="A27" i="14"/>
  <c r="AO26" i="14"/>
  <c r="D26" i="14"/>
  <c r="C26" i="14"/>
  <c r="B26" i="14"/>
  <c r="A26" i="14"/>
  <c r="AO25" i="14"/>
  <c r="D25" i="14"/>
  <c r="C25" i="14"/>
  <c r="B25" i="14"/>
  <c r="A25" i="14"/>
  <c r="AO24" i="14"/>
  <c r="D24" i="14"/>
  <c r="C24" i="14"/>
  <c r="B24" i="14"/>
  <c r="A24" i="14"/>
  <c r="AO23" i="14"/>
  <c r="D23" i="14"/>
  <c r="C23" i="14"/>
  <c r="B23" i="14"/>
  <c r="A23" i="14"/>
  <c r="AO22" i="14"/>
  <c r="D22" i="14"/>
  <c r="C22" i="14"/>
  <c r="B22" i="14"/>
  <c r="A22" i="14"/>
  <c r="AO21" i="14"/>
  <c r="D21" i="14"/>
  <c r="C21" i="14"/>
  <c r="B21" i="14"/>
  <c r="A21" i="14"/>
  <c r="AO20" i="14"/>
  <c r="D20" i="14"/>
  <c r="C20" i="14"/>
  <c r="B20" i="14"/>
  <c r="A20" i="14"/>
  <c r="AO19" i="14"/>
  <c r="D19" i="14"/>
  <c r="C19" i="14"/>
  <c r="B19" i="14"/>
  <c r="A19" i="14"/>
  <c r="AO18" i="14"/>
  <c r="D18" i="14"/>
  <c r="C18" i="14"/>
  <c r="B18" i="14"/>
  <c r="A18" i="14"/>
  <c r="AO17" i="14"/>
  <c r="D17" i="14"/>
  <c r="C17" i="14"/>
  <c r="B17" i="14"/>
  <c r="A17" i="14"/>
  <c r="AO16" i="14"/>
  <c r="D16" i="14"/>
  <c r="C16" i="14"/>
  <c r="B16" i="14"/>
  <c r="A16" i="14"/>
  <c r="AO15" i="14"/>
  <c r="D15" i="14"/>
  <c r="C15" i="14"/>
  <c r="B15" i="14"/>
  <c r="A15" i="14"/>
  <c r="AO14" i="14"/>
  <c r="D14" i="14"/>
  <c r="C14" i="14"/>
  <c r="B14" i="14"/>
  <c r="A14" i="14"/>
  <c r="AO13" i="14"/>
  <c r="D13" i="14"/>
  <c r="C13" i="14"/>
  <c r="B13" i="14"/>
  <c r="A13" i="14"/>
  <c r="AO12" i="14"/>
  <c r="D12" i="14"/>
  <c r="C12" i="14"/>
  <c r="B12" i="14"/>
  <c r="A12" i="14"/>
  <c r="AO11" i="14"/>
  <c r="D11" i="14"/>
  <c r="C11" i="14"/>
  <c r="B11" i="14"/>
  <c r="A11" i="14"/>
  <c r="AO10" i="14"/>
  <c r="D10" i="14"/>
  <c r="C10" i="14"/>
  <c r="B10" i="14"/>
  <c r="A10" i="14"/>
  <c r="AO9" i="14"/>
  <c r="D9" i="14"/>
  <c r="C9" i="14"/>
  <c r="B9" i="14"/>
  <c r="A9" i="14"/>
  <c r="AO8" i="14"/>
  <c r="D8" i="14"/>
  <c r="C8" i="14"/>
  <c r="B8" i="14"/>
  <c r="A8" i="14"/>
  <c r="D7" i="14"/>
  <c r="C7" i="14"/>
  <c r="B7" i="14"/>
  <c r="A7" i="14"/>
  <c r="F1" i="14"/>
  <c r="B1" i="14"/>
  <c r="H105" i="13"/>
  <c r="H106" i="13"/>
  <c r="H104" i="13"/>
  <c r="H98" i="13"/>
  <c r="H96" i="13"/>
  <c r="H94" i="13"/>
  <c r="H107" i="13"/>
  <c r="H110" i="13"/>
  <c r="G105" i="13"/>
  <c r="G106" i="13"/>
  <c r="G104" i="13"/>
  <c r="G98" i="13"/>
  <c r="G96" i="13"/>
  <c r="G94" i="13"/>
  <c r="G107" i="13"/>
  <c r="G110" i="13"/>
  <c r="F105" i="13"/>
  <c r="F106" i="13"/>
  <c r="F104" i="13"/>
  <c r="F98" i="13"/>
  <c r="F96" i="13"/>
  <c r="F94" i="13"/>
  <c r="F107" i="13"/>
  <c r="F110" i="13"/>
  <c r="K8" i="13"/>
  <c r="K14" i="13"/>
  <c r="K20" i="13"/>
  <c r="K26" i="13"/>
  <c r="K28" i="13"/>
  <c r="K44" i="13"/>
  <c r="K60" i="13"/>
  <c r="K62" i="13"/>
  <c r="K71" i="13"/>
  <c r="K75" i="13"/>
  <c r="K79" i="13"/>
  <c r="K88" i="13"/>
  <c r="K89" i="13"/>
  <c r="E105" i="13"/>
  <c r="E106" i="13"/>
  <c r="E104" i="13"/>
  <c r="H8" i="13"/>
  <c r="H14" i="13"/>
  <c r="H20" i="13"/>
  <c r="H26" i="13"/>
  <c r="H44" i="13"/>
  <c r="H62" i="13"/>
  <c r="H71" i="13"/>
  <c r="H75" i="13"/>
  <c r="H79" i="13"/>
  <c r="H88" i="13"/>
  <c r="E98" i="13"/>
  <c r="E96" i="13"/>
  <c r="E94" i="13"/>
  <c r="E107" i="13"/>
  <c r="E110" i="13"/>
  <c r="E108" i="13"/>
  <c r="J107" i="13"/>
  <c r="J106" i="13"/>
  <c r="J105" i="13"/>
  <c r="J104" i="13"/>
  <c r="J103" i="13"/>
  <c r="J102" i="13"/>
  <c r="J101" i="13"/>
  <c r="J100" i="13"/>
  <c r="J99" i="13"/>
  <c r="J98" i="13"/>
  <c r="J97" i="13"/>
  <c r="J96" i="13"/>
  <c r="J95" i="13"/>
  <c r="J94" i="13"/>
  <c r="J93" i="13"/>
  <c r="AO89" i="13"/>
  <c r="J8" i="13"/>
  <c r="J14" i="13"/>
  <c r="J20" i="13"/>
  <c r="J26" i="13"/>
  <c r="J28" i="13"/>
  <c r="J44" i="13"/>
  <c r="J60" i="13"/>
  <c r="J62" i="13"/>
  <c r="J71" i="13"/>
  <c r="J75" i="13"/>
  <c r="J79" i="13"/>
  <c r="J88" i="13"/>
  <c r="J89" i="13"/>
  <c r="AO88" i="13"/>
  <c r="D88" i="13"/>
  <c r="C88" i="13"/>
  <c r="B88" i="13"/>
  <c r="A88" i="13"/>
  <c r="AO87" i="13"/>
  <c r="D87" i="13"/>
  <c r="C87" i="13"/>
  <c r="B87" i="13"/>
  <c r="A87" i="13"/>
  <c r="AO86" i="13"/>
  <c r="D86" i="13"/>
  <c r="C86" i="13"/>
  <c r="B86" i="13"/>
  <c r="A86" i="13"/>
  <c r="AO85" i="13"/>
  <c r="D85" i="13"/>
  <c r="C85" i="13"/>
  <c r="B85" i="13"/>
  <c r="A85" i="13"/>
  <c r="AO84" i="13"/>
  <c r="D84" i="13"/>
  <c r="C84" i="13"/>
  <c r="B84" i="13"/>
  <c r="A84" i="13"/>
  <c r="AO83" i="13"/>
  <c r="D83" i="13"/>
  <c r="C83" i="13"/>
  <c r="B83" i="13"/>
  <c r="A83" i="13"/>
  <c r="AO82" i="13"/>
  <c r="D82" i="13"/>
  <c r="C82" i="13"/>
  <c r="B82" i="13"/>
  <c r="A82" i="13"/>
  <c r="AO81" i="13"/>
  <c r="D81" i="13"/>
  <c r="C81" i="13"/>
  <c r="B81" i="13"/>
  <c r="A81" i="13"/>
  <c r="AO80" i="13"/>
  <c r="D80" i="13"/>
  <c r="C80" i="13"/>
  <c r="B80" i="13"/>
  <c r="A80" i="13"/>
  <c r="AO79" i="13"/>
  <c r="D79" i="13"/>
  <c r="C79" i="13"/>
  <c r="B79" i="13"/>
  <c r="A79" i="13"/>
  <c r="AO78" i="13"/>
  <c r="D78" i="13"/>
  <c r="C78" i="13"/>
  <c r="B78" i="13"/>
  <c r="A78" i="13"/>
  <c r="AO77" i="13"/>
  <c r="D77" i="13"/>
  <c r="C77" i="13"/>
  <c r="B77" i="13"/>
  <c r="A77" i="13"/>
  <c r="AO76" i="13"/>
  <c r="D76" i="13"/>
  <c r="C76" i="13"/>
  <c r="B76" i="13"/>
  <c r="A76" i="13"/>
  <c r="AO75" i="13"/>
  <c r="D75" i="13"/>
  <c r="C75" i="13"/>
  <c r="B75" i="13"/>
  <c r="A75" i="13"/>
  <c r="AO74" i="13"/>
  <c r="D74" i="13"/>
  <c r="C74" i="13"/>
  <c r="B74" i="13"/>
  <c r="A74" i="13"/>
  <c r="AO73" i="13"/>
  <c r="D73" i="13"/>
  <c r="C73" i="13"/>
  <c r="B73" i="13"/>
  <c r="A73" i="13"/>
  <c r="AO72" i="13"/>
  <c r="D72" i="13"/>
  <c r="C72" i="13"/>
  <c r="B72" i="13"/>
  <c r="A72" i="13"/>
  <c r="AO71" i="13"/>
  <c r="D71" i="13"/>
  <c r="C71" i="13"/>
  <c r="B71" i="13"/>
  <c r="A71" i="13"/>
  <c r="AO70" i="13"/>
  <c r="D70" i="13"/>
  <c r="C70" i="13"/>
  <c r="B70" i="13"/>
  <c r="A70" i="13"/>
  <c r="AO69" i="13"/>
  <c r="D69" i="13"/>
  <c r="C69" i="13"/>
  <c r="B69" i="13"/>
  <c r="A69" i="13"/>
  <c r="AO68" i="13"/>
  <c r="D68" i="13"/>
  <c r="C68" i="13"/>
  <c r="B68" i="13"/>
  <c r="A68" i="13"/>
  <c r="AO67" i="13"/>
  <c r="D67" i="13"/>
  <c r="C67" i="13"/>
  <c r="B67" i="13"/>
  <c r="A67" i="13"/>
  <c r="AO66" i="13"/>
  <c r="D66" i="13"/>
  <c r="C66" i="13"/>
  <c r="B66" i="13"/>
  <c r="A66" i="13"/>
  <c r="AO65" i="13"/>
  <c r="D65" i="13"/>
  <c r="C65" i="13"/>
  <c r="B65" i="13"/>
  <c r="A65" i="13"/>
  <c r="AO64" i="13"/>
  <c r="D64" i="13"/>
  <c r="C64" i="13"/>
  <c r="B64" i="13"/>
  <c r="A64" i="13"/>
  <c r="AO63" i="13"/>
  <c r="D63" i="13"/>
  <c r="C63" i="13"/>
  <c r="B63" i="13"/>
  <c r="A63" i="13"/>
  <c r="AO62" i="13"/>
  <c r="D62" i="13"/>
  <c r="C62" i="13"/>
  <c r="B62" i="13"/>
  <c r="A62" i="13"/>
  <c r="AO61" i="13"/>
  <c r="D61" i="13"/>
  <c r="C61" i="13"/>
  <c r="B61" i="13"/>
  <c r="A61" i="13"/>
  <c r="AO60" i="13"/>
  <c r="D60" i="13"/>
  <c r="C60" i="13"/>
  <c r="B60" i="13"/>
  <c r="A60" i="13"/>
  <c r="AO59" i="13"/>
  <c r="D59" i="13"/>
  <c r="C59" i="13"/>
  <c r="B59" i="13"/>
  <c r="A59" i="13"/>
  <c r="AO58" i="13"/>
  <c r="D58" i="13"/>
  <c r="C58" i="13"/>
  <c r="B58" i="13"/>
  <c r="A58" i="13"/>
  <c r="AO57" i="13"/>
  <c r="D57" i="13"/>
  <c r="C57" i="13"/>
  <c r="B57" i="13"/>
  <c r="A57" i="13"/>
  <c r="AO56" i="13"/>
  <c r="D56" i="13"/>
  <c r="C56" i="13"/>
  <c r="B56" i="13"/>
  <c r="A56" i="13"/>
  <c r="AO55" i="13"/>
  <c r="D55" i="13"/>
  <c r="C55" i="13"/>
  <c r="B55" i="13"/>
  <c r="A55" i="13"/>
  <c r="AO54" i="13"/>
  <c r="D54" i="13"/>
  <c r="B54" i="13"/>
  <c r="A54" i="13"/>
  <c r="AO53" i="13"/>
  <c r="D53" i="13"/>
  <c r="B53" i="13"/>
  <c r="A53" i="13"/>
  <c r="AO52" i="13"/>
  <c r="D52" i="13"/>
  <c r="C52" i="13"/>
  <c r="B52" i="13"/>
  <c r="A52" i="13"/>
  <c r="AO51" i="13"/>
  <c r="D51" i="13"/>
  <c r="C51" i="13"/>
  <c r="B51" i="13"/>
  <c r="A51" i="13"/>
  <c r="AO50" i="13"/>
  <c r="D50" i="13"/>
  <c r="C50" i="13"/>
  <c r="B50" i="13"/>
  <c r="A50" i="13"/>
  <c r="AO49" i="13"/>
  <c r="D49" i="13"/>
  <c r="C49" i="13"/>
  <c r="B49" i="13"/>
  <c r="A49" i="13"/>
  <c r="AO48" i="13"/>
  <c r="D48" i="13"/>
  <c r="C48" i="13"/>
  <c r="B48" i="13"/>
  <c r="A48" i="13"/>
  <c r="AO47" i="13"/>
  <c r="D47" i="13"/>
  <c r="C47" i="13"/>
  <c r="B47" i="13"/>
  <c r="A47" i="13"/>
  <c r="AO46" i="13"/>
  <c r="D46" i="13"/>
  <c r="C46" i="13"/>
  <c r="B46" i="13"/>
  <c r="A46" i="13"/>
  <c r="AO45" i="13"/>
  <c r="D45" i="13"/>
  <c r="C45" i="13"/>
  <c r="B45" i="13"/>
  <c r="A45" i="13"/>
  <c r="AO44" i="13"/>
  <c r="D44" i="13"/>
  <c r="C44" i="13"/>
  <c r="B44" i="13"/>
  <c r="A44" i="13"/>
  <c r="AO43" i="13"/>
  <c r="D43" i="13"/>
  <c r="C43" i="13"/>
  <c r="B43" i="13"/>
  <c r="A43" i="13"/>
  <c r="AO42" i="13"/>
  <c r="D42" i="13"/>
  <c r="C42" i="13"/>
  <c r="B42" i="13"/>
  <c r="A42" i="13"/>
  <c r="AO41" i="13"/>
  <c r="D41" i="13"/>
  <c r="C41" i="13"/>
  <c r="B41" i="13"/>
  <c r="A41" i="13"/>
  <c r="AO40" i="13"/>
  <c r="D40" i="13"/>
  <c r="C40" i="13"/>
  <c r="B40" i="13"/>
  <c r="A40" i="13"/>
  <c r="AO39" i="13"/>
  <c r="D39" i="13"/>
  <c r="C39" i="13"/>
  <c r="B39" i="13"/>
  <c r="A39" i="13"/>
  <c r="AO38" i="13"/>
  <c r="D38" i="13"/>
  <c r="C38" i="13"/>
  <c r="B38" i="13"/>
  <c r="A38" i="13"/>
  <c r="AO37" i="13"/>
  <c r="D37" i="13"/>
  <c r="C37" i="13"/>
  <c r="B37" i="13"/>
  <c r="A37" i="13"/>
  <c r="AO36" i="13"/>
  <c r="D36" i="13"/>
  <c r="C36" i="13"/>
  <c r="B36" i="13"/>
  <c r="A36" i="13"/>
  <c r="AO35" i="13"/>
  <c r="D35" i="13"/>
  <c r="C35" i="13"/>
  <c r="B35" i="13"/>
  <c r="A35" i="13"/>
  <c r="AO34" i="13"/>
  <c r="D34" i="13"/>
  <c r="C34" i="13"/>
  <c r="B34" i="13"/>
  <c r="A34" i="13"/>
  <c r="AO33" i="13"/>
  <c r="D33" i="13"/>
  <c r="C33" i="13"/>
  <c r="B33" i="13"/>
  <c r="A33" i="13"/>
  <c r="AO32" i="13"/>
  <c r="D32" i="13"/>
  <c r="C32" i="13"/>
  <c r="B32" i="13"/>
  <c r="A32" i="13"/>
  <c r="AO31" i="13"/>
  <c r="D31" i="13"/>
  <c r="C31" i="13"/>
  <c r="B31" i="13"/>
  <c r="A31" i="13"/>
  <c r="AO30" i="13"/>
  <c r="D30" i="13"/>
  <c r="C30" i="13"/>
  <c r="B30" i="13"/>
  <c r="A30" i="13"/>
  <c r="AO29" i="13"/>
  <c r="D29" i="13"/>
  <c r="C29" i="13"/>
  <c r="B29" i="13"/>
  <c r="A29" i="13"/>
  <c r="AO28" i="13"/>
  <c r="D28" i="13"/>
  <c r="C28" i="13"/>
  <c r="B28" i="13"/>
  <c r="A28" i="13"/>
  <c r="AO27" i="13"/>
  <c r="D27" i="13"/>
  <c r="C27" i="13"/>
  <c r="B27" i="13"/>
  <c r="A27" i="13"/>
  <c r="AO26" i="13"/>
  <c r="D26" i="13"/>
  <c r="C26" i="13"/>
  <c r="B26" i="13"/>
  <c r="A26" i="13"/>
  <c r="AO25" i="13"/>
  <c r="D25" i="13"/>
  <c r="C25" i="13"/>
  <c r="B25" i="13"/>
  <c r="A25" i="13"/>
  <c r="AO24" i="13"/>
  <c r="D24" i="13"/>
  <c r="C24" i="13"/>
  <c r="B24" i="13"/>
  <c r="A24" i="13"/>
  <c r="AO23" i="13"/>
  <c r="D23" i="13"/>
  <c r="C23" i="13"/>
  <c r="B23" i="13"/>
  <c r="A23" i="13"/>
  <c r="AO22" i="13"/>
  <c r="D22" i="13"/>
  <c r="C22" i="13"/>
  <c r="B22" i="13"/>
  <c r="A22" i="13"/>
  <c r="AO21" i="13"/>
  <c r="D21" i="13"/>
  <c r="C21" i="13"/>
  <c r="B21" i="13"/>
  <c r="A21" i="13"/>
  <c r="AO20" i="13"/>
  <c r="D20" i="13"/>
  <c r="C20" i="13"/>
  <c r="B20" i="13"/>
  <c r="A20" i="13"/>
  <c r="AO19" i="13"/>
  <c r="D19" i="13"/>
  <c r="C19" i="13"/>
  <c r="B19" i="13"/>
  <c r="A19" i="13"/>
  <c r="AO18" i="13"/>
  <c r="D18" i="13"/>
  <c r="C18" i="13"/>
  <c r="B18" i="13"/>
  <c r="A18" i="13"/>
  <c r="AO17" i="13"/>
  <c r="D17" i="13"/>
  <c r="C17" i="13"/>
  <c r="B17" i="13"/>
  <c r="A17" i="13"/>
  <c r="AO16" i="13"/>
  <c r="D16" i="13"/>
  <c r="C16" i="13"/>
  <c r="B16" i="13"/>
  <c r="A16" i="13"/>
  <c r="AO15" i="13"/>
  <c r="D15" i="13"/>
  <c r="C15" i="13"/>
  <c r="B15" i="13"/>
  <c r="A15" i="13"/>
  <c r="AO14" i="13"/>
  <c r="D14" i="13"/>
  <c r="C14" i="13"/>
  <c r="B14" i="13"/>
  <c r="A14" i="13"/>
  <c r="AO13" i="13"/>
  <c r="D13" i="13"/>
  <c r="C13" i="13"/>
  <c r="B13" i="13"/>
  <c r="A13" i="13"/>
  <c r="AO12" i="13"/>
  <c r="D12" i="13"/>
  <c r="C12" i="13"/>
  <c r="B12" i="13"/>
  <c r="A12" i="13"/>
  <c r="AO11" i="13"/>
  <c r="D11" i="13"/>
  <c r="C11" i="13"/>
  <c r="B11" i="13"/>
  <c r="A11" i="13"/>
  <c r="AO10" i="13"/>
  <c r="D10" i="13"/>
  <c r="C10" i="13"/>
  <c r="B10" i="13"/>
  <c r="A10" i="13"/>
  <c r="AO9" i="13"/>
  <c r="D9" i="13"/>
  <c r="C9" i="13"/>
  <c r="B9" i="13"/>
  <c r="A9" i="13"/>
  <c r="AO8" i="13"/>
  <c r="D8" i="13"/>
  <c r="C8" i="13"/>
  <c r="B8" i="13"/>
  <c r="A8" i="13"/>
  <c r="D7" i="13"/>
  <c r="C7" i="13"/>
  <c r="B7" i="13"/>
  <c r="A7" i="13"/>
  <c r="F1" i="13"/>
  <c r="B1" i="13"/>
  <c r="H105" i="12"/>
  <c r="H106" i="12"/>
  <c r="H104" i="12"/>
  <c r="H98" i="12"/>
  <c r="H96" i="12"/>
  <c r="H94" i="12"/>
  <c r="H107" i="12"/>
  <c r="H110" i="12"/>
  <c r="G105" i="12"/>
  <c r="G106" i="12"/>
  <c r="G104" i="12"/>
  <c r="G98" i="12"/>
  <c r="G96" i="12"/>
  <c r="G94" i="12"/>
  <c r="G107" i="12"/>
  <c r="G110" i="12"/>
  <c r="F105" i="12"/>
  <c r="F106" i="12"/>
  <c r="F104" i="12"/>
  <c r="F98" i="12"/>
  <c r="F96" i="12"/>
  <c r="F94" i="12"/>
  <c r="F107" i="12"/>
  <c r="F110" i="12"/>
  <c r="K8" i="12"/>
  <c r="K14" i="12"/>
  <c r="K20" i="12"/>
  <c r="K26" i="12"/>
  <c r="K28" i="12"/>
  <c r="K44" i="12"/>
  <c r="K60" i="12"/>
  <c r="K62" i="12"/>
  <c r="K71" i="12"/>
  <c r="K75" i="12"/>
  <c r="K79" i="12"/>
  <c r="K88" i="12"/>
  <c r="K89" i="12"/>
  <c r="E105" i="12"/>
  <c r="E106" i="12"/>
  <c r="E104" i="12"/>
  <c r="H8" i="12"/>
  <c r="H14" i="12"/>
  <c r="H20" i="12"/>
  <c r="H26" i="12"/>
  <c r="H44" i="12"/>
  <c r="H62" i="12"/>
  <c r="H71" i="12"/>
  <c r="H75" i="12"/>
  <c r="H79" i="12"/>
  <c r="H88" i="12"/>
  <c r="E98" i="12"/>
  <c r="E96" i="12"/>
  <c r="E94" i="12"/>
  <c r="E107" i="12"/>
  <c r="E110" i="12"/>
  <c r="E108" i="12"/>
  <c r="J107" i="12"/>
  <c r="J106" i="12"/>
  <c r="J105" i="12"/>
  <c r="J104" i="12"/>
  <c r="J103" i="12"/>
  <c r="J102" i="12"/>
  <c r="J101" i="12"/>
  <c r="J100" i="12"/>
  <c r="J99" i="12"/>
  <c r="J98" i="12"/>
  <c r="J97" i="12"/>
  <c r="J96" i="12"/>
  <c r="J95" i="12"/>
  <c r="J94" i="12"/>
  <c r="J93" i="12"/>
  <c r="AO89" i="12"/>
  <c r="J8" i="12"/>
  <c r="J14" i="12"/>
  <c r="J20" i="12"/>
  <c r="J26" i="12"/>
  <c r="J28" i="12"/>
  <c r="J44" i="12"/>
  <c r="J60" i="12"/>
  <c r="J62" i="12"/>
  <c r="J71" i="12"/>
  <c r="J75" i="12"/>
  <c r="J79" i="12"/>
  <c r="J88" i="12"/>
  <c r="J89" i="12"/>
  <c r="AO88" i="12"/>
  <c r="D88" i="12"/>
  <c r="C88" i="12"/>
  <c r="B88" i="12"/>
  <c r="A88" i="12"/>
  <c r="AO87" i="12"/>
  <c r="D87" i="12"/>
  <c r="C87" i="12"/>
  <c r="B87" i="12"/>
  <c r="A87" i="12"/>
  <c r="AO86" i="12"/>
  <c r="D86" i="12"/>
  <c r="C86" i="12"/>
  <c r="B86" i="12"/>
  <c r="A86" i="12"/>
  <c r="AO85" i="12"/>
  <c r="D85" i="12"/>
  <c r="C85" i="12"/>
  <c r="B85" i="12"/>
  <c r="A85" i="12"/>
  <c r="AO84" i="12"/>
  <c r="D84" i="12"/>
  <c r="C84" i="12"/>
  <c r="B84" i="12"/>
  <c r="A84" i="12"/>
  <c r="AO83" i="12"/>
  <c r="D83" i="12"/>
  <c r="C83" i="12"/>
  <c r="B83" i="12"/>
  <c r="A83" i="12"/>
  <c r="AO82" i="12"/>
  <c r="D82" i="12"/>
  <c r="C82" i="12"/>
  <c r="B82" i="12"/>
  <c r="A82" i="12"/>
  <c r="AO81" i="12"/>
  <c r="D81" i="12"/>
  <c r="C81" i="12"/>
  <c r="B81" i="12"/>
  <c r="A81" i="12"/>
  <c r="AO80" i="12"/>
  <c r="D80" i="12"/>
  <c r="C80" i="12"/>
  <c r="B80" i="12"/>
  <c r="A80" i="12"/>
  <c r="AO79" i="12"/>
  <c r="D79" i="12"/>
  <c r="C79" i="12"/>
  <c r="B79" i="12"/>
  <c r="A79" i="12"/>
  <c r="AO78" i="12"/>
  <c r="D78" i="12"/>
  <c r="C78" i="12"/>
  <c r="B78" i="12"/>
  <c r="A78" i="12"/>
  <c r="AO77" i="12"/>
  <c r="D77" i="12"/>
  <c r="C77" i="12"/>
  <c r="B77" i="12"/>
  <c r="A77" i="12"/>
  <c r="AO76" i="12"/>
  <c r="D76" i="12"/>
  <c r="C76" i="12"/>
  <c r="B76" i="12"/>
  <c r="A76" i="12"/>
  <c r="AO75" i="12"/>
  <c r="D75" i="12"/>
  <c r="C75" i="12"/>
  <c r="B75" i="12"/>
  <c r="A75" i="12"/>
  <c r="AO74" i="12"/>
  <c r="D74" i="12"/>
  <c r="C74" i="12"/>
  <c r="B74" i="12"/>
  <c r="A74" i="12"/>
  <c r="AO73" i="12"/>
  <c r="D73" i="12"/>
  <c r="C73" i="12"/>
  <c r="B73" i="12"/>
  <c r="A73" i="12"/>
  <c r="AO72" i="12"/>
  <c r="D72" i="12"/>
  <c r="C72" i="12"/>
  <c r="B72" i="12"/>
  <c r="A72" i="12"/>
  <c r="AO71" i="12"/>
  <c r="D71" i="12"/>
  <c r="C71" i="12"/>
  <c r="B71" i="12"/>
  <c r="A71" i="12"/>
  <c r="AO70" i="12"/>
  <c r="D70" i="12"/>
  <c r="C70" i="12"/>
  <c r="B70" i="12"/>
  <c r="A70" i="12"/>
  <c r="AO69" i="12"/>
  <c r="D69" i="12"/>
  <c r="C69" i="12"/>
  <c r="B69" i="12"/>
  <c r="A69" i="12"/>
  <c r="AO68" i="12"/>
  <c r="D68" i="12"/>
  <c r="C68" i="12"/>
  <c r="B68" i="12"/>
  <c r="A68" i="12"/>
  <c r="AO67" i="12"/>
  <c r="D67" i="12"/>
  <c r="C67" i="12"/>
  <c r="B67" i="12"/>
  <c r="A67" i="12"/>
  <c r="AO66" i="12"/>
  <c r="D66" i="12"/>
  <c r="C66" i="12"/>
  <c r="B66" i="12"/>
  <c r="A66" i="12"/>
  <c r="AO65" i="12"/>
  <c r="D65" i="12"/>
  <c r="C65" i="12"/>
  <c r="B65" i="12"/>
  <c r="A65" i="12"/>
  <c r="AO64" i="12"/>
  <c r="D64" i="12"/>
  <c r="C64" i="12"/>
  <c r="B64" i="12"/>
  <c r="A64" i="12"/>
  <c r="AO63" i="12"/>
  <c r="D63" i="12"/>
  <c r="C63" i="12"/>
  <c r="B63" i="12"/>
  <c r="A63" i="12"/>
  <c r="AO62" i="12"/>
  <c r="D62" i="12"/>
  <c r="C62" i="12"/>
  <c r="B62" i="12"/>
  <c r="A62" i="12"/>
  <c r="AO61" i="12"/>
  <c r="D61" i="12"/>
  <c r="C61" i="12"/>
  <c r="B61" i="12"/>
  <c r="A61" i="12"/>
  <c r="AO60" i="12"/>
  <c r="D60" i="12"/>
  <c r="C60" i="12"/>
  <c r="B60" i="12"/>
  <c r="A60" i="12"/>
  <c r="AO59" i="12"/>
  <c r="D59" i="12"/>
  <c r="C59" i="12"/>
  <c r="B59" i="12"/>
  <c r="A59" i="12"/>
  <c r="AO58" i="12"/>
  <c r="D58" i="12"/>
  <c r="C58" i="12"/>
  <c r="B58" i="12"/>
  <c r="A58" i="12"/>
  <c r="AO57" i="12"/>
  <c r="D57" i="12"/>
  <c r="C57" i="12"/>
  <c r="B57" i="12"/>
  <c r="A57" i="12"/>
  <c r="AO56" i="12"/>
  <c r="D56" i="12"/>
  <c r="C56" i="12"/>
  <c r="B56" i="12"/>
  <c r="A56" i="12"/>
  <c r="AO55" i="12"/>
  <c r="D55" i="12"/>
  <c r="C55" i="12"/>
  <c r="B55" i="12"/>
  <c r="A55" i="12"/>
  <c r="AO54" i="12"/>
  <c r="D54" i="12"/>
  <c r="C54" i="12"/>
  <c r="B54" i="12"/>
  <c r="A54" i="12"/>
  <c r="AO53" i="12"/>
  <c r="D53" i="12"/>
  <c r="B53" i="12"/>
  <c r="A53" i="12"/>
  <c r="AO52" i="12"/>
  <c r="D52" i="12"/>
  <c r="C52" i="12"/>
  <c r="B52" i="12"/>
  <c r="A52" i="12"/>
  <c r="AO51" i="12"/>
  <c r="D51" i="12"/>
  <c r="C51" i="12"/>
  <c r="B51" i="12"/>
  <c r="A51" i="12"/>
  <c r="AO50" i="12"/>
  <c r="D50" i="12"/>
  <c r="C50" i="12"/>
  <c r="B50" i="12"/>
  <c r="A50" i="12"/>
  <c r="AO49" i="12"/>
  <c r="D49" i="12"/>
  <c r="C49" i="12"/>
  <c r="B49" i="12"/>
  <c r="A49" i="12"/>
  <c r="AO48" i="12"/>
  <c r="D48" i="12"/>
  <c r="C48" i="12"/>
  <c r="B48" i="12"/>
  <c r="A48" i="12"/>
  <c r="AO47" i="12"/>
  <c r="D47" i="12"/>
  <c r="C47" i="12"/>
  <c r="B47" i="12"/>
  <c r="A47" i="12"/>
  <c r="AO46" i="12"/>
  <c r="D46" i="12"/>
  <c r="C46" i="12"/>
  <c r="B46" i="12"/>
  <c r="A46" i="12"/>
  <c r="AO45" i="12"/>
  <c r="D45" i="12"/>
  <c r="C45" i="12"/>
  <c r="B45" i="12"/>
  <c r="A45" i="12"/>
  <c r="AO44" i="12"/>
  <c r="D44" i="12"/>
  <c r="C44" i="12"/>
  <c r="B44" i="12"/>
  <c r="A44" i="12"/>
  <c r="AO43" i="12"/>
  <c r="D43" i="12"/>
  <c r="C43" i="12"/>
  <c r="B43" i="12"/>
  <c r="A43" i="12"/>
  <c r="AO42" i="12"/>
  <c r="D42" i="12"/>
  <c r="C42" i="12"/>
  <c r="B42" i="12"/>
  <c r="A42" i="12"/>
  <c r="AO41" i="12"/>
  <c r="D41" i="12"/>
  <c r="C41" i="12"/>
  <c r="B41" i="12"/>
  <c r="A41" i="12"/>
  <c r="AO40" i="12"/>
  <c r="D40" i="12"/>
  <c r="C40" i="12"/>
  <c r="B40" i="12"/>
  <c r="A40" i="12"/>
  <c r="AO39" i="12"/>
  <c r="D39" i="12"/>
  <c r="C39" i="12"/>
  <c r="B39" i="12"/>
  <c r="A39" i="12"/>
  <c r="AO38" i="12"/>
  <c r="D38" i="12"/>
  <c r="C38" i="12"/>
  <c r="B38" i="12"/>
  <c r="A38" i="12"/>
  <c r="AO37" i="12"/>
  <c r="D37" i="12"/>
  <c r="C37" i="12"/>
  <c r="B37" i="12"/>
  <c r="A37" i="12"/>
  <c r="AO36" i="12"/>
  <c r="D36" i="12"/>
  <c r="C36" i="12"/>
  <c r="B36" i="12"/>
  <c r="A36" i="12"/>
  <c r="AO35" i="12"/>
  <c r="D35" i="12"/>
  <c r="C35" i="12"/>
  <c r="B35" i="12"/>
  <c r="A35" i="12"/>
  <c r="AO34" i="12"/>
  <c r="D34" i="12"/>
  <c r="C34" i="12"/>
  <c r="B34" i="12"/>
  <c r="A34" i="12"/>
  <c r="AO33" i="12"/>
  <c r="D33" i="12"/>
  <c r="C33" i="12"/>
  <c r="B33" i="12"/>
  <c r="A33" i="12"/>
  <c r="AO32" i="12"/>
  <c r="D32" i="12"/>
  <c r="C32" i="12"/>
  <c r="B32" i="12"/>
  <c r="A32" i="12"/>
  <c r="AO31" i="12"/>
  <c r="D31" i="12"/>
  <c r="C31" i="12"/>
  <c r="B31" i="12"/>
  <c r="A31" i="12"/>
  <c r="AO30" i="12"/>
  <c r="D30" i="12"/>
  <c r="C30" i="12"/>
  <c r="B30" i="12"/>
  <c r="A30" i="12"/>
  <c r="AO29" i="12"/>
  <c r="D29" i="12"/>
  <c r="C29" i="12"/>
  <c r="B29" i="12"/>
  <c r="A29" i="12"/>
  <c r="AO28" i="12"/>
  <c r="D28" i="12"/>
  <c r="C28" i="12"/>
  <c r="B28" i="12"/>
  <c r="A28" i="12"/>
  <c r="AO27" i="12"/>
  <c r="D27" i="12"/>
  <c r="C27" i="12"/>
  <c r="B27" i="12"/>
  <c r="A27" i="12"/>
  <c r="AO26" i="12"/>
  <c r="D26" i="12"/>
  <c r="C26" i="12"/>
  <c r="B26" i="12"/>
  <c r="A26" i="12"/>
  <c r="AO25" i="12"/>
  <c r="D25" i="12"/>
  <c r="C25" i="12"/>
  <c r="B25" i="12"/>
  <c r="A25" i="12"/>
  <c r="AO24" i="12"/>
  <c r="D24" i="12"/>
  <c r="C24" i="12"/>
  <c r="B24" i="12"/>
  <c r="A24" i="12"/>
  <c r="AO23" i="12"/>
  <c r="D23" i="12"/>
  <c r="C23" i="12"/>
  <c r="B23" i="12"/>
  <c r="A23" i="12"/>
  <c r="AO22" i="12"/>
  <c r="D22" i="12"/>
  <c r="C22" i="12"/>
  <c r="B22" i="12"/>
  <c r="A22" i="12"/>
  <c r="AO21" i="12"/>
  <c r="D21" i="12"/>
  <c r="C21" i="12"/>
  <c r="B21" i="12"/>
  <c r="A21" i="12"/>
  <c r="AO20" i="12"/>
  <c r="D20" i="12"/>
  <c r="C20" i="12"/>
  <c r="B20" i="12"/>
  <c r="A20" i="12"/>
  <c r="AO19" i="12"/>
  <c r="D19" i="12"/>
  <c r="C19" i="12"/>
  <c r="B19" i="12"/>
  <c r="A19" i="12"/>
  <c r="AO18" i="12"/>
  <c r="D18" i="12"/>
  <c r="C18" i="12"/>
  <c r="B18" i="12"/>
  <c r="A18" i="12"/>
  <c r="AO17" i="12"/>
  <c r="D17" i="12"/>
  <c r="C17" i="12"/>
  <c r="B17" i="12"/>
  <c r="A17" i="12"/>
  <c r="AO16" i="12"/>
  <c r="D16" i="12"/>
  <c r="C16" i="12"/>
  <c r="B16" i="12"/>
  <c r="A16" i="12"/>
  <c r="AO15" i="12"/>
  <c r="D15" i="12"/>
  <c r="C15" i="12"/>
  <c r="B15" i="12"/>
  <c r="A15" i="12"/>
  <c r="AO14" i="12"/>
  <c r="D14" i="12"/>
  <c r="C14" i="12"/>
  <c r="B14" i="12"/>
  <c r="A14" i="12"/>
  <c r="AO13" i="12"/>
  <c r="D13" i="12"/>
  <c r="C13" i="12"/>
  <c r="B13" i="12"/>
  <c r="A13" i="12"/>
  <c r="AO12" i="12"/>
  <c r="D12" i="12"/>
  <c r="C12" i="12"/>
  <c r="B12" i="12"/>
  <c r="A12" i="12"/>
  <c r="AO11" i="12"/>
  <c r="D11" i="12"/>
  <c r="C11" i="12"/>
  <c r="B11" i="12"/>
  <c r="A11" i="12"/>
  <c r="AO10" i="12"/>
  <c r="D10" i="12"/>
  <c r="C10" i="12"/>
  <c r="B10" i="12"/>
  <c r="A10" i="12"/>
  <c r="AO9" i="12"/>
  <c r="D9" i="12"/>
  <c r="C9" i="12"/>
  <c r="B9" i="12"/>
  <c r="A9" i="12"/>
  <c r="AO8" i="12"/>
  <c r="D8" i="12"/>
  <c r="C8" i="12"/>
  <c r="B8" i="12"/>
  <c r="A8" i="12"/>
  <c r="D7" i="12"/>
  <c r="C7" i="12"/>
  <c r="B7" i="12"/>
  <c r="A7" i="12"/>
  <c r="F1" i="12"/>
  <c r="B1" i="12"/>
  <c r="H105" i="11"/>
  <c r="H106" i="11"/>
  <c r="H104" i="11"/>
  <c r="H98" i="11"/>
  <c r="H96" i="11"/>
  <c r="H94" i="11"/>
  <c r="H107" i="11"/>
  <c r="H110" i="11"/>
  <c r="G105" i="11"/>
  <c r="G106" i="11"/>
  <c r="G104" i="11"/>
  <c r="G98" i="11"/>
  <c r="G96" i="11"/>
  <c r="G94" i="11"/>
  <c r="G107" i="11"/>
  <c r="G110" i="11"/>
  <c r="F105" i="11"/>
  <c r="F106" i="11"/>
  <c r="F104" i="11"/>
  <c r="F98" i="11"/>
  <c r="F96" i="11"/>
  <c r="F94" i="11"/>
  <c r="F107" i="11"/>
  <c r="F110" i="11"/>
  <c r="K8" i="11"/>
  <c r="K14" i="11"/>
  <c r="K20" i="11"/>
  <c r="K26" i="11"/>
  <c r="K28" i="11"/>
  <c r="K44" i="11"/>
  <c r="K60" i="11"/>
  <c r="K62" i="11"/>
  <c r="K71" i="11"/>
  <c r="K75" i="11"/>
  <c r="K79" i="11"/>
  <c r="K88" i="11"/>
  <c r="K89" i="11"/>
  <c r="E105" i="11"/>
  <c r="E106" i="11"/>
  <c r="E104" i="11"/>
  <c r="H8" i="11"/>
  <c r="H14" i="11"/>
  <c r="H20" i="11"/>
  <c r="H26" i="11"/>
  <c r="H44" i="11"/>
  <c r="H62" i="11"/>
  <c r="H71" i="11"/>
  <c r="H75" i="11"/>
  <c r="H79" i="11"/>
  <c r="H88" i="11"/>
  <c r="E98" i="11"/>
  <c r="E96" i="11"/>
  <c r="E94" i="11"/>
  <c r="E107" i="11"/>
  <c r="E110" i="11"/>
  <c r="E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4" i="11"/>
  <c r="J93" i="11"/>
  <c r="AO89" i="11"/>
  <c r="J8" i="11"/>
  <c r="J14" i="11"/>
  <c r="J20" i="11"/>
  <c r="J26" i="11"/>
  <c r="J28" i="11"/>
  <c r="J44" i="11"/>
  <c r="J60" i="11"/>
  <c r="J62" i="11"/>
  <c r="J71" i="11"/>
  <c r="J75" i="11"/>
  <c r="J79" i="11"/>
  <c r="J88" i="11"/>
  <c r="J89" i="11"/>
  <c r="AO88" i="11"/>
  <c r="D88" i="11"/>
  <c r="C88" i="11"/>
  <c r="B88" i="11"/>
  <c r="A88" i="11"/>
  <c r="AO87" i="11"/>
  <c r="D87" i="11"/>
  <c r="C87" i="11"/>
  <c r="B87" i="11"/>
  <c r="A87" i="11"/>
  <c r="AO86" i="11"/>
  <c r="D86" i="11"/>
  <c r="C86" i="11"/>
  <c r="B86" i="11"/>
  <c r="A86" i="11"/>
  <c r="AO85" i="11"/>
  <c r="D85" i="11"/>
  <c r="C85" i="11"/>
  <c r="B85" i="11"/>
  <c r="A85" i="11"/>
  <c r="AO84" i="11"/>
  <c r="D84" i="11"/>
  <c r="C84" i="11"/>
  <c r="B84" i="11"/>
  <c r="A84" i="11"/>
  <c r="AO83" i="11"/>
  <c r="D83" i="11"/>
  <c r="C83" i="11"/>
  <c r="B83" i="11"/>
  <c r="A83" i="11"/>
  <c r="AO82" i="11"/>
  <c r="D82" i="11"/>
  <c r="C82" i="11"/>
  <c r="B82" i="11"/>
  <c r="A82" i="11"/>
  <c r="AO81" i="11"/>
  <c r="D81" i="11"/>
  <c r="C81" i="11"/>
  <c r="B81" i="11"/>
  <c r="A81" i="11"/>
  <c r="AO80" i="11"/>
  <c r="D80" i="11"/>
  <c r="C80" i="11"/>
  <c r="B80" i="11"/>
  <c r="A80" i="11"/>
  <c r="AO79" i="11"/>
  <c r="D79" i="11"/>
  <c r="C79" i="11"/>
  <c r="B79" i="11"/>
  <c r="A79" i="11"/>
  <c r="AO78" i="11"/>
  <c r="D78" i="11"/>
  <c r="C78" i="11"/>
  <c r="B78" i="11"/>
  <c r="A78" i="11"/>
  <c r="AO77" i="11"/>
  <c r="D77" i="11"/>
  <c r="C77" i="11"/>
  <c r="B77" i="11"/>
  <c r="A77" i="11"/>
  <c r="AO76" i="11"/>
  <c r="D76" i="11"/>
  <c r="C76" i="11"/>
  <c r="B76" i="11"/>
  <c r="A76" i="11"/>
  <c r="AO75" i="11"/>
  <c r="D75" i="11"/>
  <c r="C75" i="11"/>
  <c r="B75" i="11"/>
  <c r="A75" i="11"/>
  <c r="AO74" i="11"/>
  <c r="D74" i="11"/>
  <c r="C74" i="11"/>
  <c r="B74" i="11"/>
  <c r="A74" i="11"/>
  <c r="AO73" i="11"/>
  <c r="D73" i="11"/>
  <c r="C73" i="11"/>
  <c r="B73" i="11"/>
  <c r="A73" i="11"/>
  <c r="AO72" i="11"/>
  <c r="D72" i="11"/>
  <c r="C72" i="11"/>
  <c r="B72" i="11"/>
  <c r="A72" i="11"/>
  <c r="AO71" i="11"/>
  <c r="D71" i="11"/>
  <c r="C71" i="11"/>
  <c r="B71" i="11"/>
  <c r="A71" i="11"/>
  <c r="AO70" i="11"/>
  <c r="D70" i="11"/>
  <c r="C70" i="11"/>
  <c r="B70" i="11"/>
  <c r="A70" i="11"/>
  <c r="AO69" i="11"/>
  <c r="D69" i="11"/>
  <c r="C69" i="11"/>
  <c r="B69" i="11"/>
  <c r="A69" i="11"/>
  <c r="AO68" i="11"/>
  <c r="D68" i="11"/>
  <c r="C68" i="11"/>
  <c r="B68" i="11"/>
  <c r="A68" i="11"/>
  <c r="AO67" i="11"/>
  <c r="D67" i="11"/>
  <c r="C67" i="11"/>
  <c r="B67" i="11"/>
  <c r="A67" i="11"/>
  <c r="AO66" i="11"/>
  <c r="D66" i="11"/>
  <c r="C66" i="11"/>
  <c r="B66" i="11"/>
  <c r="A66" i="11"/>
  <c r="AO65" i="11"/>
  <c r="D65" i="11"/>
  <c r="C65" i="11"/>
  <c r="B65" i="11"/>
  <c r="A65" i="11"/>
  <c r="AO64" i="11"/>
  <c r="D64" i="11"/>
  <c r="C64" i="11"/>
  <c r="B64" i="11"/>
  <c r="A64" i="11"/>
  <c r="AO63" i="11"/>
  <c r="D63" i="11"/>
  <c r="C63" i="11"/>
  <c r="B63" i="11"/>
  <c r="A63" i="11"/>
  <c r="AO62" i="11"/>
  <c r="D62" i="11"/>
  <c r="C62" i="11"/>
  <c r="B62" i="11"/>
  <c r="A62" i="11"/>
  <c r="AO61" i="11"/>
  <c r="D61" i="11"/>
  <c r="C61" i="11"/>
  <c r="B61" i="11"/>
  <c r="A61" i="11"/>
  <c r="AO60" i="11"/>
  <c r="D60" i="11"/>
  <c r="C60" i="11"/>
  <c r="B60" i="11"/>
  <c r="A60" i="11"/>
  <c r="AO59" i="11"/>
  <c r="D59" i="11"/>
  <c r="C59" i="11"/>
  <c r="B59" i="11"/>
  <c r="A59" i="11"/>
  <c r="AO58" i="11"/>
  <c r="D58" i="11"/>
  <c r="C58" i="11"/>
  <c r="B58" i="11"/>
  <c r="A58" i="11"/>
  <c r="AO57" i="11"/>
  <c r="D57" i="11"/>
  <c r="C57" i="11"/>
  <c r="B57" i="11"/>
  <c r="A57" i="11"/>
  <c r="AO56" i="11"/>
  <c r="D56" i="11"/>
  <c r="C56" i="11"/>
  <c r="B56" i="11"/>
  <c r="A56" i="11"/>
  <c r="AO55" i="11"/>
  <c r="D55" i="11"/>
  <c r="C55" i="11"/>
  <c r="B55" i="11"/>
  <c r="A55" i="11"/>
  <c r="AO54" i="11"/>
  <c r="D54" i="11"/>
  <c r="C54" i="11"/>
  <c r="B54" i="11"/>
  <c r="A54" i="11"/>
  <c r="AO53" i="11"/>
  <c r="D53" i="11"/>
  <c r="B53" i="11"/>
  <c r="A53" i="11"/>
  <c r="AO52" i="11"/>
  <c r="D52" i="11"/>
  <c r="C52" i="11"/>
  <c r="B52" i="11"/>
  <c r="A52" i="11"/>
  <c r="AO51" i="11"/>
  <c r="D51" i="11"/>
  <c r="C51" i="11"/>
  <c r="B51" i="11"/>
  <c r="A51" i="11"/>
  <c r="AO50" i="11"/>
  <c r="D50" i="11"/>
  <c r="C50" i="11"/>
  <c r="B50" i="11"/>
  <c r="A50" i="11"/>
  <c r="AO49" i="11"/>
  <c r="D49" i="11"/>
  <c r="C49" i="11"/>
  <c r="B49" i="11"/>
  <c r="A49" i="11"/>
  <c r="AO48" i="11"/>
  <c r="D48" i="11"/>
  <c r="C48" i="11"/>
  <c r="B48" i="11"/>
  <c r="A48" i="11"/>
  <c r="AO47" i="11"/>
  <c r="D47" i="11"/>
  <c r="C47" i="11"/>
  <c r="B47" i="11"/>
  <c r="A47" i="11"/>
  <c r="AO46" i="11"/>
  <c r="D46" i="11"/>
  <c r="C46" i="11"/>
  <c r="B46" i="11"/>
  <c r="A46" i="11"/>
  <c r="AO45" i="11"/>
  <c r="D45" i="11"/>
  <c r="C45" i="11"/>
  <c r="B45" i="11"/>
  <c r="A45" i="11"/>
  <c r="AO44" i="11"/>
  <c r="D44" i="11"/>
  <c r="C44" i="11"/>
  <c r="B44" i="11"/>
  <c r="A44" i="11"/>
  <c r="AO43" i="11"/>
  <c r="D43" i="11"/>
  <c r="C43" i="11"/>
  <c r="B43" i="11"/>
  <c r="A43" i="11"/>
  <c r="AO42" i="11"/>
  <c r="D42" i="11"/>
  <c r="C42" i="11"/>
  <c r="B42" i="11"/>
  <c r="A42" i="11"/>
  <c r="AO41" i="11"/>
  <c r="D41" i="11"/>
  <c r="C41" i="11"/>
  <c r="B41" i="11"/>
  <c r="A41" i="11"/>
  <c r="AO40" i="11"/>
  <c r="D40" i="11"/>
  <c r="C40" i="11"/>
  <c r="B40" i="11"/>
  <c r="A40" i="11"/>
  <c r="AO39" i="11"/>
  <c r="D39" i="11"/>
  <c r="C39" i="11"/>
  <c r="B39" i="11"/>
  <c r="A39" i="11"/>
  <c r="AO38" i="11"/>
  <c r="D38" i="11"/>
  <c r="C38" i="11"/>
  <c r="B38" i="11"/>
  <c r="A38" i="11"/>
  <c r="AO37" i="11"/>
  <c r="D37" i="11"/>
  <c r="C37" i="11"/>
  <c r="B37" i="11"/>
  <c r="A37" i="11"/>
  <c r="AO36" i="11"/>
  <c r="D36" i="11"/>
  <c r="C36" i="11"/>
  <c r="B36" i="11"/>
  <c r="A36" i="11"/>
  <c r="AO35" i="11"/>
  <c r="D35" i="11"/>
  <c r="C35" i="11"/>
  <c r="B35" i="11"/>
  <c r="A35" i="11"/>
  <c r="AO34" i="11"/>
  <c r="D34" i="11"/>
  <c r="C34" i="11"/>
  <c r="B34" i="11"/>
  <c r="A34" i="11"/>
  <c r="AO33" i="11"/>
  <c r="D33" i="11"/>
  <c r="C33" i="11"/>
  <c r="B33" i="11"/>
  <c r="A33" i="11"/>
  <c r="AO32" i="11"/>
  <c r="D32" i="11"/>
  <c r="C32" i="11"/>
  <c r="B32" i="11"/>
  <c r="A32" i="11"/>
  <c r="AO31" i="11"/>
  <c r="D31" i="11"/>
  <c r="C31" i="11"/>
  <c r="B31" i="11"/>
  <c r="A31" i="11"/>
  <c r="AO30" i="11"/>
  <c r="D30" i="11"/>
  <c r="C30" i="11"/>
  <c r="B30" i="11"/>
  <c r="A30" i="11"/>
  <c r="AO29" i="11"/>
  <c r="D29" i="11"/>
  <c r="C29" i="11"/>
  <c r="B29" i="11"/>
  <c r="A29" i="11"/>
  <c r="AO28" i="11"/>
  <c r="D28" i="11"/>
  <c r="C28" i="11"/>
  <c r="B28" i="11"/>
  <c r="A28" i="11"/>
  <c r="AO27" i="11"/>
  <c r="D27" i="11"/>
  <c r="C27" i="11"/>
  <c r="B27" i="11"/>
  <c r="A27" i="11"/>
  <c r="AO26" i="11"/>
  <c r="D26" i="11"/>
  <c r="C26" i="11"/>
  <c r="B26" i="11"/>
  <c r="A26" i="11"/>
  <c r="AO25" i="11"/>
  <c r="D25" i="11"/>
  <c r="C25" i="11"/>
  <c r="B25" i="11"/>
  <c r="A25" i="11"/>
  <c r="AO24" i="11"/>
  <c r="D24" i="11"/>
  <c r="C24" i="11"/>
  <c r="B24" i="11"/>
  <c r="A24" i="11"/>
  <c r="AO23" i="11"/>
  <c r="D23" i="11"/>
  <c r="C23" i="11"/>
  <c r="B23" i="11"/>
  <c r="A23" i="11"/>
  <c r="AO22" i="11"/>
  <c r="D22" i="11"/>
  <c r="C22" i="11"/>
  <c r="B22" i="11"/>
  <c r="A22" i="11"/>
  <c r="AO21" i="11"/>
  <c r="D21" i="11"/>
  <c r="C21" i="11"/>
  <c r="B21" i="11"/>
  <c r="A21" i="11"/>
  <c r="AO20" i="11"/>
  <c r="D20" i="11"/>
  <c r="C20" i="11"/>
  <c r="B20" i="11"/>
  <c r="A20" i="11"/>
  <c r="AO19" i="11"/>
  <c r="D19" i="11"/>
  <c r="C19" i="11"/>
  <c r="B19" i="11"/>
  <c r="A19" i="11"/>
  <c r="AO18" i="11"/>
  <c r="D18" i="11"/>
  <c r="C18" i="11"/>
  <c r="B18" i="11"/>
  <c r="A18" i="11"/>
  <c r="AO17" i="11"/>
  <c r="D17" i="11"/>
  <c r="C17" i="11"/>
  <c r="B17" i="11"/>
  <c r="A17" i="11"/>
  <c r="AO16" i="11"/>
  <c r="D16" i="11"/>
  <c r="C16" i="11"/>
  <c r="B16" i="11"/>
  <c r="A16" i="11"/>
  <c r="AO15" i="11"/>
  <c r="D15" i="11"/>
  <c r="C15" i="11"/>
  <c r="B15" i="11"/>
  <c r="A15" i="11"/>
  <c r="AO14" i="11"/>
  <c r="D14" i="11"/>
  <c r="C14" i="11"/>
  <c r="B14" i="11"/>
  <c r="A14" i="11"/>
  <c r="AO13" i="11"/>
  <c r="D13" i="11"/>
  <c r="C13" i="11"/>
  <c r="B13" i="11"/>
  <c r="A13" i="11"/>
  <c r="AO12" i="11"/>
  <c r="D12" i="11"/>
  <c r="C12" i="11"/>
  <c r="B12" i="11"/>
  <c r="A12" i="11"/>
  <c r="AO11" i="11"/>
  <c r="D11" i="11"/>
  <c r="C11" i="11"/>
  <c r="B11" i="11"/>
  <c r="A11" i="11"/>
  <c r="AO10" i="11"/>
  <c r="D10" i="11"/>
  <c r="C10" i="11"/>
  <c r="B10" i="11"/>
  <c r="A10" i="11"/>
  <c r="AO9" i="11"/>
  <c r="D9" i="11"/>
  <c r="C9" i="11"/>
  <c r="B9" i="11"/>
  <c r="A9" i="11"/>
  <c r="AO8" i="11"/>
  <c r="D8" i="11"/>
  <c r="C8" i="11"/>
  <c r="B8" i="11"/>
  <c r="A8" i="11"/>
  <c r="D7" i="11"/>
  <c r="C7" i="11"/>
  <c r="B7" i="11"/>
  <c r="A7" i="11"/>
  <c r="F1" i="11"/>
  <c r="B1" i="11"/>
  <c r="H105" i="10"/>
  <c r="H106" i="10"/>
  <c r="H104" i="10"/>
  <c r="H98" i="10"/>
  <c r="H96" i="10"/>
  <c r="H94" i="10"/>
  <c r="H107" i="10"/>
  <c r="H110" i="10"/>
  <c r="G105" i="10"/>
  <c r="G106" i="10"/>
  <c r="G104" i="10"/>
  <c r="G98" i="10"/>
  <c r="G96" i="10"/>
  <c r="G94" i="10"/>
  <c r="G107" i="10"/>
  <c r="G110" i="10"/>
  <c r="F105" i="10"/>
  <c r="F106" i="10"/>
  <c r="F104" i="10"/>
  <c r="F98" i="10"/>
  <c r="F96" i="10"/>
  <c r="F94" i="10"/>
  <c r="F107" i="10"/>
  <c r="F110" i="10"/>
  <c r="K8" i="10"/>
  <c r="K14" i="10"/>
  <c r="K20" i="10"/>
  <c r="K26" i="10"/>
  <c r="K28" i="10"/>
  <c r="K44" i="10"/>
  <c r="K60" i="10"/>
  <c r="K62" i="10"/>
  <c r="K71" i="10"/>
  <c r="K75" i="10"/>
  <c r="K79" i="10"/>
  <c r="K88" i="10"/>
  <c r="K89" i="10"/>
  <c r="E105" i="10"/>
  <c r="E106" i="10"/>
  <c r="E104" i="10"/>
  <c r="H8" i="10"/>
  <c r="H14" i="10"/>
  <c r="H20" i="10"/>
  <c r="H26" i="10"/>
  <c r="H44" i="10"/>
  <c r="H62" i="10"/>
  <c r="H71" i="10"/>
  <c r="H75" i="10"/>
  <c r="H79" i="10"/>
  <c r="H88" i="10"/>
  <c r="E98" i="10"/>
  <c r="E96" i="10"/>
  <c r="E94" i="10"/>
  <c r="E107" i="10"/>
  <c r="E110" i="10"/>
  <c r="E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AO89" i="10"/>
  <c r="J8" i="10"/>
  <c r="J14" i="10"/>
  <c r="J20" i="10"/>
  <c r="J26" i="10"/>
  <c r="J28" i="10"/>
  <c r="J44" i="10"/>
  <c r="J60" i="10"/>
  <c r="J62" i="10"/>
  <c r="J71" i="10"/>
  <c r="J75" i="10"/>
  <c r="J79" i="10"/>
  <c r="J88" i="10"/>
  <c r="J89" i="10"/>
  <c r="AO88" i="10"/>
  <c r="D88" i="10"/>
  <c r="C88" i="10"/>
  <c r="B88" i="10"/>
  <c r="A88" i="10"/>
  <c r="AO87" i="10"/>
  <c r="D87" i="10"/>
  <c r="C87" i="10"/>
  <c r="B87" i="10"/>
  <c r="A87" i="10"/>
  <c r="AO86" i="10"/>
  <c r="D86" i="10"/>
  <c r="C86" i="10"/>
  <c r="B86" i="10"/>
  <c r="A86" i="10"/>
  <c r="AO85" i="10"/>
  <c r="D85" i="10"/>
  <c r="C85" i="10"/>
  <c r="B85" i="10"/>
  <c r="A85" i="10"/>
  <c r="AO84" i="10"/>
  <c r="D84" i="10"/>
  <c r="C84" i="10"/>
  <c r="B84" i="10"/>
  <c r="A84" i="10"/>
  <c r="AO83" i="10"/>
  <c r="D83" i="10"/>
  <c r="C83" i="10"/>
  <c r="B83" i="10"/>
  <c r="A83" i="10"/>
  <c r="AO82" i="10"/>
  <c r="D82" i="10"/>
  <c r="C82" i="10"/>
  <c r="B82" i="10"/>
  <c r="A82" i="10"/>
  <c r="AO81" i="10"/>
  <c r="D81" i="10"/>
  <c r="C81" i="10"/>
  <c r="B81" i="10"/>
  <c r="A81" i="10"/>
  <c r="AO80" i="10"/>
  <c r="D80" i="10"/>
  <c r="C80" i="10"/>
  <c r="B80" i="10"/>
  <c r="A80" i="10"/>
  <c r="AO79" i="10"/>
  <c r="D79" i="10"/>
  <c r="C79" i="10"/>
  <c r="B79" i="10"/>
  <c r="A79" i="10"/>
  <c r="AO78" i="10"/>
  <c r="D78" i="10"/>
  <c r="C78" i="10"/>
  <c r="B78" i="10"/>
  <c r="A78" i="10"/>
  <c r="AO77" i="10"/>
  <c r="D77" i="10"/>
  <c r="C77" i="10"/>
  <c r="B77" i="10"/>
  <c r="A77" i="10"/>
  <c r="AO76" i="10"/>
  <c r="D76" i="10"/>
  <c r="C76" i="10"/>
  <c r="B76" i="10"/>
  <c r="A76" i="10"/>
  <c r="AO75" i="10"/>
  <c r="D75" i="10"/>
  <c r="C75" i="10"/>
  <c r="B75" i="10"/>
  <c r="A75" i="10"/>
  <c r="AO74" i="10"/>
  <c r="D74" i="10"/>
  <c r="C74" i="10"/>
  <c r="B74" i="10"/>
  <c r="A74" i="10"/>
  <c r="AO73" i="10"/>
  <c r="D73" i="10"/>
  <c r="C73" i="10"/>
  <c r="B73" i="10"/>
  <c r="A73" i="10"/>
  <c r="AO72" i="10"/>
  <c r="D72" i="10"/>
  <c r="C72" i="10"/>
  <c r="B72" i="10"/>
  <c r="A72" i="10"/>
  <c r="AO71" i="10"/>
  <c r="D71" i="10"/>
  <c r="C71" i="10"/>
  <c r="B71" i="10"/>
  <c r="A71" i="10"/>
  <c r="AO70" i="10"/>
  <c r="D70" i="10"/>
  <c r="C70" i="10"/>
  <c r="B70" i="10"/>
  <c r="A70" i="10"/>
  <c r="AO69" i="10"/>
  <c r="D69" i="10"/>
  <c r="C69" i="10"/>
  <c r="B69" i="10"/>
  <c r="A69" i="10"/>
  <c r="AO68" i="10"/>
  <c r="D68" i="10"/>
  <c r="C68" i="10"/>
  <c r="B68" i="10"/>
  <c r="A68" i="10"/>
  <c r="AO67" i="10"/>
  <c r="D67" i="10"/>
  <c r="C67" i="10"/>
  <c r="B67" i="10"/>
  <c r="A67" i="10"/>
  <c r="AO66" i="10"/>
  <c r="D66" i="10"/>
  <c r="C66" i="10"/>
  <c r="B66" i="10"/>
  <c r="A66" i="10"/>
  <c r="AO65" i="10"/>
  <c r="D65" i="10"/>
  <c r="C65" i="10"/>
  <c r="B65" i="10"/>
  <c r="A65" i="10"/>
  <c r="AO64" i="10"/>
  <c r="D64" i="10"/>
  <c r="C64" i="10"/>
  <c r="B64" i="10"/>
  <c r="A64" i="10"/>
  <c r="AO63" i="10"/>
  <c r="D63" i="10"/>
  <c r="C63" i="10"/>
  <c r="B63" i="10"/>
  <c r="A63" i="10"/>
  <c r="AO62" i="10"/>
  <c r="D62" i="10"/>
  <c r="C62" i="10"/>
  <c r="B62" i="10"/>
  <c r="A62" i="10"/>
  <c r="AO61" i="10"/>
  <c r="D61" i="10"/>
  <c r="C61" i="10"/>
  <c r="B61" i="10"/>
  <c r="A61" i="10"/>
  <c r="AO60" i="10"/>
  <c r="D60" i="10"/>
  <c r="C60" i="10"/>
  <c r="B60" i="10"/>
  <c r="A60" i="10"/>
  <c r="AO59" i="10"/>
  <c r="D59" i="10"/>
  <c r="C59" i="10"/>
  <c r="B59" i="10"/>
  <c r="A59" i="10"/>
  <c r="AO58" i="10"/>
  <c r="D58" i="10"/>
  <c r="C58" i="10"/>
  <c r="B58" i="10"/>
  <c r="A58" i="10"/>
  <c r="AO57" i="10"/>
  <c r="D57" i="10"/>
  <c r="C57" i="10"/>
  <c r="B57" i="10"/>
  <c r="A57" i="10"/>
  <c r="AO56" i="10"/>
  <c r="D56" i="10"/>
  <c r="C56" i="10"/>
  <c r="B56" i="10"/>
  <c r="A56" i="10"/>
  <c r="AO55" i="10"/>
  <c r="D55" i="10"/>
  <c r="C55" i="10"/>
  <c r="B55" i="10"/>
  <c r="A55" i="10"/>
  <c r="AO54" i="10"/>
  <c r="D54" i="10"/>
  <c r="C54" i="10"/>
  <c r="B54" i="10"/>
  <c r="A54" i="10"/>
  <c r="AO53" i="10"/>
  <c r="D53" i="10"/>
  <c r="B53" i="10"/>
  <c r="A53" i="10"/>
  <c r="AO52" i="10"/>
  <c r="D52" i="10"/>
  <c r="B52" i="10"/>
  <c r="A52" i="10"/>
  <c r="AO51" i="10"/>
  <c r="D51" i="10"/>
  <c r="C51" i="10"/>
  <c r="B51" i="10"/>
  <c r="A51" i="10"/>
  <c r="AO50" i="10"/>
  <c r="D50" i="10"/>
  <c r="C50" i="10"/>
  <c r="B50" i="10"/>
  <c r="A50" i="10"/>
  <c r="AO49" i="10"/>
  <c r="D49" i="10"/>
  <c r="C49" i="10"/>
  <c r="B49" i="10"/>
  <c r="A49" i="10"/>
  <c r="AO48" i="10"/>
  <c r="D48" i="10"/>
  <c r="C48" i="10"/>
  <c r="B48" i="10"/>
  <c r="A48" i="10"/>
  <c r="AO47" i="10"/>
  <c r="D47" i="10"/>
  <c r="C47" i="10"/>
  <c r="B47" i="10"/>
  <c r="A47" i="10"/>
  <c r="AO46" i="10"/>
  <c r="D46" i="10"/>
  <c r="C46" i="10"/>
  <c r="B46" i="10"/>
  <c r="A46" i="10"/>
  <c r="AO45" i="10"/>
  <c r="D45" i="10"/>
  <c r="C45" i="10"/>
  <c r="B45" i="10"/>
  <c r="A45" i="10"/>
  <c r="AO44" i="10"/>
  <c r="D44" i="10"/>
  <c r="C44" i="10"/>
  <c r="B44" i="10"/>
  <c r="A44" i="10"/>
  <c r="AO43" i="10"/>
  <c r="D43" i="10"/>
  <c r="C43" i="10"/>
  <c r="B43" i="10"/>
  <c r="A43" i="10"/>
  <c r="AO42" i="10"/>
  <c r="D42" i="10"/>
  <c r="C42" i="10"/>
  <c r="B42" i="10"/>
  <c r="A42" i="10"/>
  <c r="AO41" i="10"/>
  <c r="D41" i="10"/>
  <c r="C41" i="10"/>
  <c r="B41" i="10"/>
  <c r="A41" i="10"/>
  <c r="AO40" i="10"/>
  <c r="D40" i="10"/>
  <c r="C40" i="10"/>
  <c r="B40" i="10"/>
  <c r="A40" i="10"/>
  <c r="AO39" i="10"/>
  <c r="D39" i="10"/>
  <c r="C39" i="10"/>
  <c r="B39" i="10"/>
  <c r="A39" i="10"/>
  <c r="AO38" i="10"/>
  <c r="D38" i="10"/>
  <c r="C38" i="10"/>
  <c r="B38" i="10"/>
  <c r="A38" i="10"/>
  <c r="AO37" i="10"/>
  <c r="D37" i="10"/>
  <c r="C37" i="10"/>
  <c r="B37" i="10"/>
  <c r="A37" i="10"/>
  <c r="AO36" i="10"/>
  <c r="D36" i="10"/>
  <c r="C36" i="10"/>
  <c r="B36" i="10"/>
  <c r="A36" i="10"/>
  <c r="AO35" i="10"/>
  <c r="D35" i="10"/>
  <c r="C35" i="10"/>
  <c r="B35" i="10"/>
  <c r="A35" i="10"/>
  <c r="AO34" i="10"/>
  <c r="D34" i="10"/>
  <c r="C34" i="10"/>
  <c r="B34" i="10"/>
  <c r="A34" i="10"/>
  <c r="AO33" i="10"/>
  <c r="D33" i="10"/>
  <c r="C33" i="10"/>
  <c r="B33" i="10"/>
  <c r="A33" i="10"/>
  <c r="AO32" i="10"/>
  <c r="D32" i="10"/>
  <c r="C32" i="10"/>
  <c r="B32" i="10"/>
  <c r="A32" i="10"/>
  <c r="AO31" i="10"/>
  <c r="D31" i="10"/>
  <c r="C31" i="10"/>
  <c r="B31" i="10"/>
  <c r="A31" i="10"/>
  <c r="AO30" i="10"/>
  <c r="D30" i="10"/>
  <c r="C30" i="10"/>
  <c r="B30" i="10"/>
  <c r="A30" i="10"/>
  <c r="AO29" i="10"/>
  <c r="D29" i="10"/>
  <c r="C29" i="10"/>
  <c r="B29" i="10"/>
  <c r="A29" i="10"/>
  <c r="AO28" i="10"/>
  <c r="D28" i="10"/>
  <c r="C28" i="10"/>
  <c r="B28" i="10"/>
  <c r="A28" i="10"/>
  <c r="AO27" i="10"/>
  <c r="D27" i="10"/>
  <c r="C27" i="10"/>
  <c r="B27" i="10"/>
  <c r="A27" i="10"/>
  <c r="AO26" i="10"/>
  <c r="D26" i="10"/>
  <c r="C26" i="10"/>
  <c r="B26" i="10"/>
  <c r="A26" i="10"/>
  <c r="AO25" i="10"/>
  <c r="D25" i="10"/>
  <c r="C25" i="10"/>
  <c r="B25" i="10"/>
  <c r="A25" i="10"/>
  <c r="AO24" i="10"/>
  <c r="D24" i="10"/>
  <c r="C24" i="10"/>
  <c r="B24" i="10"/>
  <c r="A24" i="10"/>
  <c r="AO23" i="10"/>
  <c r="D23" i="10"/>
  <c r="C23" i="10"/>
  <c r="B23" i="10"/>
  <c r="A23" i="10"/>
  <c r="AO22" i="10"/>
  <c r="D22" i="10"/>
  <c r="C22" i="10"/>
  <c r="B22" i="10"/>
  <c r="A22" i="10"/>
  <c r="AO21" i="10"/>
  <c r="D21" i="10"/>
  <c r="C21" i="10"/>
  <c r="B21" i="10"/>
  <c r="A21" i="10"/>
  <c r="AO20" i="10"/>
  <c r="D20" i="10"/>
  <c r="C20" i="10"/>
  <c r="B20" i="10"/>
  <c r="A20" i="10"/>
  <c r="AO19" i="10"/>
  <c r="D19" i="10"/>
  <c r="C19" i="10"/>
  <c r="B19" i="10"/>
  <c r="A19" i="10"/>
  <c r="AO18" i="10"/>
  <c r="D18" i="10"/>
  <c r="C18" i="10"/>
  <c r="B18" i="10"/>
  <c r="A18" i="10"/>
  <c r="AO17" i="10"/>
  <c r="D17" i="10"/>
  <c r="C17" i="10"/>
  <c r="B17" i="10"/>
  <c r="A17" i="10"/>
  <c r="AO16" i="10"/>
  <c r="D16" i="10"/>
  <c r="C16" i="10"/>
  <c r="B16" i="10"/>
  <c r="A16" i="10"/>
  <c r="AO15" i="10"/>
  <c r="D15" i="10"/>
  <c r="C15" i="10"/>
  <c r="B15" i="10"/>
  <c r="A15" i="10"/>
  <c r="AO14" i="10"/>
  <c r="D14" i="10"/>
  <c r="C14" i="10"/>
  <c r="B14" i="10"/>
  <c r="A14" i="10"/>
  <c r="AO13" i="10"/>
  <c r="D13" i="10"/>
  <c r="C13" i="10"/>
  <c r="B13" i="10"/>
  <c r="A13" i="10"/>
  <c r="AO12" i="10"/>
  <c r="D12" i="10"/>
  <c r="C12" i="10"/>
  <c r="B12" i="10"/>
  <c r="A12" i="10"/>
  <c r="AO11" i="10"/>
  <c r="D11" i="10"/>
  <c r="C11" i="10"/>
  <c r="B11" i="10"/>
  <c r="A11" i="10"/>
  <c r="AO10" i="10"/>
  <c r="D10" i="10"/>
  <c r="C10" i="10"/>
  <c r="B10" i="10"/>
  <c r="A10" i="10"/>
  <c r="AO9" i="10"/>
  <c r="D9" i="10"/>
  <c r="C9" i="10"/>
  <c r="B9" i="10"/>
  <c r="A9" i="10"/>
  <c r="AO8" i="10"/>
  <c r="D8" i="10"/>
  <c r="C8" i="10"/>
  <c r="B8" i="10"/>
  <c r="A8" i="10"/>
  <c r="D7" i="10"/>
  <c r="C7" i="10"/>
  <c r="B7" i="10"/>
  <c r="A7" i="10"/>
  <c r="F1" i="10"/>
  <c r="B1" i="10"/>
  <c r="H105" i="9"/>
  <c r="H106" i="9"/>
  <c r="H104" i="9"/>
  <c r="H98" i="9"/>
  <c r="H96" i="9"/>
  <c r="H94" i="9"/>
  <c r="H107" i="9"/>
  <c r="H110" i="9"/>
  <c r="G105" i="9"/>
  <c r="G106" i="9"/>
  <c r="G104" i="9"/>
  <c r="G98" i="9"/>
  <c r="G96" i="9"/>
  <c r="G94" i="9"/>
  <c r="G107" i="9"/>
  <c r="G110" i="9"/>
  <c r="F105" i="9"/>
  <c r="F106" i="9"/>
  <c r="F104" i="9"/>
  <c r="F98" i="9"/>
  <c r="F96" i="9"/>
  <c r="F94" i="9"/>
  <c r="F107" i="9"/>
  <c r="F110" i="9"/>
  <c r="K8" i="9"/>
  <c r="K14" i="9"/>
  <c r="K20" i="9"/>
  <c r="K26" i="9"/>
  <c r="K28" i="9"/>
  <c r="K44" i="9"/>
  <c r="K60" i="9"/>
  <c r="K71" i="9"/>
  <c r="K75" i="9"/>
  <c r="K79" i="9"/>
  <c r="K88" i="9"/>
  <c r="K89" i="9"/>
  <c r="E105" i="9"/>
  <c r="E106" i="9"/>
  <c r="E104" i="9"/>
  <c r="H8" i="9"/>
  <c r="H14" i="9"/>
  <c r="H20" i="9"/>
  <c r="H26" i="9"/>
  <c r="H44" i="9"/>
  <c r="H62" i="9"/>
  <c r="H71" i="9"/>
  <c r="H75" i="9"/>
  <c r="H79" i="9"/>
  <c r="H88" i="9"/>
  <c r="E98" i="9"/>
  <c r="E96" i="9"/>
  <c r="E94" i="9"/>
  <c r="E107" i="9"/>
  <c r="E110" i="9"/>
  <c r="E108" i="9"/>
  <c r="J107" i="9"/>
  <c r="J106" i="9"/>
  <c r="J105" i="9"/>
  <c r="J104" i="9"/>
  <c r="J103" i="9"/>
  <c r="J102" i="9"/>
  <c r="J101" i="9"/>
  <c r="J100" i="9"/>
  <c r="J99" i="9"/>
  <c r="J98" i="9"/>
  <c r="J97" i="9"/>
  <c r="J96" i="9"/>
  <c r="J95" i="9"/>
  <c r="J94" i="9"/>
  <c r="J93" i="9"/>
  <c r="AO89" i="9"/>
  <c r="J8" i="9"/>
  <c r="J14" i="9"/>
  <c r="J20" i="9"/>
  <c r="J26" i="9"/>
  <c r="J28" i="9"/>
  <c r="J44" i="9"/>
  <c r="J60" i="9"/>
  <c r="J62" i="9"/>
  <c r="J71" i="9"/>
  <c r="J75" i="9"/>
  <c r="J79" i="9"/>
  <c r="J88" i="9"/>
  <c r="J89" i="9"/>
  <c r="AO88" i="9"/>
  <c r="D88" i="9"/>
  <c r="C88" i="9"/>
  <c r="B88" i="9"/>
  <c r="A88" i="9"/>
  <c r="AO87" i="9"/>
  <c r="D87" i="9"/>
  <c r="C87" i="9"/>
  <c r="B87" i="9"/>
  <c r="A87" i="9"/>
  <c r="AO86" i="9"/>
  <c r="D86" i="9"/>
  <c r="C86" i="9"/>
  <c r="B86" i="9"/>
  <c r="A86" i="9"/>
  <c r="AO85" i="9"/>
  <c r="D85" i="9"/>
  <c r="C85" i="9"/>
  <c r="B85" i="9"/>
  <c r="A85" i="9"/>
  <c r="AO84" i="9"/>
  <c r="D84" i="9"/>
  <c r="C84" i="9"/>
  <c r="B84" i="9"/>
  <c r="A84" i="9"/>
  <c r="AO83" i="9"/>
  <c r="D83" i="9"/>
  <c r="C83" i="9"/>
  <c r="B83" i="9"/>
  <c r="A83" i="9"/>
  <c r="AO82" i="9"/>
  <c r="D82" i="9"/>
  <c r="C82" i="9"/>
  <c r="B82" i="9"/>
  <c r="A82" i="9"/>
  <c r="AO81" i="9"/>
  <c r="D81" i="9"/>
  <c r="C81" i="9"/>
  <c r="B81" i="9"/>
  <c r="A81" i="9"/>
  <c r="AO80" i="9"/>
  <c r="D80" i="9"/>
  <c r="C80" i="9"/>
  <c r="B80" i="9"/>
  <c r="A80" i="9"/>
  <c r="AO79" i="9"/>
  <c r="D79" i="9"/>
  <c r="C79" i="9"/>
  <c r="B79" i="9"/>
  <c r="A79" i="9"/>
  <c r="AO78" i="9"/>
  <c r="D78" i="9"/>
  <c r="C78" i="9"/>
  <c r="B78" i="9"/>
  <c r="A78" i="9"/>
  <c r="AO77" i="9"/>
  <c r="D77" i="9"/>
  <c r="C77" i="9"/>
  <c r="B77" i="9"/>
  <c r="A77" i="9"/>
  <c r="AO76" i="9"/>
  <c r="D76" i="9"/>
  <c r="C76" i="9"/>
  <c r="B76" i="9"/>
  <c r="A76" i="9"/>
  <c r="AO75" i="9"/>
  <c r="D75" i="9"/>
  <c r="C75" i="9"/>
  <c r="B75" i="9"/>
  <c r="A75" i="9"/>
  <c r="AO74" i="9"/>
  <c r="D74" i="9"/>
  <c r="C74" i="9"/>
  <c r="B74" i="9"/>
  <c r="A74" i="9"/>
  <c r="AO73" i="9"/>
  <c r="D73" i="9"/>
  <c r="C73" i="9"/>
  <c r="B73" i="9"/>
  <c r="A73" i="9"/>
  <c r="AO72" i="9"/>
  <c r="D72" i="9"/>
  <c r="C72" i="9"/>
  <c r="B72" i="9"/>
  <c r="A72" i="9"/>
  <c r="AO71" i="9"/>
  <c r="D71" i="9"/>
  <c r="C71" i="9"/>
  <c r="B71" i="9"/>
  <c r="A71" i="9"/>
  <c r="AO70" i="9"/>
  <c r="D70" i="9"/>
  <c r="C70" i="9"/>
  <c r="B70" i="9"/>
  <c r="A70" i="9"/>
  <c r="AO69" i="9"/>
  <c r="D69" i="9"/>
  <c r="C69" i="9"/>
  <c r="B69" i="9"/>
  <c r="A69" i="9"/>
  <c r="AO68" i="9"/>
  <c r="D68" i="9"/>
  <c r="C68" i="9"/>
  <c r="B68" i="9"/>
  <c r="A68" i="9"/>
  <c r="AO67" i="9"/>
  <c r="D67" i="9"/>
  <c r="C67" i="9"/>
  <c r="B67" i="9"/>
  <c r="A67" i="9"/>
  <c r="AO66" i="9"/>
  <c r="D66" i="9"/>
  <c r="C66" i="9"/>
  <c r="B66" i="9"/>
  <c r="A66" i="9"/>
  <c r="AO65" i="9"/>
  <c r="D65" i="9"/>
  <c r="C65" i="9"/>
  <c r="B65" i="9"/>
  <c r="A65" i="9"/>
  <c r="AO64" i="9"/>
  <c r="D64" i="9"/>
  <c r="C64" i="9"/>
  <c r="B64" i="9"/>
  <c r="A64" i="9"/>
  <c r="AO63" i="9"/>
  <c r="D63" i="9"/>
  <c r="C63" i="9"/>
  <c r="B63" i="9"/>
  <c r="A63" i="9"/>
  <c r="AO62" i="9"/>
  <c r="D62" i="9"/>
  <c r="C62" i="9"/>
  <c r="B62" i="9"/>
  <c r="A62" i="9"/>
  <c r="AO61" i="9"/>
  <c r="D61" i="9"/>
  <c r="C61" i="9"/>
  <c r="B61" i="9"/>
  <c r="A61" i="9"/>
  <c r="AO60" i="9"/>
  <c r="D60" i="9"/>
  <c r="C60" i="9"/>
  <c r="B60" i="9"/>
  <c r="A60" i="9"/>
  <c r="AO59" i="9"/>
  <c r="D59" i="9"/>
  <c r="C59" i="9"/>
  <c r="B59" i="9"/>
  <c r="A59" i="9"/>
  <c r="AO58" i="9"/>
  <c r="D58" i="9"/>
  <c r="C58" i="9"/>
  <c r="B58" i="9"/>
  <c r="A58" i="9"/>
  <c r="AO57" i="9"/>
  <c r="D57" i="9"/>
  <c r="C57" i="9"/>
  <c r="B57" i="9"/>
  <c r="A57" i="9"/>
  <c r="AO56" i="9"/>
  <c r="D56" i="9"/>
  <c r="C56" i="9"/>
  <c r="B56" i="9"/>
  <c r="A56" i="9"/>
  <c r="AO55" i="9"/>
  <c r="D55" i="9"/>
  <c r="C55" i="9"/>
  <c r="B55" i="9"/>
  <c r="A55" i="9"/>
  <c r="AO54" i="9"/>
  <c r="D54" i="9"/>
  <c r="C54" i="9"/>
  <c r="B54" i="9"/>
  <c r="A54" i="9"/>
  <c r="AO53" i="9"/>
  <c r="D53" i="9"/>
  <c r="B53" i="9"/>
  <c r="A53" i="9"/>
  <c r="AO52" i="9"/>
  <c r="D52" i="9"/>
  <c r="C52" i="9"/>
  <c r="B52" i="9"/>
  <c r="A52" i="9"/>
  <c r="AO51" i="9"/>
  <c r="D51" i="9"/>
  <c r="C51" i="9"/>
  <c r="B51" i="9"/>
  <c r="A51" i="9"/>
  <c r="AO50" i="9"/>
  <c r="D50" i="9"/>
  <c r="C50" i="9"/>
  <c r="B50" i="9"/>
  <c r="A50" i="9"/>
  <c r="AO49" i="9"/>
  <c r="D49" i="9"/>
  <c r="C49" i="9"/>
  <c r="B49" i="9"/>
  <c r="A49" i="9"/>
  <c r="AO48" i="9"/>
  <c r="D48" i="9"/>
  <c r="C48" i="9"/>
  <c r="B48" i="9"/>
  <c r="A48" i="9"/>
  <c r="AO47" i="9"/>
  <c r="D47" i="9"/>
  <c r="C47" i="9"/>
  <c r="B47" i="9"/>
  <c r="A47" i="9"/>
  <c r="AO46" i="9"/>
  <c r="D46" i="9"/>
  <c r="C46" i="9"/>
  <c r="B46" i="9"/>
  <c r="A46" i="9"/>
  <c r="AO45" i="9"/>
  <c r="D45" i="9"/>
  <c r="C45" i="9"/>
  <c r="B45" i="9"/>
  <c r="A45" i="9"/>
  <c r="AO44" i="9"/>
  <c r="D44" i="9"/>
  <c r="C44" i="9"/>
  <c r="B44" i="9"/>
  <c r="A44" i="9"/>
  <c r="AO43" i="9"/>
  <c r="D43" i="9"/>
  <c r="C43" i="9"/>
  <c r="B43" i="9"/>
  <c r="A43" i="9"/>
  <c r="AO42" i="9"/>
  <c r="D42" i="9"/>
  <c r="C42" i="9"/>
  <c r="B42" i="9"/>
  <c r="A42" i="9"/>
  <c r="AO41" i="9"/>
  <c r="D41" i="9"/>
  <c r="C41" i="9"/>
  <c r="B41" i="9"/>
  <c r="A41" i="9"/>
  <c r="AO40" i="9"/>
  <c r="D40" i="9"/>
  <c r="C40" i="9"/>
  <c r="B40" i="9"/>
  <c r="A40" i="9"/>
  <c r="AO39" i="9"/>
  <c r="D39" i="9"/>
  <c r="C39" i="9"/>
  <c r="B39" i="9"/>
  <c r="A39" i="9"/>
  <c r="AO38" i="9"/>
  <c r="D38" i="9"/>
  <c r="C38" i="9"/>
  <c r="B38" i="9"/>
  <c r="A38" i="9"/>
  <c r="AO37" i="9"/>
  <c r="D37" i="9"/>
  <c r="C37" i="9"/>
  <c r="B37" i="9"/>
  <c r="A37" i="9"/>
  <c r="AO36" i="9"/>
  <c r="D36" i="9"/>
  <c r="C36" i="9"/>
  <c r="B36" i="9"/>
  <c r="A36" i="9"/>
  <c r="AO35" i="9"/>
  <c r="D35" i="9"/>
  <c r="C35" i="9"/>
  <c r="B35" i="9"/>
  <c r="A35" i="9"/>
  <c r="AO34" i="9"/>
  <c r="D34" i="9"/>
  <c r="C34" i="9"/>
  <c r="B34" i="9"/>
  <c r="A34" i="9"/>
  <c r="AO33" i="9"/>
  <c r="D33" i="9"/>
  <c r="C33" i="9"/>
  <c r="B33" i="9"/>
  <c r="A33" i="9"/>
  <c r="AO32" i="9"/>
  <c r="D32" i="9"/>
  <c r="C32" i="9"/>
  <c r="B32" i="9"/>
  <c r="A32" i="9"/>
  <c r="AO31" i="9"/>
  <c r="D31" i="9"/>
  <c r="C31" i="9"/>
  <c r="B31" i="9"/>
  <c r="A31" i="9"/>
  <c r="AO30" i="9"/>
  <c r="D30" i="9"/>
  <c r="C30" i="9"/>
  <c r="B30" i="9"/>
  <c r="A30" i="9"/>
  <c r="AO29" i="9"/>
  <c r="D29" i="9"/>
  <c r="C29" i="9"/>
  <c r="B29" i="9"/>
  <c r="A29" i="9"/>
  <c r="AO28" i="9"/>
  <c r="D28" i="9"/>
  <c r="C28" i="9"/>
  <c r="B28" i="9"/>
  <c r="A28" i="9"/>
  <c r="AO27" i="9"/>
  <c r="D27" i="9"/>
  <c r="C27" i="9"/>
  <c r="B27" i="9"/>
  <c r="A27" i="9"/>
  <c r="AO26" i="9"/>
  <c r="D26" i="9"/>
  <c r="C26" i="9"/>
  <c r="B26" i="9"/>
  <c r="A26" i="9"/>
  <c r="AO25" i="9"/>
  <c r="D25" i="9"/>
  <c r="C25" i="9"/>
  <c r="B25" i="9"/>
  <c r="A25" i="9"/>
  <c r="AO24" i="9"/>
  <c r="D24" i="9"/>
  <c r="C24" i="9"/>
  <c r="B24" i="9"/>
  <c r="A24" i="9"/>
  <c r="AO23" i="9"/>
  <c r="D23" i="9"/>
  <c r="C23" i="9"/>
  <c r="B23" i="9"/>
  <c r="A23" i="9"/>
  <c r="AO22" i="9"/>
  <c r="D22" i="9"/>
  <c r="C22" i="9"/>
  <c r="B22" i="9"/>
  <c r="A22" i="9"/>
  <c r="AO21" i="9"/>
  <c r="D21" i="9"/>
  <c r="C21" i="9"/>
  <c r="B21" i="9"/>
  <c r="A21" i="9"/>
  <c r="AO20" i="9"/>
  <c r="D20" i="9"/>
  <c r="C20" i="9"/>
  <c r="B20" i="9"/>
  <c r="A20" i="9"/>
  <c r="AO19" i="9"/>
  <c r="D19" i="9"/>
  <c r="C19" i="9"/>
  <c r="B19" i="9"/>
  <c r="A19" i="9"/>
  <c r="AO18" i="9"/>
  <c r="D18" i="9"/>
  <c r="C18" i="9"/>
  <c r="B18" i="9"/>
  <c r="A18" i="9"/>
  <c r="AO17" i="9"/>
  <c r="D17" i="9"/>
  <c r="C17" i="9"/>
  <c r="B17" i="9"/>
  <c r="A17" i="9"/>
  <c r="AO16" i="9"/>
  <c r="D16" i="9"/>
  <c r="C16" i="9"/>
  <c r="B16" i="9"/>
  <c r="A16" i="9"/>
  <c r="AO15" i="9"/>
  <c r="D15" i="9"/>
  <c r="C15" i="9"/>
  <c r="B15" i="9"/>
  <c r="A15" i="9"/>
  <c r="AO14" i="9"/>
  <c r="D14" i="9"/>
  <c r="C14" i="9"/>
  <c r="B14" i="9"/>
  <c r="A14" i="9"/>
  <c r="AO13" i="9"/>
  <c r="D13" i="9"/>
  <c r="C13" i="9"/>
  <c r="B13" i="9"/>
  <c r="A13" i="9"/>
  <c r="AO12" i="9"/>
  <c r="D12" i="9"/>
  <c r="C12" i="9"/>
  <c r="B12" i="9"/>
  <c r="A12" i="9"/>
  <c r="AO11" i="9"/>
  <c r="D11" i="9"/>
  <c r="C11" i="9"/>
  <c r="B11" i="9"/>
  <c r="A11" i="9"/>
  <c r="AO10" i="9"/>
  <c r="D10" i="9"/>
  <c r="C10" i="9"/>
  <c r="B10" i="9"/>
  <c r="A10" i="9"/>
  <c r="AO9" i="9"/>
  <c r="D9" i="9"/>
  <c r="C9" i="9"/>
  <c r="B9" i="9"/>
  <c r="A9" i="9"/>
  <c r="AO8" i="9"/>
  <c r="D8" i="9"/>
  <c r="C8" i="9"/>
  <c r="B8" i="9"/>
  <c r="A8" i="9"/>
  <c r="D7" i="9"/>
  <c r="C7" i="9"/>
  <c r="B7" i="9"/>
  <c r="A7" i="9"/>
  <c r="F1" i="9"/>
  <c r="B1" i="9"/>
  <c r="H105" i="8"/>
  <c r="H106" i="8"/>
  <c r="H104" i="8"/>
  <c r="H98" i="8"/>
  <c r="H96" i="8"/>
  <c r="H94" i="8"/>
  <c r="H107" i="8"/>
  <c r="H110" i="8"/>
  <c r="G105" i="8"/>
  <c r="G106" i="8"/>
  <c r="G104" i="8"/>
  <c r="G98" i="8"/>
  <c r="G96" i="8"/>
  <c r="G94" i="8"/>
  <c r="G107" i="8"/>
  <c r="G110" i="8"/>
  <c r="F105" i="8"/>
  <c r="F106" i="8"/>
  <c r="F104" i="8"/>
  <c r="F98" i="8"/>
  <c r="F96" i="8"/>
  <c r="F94" i="8"/>
  <c r="F107" i="8"/>
  <c r="F110" i="8"/>
  <c r="K8" i="8"/>
  <c r="K14" i="8"/>
  <c r="K20" i="8"/>
  <c r="K26" i="8"/>
  <c r="K28" i="8"/>
  <c r="K44" i="8"/>
  <c r="K60" i="8"/>
  <c r="K62" i="8"/>
  <c r="K71" i="8"/>
  <c r="K75" i="8"/>
  <c r="K79" i="8"/>
  <c r="K88" i="8"/>
  <c r="K89" i="8"/>
  <c r="E105" i="8"/>
  <c r="E106" i="8"/>
  <c r="E104" i="8"/>
  <c r="H8" i="8"/>
  <c r="H14" i="8"/>
  <c r="H20" i="8"/>
  <c r="H26" i="8"/>
  <c r="H44" i="8"/>
  <c r="H62" i="8"/>
  <c r="H71" i="8"/>
  <c r="H75" i="8"/>
  <c r="H79" i="8"/>
  <c r="H88" i="8"/>
  <c r="E98" i="8"/>
  <c r="E96" i="8"/>
  <c r="E94" i="8"/>
  <c r="E107" i="8"/>
  <c r="E110" i="8"/>
  <c r="E108" i="8"/>
  <c r="J107" i="8"/>
  <c r="J106" i="8"/>
  <c r="J105" i="8"/>
  <c r="J104" i="8"/>
  <c r="J103" i="8"/>
  <c r="J102" i="8"/>
  <c r="J101" i="8"/>
  <c r="J100" i="8"/>
  <c r="J99" i="8"/>
  <c r="J98" i="8"/>
  <c r="J97" i="8"/>
  <c r="J96" i="8"/>
  <c r="J95" i="8"/>
  <c r="J94" i="8"/>
  <c r="J93" i="8"/>
  <c r="AO89" i="8"/>
  <c r="J8" i="8"/>
  <c r="J14" i="8"/>
  <c r="J20" i="8"/>
  <c r="J26" i="8"/>
  <c r="J28" i="8"/>
  <c r="J44" i="8"/>
  <c r="J60" i="8"/>
  <c r="J62" i="8"/>
  <c r="J71" i="8"/>
  <c r="J75" i="8"/>
  <c r="J79" i="8"/>
  <c r="J88" i="8"/>
  <c r="J89" i="8"/>
  <c r="AO88" i="8"/>
  <c r="D88" i="8"/>
  <c r="C88" i="8"/>
  <c r="B88" i="8"/>
  <c r="A88" i="8"/>
  <c r="AO87" i="8"/>
  <c r="D87" i="8"/>
  <c r="C87" i="8"/>
  <c r="B87" i="8"/>
  <c r="A87" i="8"/>
  <c r="AO86" i="8"/>
  <c r="D86" i="8"/>
  <c r="C86" i="8"/>
  <c r="B86" i="8"/>
  <c r="A86" i="8"/>
  <c r="AO85" i="8"/>
  <c r="D85" i="8"/>
  <c r="C85" i="8"/>
  <c r="B85" i="8"/>
  <c r="A85" i="8"/>
  <c r="AO84" i="8"/>
  <c r="D84" i="8"/>
  <c r="C84" i="8"/>
  <c r="B84" i="8"/>
  <c r="A84" i="8"/>
  <c r="AO83" i="8"/>
  <c r="D83" i="8"/>
  <c r="C83" i="8"/>
  <c r="B83" i="8"/>
  <c r="A83" i="8"/>
  <c r="AO82" i="8"/>
  <c r="D82" i="8"/>
  <c r="C82" i="8"/>
  <c r="B82" i="8"/>
  <c r="A82" i="8"/>
  <c r="AO81" i="8"/>
  <c r="D81" i="8"/>
  <c r="C81" i="8"/>
  <c r="B81" i="8"/>
  <c r="A81" i="8"/>
  <c r="AO80" i="8"/>
  <c r="D80" i="8"/>
  <c r="C80" i="8"/>
  <c r="B80" i="8"/>
  <c r="A80" i="8"/>
  <c r="AO79" i="8"/>
  <c r="D79" i="8"/>
  <c r="C79" i="8"/>
  <c r="B79" i="8"/>
  <c r="A79" i="8"/>
  <c r="AO78" i="8"/>
  <c r="D78" i="8"/>
  <c r="C78" i="8"/>
  <c r="B78" i="8"/>
  <c r="A78" i="8"/>
  <c r="AO77" i="8"/>
  <c r="D77" i="8"/>
  <c r="C77" i="8"/>
  <c r="B77" i="8"/>
  <c r="A77" i="8"/>
  <c r="AO76" i="8"/>
  <c r="D76" i="8"/>
  <c r="C76" i="8"/>
  <c r="B76" i="8"/>
  <c r="A76" i="8"/>
  <c r="AO75" i="8"/>
  <c r="D75" i="8"/>
  <c r="C75" i="8"/>
  <c r="B75" i="8"/>
  <c r="A75" i="8"/>
  <c r="AO74" i="8"/>
  <c r="D74" i="8"/>
  <c r="C74" i="8"/>
  <c r="B74" i="8"/>
  <c r="A74" i="8"/>
  <c r="AO73" i="8"/>
  <c r="D73" i="8"/>
  <c r="C73" i="8"/>
  <c r="B73" i="8"/>
  <c r="A73" i="8"/>
  <c r="AO72" i="8"/>
  <c r="D72" i="8"/>
  <c r="C72" i="8"/>
  <c r="B72" i="8"/>
  <c r="A72" i="8"/>
  <c r="AO71" i="8"/>
  <c r="D71" i="8"/>
  <c r="C71" i="8"/>
  <c r="B71" i="8"/>
  <c r="A71" i="8"/>
  <c r="AO70" i="8"/>
  <c r="D70" i="8"/>
  <c r="C70" i="8"/>
  <c r="B70" i="8"/>
  <c r="A70" i="8"/>
  <c r="AO69" i="8"/>
  <c r="D69" i="8"/>
  <c r="C69" i="8"/>
  <c r="B69" i="8"/>
  <c r="A69" i="8"/>
  <c r="AO68" i="8"/>
  <c r="D68" i="8"/>
  <c r="C68" i="8"/>
  <c r="B68" i="8"/>
  <c r="A68" i="8"/>
  <c r="AO67" i="8"/>
  <c r="D67" i="8"/>
  <c r="C67" i="8"/>
  <c r="B67" i="8"/>
  <c r="A67" i="8"/>
  <c r="AO66" i="8"/>
  <c r="D66" i="8"/>
  <c r="C66" i="8"/>
  <c r="B66" i="8"/>
  <c r="A66" i="8"/>
  <c r="AO65" i="8"/>
  <c r="D65" i="8"/>
  <c r="C65" i="8"/>
  <c r="B65" i="8"/>
  <c r="A65" i="8"/>
  <c r="AO64" i="8"/>
  <c r="D64" i="8"/>
  <c r="C64" i="8"/>
  <c r="B64" i="8"/>
  <c r="A64" i="8"/>
  <c r="AO63" i="8"/>
  <c r="D63" i="8"/>
  <c r="C63" i="8"/>
  <c r="B63" i="8"/>
  <c r="A63" i="8"/>
  <c r="AO62" i="8"/>
  <c r="D62" i="8"/>
  <c r="C62" i="8"/>
  <c r="B62" i="8"/>
  <c r="A62" i="8"/>
  <c r="AO61" i="8"/>
  <c r="D61" i="8"/>
  <c r="C61" i="8"/>
  <c r="B61" i="8"/>
  <c r="A61" i="8"/>
  <c r="AO60" i="8"/>
  <c r="D60" i="8"/>
  <c r="C60" i="8"/>
  <c r="B60" i="8"/>
  <c r="A60" i="8"/>
  <c r="AO59" i="8"/>
  <c r="D59" i="8"/>
  <c r="C59" i="8"/>
  <c r="B59" i="8"/>
  <c r="A59" i="8"/>
  <c r="AO58" i="8"/>
  <c r="D58" i="8"/>
  <c r="C58" i="8"/>
  <c r="B58" i="8"/>
  <c r="A58" i="8"/>
  <c r="AO57" i="8"/>
  <c r="D57" i="8"/>
  <c r="C57" i="8"/>
  <c r="B57" i="8"/>
  <c r="A57" i="8"/>
  <c r="AO56" i="8"/>
  <c r="D56" i="8"/>
  <c r="C56" i="8"/>
  <c r="B56" i="8"/>
  <c r="A56" i="8"/>
  <c r="AO55" i="8"/>
  <c r="D55" i="8"/>
  <c r="C55" i="8"/>
  <c r="B55" i="8"/>
  <c r="A55" i="8"/>
  <c r="AO54" i="8"/>
  <c r="D54" i="8"/>
  <c r="C54" i="8"/>
  <c r="B54" i="8"/>
  <c r="A54" i="8"/>
  <c r="AO53" i="8"/>
  <c r="D53" i="8"/>
  <c r="B53" i="8"/>
  <c r="A53" i="8"/>
  <c r="AO52" i="8"/>
  <c r="D52" i="8"/>
  <c r="C52" i="8"/>
  <c r="B52" i="8"/>
  <c r="A52" i="8"/>
  <c r="AO51" i="8"/>
  <c r="D51" i="8"/>
  <c r="C51" i="8"/>
  <c r="B51" i="8"/>
  <c r="A51" i="8"/>
  <c r="AO50" i="8"/>
  <c r="D50" i="8"/>
  <c r="C50" i="8"/>
  <c r="B50" i="8"/>
  <c r="A50" i="8"/>
  <c r="AO49" i="8"/>
  <c r="D49" i="8"/>
  <c r="C49" i="8"/>
  <c r="B49" i="8"/>
  <c r="A49" i="8"/>
  <c r="AO48" i="8"/>
  <c r="D48" i="8"/>
  <c r="C48" i="8"/>
  <c r="B48" i="8"/>
  <c r="A48" i="8"/>
  <c r="AO47" i="8"/>
  <c r="D47" i="8"/>
  <c r="C47" i="8"/>
  <c r="B47" i="8"/>
  <c r="A47" i="8"/>
  <c r="AO46" i="8"/>
  <c r="D46" i="8"/>
  <c r="C46" i="8"/>
  <c r="B46" i="8"/>
  <c r="A46" i="8"/>
  <c r="AO45" i="8"/>
  <c r="D45" i="8"/>
  <c r="C45" i="8"/>
  <c r="B45" i="8"/>
  <c r="A45" i="8"/>
  <c r="AO44" i="8"/>
  <c r="D44" i="8"/>
  <c r="C44" i="8"/>
  <c r="B44" i="8"/>
  <c r="A44" i="8"/>
  <c r="AO43" i="8"/>
  <c r="D43" i="8"/>
  <c r="C43" i="8"/>
  <c r="B43" i="8"/>
  <c r="A43" i="8"/>
  <c r="AO42" i="8"/>
  <c r="D42" i="8"/>
  <c r="C42" i="8"/>
  <c r="B42" i="8"/>
  <c r="A42" i="8"/>
  <c r="AO41" i="8"/>
  <c r="D41" i="8"/>
  <c r="C41" i="8"/>
  <c r="B41" i="8"/>
  <c r="A41" i="8"/>
  <c r="AO40" i="8"/>
  <c r="D40" i="8"/>
  <c r="C40" i="8"/>
  <c r="B40" i="8"/>
  <c r="A40" i="8"/>
  <c r="AO39" i="8"/>
  <c r="D39" i="8"/>
  <c r="C39" i="8"/>
  <c r="B39" i="8"/>
  <c r="A39" i="8"/>
  <c r="AO38" i="8"/>
  <c r="D38" i="8"/>
  <c r="C38" i="8"/>
  <c r="B38" i="8"/>
  <c r="A38" i="8"/>
  <c r="AO37" i="8"/>
  <c r="D37" i="8"/>
  <c r="C37" i="8"/>
  <c r="B37" i="8"/>
  <c r="A37" i="8"/>
  <c r="AO36" i="8"/>
  <c r="D36" i="8"/>
  <c r="C36" i="8"/>
  <c r="B36" i="8"/>
  <c r="A36" i="8"/>
  <c r="AO35" i="8"/>
  <c r="D35" i="8"/>
  <c r="C35" i="8"/>
  <c r="B35" i="8"/>
  <c r="A35" i="8"/>
  <c r="AO34" i="8"/>
  <c r="D34" i="8"/>
  <c r="C34" i="8"/>
  <c r="B34" i="8"/>
  <c r="A34" i="8"/>
  <c r="AO33" i="8"/>
  <c r="D33" i="8"/>
  <c r="C33" i="8"/>
  <c r="B33" i="8"/>
  <c r="A33" i="8"/>
  <c r="AO32" i="8"/>
  <c r="D32" i="8"/>
  <c r="C32" i="8"/>
  <c r="B32" i="8"/>
  <c r="A32" i="8"/>
  <c r="AO31" i="8"/>
  <c r="D31" i="8"/>
  <c r="C31" i="8"/>
  <c r="B31" i="8"/>
  <c r="A31" i="8"/>
  <c r="AO30" i="8"/>
  <c r="D30" i="8"/>
  <c r="C30" i="8"/>
  <c r="B30" i="8"/>
  <c r="A30" i="8"/>
  <c r="AO29" i="8"/>
  <c r="D29" i="8"/>
  <c r="C29" i="8"/>
  <c r="B29" i="8"/>
  <c r="A29" i="8"/>
  <c r="AO28" i="8"/>
  <c r="D28" i="8"/>
  <c r="C28" i="8"/>
  <c r="B28" i="8"/>
  <c r="A28" i="8"/>
  <c r="AO27" i="8"/>
  <c r="D27" i="8"/>
  <c r="C27" i="8"/>
  <c r="B27" i="8"/>
  <c r="A27" i="8"/>
  <c r="AO26" i="8"/>
  <c r="D26" i="8"/>
  <c r="C26" i="8"/>
  <c r="B26" i="8"/>
  <c r="A26" i="8"/>
  <c r="AO25" i="8"/>
  <c r="D25" i="8"/>
  <c r="C25" i="8"/>
  <c r="B25" i="8"/>
  <c r="A25" i="8"/>
  <c r="AO24" i="8"/>
  <c r="D24" i="8"/>
  <c r="C24" i="8"/>
  <c r="B24" i="8"/>
  <c r="A24" i="8"/>
  <c r="AO23" i="8"/>
  <c r="D23" i="8"/>
  <c r="C23" i="8"/>
  <c r="B23" i="8"/>
  <c r="A23" i="8"/>
  <c r="AO22" i="8"/>
  <c r="D22" i="8"/>
  <c r="C22" i="8"/>
  <c r="B22" i="8"/>
  <c r="A22" i="8"/>
  <c r="AO21" i="8"/>
  <c r="D21" i="8"/>
  <c r="C21" i="8"/>
  <c r="B21" i="8"/>
  <c r="A21" i="8"/>
  <c r="AO20" i="8"/>
  <c r="D20" i="8"/>
  <c r="C20" i="8"/>
  <c r="B20" i="8"/>
  <c r="A20" i="8"/>
  <c r="AO19" i="8"/>
  <c r="D19" i="8"/>
  <c r="C19" i="8"/>
  <c r="B19" i="8"/>
  <c r="A19" i="8"/>
  <c r="AO18" i="8"/>
  <c r="D18" i="8"/>
  <c r="C18" i="8"/>
  <c r="B18" i="8"/>
  <c r="A18" i="8"/>
  <c r="AO17" i="8"/>
  <c r="D17" i="8"/>
  <c r="C17" i="8"/>
  <c r="B17" i="8"/>
  <c r="A17" i="8"/>
  <c r="AO16" i="8"/>
  <c r="D16" i="8"/>
  <c r="C16" i="8"/>
  <c r="B16" i="8"/>
  <c r="A16" i="8"/>
  <c r="AO15" i="8"/>
  <c r="D15" i="8"/>
  <c r="C15" i="8"/>
  <c r="B15" i="8"/>
  <c r="A15" i="8"/>
  <c r="AO14" i="8"/>
  <c r="D14" i="8"/>
  <c r="C14" i="8"/>
  <c r="B14" i="8"/>
  <c r="A14" i="8"/>
  <c r="AO13" i="8"/>
  <c r="D13" i="8"/>
  <c r="C13" i="8"/>
  <c r="B13" i="8"/>
  <c r="A13" i="8"/>
  <c r="AO12" i="8"/>
  <c r="D12" i="8"/>
  <c r="C12" i="8"/>
  <c r="B12" i="8"/>
  <c r="A12" i="8"/>
  <c r="AO11" i="8"/>
  <c r="D11" i="8"/>
  <c r="C11" i="8"/>
  <c r="B11" i="8"/>
  <c r="A11" i="8"/>
  <c r="AO10" i="8"/>
  <c r="D10" i="8"/>
  <c r="C10" i="8"/>
  <c r="B10" i="8"/>
  <c r="A10" i="8"/>
  <c r="AO9" i="8"/>
  <c r="D9" i="8"/>
  <c r="C9" i="8"/>
  <c r="B9" i="8"/>
  <c r="A9" i="8"/>
  <c r="AO8" i="8"/>
  <c r="D8" i="8"/>
  <c r="C8" i="8"/>
  <c r="B8" i="8"/>
  <c r="A8" i="8"/>
  <c r="D7" i="8"/>
  <c r="C7" i="8"/>
  <c r="B7" i="8"/>
  <c r="A7" i="8"/>
  <c r="F1" i="8"/>
  <c r="B1" i="8"/>
  <c r="H105" i="7"/>
  <c r="H106" i="7"/>
  <c r="H104" i="7"/>
  <c r="H98" i="7"/>
  <c r="H96" i="7"/>
  <c r="H94" i="7"/>
  <c r="H107" i="7"/>
  <c r="H110" i="7"/>
  <c r="G105" i="7"/>
  <c r="G106" i="7"/>
  <c r="G104" i="7"/>
  <c r="G98" i="7"/>
  <c r="G96" i="7"/>
  <c r="G94" i="7"/>
  <c r="G107" i="7"/>
  <c r="G110" i="7"/>
  <c r="F105" i="7"/>
  <c r="F106" i="7"/>
  <c r="F104" i="7"/>
  <c r="F98" i="7"/>
  <c r="F96" i="7"/>
  <c r="F94" i="7"/>
  <c r="F107" i="7"/>
  <c r="F110" i="7"/>
  <c r="K8" i="7"/>
  <c r="K14" i="7"/>
  <c r="K20" i="7"/>
  <c r="K26" i="7"/>
  <c r="K28" i="7"/>
  <c r="K44" i="7"/>
  <c r="K60" i="7"/>
  <c r="K62" i="7"/>
  <c r="K71" i="7"/>
  <c r="K75" i="7"/>
  <c r="K79" i="7"/>
  <c r="K88" i="7"/>
  <c r="K89" i="7"/>
  <c r="E105" i="7"/>
  <c r="E106" i="7"/>
  <c r="E104" i="7"/>
  <c r="H8" i="7"/>
  <c r="H14" i="7"/>
  <c r="H20" i="7"/>
  <c r="H26" i="7"/>
  <c r="H44" i="7"/>
  <c r="H62" i="7"/>
  <c r="H71" i="7"/>
  <c r="H75" i="7"/>
  <c r="H79" i="7"/>
  <c r="H88" i="7"/>
  <c r="E98" i="7"/>
  <c r="E96" i="7"/>
  <c r="E94" i="7"/>
  <c r="E107" i="7"/>
  <c r="E110" i="7"/>
  <c r="E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AO89" i="7"/>
  <c r="J8" i="7"/>
  <c r="J14" i="7"/>
  <c r="J20" i="7"/>
  <c r="J26" i="7"/>
  <c r="J28" i="7"/>
  <c r="J44" i="7"/>
  <c r="J60" i="7"/>
  <c r="J62" i="7"/>
  <c r="J71" i="7"/>
  <c r="J75" i="7"/>
  <c r="J79" i="7"/>
  <c r="J88" i="7"/>
  <c r="J89" i="7"/>
  <c r="AO88" i="7"/>
  <c r="D88" i="7"/>
  <c r="C88" i="7"/>
  <c r="B88" i="7"/>
  <c r="A88" i="7"/>
  <c r="AO87" i="7"/>
  <c r="D87" i="7"/>
  <c r="C87" i="7"/>
  <c r="B87" i="7"/>
  <c r="A87" i="7"/>
  <c r="AO86" i="7"/>
  <c r="D86" i="7"/>
  <c r="C86" i="7"/>
  <c r="B86" i="7"/>
  <c r="A86" i="7"/>
  <c r="AO85" i="7"/>
  <c r="D85" i="7"/>
  <c r="C85" i="7"/>
  <c r="B85" i="7"/>
  <c r="A85" i="7"/>
  <c r="AO84" i="7"/>
  <c r="D84" i="7"/>
  <c r="C84" i="7"/>
  <c r="B84" i="7"/>
  <c r="A84" i="7"/>
  <c r="AO83" i="7"/>
  <c r="D83" i="7"/>
  <c r="C83" i="7"/>
  <c r="B83" i="7"/>
  <c r="A83" i="7"/>
  <c r="AO82" i="7"/>
  <c r="D82" i="7"/>
  <c r="C82" i="7"/>
  <c r="B82" i="7"/>
  <c r="A82" i="7"/>
  <c r="AO81" i="7"/>
  <c r="D81" i="7"/>
  <c r="C81" i="7"/>
  <c r="B81" i="7"/>
  <c r="A81" i="7"/>
  <c r="AO80" i="7"/>
  <c r="D80" i="7"/>
  <c r="C80" i="7"/>
  <c r="B80" i="7"/>
  <c r="A80" i="7"/>
  <c r="AO79" i="7"/>
  <c r="D79" i="7"/>
  <c r="C79" i="7"/>
  <c r="B79" i="7"/>
  <c r="A79" i="7"/>
  <c r="AO78" i="7"/>
  <c r="D78" i="7"/>
  <c r="C78" i="7"/>
  <c r="B78" i="7"/>
  <c r="A78" i="7"/>
  <c r="AO77" i="7"/>
  <c r="D77" i="7"/>
  <c r="C77" i="7"/>
  <c r="B77" i="7"/>
  <c r="A77" i="7"/>
  <c r="AO76" i="7"/>
  <c r="D76" i="7"/>
  <c r="C76" i="7"/>
  <c r="B76" i="7"/>
  <c r="A76" i="7"/>
  <c r="AO75" i="7"/>
  <c r="D75" i="7"/>
  <c r="C75" i="7"/>
  <c r="B75" i="7"/>
  <c r="A75" i="7"/>
  <c r="AO74" i="7"/>
  <c r="D74" i="7"/>
  <c r="C74" i="7"/>
  <c r="B74" i="7"/>
  <c r="A74" i="7"/>
  <c r="AO73" i="7"/>
  <c r="D73" i="7"/>
  <c r="C73" i="7"/>
  <c r="B73" i="7"/>
  <c r="A73" i="7"/>
  <c r="AO72" i="7"/>
  <c r="D72" i="7"/>
  <c r="C72" i="7"/>
  <c r="B72" i="7"/>
  <c r="A72" i="7"/>
  <c r="AO71" i="7"/>
  <c r="D71" i="7"/>
  <c r="C71" i="7"/>
  <c r="B71" i="7"/>
  <c r="A71" i="7"/>
  <c r="AO70" i="7"/>
  <c r="D70" i="7"/>
  <c r="C70" i="7"/>
  <c r="B70" i="7"/>
  <c r="A70" i="7"/>
  <c r="AO69" i="7"/>
  <c r="D69" i="7"/>
  <c r="C69" i="7"/>
  <c r="B69" i="7"/>
  <c r="A69" i="7"/>
  <c r="AO68" i="7"/>
  <c r="D68" i="7"/>
  <c r="C68" i="7"/>
  <c r="B68" i="7"/>
  <c r="A68" i="7"/>
  <c r="AO67" i="7"/>
  <c r="D67" i="7"/>
  <c r="C67" i="7"/>
  <c r="B67" i="7"/>
  <c r="A67" i="7"/>
  <c r="AO66" i="7"/>
  <c r="D66" i="7"/>
  <c r="C66" i="7"/>
  <c r="B66" i="7"/>
  <c r="A66" i="7"/>
  <c r="AO65" i="7"/>
  <c r="D65" i="7"/>
  <c r="C65" i="7"/>
  <c r="B65" i="7"/>
  <c r="A65" i="7"/>
  <c r="AO64" i="7"/>
  <c r="D64" i="7"/>
  <c r="C64" i="7"/>
  <c r="B64" i="7"/>
  <c r="A64" i="7"/>
  <c r="AO63" i="7"/>
  <c r="D63" i="7"/>
  <c r="C63" i="7"/>
  <c r="B63" i="7"/>
  <c r="A63" i="7"/>
  <c r="AO62" i="7"/>
  <c r="D62" i="7"/>
  <c r="C62" i="7"/>
  <c r="B62" i="7"/>
  <c r="A62" i="7"/>
  <c r="AO61" i="7"/>
  <c r="D61" i="7"/>
  <c r="C61" i="7"/>
  <c r="B61" i="7"/>
  <c r="A61" i="7"/>
  <c r="AO60" i="7"/>
  <c r="D60" i="7"/>
  <c r="C60" i="7"/>
  <c r="B60" i="7"/>
  <c r="A60" i="7"/>
  <c r="AO59" i="7"/>
  <c r="D59" i="7"/>
  <c r="C59" i="7"/>
  <c r="B59" i="7"/>
  <c r="A59" i="7"/>
  <c r="AO58" i="7"/>
  <c r="D58" i="7"/>
  <c r="C58" i="7"/>
  <c r="B58" i="7"/>
  <c r="A58" i="7"/>
  <c r="AO57" i="7"/>
  <c r="D57" i="7"/>
  <c r="C57" i="7"/>
  <c r="B57" i="7"/>
  <c r="A57" i="7"/>
  <c r="AO56" i="7"/>
  <c r="D56" i="7"/>
  <c r="C56" i="7"/>
  <c r="B56" i="7"/>
  <c r="A56" i="7"/>
  <c r="AO55" i="7"/>
  <c r="D55" i="7"/>
  <c r="C55" i="7"/>
  <c r="B55" i="7"/>
  <c r="A55" i="7"/>
  <c r="AO54" i="7"/>
  <c r="D54" i="7"/>
  <c r="C54" i="7"/>
  <c r="B54" i="7"/>
  <c r="A54" i="7"/>
  <c r="AO53" i="7"/>
  <c r="D53" i="7"/>
  <c r="B53" i="7"/>
  <c r="A53" i="7"/>
  <c r="AO52" i="7"/>
  <c r="D52" i="7"/>
  <c r="C52" i="7"/>
  <c r="B52" i="7"/>
  <c r="A52" i="7"/>
  <c r="AO51" i="7"/>
  <c r="D51" i="7"/>
  <c r="C51" i="7"/>
  <c r="B51" i="7"/>
  <c r="A51" i="7"/>
  <c r="AO50" i="7"/>
  <c r="D50" i="7"/>
  <c r="C50" i="7"/>
  <c r="B50" i="7"/>
  <c r="A50" i="7"/>
  <c r="AO49" i="7"/>
  <c r="D49" i="7"/>
  <c r="C49" i="7"/>
  <c r="B49" i="7"/>
  <c r="A49" i="7"/>
  <c r="AO48" i="7"/>
  <c r="D48" i="7"/>
  <c r="C48" i="7"/>
  <c r="B48" i="7"/>
  <c r="A48" i="7"/>
  <c r="AO47" i="7"/>
  <c r="D47" i="7"/>
  <c r="C47" i="7"/>
  <c r="B47" i="7"/>
  <c r="A47" i="7"/>
  <c r="AO46" i="7"/>
  <c r="D46" i="7"/>
  <c r="C46" i="7"/>
  <c r="B46" i="7"/>
  <c r="A46" i="7"/>
  <c r="AO45" i="7"/>
  <c r="D45" i="7"/>
  <c r="C45" i="7"/>
  <c r="B45" i="7"/>
  <c r="A45" i="7"/>
  <c r="AO44" i="7"/>
  <c r="D44" i="7"/>
  <c r="C44" i="7"/>
  <c r="B44" i="7"/>
  <c r="A44" i="7"/>
  <c r="AO43" i="7"/>
  <c r="D43" i="7"/>
  <c r="C43" i="7"/>
  <c r="B43" i="7"/>
  <c r="A43" i="7"/>
  <c r="AO42" i="7"/>
  <c r="D42" i="7"/>
  <c r="C42" i="7"/>
  <c r="B42" i="7"/>
  <c r="A42" i="7"/>
  <c r="AO41" i="7"/>
  <c r="D41" i="7"/>
  <c r="C41" i="7"/>
  <c r="B41" i="7"/>
  <c r="A41" i="7"/>
  <c r="AO40" i="7"/>
  <c r="D40" i="7"/>
  <c r="C40" i="7"/>
  <c r="B40" i="7"/>
  <c r="A40" i="7"/>
  <c r="AO39" i="7"/>
  <c r="D39" i="7"/>
  <c r="C39" i="7"/>
  <c r="B39" i="7"/>
  <c r="A39" i="7"/>
  <c r="AO38" i="7"/>
  <c r="D38" i="7"/>
  <c r="C38" i="7"/>
  <c r="B38" i="7"/>
  <c r="A38" i="7"/>
  <c r="AO37" i="7"/>
  <c r="D37" i="7"/>
  <c r="C37" i="7"/>
  <c r="B37" i="7"/>
  <c r="A37" i="7"/>
  <c r="AO36" i="7"/>
  <c r="D36" i="7"/>
  <c r="C36" i="7"/>
  <c r="B36" i="7"/>
  <c r="A36" i="7"/>
  <c r="AO35" i="7"/>
  <c r="D35" i="7"/>
  <c r="C35" i="7"/>
  <c r="B35" i="7"/>
  <c r="A35" i="7"/>
  <c r="AO34" i="7"/>
  <c r="D34" i="7"/>
  <c r="C34" i="7"/>
  <c r="B34" i="7"/>
  <c r="A34" i="7"/>
  <c r="AO33" i="7"/>
  <c r="D33" i="7"/>
  <c r="C33" i="7"/>
  <c r="B33" i="7"/>
  <c r="A33" i="7"/>
  <c r="AO32" i="7"/>
  <c r="D32" i="7"/>
  <c r="C32" i="7"/>
  <c r="B32" i="7"/>
  <c r="A32" i="7"/>
  <c r="AO31" i="7"/>
  <c r="D31" i="7"/>
  <c r="C31" i="7"/>
  <c r="B31" i="7"/>
  <c r="A31" i="7"/>
  <c r="AO30" i="7"/>
  <c r="D30" i="7"/>
  <c r="C30" i="7"/>
  <c r="B30" i="7"/>
  <c r="A30" i="7"/>
  <c r="AO29" i="7"/>
  <c r="D29" i="7"/>
  <c r="C29" i="7"/>
  <c r="B29" i="7"/>
  <c r="A29" i="7"/>
  <c r="AO28" i="7"/>
  <c r="D28" i="7"/>
  <c r="C28" i="7"/>
  <c r="B28" i="7"/>
  <c r="A28" i="7"/>
  <c r="AO27" i="7"/>
  <c r="D27" i="7"/>
  <c r="C27" i="7"/>
  <c r="B27" i="7"/>
  <c r="A27" i="7"/>
  <c r="AO26" i="7"/>
  <c r="D26" i="7"/>
  <c r="C26" i="7"/>
  <c r="B26" i="7"/>
  <c r="A26" i="7"/>
  <c r="AO25" i="7"/>
  <c r="D25" i="7"/>
  <c r="C25" i="7"/>
  <c r="B25" i="7"/>
  <c r="A25" i="7"/>
  <c r="AO24" i="7"/>
  <c r="D24" i="7"/>
  <c r="C24" i="7"/>
  <c r="B24" i="7"/>
  <c r="A24" i="7"/>
  <c r="AO23" i="7"/>
  <c r="D23" i="7"/>
  <c r="C23" i="7"/>
  <c r="B23" i="7"/>
  <c r="A23" i="7"/>
  <c r="AO22" i="7"/>
  <c r="D22" i="7"/>
  <c r="C22" i="7"/>
  <c r="B22" i="7"/>
  <c r="A22" i="7"/>
  <c r="AO21" i="7"/>
  <c r="D21" i="7"/>
  <c r="C21" i="7"/>
  <c r="B21" i="7"/>
  <c r="A21" i="7"/>
  <c r="AO20" i="7"/>
  <c r="D20" i="7"/>
  <c r="C20" i="7"/>
  <c r="B20" i="7"/>
  <c r="A20" i="7"/>
  <c r="AO19" i="7"/>
  <c r="D19" i="7"/>
  <c r="C19" i="7"/>
  <c r="B19" i="7"/>
  <c r="A19" i="7"/>
  <c r="AO18" i="7"/>
  <c r="D18" i="7"/>
  <c r="C18" i="7"/>
  <c r="B18" i="7"/>
  <c r="A18" i="7"/>
  <c r="AO17" i="7"/>
  <c r="D17" i="7"/>
  <c r="C17" i="7"/>
  <c r="B17" i="7"/>
  <c r="A17" i="7"/>
  <c r="AO16" i="7"/>
  <c r="D16" i="7"/>
  <c r="C16" i="7"/>
  <c r="B16" i="7"/>
  <c r="A16" i="7"/>
  <c r="AO15" i="7"/>
  <c r="D15" i="7"/>
  <c r="C15" i="7"/>
  <c r="B15" i="7"/>
  <c r="A15" i="7"/>
  <c r="AO14" i="7"/>
  <c r="D14" i="7"/>
  <c r="C14" i="7"/>
  <c r="B14" i="7"/>
  <c r="A14" i="7"/>
  <c r="AO13" i="7"/>
  <c r="D13" i="7"/>
  <c r="C13" i="7"/>
  <c r="B13" i="7"/>
  <c r="A13" i="7"/>
  <c r="AO12" i="7"/>
  <c r="D12" i="7"/>
  <c r="C12" i="7"/>
  <c r="B12" i="7"/>
  <c r="A12" i="7"/>
  <c r="AO11" i="7"/>
  <c r="D11" i="7"/>
  <c r="C11" i="7"/>
  <c r="B11" i="7"/>
  <c r="A11" i="7"/>
  <c r="AO10" i="7"/>
  <c r="D10" i="7"/>
  <c r="C10" i="7"/>
  <c r="B10" i="7"/>
  <c r="A10" i="7"/>
  <c r="AO9" i="7"/>
  <c r="D9" i="7"/>
  <c r="C9" i="7"/>
  <c r="B9" i="7"/>
  <c r="A9" i="7"/>
  <c r="AO8" i="7"/>
  <c r="D8" i="7"/>
  <c r="C8" i="7"/>
  <c r="B8" i="7"/>
  <c r="A8" i="7"/>
  <c r="D7" i="7"/>
  <c r="C7" i="7"/>
  <c r="B7" i="7"/>
  <c r="A7" i="7"/>
  <c r="F1" i="7"/>
  <c r="B1" i="7"/>
  <c r="H105" i="6"/>
  <c r="H106" i="6"/>
  <c r="H104" i="6"/>
  <c r="H98" i="6"/>
  <c r="H96" i="6"/>
  <c r="H94" i="6"/>
  <c r="H107" i="6"/>
  <c r="H110" i="6"/>
  <c r="G105" i="6"/>
  <c r="G106" i="6"/>
  <c r="G104" i="6"/>
  <c r="G98" i="6"/>
  <c r="G96" i="6"/>
  <c r="G94" i="6"/>
  <c r="G107" i="6"/>
  <c r="G110" i="6"/>
  <c r="F105" i="6"/>
  <c r="F106" i="6"/>
  <c r="F104" i="6"/>
  <c r="F98" i="6"/>
  <c r="F96" i="6"/>
  <c r="F94" i="6"/>
  <c r="F107" i="6"/>
  <c r="F110" i="6"/>
  <c r="K8" i="6"/>
  <c r="K14" i="6"/>
  <c r="K20" i="6"/>
  <c r="K26" i="6"/>
  <c r="K28" i="6"/>
  <c r="K44" i="6"/>
  <c r="K60" i="6"/>
  <c r="K62" i="6"/>
  <c r="K71" i="6"/>
  <c r="K75" i="6"/>
  <c r="K79" i="6"/>
  <c r="K88" i="6"/>
  <c r="K89" i="6"/>
  <c r="E105" i="6"/>
  <c r="E106" i="6"/>
  <c r="E104" i="6"/>
  <c r="H8" i="6"/>
  <c r="H14" i="6"/>
  <c r="H20" i="6"/>
  <c r="H26" i="6"/>
  <c r="H62" i="6"/>
  <c r="H71" i="6"/>
  <c r="H75" i="6"/>
  <c r="H79" i="6"/>
  <c r="H88" i="6"/>
  <c r="E98" i="6"/>
  <c r="E96" i="6"/>
  <c r="E94" i="6"/>
  <c r="E107" i="6"/>
  <c r="E110" i="6"/>
  <c r="E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AO89" i="6"/>
  <c r="J8" i="6"/>
  <c r="J14" i="6"/>
  <c r="J20" i="6"/>
  <c r="J26" i="6"/>
  <c r="J28" i="6"/>
  <c r="J44" i="6"/>
  <c r="J60" i="6"/>
  <c r="J62" i="6"/>
  <c r="J71" i="6"/>
  <c r="J75" i="6"/>
  <c r="J79" i="6"/>
  <c r="J88" i="6"/>
  <c r="J89" i="6"/>
  <c r="AO88" i="6"/>
  <c r="D88" i="6"/>
  <c r="C88" i="6"/>
  <c r="B88" i="6"/>
  <c r="A88" i="6"/>
  <c r="AO87" i="6"/>
  <c r="D87" i="6"/>
  <c r="C87" i="6"/>
  <c r="B87" i="6"/>
  <c r="A87" i="6"/>
  <c r="AO86" i="6"/>
  <c r="D86" i="6"/>
  <c r="C86" i="6"/>
  <c r="B86" i="6"/>
  <c r="A86" i="6"/>
  <c r="AO85" i="6"/>
  <c r="D85" i="6"/>
  <c r="C85" i="6"/>
  <c r="B85" i="6"/>
  <c r="A85" i="6"/>
  <c r="AO84" i="6"/>
  <c r="D84" i="6"/>
  <c r="C84" i="6"/>
  <c r="B84" i="6"/>
  <c r="A84" i="6"/>
  <c r="AO83" i="6"/>
  <c r="D83" i="6"/>
  <c r="C83" i="6"/>
  <c r="B83" i="6"/>
  <c r="A83" i="6"/>
  <c r="AO82" i="6"/>
  <c r="D82" i="6"/>
  <c r="C82" i="6"/>
  <c r="B82" i="6"/>
  <c r="A82" i="6"/>
  <c r="AO81" i="6"/>
  <c r="D81" i="6"/>
  <c r="C81" i="6"/>
  <c r="B81" i="6"/>
  <c r="A81" i="6"/>
  <c r="AO80" i="6"/>
  <c r="D80" i="6"/>
  <c r="C80" i="6"/>
  <c r="B80" i="6"/>
  <c r="A80" i="6"/>
  <c r="AO79" i="6"/>
  <c r="D79" i="6"/>
  <c r="C79" i="6"/>
  <c r="B79" i="6"/>
  <c r="A79" i="6"/>
  <c r="AO78" i="6"/>
  <c r="D78" i="6"/>
  <c r="C78" i="6"/>
  <c r="B78" i="6"/>
  <c r="A78" i="6"/>
  <c r="AO77" i="6"/>
  <c r="D77" i="6"/>
  <c r="C77" i="6"/>
  <c r="B77" i="6"/>
  <c r="A77" i="6"/>
  <c r="AO76" i="6"/>
  <c r="D76" i="6"/>
  <c r="C76" i="6"/>
  <c r="B76" i="6"/>
  <c r="A76" i="6"/>
  <c r="AO75" i="6"/>
  <c r="D75" i="6"/>
  <c r="C75" i="6"/>
  <c r="B75" i="6"/>
  <c r="A75" i="6"/>
  <c r="AO74" i="6"/>
  <c r="D74" i="6"/>
  <c r="C74" i="6"/>
  <c r="B74" i="6"/>
  <c r="A74" i="6"/>
  <c r="AO73" i="6"/>
  <c r="D73" i="6"/>
  <c r="C73" i="6"/>
  <c r="B73" i="6"/>
  <c r="A73" i="6"/>
  <c r="AO72" i="6"/>
  <c r="D72" i="6"/>
  <c r="C72" i="6"/>
  <c r="B72" i="6"/>
  <c r="A72" i="6"/>
  <c r="AO71" i="6"/>
  <c r="D71" i="6"/>
  <c r="C71" i="6"/>
  <c r="B71" i="6"/>
  <c r="A71" i="6"/>
  <c r="AO70" i="6"/>
  <c r="D70" i="6"/>
  <c r="C70" i="6"/>
  <c r="B70" i="6"/>
  <c r="A70" i="6"/>
  <c r="AO69" i="6"/>
  <c r="D69" i="6"/>
  <c r="C69" i="6"/>
  <c r="B69" i="6"/>
  <c r="A69" i="6"/>
  <c r="AO68" i="6"/>
  <c r="D68" i="6"/>
  <c r="C68" i="6"/>
  <c r="B68" i="6"/>
  <c r="A68" i="6"/>
  <c r="AO67" i="6"/>
  <c r="D67" i="6"/>
  <c r="C67" i="6"/>
  <c r="B67" i="6"/>
  <c r="A67" i="6"/>
  <c r="AO66" i="6"/>
  <c r="D66" i="6"/>
  <c r="C66" i="6"/>
  <c r="B66" i="6"/>
  <c r="A66" i="6"/>
  <c r="AO65" i="6"/>
  <c r="D65" i="6"/>
  <c r="C65" i="6"/>
  <c r="B65" i="6"/>
  <c r="A65" i="6"/>
  <c r="AO64" i="6"/>
  <c r="D64" i="6"/>
  <c r="C64" i="6"/>
  <c r="B64" i="6"/>
  <c r="A64" i="6"/>
  <c r="AO63" i="6"/>
  <c r="D63" i="6"/>
  <c r="C63" i="6"/>
  <c r="B63" i="6"/>
  <c r="A63" i="6"/>
  <c r="AO62" i="6"/>
  <c r="D62" i="6"/>
  <c r="C62" i="6"/>
  <c r="B62" i="6"/>
  <c r="A62" i="6"/>
  <c r="AO61" i="6"/>
  <c r="D61" i="6"/>
  <c r="C61" i="6"/>
  <c r="B61" i="6"/>
  <c r="A61" i="6"/>
  <c r="AO60" i="6"/>
  <c r="D60" i="6"/>
  <c r="C60" i="6"/>
  <c r="B60" i="6"/>
  <c r="A60" i="6"/>
  <c r="AO59" i="6"/>
  <c r="D59" i="6"/>
  <c r="C59" i="6"/>
  <c r="B59" i="6"/>
  <c r="A59" i="6"/>
  <c r="AO58" i="6"/>
  <c r="D58" i="6"/>
  <c r="C58" i="6"/>
  <c r="B58" i="6"/>
  <c r="A58" i="6"/>
  <c r="AO57" i="6"/>
  <c r="D57" i="6"/>
  <c r="C57" i="6"/>
  <c r="B57" i="6"/>
  <c r="A57" i="6"/>
  <c r="AO56" i="6"/>
  <c r="D56" i="6"/>
  <c r="C56" i="6"/>
  <c r="B56" i="6"/>
  <c r="A56" i="6"/>
  <c r="AO55" i="6"/>
  <c r="D55" i="6"/>
  <c r="C55" i="6"/>
  <c r="B55" i="6"/>
  <c r="A55" i="6"/>
  <c r="AO54" i="6"/>
  <c r="D54" i="6"/>
  <c r="C54" i="6"/>
  <c r="B54" i="6"/>
  <c r="A54" i="6"/>
  <c r="AO53" i="6"/>
  <c r="D53" i="6"/>
  <c r="B53" i="6"/>
  <c r="A53" i="6"/>
  <c r="AO52" i="6"/>
  <c r="D52" i="6"/>
  <c r="C52" i="6"/>
  <c r="B52" i="6"/>
  <c r="A52" i="6"/>
  <c r="AO51" i="6"/>
  <c r="D51" i="6"/>
  <c r="C51" i="6"/>
  <c r="B51" i="6"/>
  <c r="A51" i="6"/>
  <c r="AO50" i="6"/>
  <c r="D50" i="6"/>
  <c r="C50" i="6"/>
  <c r="B50" i="6"/>
  <c r="A50" i="6"/>
  <c r="AO49" i="6"/>
  <c r="D49" i="6"/>
  <c r="C49" i="6"/>
  <c r="B49" i="6"/>
  <c r="A49" i="6"/>
  <c r="AO48" i="6"/>
  <c r="D48" i="6"/>
  <c r="C48" i="6"/>
  <c r="B48" i="6"/>
  <c r="A48" i="6"/>
  <c r="AO47" i="6"/>
  <c r="D47" i="6"/>
  <c r="C47" i="6"/>
  <c r="B47" i="6"/>
  <c r="A47" i="6"/>
  <c r="AO46" i="6"/>
  <c r="D46" i="6"/>
  <c r="C46" i="6"/>
  <c r="B46" i="6"/>
  <c r="A46" i="6"/>
  <c r="AO45" i="6"/>
  <c r="D45" i="6"/>
  <c r="C45" i="6"/>
  <c r="B45" i="6"/>
  <c r="A45" i="6"/>
  <c r="AO44" i="6"/>
  <c r="D44" i="6"/>
  <c r="C44" i="6"/>
  <c r="B44" i="6"/>
  <c r="A44" i="6"/>
  <c r="AO43" i="6"/>
  <c r="D43" i="6"/>
  <c r="C43" i="6"/>
  <c r="B43" i="6"/>
  <c r="A43" i="6"/>
  <c r="AO42" i="6"/>
  <c r="D42" i="6"/>
  <c r="C42" i="6"/>
  <c r="B42" i="6"/>
  <c r="A42" i="6"/>
  <c r="AO41" i="6"/>
  <c r="D41" i="6"/>
  <c r="C41" i="6"/>
  <c r="B41" i="6"/>
  <c r="A41" i="6"/>
  <c r="AO40" i="6"/>
  <c r="D40" i="6"/>
  <c r="C40" i="6"/>
  <c r="B40" i="6"/>
  <c r="A40" i="6"/>
  <c r="AO39" i="6"/>
  <c r="D39" i="6"/>
  <c r="C39" i="6"/>
  <c r="B39" i="6"/>
  <c r="A39" i="6"/>
  <c r="AO38" i="6"/>
  <c r="D38" i="6"/>
  <c r="C38" i="6"/>
  <c r="B38" i="6"/>
  <c r="A38" i="6"/>
  <c r="AO37" i="6"/>
  <c r="D37" i="6"/>
  <c r="C37" i="6"/>
  <c r="B37" i="6"/>
  <c r="A37" i="6"/>
  <c r="AO36" i="6"/>
  <c r="D36" i="6"/>
  <c r="C36" i="6"/>
  <c r="B36" i="6"/>
  <c r="A36" i="6"/>
  <c r="AO35" i="6"/>
  <c r="D35" i="6"/>
  <c r="C35" i="6"/>
  <c r="B35" i="6"/>
  <c r="A35" i="6"/>
  <c r="AO34" i="6"/>
  <c r="D34" i="6"/>
  <c r="C34" i="6"/>
  <c r="B34" i="6"/>
  <c r="A34" i="6"/>
  <c r="AO33" i="6"/>
  <c r="D33" i="6"/>
  <c r="C33" i="6"/>
  <c r="B33" i="6"/>
  <c r="A33" i="6"/>
  <c r="AO32" i="6"/>
  <c r="D32" i="6"/>
  <c r="C32" i="6"/>
  <c r="B32" i="6"/>
  <c r="A32" i="6"/>
  <c r="AO31" i="6"/>
  <c r="D31" i="6"/>
  <c r="C31" i="6"/>
  <c r="B31" i="6"/>
  <c r="A31" i="6"/>
  <c r="AO30" i="6"/>
  <c r="D30" i="6"/>
  <c r="C30" i="6"/>
  <c r="B30" i="6"/>
  <c r="A30" i="6"/>
  <c r="AO29" i="6"/>
  <c r="D29" i="6"/>
  <c r="C29" i="6"/>
  <c r="B29" i="6"/>
  <c r="A29" i="6"/>
  <c r="AO28" i="6"/>
  <c r="D28" i="6"/>
  <c r="C28" i="6"/>
  <c r="B28" i="6"/>
  <c r="A28" i="6"/>
  <c r="AO27" i="6"/>
  <c r="D27" i="6"/>
  <c r="C27" i="6"/>
  <c r="B27" i="6"/>
  <c r="A27" i="6"/>
  <c r="AO26" i="6"/>
  <c r="D26" i="6"/>
  <c r="C26" i="6"/>
  <c r="B26" i="6"/>
  <c r="A26" i="6"/>
  <c r="AO25" i="6"/>
  <c r="D25" i="6"/>
  <c r="C25" i="6"/>
  <c r="B25" i="6"/>
  <c r="A25" i="6"/>
  <c r="AO24" i="6"/>
  <c r="D24" i="6"/>
  <c r="C24" i="6"/>
  <c r="B24" i="6"/>
  <c r="A24" i="6"/>
  <c r="AO23" i="6"/>
  <c r="D23" i="6"/>
  <c r="C23" i="6"/>
  <c r="B23" i="6"/>
  <c r="A23" i="6"/>
  <c r="AO22" i="6"/>
  <c r="D22" i="6"/>
  <c r="C22" i="6"/>
  <c r="B22" i="6"/>
  <c r="A22" i="6"/>
  <c r="AO21" i="6"/>
  <c r="D21" i="6"/>
  <c r="C21" i="6"/>
  <c r="B21" i="6"/>
  <c r="A21" i="6"/>
  <c r="AO20" i="6"/>
  <c r="D20" i="6"/>
  <c r="C20" i="6"/>
  <c r="B20" i="6"/>
  <c r="A20" i="6"/>
  <c r="AO19" i="6"/>
  <c r="D19" i="6"/>
  <c r="C19" i="6"/>
  <c r="B19" i="6"/>
  <c r="A19" i="6"/>
  <c r="AO18" i="6"/>
  <c r="D18" i="6"/>
  <c r="C18" i="6"/>
  <c r="B18" i="6"/>
  <c r="A18" i="6"/>
  <c r="AO17" i="6"/>
  <c r="D17" i="6"/>
  <c r="C17" i="6"/>
  <c r="B17" i="6"/>
  <c r="A17" i="6"/>
  <c r="AO16" i="6"/>
  <c r="D16" i="6"/>
  <c r="C16" i="6"/>
  <c r="B16" i="6"/>
  <c r="A16" i="6"/>
  <c r="AO15" i="6"/>
  <c r="D15" i="6"/>
  <c r="C15" i="6"/>
  <c r="B15" i="6"/>
  <c r="A15" i="6"/>
  <c r="AO14" i="6"/>
  <c r="D14" i="6"/>
  <c r="C14" i="6"/>
  <c r="B14" i="6"/>
  <c r="A14" i="6"/>
  <c r="AO13" i="6"/>
  <c r="D13" i="6"/>
  <c r="C13" i="6"/>
  <c r="B13" i="6"/>
  <c r="A13" i="6"/>
  <c r="AO12" i="6"/>
  <c r="D12" i="6"/>
  <c r="C12" i="6"/>
  <c r="B12" i="6"/>
  <c r="A12" i="6"/>
  <c r="AO11" i="6"/>
  <c r="D11" i="6"/>
  <c r="C11" i="6"/>
  <c r="B11" i="6"/>
  <c r="A11" i="6"/>
  <c r="AO10" i="6"/>
  <c r="D10" i="6"/>
  <c r="C10" i="6"/>
  <c r="B10" i="6"/>
  <c r="A10" i="6"/>
  <c r="AO9" i="6"/>
  <c r="D9" i="6"/>
  <c r="C9" i="6"/>
  <c r="B9" i="6"/>
  <c r="A9" i="6"/>
  <c r="AO8" i="6"/>
  <c r="D8" i="6"/>
  <c r="C8" i="6"/>
  <c r="B8" i="6"/>
  <c r="A8" i="6"/>
  <c r="D7" i="6"/>
  <c r="C7" i="6"/>
  <c r="B7" i="6"/>
  <c r="A7" i="6"/>
  <c r="AO3" i="6"/>
  <c r="AO2" i="6"/>
  <c r="AO1" i="6"/>
  <c r="F1" i="6"/>
  <c r="B1" i="6"/>
  <c r="Q3" i="3"/>
  <c r="R3" i="3"/>
  <c r="S3" i="3"/>
  <c r="T3" i="3"/>
  <c r="U3" i="3"/>
  <c r="V3" i="3"/>
  <c r="W3" i="3"/>
  <c r="X3" i="3"/>
  <c r="Y3" i="3"/>
  <c r="Z3" i="3"/>
  <c r="Q4" i="3"/>
  <c r="R4" i="3"/>
  <c r="S4" i="3"/>
  <c r="T4" i="3"/>
  <c r="U4" i="3"/>
  <c r="V4" i="3"/>
  <c r="W4" i="3"/>
  <c r="X4" i="3"/>
  <c r="Y4" i="3"/>
  <c r="Z4" i="3"/>
  <c r="Q6" i="3"/>
  <c r="R6" i="3"/>
  <c r="S6" i="3"/>
  <c r="T6" i="3"/>
  <c r="U6" i="3"/>
  <c r="V6" i="3"/>
  <c r="W6" i="3"/>
  <c r="X6" i="3"/>
  <c r="Y6" i="3"/>
  <c r="Z6" i="3"/>
  <c r="N4" i="3"/>
  <c r="M4" i="3"/>
  <c r="L4" i="3"/>
  <c r="K4" i="3"/>
  <c r="J4" i="3"/>
  <c r="I4" i="3"/>
  <c r="H4" i="3"/>
  <c r="G4" i="3"/>
  <c r="F4" i="3"/>
  <c r="E4" i="3"/>
  <c r="N6" i="3"/>
  <c r="M6" i="3"/>
  <c r="L6" i="3"/>
  <c r="K6" i="3"/>
  <c r="J6" i="3"/>
  <c r="I6" i="3"/>
  <c r="H6" i="3"/>
  <c r="G6" i="3"/>
  <c r="F6" i="3"/>
  <c r="E6" i="3"/>
  <c r="A1" i="1"/>
  <c r="B1" i="1"/>
  <c r="E5" i="5"/>
  <c r="E3" i="5"/>
  <c r="E4" i="5"/>
  <c r="E2" i="5"/>
  <c r="R11" i="1"/>
  <c r="R12" i="1"/>
  <c r="R13" i="1"/>
  <c r="R15" i="1"/>
  <c r="S8" i="1"/>
  <c r="S14" i="1"/>
  <c r="R16" i="1"/>
  <c r="R17" i="1"/>
  <c r="R18" i="1"/>
  <c r="R19" i="1"/>
  <c r="S20" i="1"/>
  <c r="R23" i="1"/>
  <c r="R24" i="1"/>
  <c r="R25" i="1"/>
  <c r="S26" i="1"/>
  <c r="S28" i="1"/>
  <c r="R29" i="1"/>
  <c r="R41" i="1"/>
  <c r="R42" i="1"/>
  <c r="S44" i="1"/>
  <c r="R46" i="1"/>
  <c r="R47" i="1"/>
  <c r="R48" i="1"/>
  <c r="R49" i="1"/>
  <c r="R50" i="1"/>
  <c r="R52" i="1"/>
  <c r="R53" i="1"/>
  <c r="R54" i="1"/>
  <c r="R55" i="1"/>
  <c r="R56" i="1"/>
  <c r="R57" i="1"/>
  <c r="R58" i="1"/>
  <c r="R59" i="1"/>
  <c r="S60" i="1"/>
  <c r="S62" i="1"/>
  <c r="R63" i="1"/>
  <c r="R64" i="1"/>
  <c r="R67" i="1"/>
  <c r="R68" i="1"/>
  <c r="R69" i="1"/>
  <c r="R70" i="1"/>
  <c r="S71" i="1"/>
  <c r="R72" i="1"/>
  <c r="R74" i="1"/>
  <c r="S75" i="1"/>
  <c r="R76" i="1"/>
  <c r="R77" i="1"/>
  <c r="R78" i="1"/>
  <c r="S79" i="1"/>
  <c r="R80" i="1"/>
  <c r="R81" i="1"/>
  <c r="R82" i="1"/>
  <c r="R84" i="1"/>
  <c r="R86" i="1"/>
  <c r="R87" i="1"/>
  <c r="S88" i="1"/>
  <c r="AA11" i="1"/>
  <c r="AA12" i="1"/>
  <c r="AA13" i="1"/>
  <c r="AA15" i="1"/>
  <c r="AB8" i="1"/>
  <c r="AB14" i="1"/>
  <c r="AA16" i="1"/>
  <c r="AA17" i="1"/>
  <c r="AA18" i="1"/>
  <c r="AA19" i="1"/>
  <c r="AB20" i="1"/>
  <c r="AA23" i="1"/>
  <c r="AA24" i="1"/>
  <c r="AA25" i="1"/>
  <c r="AB26" i="1"/>
  <c r="AB28" i="1"/>
  <c r="AA29" i="1"/>
  <c r="AA41" i="1"/>
  <c r="AA42" i="1"/>
  <c r="AB44" i="1"/>
  <c r="AA46" i="1"/>
  <c r="AA47" i="1"/>
  <c r="AA48" i="1"/>
  <c r="AA49" i="1"/>
  <c r="AA50" i="1"/>
  <c r="AA52" i="1"/>
  <c r="AA53" i="1"/>
  <c r="AA54" i="1"/>
  <c r="AA55" i="1"/>
  <c r="AA56" i="1"/>
  <c r="AA57" i="1"/>
  <c r="AA58" i="1"/>
  <c r="AA59" i="1"/>
  <c r="AB60" i="1"/>
  <c r="AB62" i="1"/>
  <c r="AA63" i="1"/>
  <c r="AA64" i="1"/>
  <c r="AA67" i="1"/>
  <c r="AA68" i="1"/>
  <c r="AA69" i="1"/>
  <c r="AA70" i="1"/>
  <c r="AB71" i="1"/>
  <c r="AA72" i="1"/>
  <c r="AA74" i="1"/>
  <c r="AB75" i="1"/>
  <c r="AA76" i="1"/>
  <c r="AA77" i="1"/>
  <c r="AA78" i="1"/>
  <c r="AB79" i="1"/>
  <c r="AA80" i="1"/>
  <c r="AA81" i="1"/>
  <c r="AA82" i="1"/>
  <c r="AA84" i="1"/>
  <c r="AA86" i="1"/>
  <c r="AA87" i="1"/>
  <c r="AB88" i="1"/>
  <c r="AJ11" i="1"/>
  <c r="AJ12" i="1"/>
  <c r="AJ13" i="1"/>
  <c r="AJ15" i="1"/>
  <c r="AK8" i="1"/>
  <c r="AK14" i="1"/>
  <c r="AJ16" i="1"/>
  <c r="AJ17" i="1"/>
  <c r="AJ18" i="1"/>
  <c r="AJ19" i="1"/>
  <c r="AK20" i="1"/>
  <c r="AJ23" i="1"/>
  <c r="AJ24" i="1"/>
  <c r="AJ25" i="1"/>
  <c r="AK26" i="1"/>
  <c r="AK28" i="1"/>
  <c r="AJ29" i="1"/>
  <c r="AJ41" i="1"/>
  <c r="AJ42" i="1"/>
  <c r="AK44" i="1"/>
  <c r="AJ46" i="1"/>
  <c r="AJ47" i="1"/>
  <c r="AJ48" i="1"/>
  <c r="AJ49" i="1"/>
  <c r="AJ50" i="1"/>
  <c r="AJ52" i="1"/>
  <c r="AJ53" i="1"/>
  <c r="AJ54" i="1"/>
  <c r="AJ55" i="1"/>
  <c r="AJ56" i="1"/>
  <c r="AJ57" i="1"/>
  <c r="AJ58" i="1"/>
  <c r="AJ59" i="1"/>
  <c r="AK60" i="1"/>
  <c r="AK62" i="1"/>
  <c r="AJ63" i="1"/>
  <c r="AJ64" i="1"/>
  <c r="AJ67" i="1"/>
  <c r="AJ68" i="1"/>
  <c r="AJ69" i="1"/>
  <c r="AJ70" i="1"/>
  <c r="AK71" i="1"/>
  <c r="AJ72" i="1"/>
  <c r="AJ74" i="1"/>
  <c r="AK75" i="1"/>
  <c r="AJ76" i="1"/>
  <c r="AJ77" i="1"/>
  <c r="AJ78" i="1"/>
  <c r="AK79" i="1"/>
  <c r="AJ80" i="1"/>
  <c r="AJ81" i="1"/>
  <c r="AJ82" i="1"/>
  <c r="AJ84" i="1"/>
  <c r="AJ86" i="1"/>
  <c r="AJ87" i="1"/>
  <c r="AK88" i="1"/>
  <c r="J101" i="1"/>
  <c r="J102" i="1"/>
  <c r="J103" i="1"/>
  <c r="J99" i="1"/>
  <c r="J100" i="1"/>
  <c r="F94" i="1"/>
  <c r="G94" i="1"/>
  <c r="H94" i="1"/>
  <c r="E13" i="1"/>
  <c r="E18" i="1"/>
  <c r="E19" i="1"/>
  <c r="E24" i="1"/>
  <c r="E25" i="1"/>
  <c r="E54" i="1"/>
  <c r="E55" i="1"/>
  <c r="E56" i="1"/>
  <c r="E57" i="1"/>
  <c r="E58" i="1"/>
  <c r="E59" i="1"/>
  <c r="E70" i="1"/>
  <c r="E74" i="1"/>
  <c r="E78" i="1"/>
  <c r="E86" i="1"/>
  <c r="E87" i="1"/>
  <c r="E94" i="1"/>
  <c r="J94" i="1"/>
  <c r="J95" i="1"/>
  <c r="F96" i="1"/>
  <c r="G96" i="1"/>
  <c r="H96" i="1"/>
  <c r="E96" i="1"/>
  <c r="J96" i="1"/>
  <c r="Q8" i="1"/>
  <c r="Q14" i="1"/>
  <c r="Q20" i="1"/>
  <c r="Q26" i="1"/>
  <c r="Q44" i="1"/>
  <c r="Q62" i="1"/>
  <c r="Q71" i="1"/>
  <c r="Q75" i="1"/>
  <c r="Q79" i="1"/>
  <c r="Q88" i="1"/>
  <c r="Z8" i="1"/>
  <c r="Z14" i="1"/>
  <c r="Z20" i="1"/>
  <c r="Z26" i="1"/>
  <c r="Z44" i="1"/>
  <c r="Z62" i="1"/>
  <c r="Z71" i="1"/>
  <c r="Z75" i="1"/>
  <c r="Z79" i="1"/>
  <c r="Z88" i="1"/>
  <c r="H8" i="1"/>
  <c r="H14" i="1"/>
  <c r="H20" i="1"/>
  <c r="H26" i="1"/>
  <c r="H62" i="1"/>
  <c r="H71" i="1"/>
  <c r="H75" i="1"/>
  <c r="H79" i="1"/>
  <c r="H88" i="1"/>
  <c r="AI8" i="1"/>
  <c r="AI14" i="1"/>
  <c r="AI20" i="1"/>
  <c r="AI26" i="1"/>
  <c r="AI44" i="1"/>
  <c r="AI62" i="1"/>
  <c r="AI71" i="1"/>
  <c r="AI75" i="1"/>
  <c r="AI79" i="1"/>
  <c r="AI88" i="1"/>
  <c r="J97" i="1"/>
  <c r="F98" i="1"/>
  <c r="G98" i="1"/>
  <c r="E98" i="1"/>
  <c r="H98" i="1"/>
  <c r="J98" i="1"/>
  <c r="E104" i="1"/>
  <c r="F104" i="1"/>
  <c r="G104" i="1"/>
  <c r="H104" i="1"/>
  <c r="J104" i="1"/>
  <c r="K8" i="1"/>
  <c r="K14" i="1"/>
  <c r="K20" i="1"/>
  <c r="K26" i="1"/>
  <c r="K28" i="1"/>
  <c r="K44" i="1"/>
  <c r="K60" i="1"/>
  <c r="K62" i="1"/>
  <c r="K71" i="1"/>
  <c r="K75" i="1"/>
  <c r="K79" i="1"/>
  <c r="K88" i="1"/>
  <c r="K89" i="1"/>
  <c r="E105" i="1"/>
  <c r="T8" i="1"/>
  <c r="T14" i="1"/>
  <c r="T20" i="1"/>
  <c r="T26" i="1"/>
  <c r="T28" i="1"/>
  <c r="T44" i="1"/>
  <c r="T60" i="1"/>
  <c r="T62" i="1"/>
  <c r="T71" i="1"/>
  <c r="T75" i="1"/>
  <c r="T79" i="1"/>
  <c r="T88" i="1"/>
  <c r="T89" i="1"/>
  <c r="F105" i="1"/>
  <c r="AC8" i="1"/>
  <c r="AC14" i="1"/>
  <c r="AC20" i="1"/>
  <c r="AC26" i="1"/>
  <c r="AC28" i="1"/>
  <c r="AC44" i="1"/>
  <c r="AC60" i="1"/>
  <c r="AC62" i="1"/>
  <c r="AC71" i="1"/>
  <c r="AC75" i="1"/>
  <c r="AC79" i="1"/>
  <c r="AC88" i="1"/>
  <c r="AC89" i="1"/>
  <c r="G105" i="1"/>
  <c r="AL8" i="1"/>
  <c r="AL14" i="1"/>
  <c r="AL20" i="1"/>
  <c r="AL26" i="1"/>
  <c r="AL28" i="1"/>
  <c r="AL44" i="1"/>
  <c r="AL60" i="1"/>
  <c r="AL62" i="1"/>
  <c r="AL71" i="1"/>
  <c r="AL75" i="1"/>
  <c r="AL79" i="1"/>
  <c r="AL88" i="1"/>
  <c r="AL89" i="1"/>
  <c r="H105" i="1"/>
  <c r="J105" i="1"/>
  <c r="E106" i="1"/>
  <c r="F106" i="1"/>
  <c r="G106" i="1"/>
  <c r="H106" i="1"/>
  <c r="J106" i="1"/>
  <c r="E107" i="1"/>
  <c r="F107" i="1"/>
  <c r="G107" i="1"/>
  <c r="H107" i="1"/>
  <c r="J107" i="1"/>
  <c r="J93" i="1"/>
  <c r="H110" i="1"/>
  <c r="G110" i="1"/>
  <c r="F110" i="1"/>
  <c r="E110" i="1"/>
  <c r="N3" i="3"/>
  <c r="M3" i="3"/>
  <c r="L3" i="3"/>
  <c r="K3" i="3"/>
  <c r="J3" i="3"/>
  <c r="I3" i="3"/>
  <c r="H3" i="3"/>
  <c r="G3" i="3"/>
  <c r="F3" i="3"/>
  <c r="E3" i="3"/>
  <c r="E108" i="1"/>
  <c r="J8" i="1"/>
  <c r="J14" i="1"/>
  <c r="J20" i="1"/>
  <c r="J26" i="1"/>
  <c r="J28" i="1"/>
  <c r="J44" i="1"/>
  <c r="J60" i="1"/>
  <c r="J62" i="1"/>
  <c r="J71" i="1"/>
  <c r="J75" i="1"/>
  <c r="J79" i="1"/>
  <c r="J88" i="1"/>
  <c r="E89" i="1"/>
  <c r="Z87" i="3"/>
  <c r="Y87" i="3"/>
  <c r="X87" i="3"/>
  <c r="T87" i="3"/>
  <c r="S87" i="3"/>
  <c r="R87" i="3"/>
  <c r="Q87" i="3"/>
  <c r="Z86" i="3"/>
  <c r="Y86" i="3"/>
  <c r="X86" i="3"/>
  <c r="T86" i="3"/>
  <c r="S86" i="3"/>
  <c r="R86" i="3"/>
  <c r="Q86" i="3"/>
  <c r="Z85" i="3"/>
  <c r="Y85" i="3"/>
  <c r="X85" i="3"/>
  <c r="T85" i="3"/>
  <c r="S85" i="3"/>
  <c r="R85" i="3"/>
  <c r="Q85" i="3"/>
  <c r="Z84" i="3"/>
  <c r="Y84" i="3"/>
  <c r="X84" i="3"/>
  <c r="T84" i="3"/>
  <c r="S84" i="3"/>
  <c r="R84" i="3"/>
  <c r="Q84" i="3"/>
  <c r="Z83" i="3"/>
  <c r="Y83" i="3"/>
  <c r="X83" i="3"/>
  <c r="T83" i="3"/>
  <c r="S83" i="3"/>
  <c r="R83" i="3"/>
  <c r="Q83" i="3"/>
  <c r="Z82" i="3"/>
  <c r="Y82" i="3"/>
  <c r="X82" i="3"/>
  <c r="T82" i="3"/>
  <c r="S82" i="3"/>
  <c r="R82" i="3"/>
  <c r="Q82" i="3"/>
  <c r="Z81" i="3"/>
  <c r="Y81" i="3"/>
  <c r="X81" i="3"/>
  <c r="T81" i="3"/>
  <c r="S81" i="3"/>
  <c r="R81" i="3"/>
  <c r="Q81" i="3"/>
  <c r="Z80" i="3"/>
  <c r="Y80" i="3"/>
  <c r="X80" i="3"/>
  <c r="T80" i="3"/>
  <c r="S80" i="3"/>
  <c r="R80" i="3"/>
  <c r="Q80" i="3"/>
  <c r="Z78" i="3"/>
  <c r="Y78" i="3"/>
  <c r="X78" i="3"/>
  <c r="T78" i="3"/>
  <c r="S78" i="3"/>
  <c r="R78" i="3"/>
  <c r="Q78" i="3"/>
  <c r="Z77" i="3"/>
  <c r="Y77" i="3"/>
  <c r="X77" i="3"/>
  <c r="T77" i="3"/>
  <c r="S77" i="3"/>
  <c r="R77" i="3"/>
  <c r="Q77" i="3"/>
  <c r="Z76" i="3"/>
  <c r="Y76" i="3"/>
  <c r="X76" i="3"/>
  <c r="T76" i="3"/>
  <c r="S76" i="3"/>
  <c r="R76" i="3"/>
  <c r="Q76" i="3"/>
  <c r="Z74" i="3"/>
  <c r="Y74" i="3"/>
  <c r="X74" i="3"/>
  <c r="T74" i="3"/>
  <c r="S74" i="3"/>
  <c r="R74" i="3"/>
  <c r="Q74" i="3"/>
  <c r="Z73" i="3"/>
  <c r="Y73" i="3"/>
  <c r="X73" i="3"/>
  <c r="T73" i="3"/>
  <c r="S73" i="3"/>
  <c r="R73" i="3"/>
  <c r="Q73" i="3"/>
  <c r="Z72" i="3"/>
  <c r="Y72" i="3"/>
  <c r="X72" i="3"/>
  <c r="T72" i="3"/>
  <c r="S72" i="3"/>
  <c r="R72" i="3"/>
  <c r="Q72" i="3"/>
  <c r="Z70" i="3"/>
  <c r="Y70" i="3"/>
  <c r="X70" i="3"/>
  <c r="T70" i="3"/>
  <c r="S70" i="3"/>
  <c r="R70" i="3"/>
  <c r="Q70" i="3"/>
  <c r="Z69" i="3"/>
  <c r="Y69" i="3"/>
  <c r="X69" i="3"/>
  <c r="T69" i="3"/>
  <c r="S69" i="3"/>
  <c r="R69" i="3"/>
  <c r="Q69" i="3"/>
  <c r="Z68" i="3"/>
  <c r="Y68" i="3"/>
  <c r="X68" i="3"/>
  <c r="T68" i="3"/>
  <c r="S68" i="3"/>
  <c r="R68" i="3"/>
  <c r="Q68" i="3"/>
  <c r="Z67" i="3"/>
  <c r="Y67" i="3"/>
  <c r="X67" i="3"/>
  <c r="T67" i="3"/>
  <c r="S67" i="3"/>
  <c r="R67" i="3"/>
  <c r="Q67" i="3"/>
  <c r="Z66" i="3"/>
  <c r="Y66" i="3"/>
  <c r="X66" i="3"/>
  <c r="T66" i="3"/>
  <c r="S66" i="3"/>
  <c r="R66" i="3"/>
  <c r="Q66" i="3"/>
  <c r="Z65" i="3"/>
  <c r="Y65" i="3"/>
  <c r="X65" i="3"/>
  <c r="T65" i="3"/>
  <c r="S65" i="3"/>
  <c r="R65" i="3"/>
  <c r="Q65" i="3"/>
  <c r="Z64" i="3"/>
  <c r="Y64" i="3"/>
  <c r="X64" i="3"/>
  <c r="T64" i="3"/>
  <c r="S64" i="3"/>
  <c r="R64" i="3"/>
  <c r="Q64" i="3"/>
  <c r="Z63" i="3"/>
  <c r="Y63" i="3"/>
  <c r="X63" i="3"/>
  <c r="T63" i="3"/>
  <c r="S63" i="3"/>
  <c r="R63" i="3"/>
  <c r="Q63" i="3"/>
  <c r="Z43" i="3"/>
  <c r="Y43" i="3"/>
  <c r="X43" i="3"/>
  <c r="T43" i="3"/>
  <c r="S43" i="3"/>
  <c r="R43" i="3"/>
  <c r="Q43" i="3"/>
  <c r="Z42" i="3"/>
  <c r="Y42" i="3"/>
  <c r="X42" i="3"/>
  <c r="T42" i="3"/>
  <c r="S42" i="3"/>
  <c r="R42" i="3"/>
  <c r="Q42" i="3"/>
  <c r="Z41" i="3"/>
  <c r="Y41" i="3"/>
  <c r="X41" i="3"/>
  <c r="T41" i="3"/>
  <c r="S41" i="3"/>
  <c r="R41" i="3"/>
  <c r="Q41" i="3"/>
  <c r="Z40" i="3"/>
  <c r="Y40" i="3"/>
  <c r="X40" i="3"/>
  <c r="T40" i="3"/>
  <c r="S40" i="3"/>
  <c r="R40" i="3"/>
  <c r="Q40" i="3"/>
  <c r="Z39" i="3"/>
  <c r="Y39" i="3"/>
  <c r="X39" i="3"/>
  <c r="T39" i="3"/>
  <c r="S39" i="3"/>
  <c r="R39" i="3"/>
  <c r="Q39" i="3"/>
  <c r="Z38" i="3"/>
  <c r="Y38" i="3"/>
  <c r="X38" i="3"/>
  <c r="T38" i="3"/>
  <c r="S38" i="3"/>
  <c r="R38" i="3"/>
  <c r="Q38" i="3"/>
  <c r="Z37" i="3"/>
  <c r="Y37" i="3"/>
  <c r="X37" i="3"/>
  <c r="T37" i="3"/>
  <c r="S37" i="3"/>
  <c r="R37" i="3"/>
  <c r="Q37" i="3"/>
  <c r="Z36" i="3"/>
  <c r="Y36" i="3"/>
  <c r="X36" i="3"/>
  <c r="T36" i="3"/>
  <c r="S36" i="3"/>
  <c r="R36" i="3"/>
  <c r="Q36" i="3"/>
  <c r="Z35" i="3"/>
  <c r="Y35" i="3"/>
  <c r="X35" i="3"/>
  <c r="T35" i="3"/>
  <c r="S35" i="3"/>
  <c r="R35" i="3"/>
  <c r="Q35" i="3"/>
  <c r="Z34" i="3"/>
  <c r="Y34" i="3"/>
  <c r="X34" i="3"/>
  <c r="T34" i="3"/>
  <c r="S34" i="3"/>
  <c r="R34" i="3"/>
  <c r="Q34" i="3"/>
  <c r="Z33" i="3"/>
  <c r="Y33" i="3"/>
  <c r="X33" i="3"/>
  <c r="T33" i="3"/>
  <c r="S33" i="3"/>
  <c r="R33" i="3"/>
  <c r="Q33" i="3"/>
  <c r="Z32" i="3"/>
  <c r="Y32" i="3"/>
  <c r="X32" i="3"/>
  <c r="T32" i="3"/>
  <c r="S32" i="3"/>
  <c r="R32" i="3"/>
  <c r="Q32" i="3"/>
  <c r="Z31" i="3"/>
  <c r="Y31" i="3"/>
  <c r="X31" i="3"/>
  <c r="T31" i="3"/>
  <c r="S31" i="3"/>
  <c r="R31" i="3"/>
  <c r="Q31" i="3"/>
  <c r="Z30" i="3"/>
  <c r="Y30" i="3"/>
  <c r="X30" i="3"/>
  <c r="T30" i="3"/>
  <c r="S30" i="3"/>
  <c r="R30" i="3"/>
  <c r="Q30" i="3"/>
  <c r="Z29" i="3"/>
  <c r="Y29" i="3"/>
  <c r="X29" i="3"/>
  <c r="T29" i="3"/>
  <c r="S29" i="3"/>
  <c r="R29" i="3"/>
  <c r="Q29" i="3"/>
  <c r="Z25" i="3"/>
  <c r="Y25" i="3"/>
  <c r="X25" i="3"/>
  <c r="T25" i="3"/>
  <c r="S25" i="3"/>
  <c r="R25" i="3"/>
  <c r="Q25" i="3"/>
  <c r="Z24" i="3"/>
  <c r="Y24" i="3"/>
  <c r="X24" i="3"/>
  <c r="T24" i="3"/>
  <c r="S24" i="3"/>
  <c r="R24" i="3"/>
  <c r="Q24" i="3"/>
  <c r="Z23" i="3"/>
  <c r="Y23" i="3"/>
  <c r="X23" i="3"/>
  <c r="T23" i="3"/>
  <c r="S23" i="3"/>
  <c r="R23" i="3"/>
  <c r="Q23" i="3"/>
  <c r="Z22" i="3"/>
  <c r="Y22" i="3"/>
  <c r="X22" i="3"/>
  <c r="T22" i="3"/>
  <c r="S22" i="3"/>
  <c r="R22" i="3"/>
  <c r="Q22" i="3"/>
  <c r="Z21" i="3"/>
  <c r="Y21" i="3"/>
  <c r="X21" i="3"/>
  <c r="T21" i="3"/>
  <c r="S21" i="3"/>
  <c r="R21" i="3"/>
  <c r="Q21" i="3"/>
  <c r="Z19" i="3"/>
  <c r="Y19" i="3"/>
  <c r="X19" i="3"/>
  <c r="T19" i="3"/>
  <c r="S19" i="3"/>
  <c r="R19" i="3"/>
  <c r="Q19" i="3"/>
  <c r="Z18" i="3"/>
  <c r="Y18" i="3"/>
  <c r="X18" i="3"/>
  <c r="T18" i="3"/>
  <c r="S18" i="3"/>
  <c r="R18" i="3"/>
  <c r="Q18" i="3"/>
  <c r="Z17" i="3"/>
  <c r="Y17" i="3"/>
  <c r="X17" i="3"/>
  <c r="T17" i="3"/>
  <c r="S17" i="3"/>
  <c r="R17" i="3"/>
  <c r="Q17" i="3"/>
  <c r="Z16" i="3"/>
  <c r="Y16" i="3"/>
  <c r="X16" i="3"/>
  <c r="T16" i="3"/>
  <c r="S16" i="3"/>
  <c r="R16" i="3"/>
  <c r="Z15" i="3"/>
  <c r="Y15" i="3"/>
  <c r="X15" i="3"/>
  <c r="T15" i="3"/>
  <c r="S15" i="3"/>
  <c r="R15" i="3"/>
  <c r="Q15" i="3"/>
  <c r="Z13" i="3"/>
  <c r="Y13" i="3"/>
  <c r="X13" i="3"/>
  <c r="T13" i="3"/>
  <c r="S13" i="3"/>
  <c r="R13" i="3"/>
  <c r="Z12" i="3"/>
  <c r="Y12" i="3"/>
  <c r="X12" i="3"/>
  <c r="T12" i="3"/>
  <c r="S12" i="3"/>
  <c r="R12" i="3"/>
  <c r="Z11" i="3"/>
  <c r="Y11" i="3"/>
  <c r="X11" i="3"/>
  <c r="T11" i="3"/>
  <c r="S11" i="3"/>
  <c r="R11" i="3"/>
  <c r="Z10" i="3"/>
  <c r="Y10" i="3"/>
  <c r="X10" i="3"/>
  <c r="T10" i="3"/>
  <c r="S10" i="3"/>
  <c r="R10" i="3"/>
  <c r="Z9" i="3"/>
  <c r="Y9" i="3"/>
  <c r="X9" i="3"/>
  <c r="T9" i="3"/>
  <c r="S9" i="3"/>
  <c r="R9" i="3"/>
  <c r="Q13" i="3"/>
  <c r="Q12" i="3"/>
  <c r="Q11" i="3"/>
  <c r="Q10" i="3"/>
  <c r="Q9" i="3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8" i="1"/>
  <c r="AA9" i="3"/>
  <c r="AA10" i="3"/>
  <c r="AA11" i="3"/>
  <c r="AA12" i="3"/>
  <c r="AA13" i="3"/>
  <c r="AA8" i="3"/>
  <c r="AA15" i="3"/>
  <c r="AA16" i="3"/>
  <c r="AA17" i="3"/>
  <c r="AA18" i="3"/>
  <c r="AA19" i="3"/>
  <c r="AA14" i="3"/>
  <c r="AA21" i="3"/>
  <c r="AA22" i="3"/>
  <c r="AA23" i="3"/>
  <c r="AA24" i="3"/>
  <c r="AA25" i="3"/>
  <c r="AA20" i="3"/>
  <c r="AA26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28" i="3"/>
  <c r="AA60" i="3"/>
  <c r="AA63" i="3"/>
  <c r="AA64" i="3"/>
  <c r="AA65" i="3"/>
  <c r="AA66" i="3"/>
  <c r="AA67" i="3"/>
  <c r="AA68" i="3"/>
  <c r="AA69" i="3"/>
  <c r="AA70" i="3"/>
  <c r="AA62" i="3"/>
  <c r="AA72" i="3"/>
  <c r="AA73" i="3"/>
  <c r="AA74" i="3"/>
  <c r="AA71" i="3"/>
  <c r="AA76" i="3"/>
  <c r="AA77" i="3"/>
  <c r="AA78" i="3"/>
  <c r="AA75" i="3"/>
  <c r="AA80" i="3"/>
  <c r="AA81" i="3"/>
  <c r="AA82" i="3"/>
  <c r="AA83" i="3"/>
  <c r="AA84" i="3"/>
  <c r="AA85" i="3"/>
  <c r="AA86" i="3"/>
  <c r="AA87" i="3"/>
  <c r="AA79" i="3"/>
  <c r="AA88" i="3"/>
  <c r="AA89" i="3"/>
  <c r="O87" i="3"/>
  <c r="O86" i="3"/>
  <c r="O85" i="3"/>
  <c r="O84" i="3"/>
  <c r="O83" i="3"/>
  <c r="O82" i="3"/>
  <c r="O81" i="3"/>
  <c r="O80" i="3"/>
  <c r="O78" i="3"/>
  <c r="O77" i="3"/>
  <c r="O76" i="3"/>
  <c r="O74" i="3"/>
  <c r="O73" i="3"/>
  <c r="O72" i="3"/>
  <c r="O70" i="3"/>
  <c r="O69" i="3"/>
  <c r="O68" i="3"/>
  <c r="O67" i="3"/>
  <c r="O66" i="3"/>
  <c r="O65" i="3"/>
  <c r="O64" i="3"/>
  <c r="O63" i="3"/>
  <c r="O59" i="3"/>
  <c r="O58" i="3"/>
  <c r="O57" i="3"/>
  <c r="O56" i="3"/>
  <c r="O55" i="3"/>
  <c r="O5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5" i="3"/>
  <c r="O24" i="3"/>
  <c r="O23" i="3"/>
  <c r="O22" i="3"/>
  <c r="O21" i="3"/>
  <c r="O19" i="3"/>
  <c r="O18" i="3"/>
  <c r="O17" i="3"/>
  <c r="O15" i="3"/>
  <c r="O10" i="3"/>
  <c r="O11" i="3"/>
  <c r="O12" i="3"/>
  <c r="O13" i="3"/>
  <c r="O9" i="3"/>
  <c r="Z8" i="3"/>
  <c r="Z14" i="3"/>
  <c r="Z20" i="3"/>
  <c r="Z26" i="3"/>
  <c r="Z28" i="3"/>
  <c r="Z60" i="3"/>
  <c r="Z62" i="3"/>
  <c r="Z71" i="3"/>
  <c r="Z75" i="3"/>
  <c r="Z79" i="3"/>
  <c r="Z88" i="3"/>
  <c r="Z89" i="3"/>
  <c r="Y8" i="3"/>
  <c r="Y14" i="3"/>
  <c r="Y20" i="3"/>
  <c r="Y26" i="3"/>
  <c r="Y28" i="3"/>
  <c r="Y60" i="3"/>
  <c r="Y62" i="3"/>
  <c r="Y71" i="3"/>
  <c r="Y75" i="3"/>
  <c r="Y79" i="3"/>
  <c r="Y88" i="3"/>
  <c r="Y89" i="3"/>
  <c r="X8" i="3"/>
  <c r="X14" i="3"/>
  <c r="X20" i="3"/>
  <c r="X26" i="3"/>
  <c r="X28" i="3"/>
  <c r="X60" i="3"/>
  <c r="X62" i="3"/>
  <c r="X71" i="3"/>
  <c r="X75" i="3"/>
  <c r="X79" i="3"/>
  <c r="X88" i="3"/>
  <c r="X89" i="3"/>
  <c r="W89" i="3"/>
  <c r="T8" i="3"/>
  <c r="T14" i="3"/>
  <c r="T20" i="3"/>
  <c r="T26" i="3"/>
  <c r="T28" i="3"/>
  <c r="T60" i="3"/>
  <c r="T62" i="3"/>
  <c r="T71" i="3"/>
  <c r="T75" i="3"/>
  <c r="T79" i="3"/>
  <c r="T88" i="3"/>
  <c r="T89" i="3"/>
  <c r="S8" i="3"/>
  <c r="S14" i="3"/>
  <c r="S20" i="3"/>
  <c r="S26" i="3"/>
  <c r="S28" i="3"/>
  <c r="S60" i="3"/>
  <c r="S62" i="3"/>
  <c r="S71" i="3"/>
  <c r="S75" i="3"/>
  <c r="S79" i="3"/>
  <c r="S88" i="3"/>
  <c r="S89" i="3"/>
  <c r="R8" i="3"/>
  <c r="R14" i="3"/>
  <c r="R20" i="3"/>
  <c r="R26" i="3"/>
  <c r="R28" i="3"/>
  <c r="R60" i="3"/>
  <c r="R62" i="3"/>
  <c r="R71" i="3"/>
  <c r="R75" i="3"/>
  <c r="R79" i="3"/>
  <c r="R88" i="3"/>
  <c r="R89" i="3"/>
  <c r="Q8" i="3"/>
  <c r="Q14" i="3"/>
  <c r="Q20" i="3"/>
  <c r="Q26" i="3"/>
  <c r="Q28" i="3"/>
  <c r="Q60" i="3"/>
  <c r="Q62" i="3"/>
  <c r="Q71" i="3"/>
  <c r="Q75" i="3"/>
  <c r="Q79" i="3"/>
  <c r="Q88" i="3"/>
  <c r="Q89" i="3"/>
  <c r="AK89" i="1"/>
  <c r="AB89" i="1"/>
  <c r="S89" i="1"/>
  <c r="N89" i="1"/>
  <c r="J89" i="1"/>
  <c r="E88" i="1"/>
  <c r="E79" i="1"/>
  <c r="E75" i="1"/>
  <c r="E71" i="1"/>
  <c r="E62" i="1"/>
  <c r="E60" i="1"/>
  <c r="E44" i="1"/>
  <c r="E26" i="1"/>
  <c r="E28" i="1"/>
  <c r="E20" i="1"/>
  <c r="E14" i="1"/>
  <c r="E8" i="1"/>
  <c r="O8" i="3"/>
  <c r="O14" i="3"/>
  <c r="O20" i="3"/>
  <c r="O26" i="3"/>
  <c r="O28" i="3"/>
  <c r="O60" i="3"/>
  <c r="O62" i="3"/>
  <c r="O71" i="3"/>
  <c r="O75" i="3"/>
  <c r="O79" i="3"/>
  <c r="O88" i="3"/>
  <c r="O89" i="3"/>
  <c r="D88" i="3"/>
  <c r="C88" i="3"/>
  <c r="B88" i="3"/>
  <c r="A88" i="3"/>
  <c r="D87" i="3"/>
  <c r="C87" i="3"/>
  <c r="B87" i="3"/>
  <c r="A87" i="3"/>
  <c r="D86" i="3"/>
  <c r="C86" i="3"/>
  <c r="B86" i="3"/>
  <c r="A86" i="3"/>
  <c r="D85" i="3"/>
  <c r="C85" i="3"/>
  <c r="B85" i="3"/>
  <c r="A85" i="3"/>
  <c r="D84" i="3"/>
  <c r="C84" i="3"/>
  <c r="B84" i="3"/>
  <c r="A84" i="3"/>
  <c r="D83" i="3"/>
  <c r="C83" i="3"/>
  <c r="B83" i="3"/>
  <c r="A83" i="3"/>
  <c r="D82" i="3"/>
  <c r="C82" i="3"/>
  <c r="B82" i="3"/>
  <c r="A82" i="3"/>
  <c r="D81" i="3"/>
  <c r="C81" i="3"/>
  <c r="B81" i="3"/>
  <c r="A81" i="3"/>
  <c r="D80" i="3"/>
  <c r="C80" i="3"/>
  <c r="B80" i="3"/>
  <c r="A80" i="3"/>
  <c r="D79" i="3"/>
  <c r="C79" i="3"/>
  <c r="B79" i="3"/>
  <c r="A79" i="3"/>
  <c r="D78" i="3"/>
  <c r="C78" i="3"/>
  <c r="B78" i="3"/>
  <c r="A78" i="3"/>
  <c r="D77" i="3"/>
  <c r="C77" i="3"/>
  <c r="B77" i="3"/>
  <c r="A77" i="3"/>
  <c r="D76" i="3"/>
  <c r="C76" i="3"/>
  <c r="B76" i="3"/>
  <c r="A76" i="3"/>
  <c r="D75" i="3"/>
  <c r="C75" i="3"/>
  <c r="B75" i="3"/>
  <c r="A75" i="3"/>
  <c r="D74" i="3"/>
  <c r="C74" i="3"/>
  <c r="B74" i="3"/>
  <c r="A74" i="3"/>
  <c r="D73" i="3"/>
  <c r="C73" i="3"/>
  <c r="B73" i="3"/>
  <c r="A73" i="3"/>
  <c r="D72" i="3"/>
  <c r="C72" i="3"/>
  <c r="B72" i="3"/>
  <c r="A72" i="3"/>
  <c r="D71" i="3"/>
  <c r="C71" i="3"/>
  <c r="B71" i="3"/>
  <c r="A71" i="3"/>
  <c r="D70" i="3"/>
  <c r="C70" i="3"/>
  <c r="B70" i="3"/>
  <c r="A70" i="3"/>
  <c r="D69" i="3"/>
  <c r="C69" i="3"/>
  <c r="B69" i="3"/>
  <c r="A69" i="3"/>
  <c r="D68" i="3"/>
  <c r="C68" i="3"/>
  <c r="B68" i="3"/>
  <c r="A68" i="3"/>
  <c r="D67" i="3"/>
  <c r="C67" i="3"/>
  <c r="B67" i="3"/>
  <c r="A67" i="3"/>
  <c r="D66" i="3"/>
  <c r="C66" i="3"/>
  <c r="B66" i="3"/>
  <c r="A66" i="3"/>
  <c r="D65" i="3"/>
  <c r="C65" i="3"/>
  <c r="B65" i="3"/>
  <c r="A65" i="3"/>
  <c r="D64" i="3"/>
  <c r="C64" i="3"/>
  <c r="B64" i="3"/>
  <c r="A64" i="3"/>
  <c r="D63" i="3"/>
  <c r="C63" i="3"/>
  <c r="B63" i="3"/>
  <c r="A63" i="3"/>
  <c r="D62" i="3"/>
  <c r="C62" i="3"/>
  <c r="B62" i="3"/>
  <c r="A62" i="3"/>
  <c r="D61" i="3"/>
  <c r="C61" i="3"/>
  <c r="B61" i="3"/>
  <c r="A61" i="3"/>
  <c r="D60" i="3"/>
  <c r="C60" i="3"/>
  <c r="B60" i="3"/>
  <c r="A60" i="3"/>
  <c r="D59" i="3"/>
  <c r="C59" i="3"/>
  <c r="B59" i="3"/>
  <c r="A59" i="3"/>
  <c r="D58" i="3"/>
  <c r="C58" i="3"/>
  <c r="B58" i="3"/>
  <c r="A58" i="3"/>
  <c r="D57" i="3"/>
  <c r="C57" i="3"/>
  <c r="B57" i="3"/>
  <c r="A57" i="3"/>
  <c r="D56" i="3"/>
  <c r="C56" i="3"/>
  <c r="B56" i="3"/>
  <c r="A56" i="3"/>
  <c r="D55" i="3"/>
  <c r="C55" i="3"/>
  <c r="B55" i="3"/>
  <c r="A55" i="3"/>
  <c r="D54" i="3"/>
  <c r="C54" i="3"/>
  <c r="B54" i="3"/>
  <c r="A54" i="3"/>
  <c r="D53" i="3"/>
  <c r="B53" i="3"/>
  <c r="A53" i="3"/>
  <c r="D52" i="3"/>
  <c r="C52" i="3"/>
  <c r="B52" i="3"/>
  <c r="A52" i="3"/>
  <c r="D51" i="3"/>
  <c r="C51" i="3"/>
  <c r="B51" i="3"/>
  <c r="A51" i="3"/>
  <c r="D50" i="3"/>
  <c r="C50" i="3"/>
  <c r="B50" i="3"/>
  <c r="A50" i="3"/>
  <c r="D49" i="3"/>
  <c r="C49" i="3"/>
  <c r="B49" i="3"/>
  <c r="A49" i="3"/>
  <c r="D48" i="3"/>
  <c r="C48" i="3"/>
  <c r="B48" i="3"/>
  <c r="A48" i="3"/>
  <c r="D47" i="3"/>
  <c r="C47" i="3"/>
  <c r="B47" i="3"/>
  <c r="A47" i="3"/>
  <c r="D46" i="3"/>
  <c r="C46" i="3"/>
  <c r="B46" i="3"/>
  <c r="A46" i="3"/>
  <c r="D45" i="3"/>
  <c r="C45" i="3"/>
  <c r="B45" i="3"/>
  <c r="A45" i="3"/>
  <c r="D44" i="3"/>
  <c r="C44" i="3"/>
  <c r="B44" i="3"/>
  <c r="A44" i="3"/>
  <c r="D43" i="3"/>
  <c r="C43" i="3"/>
  <c r="B43" i="3"/>
  <c r="A43" i="3"/>
  <c r="D42" i="3"/>
  <c r="C42" i="3"/>
  <c r="B42" i="3"/>
  <c r="A42" i="3"/>
  <c r="D41" i="3"/>
  <c r="C41" i="3"/>
  <c r="B41" i="3"/>
  <c r="A41" i="3"/>
  <c r="D40" i="3"/>
  <c r="C40" i="3"/>
  <c r="B40" i="3"/>
  <c r="A40" i="3"/>
  <c r="D39" i="3"/>
  <c r="C39" i="3"/>
  <c r="B39" i="3"/>
  <c r="A39" i="3"/>
  <c r="D38" i="3"/>
  <c r="C38" i="3"/>
  <c r="B38" i="3"/>
  <c r="A38" i="3"/>
  <c r="D37" i="3"/>
  <c r="C37" i="3"/>
  <c r="B37" i="3"/>
  <c r="A37" i="3"/>
  <c r="D36" i="3"/>
  <c r="C36" i="3"/>
  <c r="B36" i="3"/>
  <c r="A36" i="3"/>
  <c r="D35" i="3"/>
  <c r="C35" i="3"/>
  <c r="B35" i="3"/>
  <c r="A35" i="3"/>
  <c r="D34" i="3"/>
  <c r="C34" i="3"/>
  <c r="B34" i="3"/>
  <c r="A34" i="3"/>
  <c r="D33" i="3"/>
  <c r="C33" i="3"/>
  <c r="B33" i="3"/>
  <c r="A33" i="3"/>
  <c r="D32" i="3"/>
  <c r="C32" i="3"/>
  <c r="B32" i="3"/>
  <c r="A32" i="3"/>
  <c r="D31" i="3"/>
  <c r="C31" i="3"/>
  <c r="B31" i="3"/>
  <c r="A31" i="3"/>
  <c r="D30" i="3"/>
  <c r="C30" i="3"/>
  <c r="B30" i="3"/>
  <c r="A30" i="3"/>
  <c r="D29" i="3"/>
  <c r="C29" i="3"/>
  <c r="B29" i="3"/>
  <c r="A29" i="3"/>
  <c r="D28" i="3"/>
  <c r="C28" i="3"/>
  <c r="B28" i="3"/>
  <c r="A28" i="3"/>
  <c r="D27" i="3"/>
  <c r="C27" i="3"/>
  <c r="B27" i="3"/>
  <c r="A27" i="3"/>
  <c r="D26" i="3"/>
  <c r="C26" i="3"/>
  <c r="B26" i="3"/>
  <c r="A26" i="3"/>
  <c r="D25" i="3"/>
  <c r="C25" i="3"/>
  <c r="B25" i="3"/>
  <c r="A25" i="3"/>
  <c r="D24" i="3"/>
  <c r="C24" i="3"/>
  <c r="B24" i="3"/>
  <c r="A24" i="3"/>
  <c r="D23" i="3"/>
  <c r="C23" i="3"/>
  <c r="B23" i="3"/>
  <c r="A23" i="3"/>
  <c r="D22" i="3"/>
  <c r="C22" i="3"/>
  <c r="B22" i="3"/>
  <c r="A22" i="3"/>
  <c r="D21" i="3"/>
  <c r="C21" i="3"/>
  <c r="B21" i="3"/>
  <c r="A21" i="3"/>
  <c r="D20" i="3"/>
  <c r="C20" i="3"/>
  <c r="B20" i="3"/>
  <c r="A20" i="3"/>
  <c r="D19" i="3"/>
  <c r="C19" i="3"/>
  <c r="B19" i="3"/>
  <c r="A19" i="3"/>
  <c r="D18" i="3"/>
  <c r="C18" i="3"/>
  <c r="B18" i="3"/>
  <c r="A18" i="3"/>
  <c r="D17" i="3"/>
  <c r="C17" i="3"/>
  <c r="B17" i="3"/>
  <c r="A17" i="3"/>
  <c r="D16" i="3"/>
  <c r="C16" i="3"/>
  <c r="B16" i="3"/>
  <c r="A16" i="3"/>
  <c r="D15" i="3"/>
  <c r="C15" i="3"/>
  <c r="B15" i="3"/>
  <c r="A15" i="3"/>
  <c r="D14" i="3"/>
  <c r="C14" i="3"/>
  <c r="B14" i="3"/>
  <c r="A14" i="3"/>
  <c r="D13" i="3"/>
  <c r="C13" i="3"/>
  <c r="B13" i="3"/>
  <c r="A13" i="3"/>
  <c r="D12" i="3"/>
  <c r="C12" i="3"/>
  <c r="B12" i="3"/>
  <c r="A12" i="3"/>
  <c r="D11" i="3"/>
  <c r="C11" i="3"/>
  <c r="B11" i="3"/>
  <c r="A11" i="3"/>
  <c r="D10" i="3"/>
  <c r="C10" i="3"/>
  <c r="B10" i="3"/>
  <c r="A10" i="3"/>
  <c r="D9" i="3"/>
  <c r="C9" i="3"/>
  <c r="A9" i="3"/>
  <c r="D8" i="3"/>
  <c r="C8" i="3"/>
  <c r="B8" i="3"/>
  <c r="A8" i="3"/>
  <c r="D7" i="3"/>
  <c r="C7" i="3"/>
  <c r="B7" i="3"/>
  <c r="A7" i="3"/>
  <c r="D88" i="1"/>
  <c r="C88" i="1"/>
  <c r="B88" i="1"/>
  <c r="A88" i="1"/>
  <c r="D87" i="1"/>
  <c r="C87" i="1"/>
  <c r="B87" i="1"/>
  <c r="A87" i="1"/>
  <c r="D86" i="1"/>
  <c r="C86" i="1"/>
  <c r="B86" i="1"/>
  <c r="A86" i="1"/>
  <c r="D85" i="1"/>
  <c r="C85" i="1"/>
  <c r="B85" i="1"/>
  <c r="A85" i="1"/>
  <c r="D84" i="1"/>
  <c r="C84" i="1"/>
  <c r="B84" i="1"/>
  <c r="A84" i="1"/>
  <c r="D83" i="1"/>
  <c r="C83" i="1"/>
  <c r="B83" i="1"/>
  <c r="A83" i="1"/>
  <c r="D82" i="1"/>
  <c r="C82" i="1"/>
  <c r="B82" i="1"/>
  <c r="A82" i="1"/>
  <c r="D81" i="1"/>
  <c r="C81" i="1"/>
  <c r="B81" i="1"/>
  <c r="A81" i="1"/>
  <c r="D80" i="1"/>
  <c r="C80" i="1"/>
  <c r="B80" i="1"/>
  <c r="A80" i="1"/>
  <c r="D79" i="1"/>
  <c r="C79" i="1"/>
  <c r="B79" i="1"/>
  <c r="A79" i="1"/>
  <c r="D78" i="1"/>
  <c r="C78" i="1"/>
  <c r="B78" i="1"/>
  <c r="A78" i="1"/>
  <c r="D77" i="1"/>
  <c r="C77" i="1"/>
  <c r="B77" i="1"/>
  <c r="A77" i="1"/>
  <c r="D76" i="1"/>
  <c r="C76" i="1"/>
  <c r="B76" i="1"/>
  <c r="A76" i="1"/>
  <c r="D75" i="1"/>
  <c r="C75" i="1"/>
  <c r="B75" i="1"/>
  <c r="A75" i="1"/>
  <c r="D74" i="1"/>
  <c r="C74" i="1"/>
  <c r="B74" i="1"/>
  <c r="A74" i="1"/>
  <c r="D73" i="1"/>
  <c r="C73" i="1"/>
  <c r="B73" i="1"/>
  <c r="A73" i="1"/>
  <c r="D72" i="1"/>
  <c r="C72" i="1"/>
  <c r="B72" i="1"/>
  <c r="A72" i="1"/>
  <c r="D71" i="1"/>
  <c r="C71" i="1"/>
  <c r="B71" i="1"/>
  <c r="A71" i="1"/>
  <c r="D70" i="1"/>
  <c r="C70" i="1"/>
  <c r="B70" i="1"/>
  <c r="A70" i="1"/>
  <c r="D69" i="1"/>
  <c r="C69" i="1"/>
  <c r="B69" i="1"/>
  <c r="A69" i="1"/>
  <c r="D68" i="1"/>
  <c r="C68" i="1"/>
  <c r="B68" i="1"/>
  <c r="A68" i="1"/>
  <c r="D67" i="1"/>
  <c r="C67" i="1"/>
  <c r="B67" i="1"/>
  <c r="A67" i="1"/>
  <c r="D66" i="1"/>
  <c r="C66" i="1"/>
  <c r="B66" i="1"/>
  <c r="A66" i="1"/>
  <c r="D65" i="1"/>
  <c r="C65" i="1"/>
  <c r="B65" i="1"/>
  <c r="A65" i="1"/>
  <c r="D64" i="1"/>
  <c r="C64" i="1"/>
  <c r="B64" i="1"/>
  <c r="A64" i="1"/>
  <c r="D63" i="1"/>
  <c r="C63" i="1"/>
  <c r="B63" i="1"/>
  <c r="A63" i="1"/>
  <c r="D62" i="1"/>
  <c r="C62" i="1"/>
  <c r="B62" i="1"/>
  <c r="A62" i="1"/>
  <c r="D61" i="1"/>
  <c r="C61" i="1"/>
  <c r="B61" i="1"/>
  <c r="A61" i="1"/>
  <c r="D60" i="1"/>
  <c r="C60" i="1"/>
  <c r="B60" i="1"/>
  <c r="A60" i="1"/>
  <c r="D59" i="1"/>
  <c r="C59" i="1"/>
  <c r="B59" i="1"/>
  <c r="A59" i="1"/>
  <c r="D58" i="1"/>
  <c r="C58" i="1"/>
  <c r="B58" i="1"/>
  <c r="A58" i="1"/>
  <c r="D57" i="1"/>
  <c r="C57" i="1"/>
  <c r="B57" i="1"/>
  <c r="A57" i="1"/>
  <c r="D56" i="1"/>
  <c r="C56" i="1"/>
  <c r="B56" i="1"/>
  <c r="A56" i="1"/>
  <c r="D55" i="1"/>
  <c r="C55" i="1"/>
  <c r="B55" i="1"/>
  <c r="A55" i="1"/>
  <c r="D54" i="1"/>
  <c r="C54" i="1"/>
  <c r="B54" i="1"/>
  <c r="A54" i="1"/>
  <c r="D53" i="1"/>
  <c r="B53" i="1"/>
  <c r="A53" i="1"/>
  <c r="D52" i="1"/>
  <c r="C52" i="1"/>
  <c r="B52" i="1"/>
  <c r="A52" i="1"/>
  <c r="D51" i="1"/>
  <c r="C51" i="1"/>
  <c r="B51" i="1"/>
  <c r="A51" i="1"/>
  <c r="D50" i="1"/>
  <c r="C50" i="1"/>
  <c r="B50" i="1"/>
  <c r="A50" i="1"/>
  <c r="D49" i="1"/>
  <c r="C49" i="1"/>
  <c r="B49" i="1"/>
  <c r="A49" i="1"/>
  <c r="D48" i="1"/>
  <c r="C48" i="1"/>
  <c r="B48" i="1"/>
  <c r="A48" i="1"/>
  <c r="D47" i="1"/>
  <c r="C47" i="1"/>
  <c r="B47" i="1"/>
  <c r="A47" i="1"/>
  <c r="D46" i="1"/>
  <c r="C46" i="1"/>
  <c r="B46" i="1"/>
  <c r="A46" i="1"/>
  <c r="D45" i="1"/>
  <c r="C45" i="1"/>
  <c r="B45" i="1"/>
  <c r="A45" i="1"/>
  <c r="D44" i="1"/>
  <c r="C44" i="1"/>
  <c r="B44" i="1"/>
  <c r="A44" i="1"/>
  <c r="D43" i="1"/>
  <c r="C43" i="1"/>
  <c r="B43" i="1"/>
  <c r="A43" i="1"/>
  <c r="D42" i="1"/>
  <c r="C42" i="1"/>
  <c r="B42" i="1"/>
  <c r="A42" i="1"/>
  <c r="D41" i="1"/>
  <c r="C41" i="1"/>
  <c r="B41" i="1"/>
  <c r="A41" i="1"/>
  <c r="D40" i="1"/>
  <c r="C40" i="1"/>
  <c r="B40" i="1"/>
  <c r="A40" i="1"/>
  <c r="D39" i="1"/>
  <c r="C39" i="1"/>
  <c r="B39" i="1"/>
  <c r="A39" i="1"/>
  <c r="D38" i="1"/>
  <c r="C38" i="1"/>
  <c r="B38" i="1"/>
  <c r="A38" i="1"/>
  <c r="D37" i="1"/>
  <c r="C37" i="1"/>
  <c r="B37" i="1"/>
  <c r="A37" i="1"/>
  <c r="D36" i="1"/>
  <c r="C36" i="1"/>
  <c r="B36" i="1"/>
  <c r="A36" i="1"/>
  <c r="D35" i="1"/>
  <c r="C35" i="1"/>
  <c r="B35" i="1"/>
  <c r="A35" i="1"/>
  <c r="D34" i="1"/>
  <c r="C34" i="1"/>
  <c r="B34" i="1"/>
  <c r="A34" i="1"/>
  <c r="D33" i="1"/>
  <c r="C33" i="1"/>
  <c r="B33" i="1"/>
  <c r="A33" i="1"/>
  <c r="D32" i="1"/>
  <c r="C32" i="1"/>
  <c r="B32" i="1"/>
  <c r="D31" i="1"/>
  <c r="C31" i="1"/>
  <c r="B31" i="1"/>
  <c r="A31" i="1"/>
  <c r="D30" i="1"/>
  <c r="C30" i="1"/>
  <c r="B30" i="1"/>
  <c r="A30" i="1"/>
  <c r="D29" i="1"/>
  <c r="C29" i="1"/>
  <c r="B29" i="1"/>
  <c r="A29" i="1"/>
  <c r="D28" i="1"/>
  <c r="C28" i="1"/>
  <c r="B28" i="1"/>
  <c r="A28" i="1"/>
  <c r="D27" i="1"/>
  <c r="C27" i="1"/>
  <c r="B27" i="1"/>
  <c r="A27" i="1"/>
  <c r="D26" i="1"/>
  <c r="C26" i="1"/>
  <c r="B26" i="1"/>
  <c r="A26" i="1"/>
  <c r="D25" i="1"/>
  <c r="C25" i="1"/>
  <c r="B25" i="1"/>
  <c r="A25" i="1"/>
  <c r="D24" i="1"/>
  <c r="C24" i="1"/>
  <c r="B24" i="1"/>
  <c r="A24" i="1"/>
  <c r="D23" i="1"/>
  <c r="C23" i="1"/>
  <c r="B23" i="1"/>
  <c r="A23" i="1"/>
  <c r="D22" i="1"/>
  <c r="C22" i="1"/>
  <c r="B22" i="1"/>
  <c r="A22" i="1"/>
  <c r="D21" i="1"/>
  <c r="C21" i="1"/>
  <c r="B21" i="1"/>
  <c r="A21" i="1"/>
  <c r="D20" i="1"/>
  <c r="C20" i="1"/>
  <c r="B20" i="1"/>
  <c r="A20" i="1"/>
  <c r="D19" i="1"/>
  <c r="C19" i="1"/>
  <c r="B19" i="1"/>
  <c r="A19" i="1"/>
  <c r="D18" i="1"/>
  <c r="C18" i="1"/>
  <c r="B18" i="1"/>
  <c r="A18" i="1"/>
  <c r="D17" i="1"/>
  <c r="C17" i="1"/>
  <c r="B17" i="1"/>
  <c r="A17" i="1"/>
  <c r="D16" i="1"/>
  <c r="C16" i="1"/>
  <c r="B16" i="1"/>
  <c r="A16" i="1"/>
  <c r="D15" i="1"/>
  <c r="C15" i="1"/>
  <c r="B15" i="1"/>
  <c r="A15" i="1"/>
  <c r="D14" i="1"/>
  <c r="C14" i="1"/>
  <c r="B14" i="1"/>
  <c r="A14" i="1"/>
  <c r="D13" i="1"/>
  <c r="C13" i="1"/>
  <c r="B13" i="1"/>
  <c r="A13" i="1"/>
  <c r="D12" i="1"/>
  <c r="C12" i="1"/>
  <c r="B12" i="1"/>
  <c r="A12" i="1"/>
  <c r="D11" i="1"/>
  <c r="C11" i="1"/>
  <c r="B11" i="1"/>
  <c r="A11" i="1"/>
  <c r="D10" i="1"/>
  <c r="C10" i="1"/>
  <c r="B10" i="1"/>
  <c r="A10" i="1"/>
  <c r="D9" i="1"/>
  <c r="C9" i="1"/>
  <c r="B9" i="1"/>
  <c r="A9" i="1"/>
  <c r="D8" i="1"/>
  <c r="C8" i="1"/>
  <c r="B8" i="1"/>
  <c r="A8" i="1"/>
  <c r="A7" i="1"/>
  <c r="D7" i="1"/>
  <c r="C7" i="1"/>
  <c r="B7" i="1"/>
  <c r="AK40" i="13"/>
  <c r="AK39" i="13"/>
  <c r="AK38" i="13"/>
  <c r="AI40" i="13"/>
  <c r="AI39" i="13"/>
  <c r="AI38" i="13"/>
  <c r="AF40" i="13"/>
  <c r="AF39" i="13"/>
  <c r="AF38" i="13"/>
  <c r="AB36" i="13"/>
  <c r="AB35" i="13"/>
  <c r="AB34" i="13"/>
  <c r="Z36" i="13"/>
  <c r="Z35" i="13"/>
  <c r="Z34" i="13"/>
  <c r="W36" i="13"/>
  <c r="W35" i="13"/>
  <c r="W34" i="13"/>
  <c r="AK40" i="14"/>
  <c r="AK39" i="14"/>
  <c r="AK38" i="14"/>
  <c r="AI40" i="14"/>
  <c r="AI39" i="14"/>
  <c r="AI38" i="14"/>
  <c r="AF40" i="14"/>
  <c r="AF39" i="14"/>
  <c r="AF38" i="14"/>
  <c r="AB36" i="14"/>
  <c r="AB35" i="14"/>
  <c r="AB34" i="14"/>
  <c r="Z36" i="14"/>
  <c r="Z35" i="14"/>
  <c r="Z34" i="14"/>
  <c r="W36" i="14"/>
  <c r="W35" i="14"/>
  <c r="W34" i="14"/>
  <c r="AK40" i="12"/>
  <c r="AK39" i="12"/>
  <c r="AK38" i="12"/>
  <c r="AI40" i="12"/>
  <c r="AI39" i="12"/>
  <c r="AI38" i="12"/>
  <c r="AF40" i="12"/>
  <c r="AF39" i="12"/>
  <c r="AF38" i="12"/>
  <c r="AB36" i="12"/>
  <c r="AB35" i="12"/>
  <c r="AB34" i="12"/>
  <c r="Z36" i="12"/>
  <c r="Z35" i="12"/>
  <c r="Z34" i="12"/>
  <c r="W36" i="12"/>
  <c r="W35" i="12"/>
  <c r="W34" i="12"/>
  <c r="AK40" i="11"/>
  <c r="AK39" i="11"/>
  <c r="AK38" i="11"/>
  <c r="AI40" i="11"/>
  <c r="AI39" i="11"/>
  <c r="AI38" i="11"/>
  <c r="AF40" i="11"/>
  <c r="AF39" i="11"/>
  <c r="AF38" i="11"/>
  <c r="AB36" i="11"/>
  <c r="AB35" i="11"/>
  <c r="AB34" i="11"/>
  <c r="Z36" i="11"/>
  <c r="Z35" i="11"/>
  <c r="Z34" i="11"/>
  <c r="W36" i="11"/>
  <c r="W35" i="11"/>
  <c r="W34" i="11"/>
  <c r="AK40" i="10"/>
  <c r="AK39" i="10"/>
  <c r="AK38" i="10"/>
  <c r="AI40" i="10"/>
  <c r="AI39" i="10"/>
  <c r="AI38" i="10"/>
  <c r="AF40" i="10"/>
  <c r="AF39" i="10"/>
  <c r="AF38" i="10"/>
  <c r="AB36" i="10"/>
  <c r="AB35" i="10"/>
  <c r="AB34" i="10"/>
  <c r="Z36" i="10"/>
  <c r="Z35" i="10"/>
  <c r="Z34" i="10"/>
  <c r="W36" i="10"/>
  <c r="W35" i="10"/>
  <c r="W34" i="10"/>
  <c r="AK40" i="9"/>
  <c r="AK39" i="9"/>
  <c r="AK38" i="9"/>
  <c r="AI40" i="9"/>
  <c r="AI39" i="9"/>
  <c r="AI38" i="9"/>
  <c r="AF40" i="9"/>
  <c r="AF39" i="9"/>
  <c r="AF38" i="9"/>
  <c r="AB36" i="9"/>
  <c r="AB35" i="9"/>
  <c r="AB34" i="9"/>
  <c r="Z36" i="9"/>
  <c r="Z35" i="9"/>
  <c r="Z34" i="9"/>
  <c r="W36" i="9"/>
  <c r="W35" i="9"/>
  <c r="W34" i="9"/>
  <c r="AK40" i="8"/>
  <c r="AK39" i="8"/>
  <c r="AK38" i="8"/>
  <c r="AI40" i="8"/>
  <c r="AI39" i="8"/>
  <c r="AI38" i="8"/>
  <c r="AF40" i="8"/>
  <c r="AF39" i="8"/>
  <c r="AF38" i="8"/>
  <c r="AB36" i="8"/>
  <c r="AB35" i="8"/>
  <c r="AB34" i="8"/>
  <c r="Z36" i="8"/>
  <c r="Z35" i="8"/>
  <c r="Z34" i="8"/>
  <c r="W36" i="8"/>
  <c r="W35" i="8"/>
  <c r="W34" i="8"/>
  <c r="AK40" i="7"/>
  <c r="AK39" i="7"/>
  <c r="AK38" i="7"/>
  <c r="AI40" i="7"/>
  <c r="AI39" i="7"/>
  <c r="AI38" i="7"/>
  <c r="AF40" i="7"/>
  <c r="AF39" i="7"/>
  <c r="AF38" i="7"/>
  <c r="AB36" i="7"/>
  <c r="AB35" i="7"/>
  <c r="AB34" i="7"/>
  <c r="Z36" i="7"/>
  <c r="Z35" i="7"/>
  <c r="Z34" i="7"/>
  <c r="W36" i="7"/>
  <c r="W35" i="7"/>
  <c r="W34" i="7"/>
  <c r="AK40" i="6"/>
  <c r="AK39" i="6"/>
  <c r="AK38" i="6"/>
  <c r="AI40" i="6"/>
  <c r="AI39" i="6"/>
  <c r="AI38" i="6"/>
  <c r="AF40" i="6"/>
  <c r="AF39" i="6"/>
  <c r="AF38" i="6"/>
  <c r="AB36" i="6"/>
  <c r="AB35" i="6"/>
  <c r="AB34" i="6"/>
  <c r="Z36" i="6"/>
  <c r="Z35" i="6"/>
  <c r="Z34" i="6"/>
  <c r="W36" i="6"/>
  <c r="W35" i="6"/>
  <c r="W34" i="6"/>
  <c r="Z36" i="1"/>
  <c r="Z35" i="1"/>
  <c r="Z3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<sst xmlns="http://schemas.openxmlformats.org/spreadsheetml/2006/main" count="1796" uniqueCount="327">
  <si>
    <t>Action</t>
  </si>
  <si>
    <t>Partner in charge</t>
  </si>
  <si>
    <t>Participating</t>
  </si>
  <si>
    <t>Staff</t>
  </si>
  <si>
    <t>Overhead</t>
  </si>
  <si>
    <t>External expertise</t>
  </si>
  <si>
    <t>TOTAL</t>
  </si>
  <si>
    <t>Activity</t>
  </si>
  <si>
    <t>Total Budget</t>
  </si>
  <si>
    <t>ERDF</t>
  </si>
  <si>
    <t>National Co-financing</t>
  </si>
  <si>
    <t>Country</t>
  </si>
  <si>
    <t>#</t>
  </si>
  <si>
    <t>LP</t>
  </si>
  <si>
    <t>Output</t>
  </si>
  <si>
    <t>J</t>
  </si>
  <si>
    <t>A</t>
  </si>
  <si>
    <t>S</t>
  </si>
  <si>
    <t>O</t>
  </si>
  <si>
    <t>N</t>
  </si>
  <si>
    <t>D</t>
  </si>
  <si>
    <t>F</t>
  </si>
  <si>
    <t>M</t>
  </si>
  <si>
    <t>Q2</t>
  </si>
  <si>
    <t>Q3</t>
  </si>
  <si>
    <t>Q4</t>
  </si>
  <si>
    <t>Q1</t>
  </si>
  <si>
    <t>ACTIVATION</t>
  </si>
  <si>
    <t>PLANNING ACTIONS</t>
  </si>
  <si>
    <t>PREPARING IMPLEMENTATION</t>
  </si>
  <si>
    <t>FINALE</t>
  </si>
  <si>
    <t xml:space="preserve">NETWORK MANAGEMENT </t>
  </si>
  <si>
    <t>Start-up and overall coordination</t>
  </si>
  <si>
    <t>Signature of the Subsidy Contract</t>
  </si>
  <si>
    <t>Signature of the Joint Convention</t>
  </si>
  <si>
    <t xml:space="preserve">Setting up project teams: project coordinator, ULG coordinator, comm. officer, </t>
  </si>
  <si>
    <t>Overall project and financial management (incl. the network and ad-hoc expert)</t>
  </si>
  <si>
    <t>Coordination meetings and mid-term reflection</t>
  </si>
  <si>
    <t>Coordination meetings of project coordinators linked to the partner meetings</t>
  </si>
  <si>
    <t>Online coordination meetings</t>
  </si>
  <si>
    <t>Mid-term reflection and if needed, Reprogramming Procedure</t>
  </si>
  <si>
    <t>Reporting and project closure</t>
  </si>
  <si>
    <t>Partner level reports (incl. Identification and approval of FLCs)</t>
  </si>
  <si>
    <t>Project level reports: Payment Claim, Evidence Package, Progress Report</t>
  </si>
  <si>
    <t>Closure Report</t>
  </si>
  <si>
    <t>TRANSNATIONAL ACTIVITIES</t>
  </si>
  <si>
    <t>Transnational Activities</t>
  </si>
  <si>
    <t>Programme level kick-off meeting</t>
  </si>
  <si>
    <t>Baseline Study process: City Visits</t>
  </si>
  <si>
    <t>Transnational communication</t>
  </si>
  <si>
    <t>Network acronym, tagline, boilerplate</t>
  </si>
  <si>
    <t>Setting up online presence (mini site + 1 social media)</t>
  </si>
  <si>
    <t>Editing the project website</t>
  </si>
  <si>
    <t>Network Articles</t>
  </si>
  <si>
    <t>Network Results Product</t>
  </si>
  <si>
    <t>Final Conference</t>
  </si>
  <si>
    <t>LOCAL ACTIVITIES</t>
  </si>
  <si>
    <t>Operation of the ULG</t>
  </si>
  <si>
    <t>Setting up the ULG</t>
  </si>
  <si>
    <t>Selecting ULG Coordinators</t>
  </si>
  <si>
    <t>Interactive ULG meetings</t>
  </si>
  <si>
    <t>Learning Needs formulated</t>
  </si>
  <si>
    <t>Learning Grids created</t>
  </si>
  <si>
    <t>Learning Log</t>
  </si>
  <si>
    <t>Small Scale Actions</t>
  </si>
  <si>
    <t>Preparation of SSAs</t>
  </si>
  <si>
    <t>Elaboration of SSAs</t>
  </si>
  <si>
    <t>Preparation of the Integrated Action Plans</t>
  </si>
  <si>
    <t>Draft IAP</t>
  </si>
  <si>
    <t>Local level communication</t>
  </si>
  <si>
    <t>Setting up online presence (social media)</t>
  </si>
  <si>
    <t>Networking at national level and synergies with other projects</t>
  </si>
  <si>
    <t>Local IAP dissemination events</t>
  </si>
  <si>
    <t>WP1</t>
  </si>
  <si>
    <t>1.1</t>
  </si>
  <si>
    <t>1.1.1</t>
  </si>
  <si>
    <t>1.1.2</t>
  </si>
  <si>
    <t>1.1.3</t>
  </si>
  <si>
    <t>1.1.4</t>
  </si>
  <si>
    <t>1.1.5</t>
  </si>
  <si>
    <t>1.2</t>
  </si>
  <si>
    <t>1.2.1</t>
  </si>
  <si>
    <t>1.2.2</t>
  </si>
  <si>
    <t>1.2.3</t>
  </si>
  <si>
    <t>1.2.4</t>
  </si>
  <si>
    <t>1.2.5</t>
  </si>
  <si>
    <t>1.3</t>
  </si>
  <si>
    <t>1.3.1</t>
  </si>
  <si>
    <t>1.3.2</t>
  </si>
  <si>
    <t>1.3.3</t>
  </si>
  <si>
    <t>1.3.4</t>
  </si>
  <si>
    <t>1.3.5</t>
  </si>
  <si>
    <t>WP2</t>
  </si>
  <si>
    <t>2.1</t>
  </si>
  <si>
    <t>2.2</t>
  </si>
  <si>
    <t>WP3</t>
  </si>
  <si>
    <t>3.1</t>
  </si>
  <si>
    <t>3.2</t>
  </si>
  <si>
    <t>3.3</t>
  </si>
  <si>
    <t>3.4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</si>
  <si>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</si>
  <si>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</si>
  <si>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</si>
  <si>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</si>
  <si>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</si>
  <si>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</si>
  <si>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</si>
  <si>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</si>
  <si>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3.2.1</t>
  </si>
  <si>
    <t>3.3.1</t>
  </si>
  <si>
    <t>3.4.1</t>
  </si>
  <si>
    <t>2.2.1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</si>
  <si>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</si>
  <si>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</si>
  <si>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</si>
  <si>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</si>
  <si>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</si>
  <si>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</si>
  <si>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</si>
  <si>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</si>
  <si>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</si>
  <si>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</si>
  <si>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</si>
  <si>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</si>
  <si>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</si>
  <si>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</si>
  <si>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</si>
  <si>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</si>
  <si>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</si>
  <si>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</si>
  <si>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</si>
  <si>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</si>
  <si>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</si>
  <si>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</si>
  <si>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</si>
  <si>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</si>
  <si>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</si>
  <si>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</si>
  <si>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</si>
  <si>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</si>
  <si>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</si>
  <si>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3.2.2</t>
  </si>
  <si>
    <t>3.2.3</t>
  </si>
  <si>
    <t>3.3.2</t>
  </si>
  <si>
    <t>3.3.3</t>
  </si>
  <si>
    <t>3.4.2</t>
  </si>
  <si>
    <t>3.4.3</t>
  </si>
  <si>
    <t>3.4.4</t>
  </si>
  <si>
    <t>3.4.5</t>
  </si>
  <si>
    <t>3.4.6</t>
  </si>
  <si>
    <t>3.4.7</t>
  </si>
  <si>
    <t>3.4.8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</si>
  <si>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</si>
  <si>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</si>
  <si>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</si>
  <si>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</si>
  <si>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</si>
  <si>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</si>
  <si>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</si>
  <si>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</si>
  <si>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</si>
  <si>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Region</t>
  </si>
  <si>
    <t>City name</t>
  </si>
  <si>
    <t>Eindhoven</t>
  </si>
  <si>
    <t xml:space="preserve">Aarhus </t>
  </si>
  <si>
    <t>Oulu</t>
  </si>
  <si>
    <t>Development Level</t>
  </si>
  <si>
    <t>Short Name</t>
  </si>
  <si>
    <t>Cartagena</t>
  </si>
  <si>
    <t>EIN</t>
  </si>
  <si>
    <t>AAR</t>
  </si>
  <si>
    <t>OUL</t>
  </si>
  <si>
    <t>IAS</t>
  </si>
  <si>
    <t>More developed</t>
  </si>
  <si>
    <t>Less developed</t>
  </si>
  <si>
    <t>TET</t>
  </si>
  <si>
    <t>IPA</t>
  </si>
  <si>
    <t>West</t>
  </si>
  <si>
    <t>North</t>
  </si>
  <si>
    <t>East</t>
  </si>
  <si>
    <t>South</t>
  </si>
  <si>
    <t>Equipment</t>
  </si>
  <si>
    <t>Days</t>
  </si>
  <si>
    <t>Cost</t>
  </si>
  <si>
    <t>Nat. Co-fin</t>
  </si>
  <si>
    <t>BUDGET CATEGORY</t>
  </si>
  <si>
    <t>BUDGET LINES</t>
  </si>
  <si>
    <t>Staff costs</t>
  </si>
  <si>
    <t>Staff Costs</t>
  </si>
  <si>
    <t>Total</t>
  </si>
  <si>
    <t>Office and Administration</t>
  </si>
  <si>
    <t>Staff Travel and Accommodation</t>
  </si>
  <si>
    <t>External Expertise and Services</t>
  </si>
  <si>
    <t>Travel &amp; Accommod.</t>
  </si>
  <si>
    <t>Office and Admin</t>
  </si>
  <si>
    <t>BUDGET PER BUDGET LINE PER YEAR</t>
  </si>
  <si>
    <t>FORECAST BUDGET</t>
  </si>
  <si>
    <t>BUDGET 2023</t>
  </si>
  <si>
    <t>BUDGET 2024</t>
  </si>
  <si>
    <t>BUDGET 2025</t>
  </si>
  <si>
    <t>Travel and accomm.</t>
  </si>
  <si>
    <t>First Level Control</t>
  </si>
  <si>
    <t>Category</t>
  </si>
  <si>
    <t>Ext. Project Coordination</t>
  </si>
  <si>
    <t>Ext. Meeting Organisation</t>
  </si>
  <si>
    <t>Ext. Communication</t>
  </si>
  <si>
    <t>Exp. &amp; non-staff Travel</t>
  </si>
  <si>
    <t>NL</t>
  </si>
  <si>
    <t>DK</t>
  </si>
  <si>
    <t>ES</t>
  </si>
  <si>
    <t>PL</t>
  </si>
  <si>
    <t>RO</t>
  </si>
  <si>
    <t>FI</t>
  </si>
  <si>
    <t>IT</t>
  </si>
  <si>
    <t>CHECK</t>
  </si>
  <si>
    <t>Regional development level</t>
  </si>
  <si>
    <t>Nat. co-fin</t>
  </si>
  <si>
    <t>Transition region</t>
  </si>
  <si>
    <t>Daily Staff Rate (EUR)</t>
  </si>
  <si>
    <t>Daily rate</t>
  </si>
  <si>
    <t>PARTNERS' LIST</t>
  </si>
  <si>
    <t>IMPLEMENTATION PLAN</t>
  </si>
  <si>
    <t>STAFF DAYS</t>
  </si>
  <si>
    <t>Budget 2023</t>
  </si>
  <si>
    <t>Budget 2024</t>
  </si>
  <si>
    <t>Budget 2025</t>
  </si>
  <si>
    <t>Gdańsk</t>
  </si>
  <si>
    <t>Iași</t>
  </si>
  <si>
    <t>Тetovo</t>
  </si>
  <si>
    <t>Urbact Summer University and Urbact capacity building activities</t>
  </si>
  <si>
    <t>Detailed Communication Plan and visual identity</t>
  </si>
  <si>
    <t>Team building session to the ULG (after kick-offs)</t>
  </si>
  <si>
    <t>Videos from staff exchanges</t>
  </si>
  <si>
    <t>Final IAP (incl. Translation to national language(s), if needed)</t>
  </si>
  <si>
    <t>Q5</t>
  </si>
  <si>
    <t>Q6</t>
  </si>
  <si>
    <t>Q7</t>
  </si>
  <si>
    <t>Q8</t>
  </si>
  <si>
    <t>Q9</t>
  </si>
  <si>
    <t>Q10</t>
  </si>
  <si>
    <t>Quarterly Network Reports, Good Practice Catalogue</t>
  </si>
  <si>
    <t>Staff Exchanges</t>
  </si>
  <si>
    <t>Creating local visual identity (logo, boilerplate, acronym, tagline, poster)</t>
  </si>
  <si>
    <t>Regular updates on online platforms (institutional websites, mini site, social media accounts)</t>
  </si>
  <si>
    <t>MK</t>
  </si>
  <si>
    <t>TOTAL BUDGET</t>
  </si>
  <si>
    <t>Viladecans</t>
  </si>
  <si>
    <t>VIL</t>
  </si>
  <si>
    <t>Perugia</t>
  </si>
  <si>
    <t>PER</t>
  </si>
  <si>
    <t>CAR</t>
  </si>
  <si>
    <t>GDA</t>
  </si>
  <si>
    <t>X</t>
  </si>
  <si>
    <t>Subsidy Contract signed</t>
  </si>
  <si>
    <t>Joint Convention signed</t>
  </si>
  <si>
    <t>10 team set up</t>
  </si>
  <si>
    <t xml:space="preserve"> 3 Expert Request Forms</t>
  </si>
  <si>
    <t>1 Reflection</t>
  </si>
  <si>
    <t>10 personal meetings</t>
  </si>
  <si>
    <t>10 online meetings</t>
  </si>
  <si>
    <t>3 FLC certificates per partner</t>
  </si>
  <si>
    <t>3 joint reports</t>
  </si>
  <si>
    <t>1 Closure Report</t>
  </si>
  <si>
    <t>Participation of 10 cities</t>
  </si>
  <si>
    <t>10 city visists + 1 Network Roadmap</t>
  </si>
  <si>
    <t>1 Transnational Meeting</t>
  </si>
  <si>
    <t>2 staff members travelling to another city</t>
  </si>
  <si>
    <t>6 Quarterly Network Reports, 1 Good Practice Catalogue</t>
  </si>
  <si>
    <t>Participation of 10 cities (max. 2 persons)</t>
  </si>
  <si>
    <t>1 Plan, 1 logo</t>
  </si>
  <si>
    <t>1 Acronym, 1 tagline, 1 boilerplate</t>
  </si>
  <si>
    <t>10 posters</t>
  </si>
  <si>
    <t>2 sites edited</t>
  </si>
  <si>
    <t>3 articles by LE</t>
  </si>
  <si>
    <t>1 thematic study</t>
  </si>
  <si>
    <t>Monthly updates</t>
  </si>
  <si>
    <t>1 Final conference (as part of TNM10)</t>
  </si>
  <si>
    <t>1 ULG per city set up</t>
  </si>
  <si>
    <t>1 team building per ULG</t>
  </si>
  <si>
    <t>10 ULG coordinators selected</t>
  </si>
  <si>
    <t>min. 8 ULG meetings per partner</t>
  </si>
  <si>
    <t>1 Learning Log</t>
  </si>
  <si>
    <t>1 Learning Grid</t>
  </si>
  <si>
    <t>5*10 Learning Needs identified</t>
  </si>
  <si>
    <t>1 SSA Plan per each city</t>
  </si>
  <si>
    <t>1 SSA carried out per city</t>
  </si>
  <si>
    <t>1 Draft IAP per city</t>
  </si>
  <si>
    <t>1 Final IAP per city</t>
  </si>
  <si>
    <t>10 social media account created</t>
  </si>
  <si>
    <t>1 event</t>
  </si>
  <si>
    <t>10 Local Visual Identities</t>
  </si>
  <si>
    <t>1 per PP</t>
  </si>
  <si>
    <t>All PPs</t>
  </si>
  <si>
    <t>LP/LE</t>
  </si>
  <si>
    <t>LE</t>
  </si>
  <si>
    <t>LE/LP</t>
  </si>
  <si>
    <t>1 participation in a national event</t>
  </si>
  <si>
    <t>x</t>
  </si>
  <si>
    <t>optional</t>
  </si>
  <si>
    <t>A3 poster (?)</t>
  </si>
  <si>
    <t>C</t>
  </si>
  <si>
    <t>CTM 01: Project level kick-off meeting (CORE)</t>
  </si>
  <si>
    <t>CTM 02: Ready for Action Meeting (CORE)</t>
  </si>
  <si>
    <t>CTM 03: Integrated Approach Meeting (CORE)</t>
  </si>
  <si>
    <t>OTM 04: Planning SSAs</t>
  </si>
  <si>
    <t>OTM 05: Going Cross-Sectoral. Digital, Gender, Green</t>
  </si>
  <si>
    <t>OTM 06: Capacity Building of Civil Servants</t>
  </si>
  <si>
    <t>CTM 07: IAP Draft Peer Review (CORE)</t>
  </si>
  <si>
    <t xml:space="preserve">OTM 08: Lessons Learnt from SSAs </t>
  </si>
  <si>
    <t>CTM 09: Final IAP Peer Review (CORE)</t>
  </si>
  <si>
    <t>CTM 10: Final Meeting (CORE)</t>
  </si>
  <si>
    <t>Veszprém</t>
  </si>
  <si>
    <t>VES</t>
  </si>
  <si>
    <t>HU</t>
  </si>
  <si>
    <t>% ERDF</t>
  </si>
  <si>
    <t>FORECASTED TOTAL BUDGET</t>
  </si>
  <si>
    <t xml:space="preserve"> FORECASTED cofinancing</t>
  </si>
  <si>
    <t>SUB-TOTAL</t>
  </si>
  <si>
    <t>WHOLE PARTNERSHIP TOTAL</t>
  </si>
  <si>
    <t>ERDF PER YEAR</t>
  </si>
  <si>
    <t>ERDF per year</t>
  </si>
  <si>
    <t>FORECASTED ERDF</t>
  </si>
  <si>
    <t>IPA PER YEAR</t>
  </si>
  <si>
    <t>IPA per year</t>
  </si>
  <si>
    <t>FORECASTED IPA</t>
  </si>
  <si>
    <t>% IPA</t>
  </si>
  <si>
    <t xml:space="preserve"> FORECASTED ERDF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</si>
</sst>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10"/>
      <color theme="1" tint="0.1499984740745262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theme="1" tint="0.1499984740745262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28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6AB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</fills>
  <borders count="152">
    <border>
      <left/>
      <right/>
      <top/>
      <bottom/>
      <diagonal/>
    </border>
    <border>
      <left style="thin">
        <color theme="0"/>
      </left>
      <right style="thin">
        <color theme="0"/>
      </right>
      <top style="thick">
        <color theme="4"/>
      </top>
      <bottom style="thin">
        <color theme="0"/>
      </bottom>
      <diagonal/>
    </border>
    <border>
      <left style="thin">
        <color theme="0"/>
      </left>
      <right style="thick">
        <color theme="4"/>
      </right>
      <top style="thick">
        <color theme="4"/>
      </top>
      <bottom style="thin">
        <color theme="0"/>
      </bottom>
      <diagonal/>
    </border>
    <border>
      <left style="thick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4"/>
      </top>
      <bottom style="thin">
        <color theme="0"/>
      </bottom>
      <diagonal/>
    </border>
    <border>
      <left/>
      <right/>
      <top style="thick">
        <color theme="4"/>
      </top>
      <bottom style="thin">
        <color theme="0"/>
      </bottom>
      <diagonal/>
    </border>
    <border>
      <left/>
      <right style="thin">
        <color theme="0"/>
      </right>
      <top style="thick">
        <color theme="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7"/>
      </left>
      <right style="thin">
        <color theme="7"/>
      </right>
      <top/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5"/>
      </left>
      <right style="thin">
        <color theme="5"/>
      </right>
      <top/>
      <bottom style="thick">
        <color theme="0"/>
      </bottom>
      <diagonal/>
    </border>
    <border>
      <left style="thick">
        <color theme="4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4"/>
      </right>
      <top style="thin">
        <color theme="0"/>
      </top>
      <bottom style="thick">
        <color theme="0"/>
      </bottom>
      <diagonal/>
    </border>
    <border>
      <left style="thick">
        <color theme="5"/>
      </left>
      <right style="thin">
        <color theme="5"/>
      </right>
      <top style="thick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thick">
        <color theme="0"/>
      </top>
      <bottom style="thin">
        <color theme="5"/>
      </bottom>
      <diagonal/>
    </border>
    <border>
      <left style="thin">
        <color theme="5"/>
      </left>
      <right style="thick">
        <color theme="5"/>
      </right>
      <top style="thick">
        <color theme="0"/>
      </top>
      <bottom style="thin">
        <color theme="5"/>
      </bottom>
      <diagonal/>
    </border>
    <border>
      <left style="thick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thick">
        <color theme="5"/>
      </right>
      <top style="thin">
        <color theme="5"/>
      </top>
      <bottom style="thin">
        <color theme="5"/>
      </bottom>
      <diagonal/>
    </border>
    <border>
      <left style="thick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thick">
        <color theme="5"/>
      </right>
      <top style="thin">
        <color theme="5"/>
      </top>
      <bottom/>
      <diagonal/>
    </border>
    <border>
      <left style="thick">
        <color theme="5"/>
      </left>
      <right style="thin">
        <color theme="5"/>
      </right>
      <top/>
      <bottom style="thick">
        <color theme="0"/>
      </bottom>
      <diagonal/>
    </border>
    <border>
      <left style="thin">
        <color theme="5"/>
      </left>
      <right style="thick">
        <color theme="5"/>
      </right>
      <top/>
      <bottom style="thick">
        <color theme="0"/>
      </bottom>
      <diagonal/>
    </border>
    <border>
      <left style="thick">
        <color theme="7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7"/>
      </right>
      <top style="thick">
        <color theme="0"/>
      </top>
      <bottom/>
      <diagonal/>
    </border>
    <border>
      <left style="thick">
        <color theme="7"/>
      </left>
      <right style="thin">
        <color theme="7"/>
      </right>
      <top/>
      <bottom style="thin">
        <color theme="7"/>
      </bottom>
      <diagonal/>
    </border>
    <border>
      <left style="thin">
        <color theme="7"/>
      </left>
      <right style="thick">
        <color theme="7"/>
      </right>
      <top/>
      <bottom style="thin">
        <color theme="7"/>
      </bottom>
      <diagonal/>
    </border>
    <border>
      <left style="thick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7"/>
      </left>
      <right style="thick">
        <color theme="7"/>
      </right>
      <top style="thin">
        <color theme="7"/>
      </top>
      <bottom/>
      <diagonal/>
    </border>
    <border>
      <left style="thick">
        <color theme="7"/>
      </left>
      <right/>
      <top/>
      <bottom style="thick">
        <color theme="0"/>
      </bottom>
      <diagonal/>
    </border>
    <border>
      <left/>
      <right style="thick">
        <color theme="7"/>
      </right>
      <top/>
      <bottom style="thick">
        <color theme="0"/>
      </bottom>
      <diagonal/>
    </border>
    <border>
      <left style="thick">
        <color theme="9"/>
      </left>
      <right style="thin">
        <color theme="9"/>
      </right>
      <top style="thick">
        <color theme="0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ck">
        <color theme="0"/>
      </top>
      <bottom style="thin">
        <color theme="9"/>
      </bottom>
      <diagonal/>
    </border>
    <border>
      <left style="thin">
        <color theme="9"/>
      </left>
      <right style="thick">
        <color theme="9"/>
      </right>
      <top style="thick">
        <color theme="0"/>
      </top>
      <bottom style="thin">
        <color theme="9"/>
      </bottom>
      <diagonal/>
    </border>
    <border>
      <left style="thick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ck">
        <color theme="9"/>
      </right>
      <top style="thin">
        <color theme="9"/>
      </top>
      <bottom style="thin">
        <color theme="9"/>
      </bottom>
      <diagonal/>
    </border>
    <border>
      <left style="thick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ck">
        <color theme="9"/>
      </right>
      <top style="thin">
        <color theme="9"/>
      </top>
      <bottom/>
      <diagonal/>
    </border>
    <border>
      <left style="thick">
        <color theme="9"/>
      </left>
      <right/>
      <top/>
      <bottom style="thick">
        <color theme="0"/>
      </bottom>
      <diagonal/>
    </border>
    <border>
      <left/>
      <right style="thick">
        <color theme="9"/>
      </right>
      <top/>
      <bottom style="thick">
        <color theme="0"/>
      </bottom>
      <diagonal/>
    </border>
    <border>
      <left style="thick">
        <color theme="4"/>
      </left>
      <right/>
      <top style="thick">
        <color theme="0"/>
      </top>
      <bottom/>
      <diagonal/>
    </border>
    <border>
      <left/>
      <right style="thick">
        <color theme="4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ck">
        <color theme="4"/>
      </left>
      <right style="thin">
        <color theme="0"/>
      </right>
      <top style="thick">
        <color theme="4"/>
      </top>
      <bottom/>
      <diagonal/>
    </border>
    <border>
      <left style="thick">
        <color theme="4"/>
      </left>
      <right style="thin">
        <color theme="0"/>
      </right>
      <top/>
      <bottom/>
      <diagonal/>
    </border>
    <border>
      <left style="thick">
        <color theme="4"/>
      </left>
      <right style="thin">
        <color theme="0"/>
      </right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ck">
        <color theme="4"/>
      </right>
      <top style="thick">
        <color theme="4"/>
      </top>
      <bottom style="thin">
        <color theme="0"/>
      </bottom>
      <diagonal/>
    </border>
    <border>
      <left/>
      <right style="thick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4"/>
      </right>
      <top/>
      <bottom/>
      <diagonal/>
    </border>
    <border>
      <left style="thin">
        <color theme="0"/>
      </left>
      <right style="thick">
        <color theme="4"/>
      </right>
      <top/>
      <bottom style="thick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ck">
        <color theme="4"/>
      </left>
      <right/>
      <top/>
      <bottom/>
      <diagonal/>
    </border>
    <border>
      <left style="thick">
        <color theme="4"/>
      </left>
      <right/>
      <top/>
      <bottom style="thin">
        <color theme="0"/>
      </bottom>
      <diagonal/>
    </border>
    <border>
      <left style="thick">
        <color theme="4"/>
      </left>
      <right/>
      <top style="thin">
        <color theme="0"/>
      </top>
      <bottom style="thin">
        <color theme="0"/>
      </bottom>
      <diagonal/>
    </border>
    <border>
      <left style="thick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n">
        <color rgb="FF7030A0"/>
      </bottom>
      <diagonal/>
    </border>
    <border>
      <left style="thick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 style="thick">
        <color rgb="FF7030A0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thin">
        <color theme="0"/>
      </right>
      <top style="thick">
        <color theme="4"/>
      </top>
      <bottom/>
      <diagonal/>
    </border>
    <border>
      <left style="thick">
        <color theme="4"/>
      </left>
      <right/>
      <top style="thick">
        <color theme="0"/>
      </top>
      <bottom style="thick">
        <color theme="4"/>
      </bottom>
      <diagonal/>
    </border>
    <border>
      <left/>
      <right/>
      <top style="thick">
        <color theme="0"/>
      </top>
      <bottom style="thick">
        <color theme="4"/>
      </bottom>
      <diagonal/>
    </border>
    <border>
      <left/>
      <right style="thick">
        <color theme="4"/>
      </right>
      <top style="thick">
        <color theme="0"/>
      </top>
      <bottom style="thick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ck">
        <color theme="4"/>
      </left>
      <right style="thin">
        <color theme="0"/>
      </right>
      <top style="thin">
        <color theme="0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ck">
        <color theme="4"/>
      </right>
      <top style="thin">
        <color theme="4"/>
      </top>
      <bottom/>
      <diagonal/>
    </border>
    <border>
      <left style="thick">
        <color theme="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ck">
        <color theme="4"/>
      </left>
      <right/>
      <top style="thick">
        <color theme="4"/>
      </top>
      <bottom style="thick">
        <color theme="0"/>
      </bottom>
      <diagonal/>
    </border>
    <border>
      <left/>
      <right/>
      <top style="thick">
        <color theme="4"/>
      </top>
      <bottom style="thick">
        <color theme="0"/>
      </bottom>
      <diagonal/>
    </border>
    <border>
      <left/>
      <right style="thick">
        <color theme="4"/>
      </right>
      <top style="thick">
        <color theme="4"/>
      </top>
      <bottom style="thick">
        <color theme="0"/>
      </bottom>
      <diagonal/>
    </border>
    <border>
      <left style="thick">
        <color theme="4"/>
      </left>
      <right/>
      <top style="thick">
        <color theme="4"/>
      </top>
      <bottom style="thin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ck">
        <color theme="4"/>
      </right>
      <top/>
      <bottom style="thin">
        <color theme="4"/>
      </bottom>
      <diagonal/>
    </border>
    <border>
      <left style="thin">
        <color theme="0"/>
      </left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ck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ck">
        <color theme="4"/>
      </right>
      <top style="thin">
        <color theme="0"/>
      </top>
      <bottom style="thin">
        <color theme="0"/>
      </bottom>
      <diagonal/>
    </border>
    <border>
      <left style="thick">
        <color rgb="FF7030A0"/>
      </left>
      <right style="thin">
        <color theme="0"/>
      </right>
      <top style="thick">
        <color rgb="FF7030A0"/>
      </top>
      <bottom style="thick">
        <color rgb="FF7030A0"/>
      </bottom>
      <diagonal/>
    </border>
    <border>
      <left style="thin">
        <color theme="0"/>
      </left>
      <right style="thin">
        <color theme="0"/>
      </right>
      <top style="thick">
        <color rgb="FF7030A0"/>
      </top>
      <bottom style="thick">
        <color rgb="FF7030A0"/>
      </bottom>
      <diagonal/>
    </border>
    <border>
      <left style="thin">
        <color theme="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n">
        <color theme="0"/>
      </bottom>
      <diagonal/>
    </border>
    <border>
      <left style="thick">
        <color rgb="FF7030A0"/>
      </left>
      <right style="thick">
        <color rgb="FF7030A0"/>
      </right>
      <top style="thin">
        <color theme="0"/>
      </top>
      <bottom style="thin">
        <color theme="0"/>
      </bottom>
      <diagonal/>
    </border>
    <border>
      <left style="thick">
        <color rgb="FF7030A0"/>
      </left>
      <right style="thick">
        <color rgb="FF7030A0"/>
      </right>
      <top style="thin">
        <color theme="0"/>
      </top>
      <bottom style="thick">
        <color rgb="FF7030A0"/>
      </bottom>
      <diagonal/>
    </border>
    <border>
      <left/>
      <right/>
      <top/>
      <bottom style="thin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/>
      <right/>
      <top style="thin">
        <color theme="0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0"/>
      </top>
      <bottom style="thick">
        <color theme="4"/>
      </bottom>
      <diagonal/>
    </border>
    <border>
      <left style="thick">
        <color theme="4"/>
      </left>
      <right/>
      <top style="thin">
        <color theme="0"/>
      </top>
      <bottom style="thick">
        <color theme="4"/>
      </bottom>
      <diagonal/>
    </border>
    <border>
      <left/>
      <right style="thin">
        <color theme="0"/>
      </right>
      <top style="thin">
        <color theme="0"/>
      </top>
      <bottom style="thick">
        <color theme="4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/>
      <right style="thick">
        <color theme="4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n">
        <color theme="4"/>
      </left>
      <right/>
      <top style="thick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ck">
        <color theme="4"/>
      </left>
      <right style="thin">
        <color theme="4"/>
      </right>
      <top style="thin">
        <color theme="0"/>
      </top>
      <bottom style="thick">
        <color theme="4"/>
      </bottom>
      <diagonal/>
    </border>
    <border>
      <left/>
      <right/>
      <top/>
      <bottom style="thick">
        <color theme="4"/>
      </bottom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/>
      <bottom style="thick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4"/>
      </left>
      <right style="thick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0"/>
      </top>
      <bottom style="thin">
        <color theme="4"/>
      </bottom>
      <diagonal/>
    </border>
    <border>
      <left style="thick">
        <color theme="4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4"/>
      </left>
      <right style="thick">
        <color theme="4"/>
      </right>
      <top style="thick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</borders>
  <cellStyleXfs count="1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</cellStyleXfs>
  <cellXfs count="52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1" applyFont="1" applyBorder="1" applyAlignment="1">
      <alignment vertical="center"/>
    </xf>
    <xf numFmtId="0" fontId="4" fillId="2" borderId="4" xfId="1" applyFont="1" applyBorder="1" applyAlignment="1">
      <alignment vertical="center"/>
    </xf>
    <xf numFmtId="0" fontId="3" fillId="0" borderId="16" xfId="0" applyFont="1" applyBorder="1"/>
    <xf numFmtId="0" fontId="4" fillId="2" borderId="19" xfId="1" applyFont="1" applyBorder="1" applyAlignment="1">
      <alignment horizontal="center" vertical="center" wrapText="1"/>
    </xf>
    <xf numFmtId="0" fontId="4" fillId="2" borderId="9" xfId="1" applyFont="1" applyBorder="1" applyAlignment="1">
      <alignment vertical="center"/>
    </xf>
    <xf numFmtId="0" fontId="6" fillId="3" borderId="22" xfId="2" applyFont="1" applyBorder="1"/>
    <xf numFmtId="0" fontId="6" fillId="3" borderId="17" xfId="2" applyFont="1" applyBorder="1"/>
    <xf numFmtId="0" fontId="7" fillId="7" borderId="31" xfId="6" applyFont="1" applyBorder="1"/>
    <xf numFmtId="0" fontId="7" fillId="10" borderId="13" xfId="9" applyFont="1" applyBorder="1"/>
    <xf numFmtId="0" fontId="7" fillId="7" borderId="16" xfId="6" applyFont="1" applyBorder="1"/>
    <xf numFmtId="0" fontId="6" fillId="11" borderId="42" xfId="10" applyFont="1" applyBorder="1"/>
    <xf numFmtId="0" fontId="6" fillId="11" borderId="16" xfId="10" applyFont="1" applyBorder="1"/>
    <xf numFmtId="0" fontId="6" fillId="2" borderId="31" xfId="1" applyFont="1" applyBorder="1"/>
    <xf numFmtId="0" fontId="7" fillId="14" borderId="45" xfId="13" applyFont="1" applyBorder="1"/>
    <xf numFmtId="0" fontId="5" fillId="17" borderId="14" xfId="8" applyFont="1" applyFill="1" applyBorder="1"/>
    <xf numFmtId="0" fontId="5" fillId="17" borderId="15" xfId="8" applyFont="1" applyFill="1" applyBorder="1"/>
    <xf numFmtId="49" fontId="6" fillId="3" borderId="21" xfId="2" applyNumberFormat="1" applyFont="1" applyBorder="1" applyAlignment="1">
      <alignment horizontal="left"/>
    </xf>
    <xf numFmtId="49" fontId="6" fillId="3" borderId="28" xfId="2" applyNumberFormat="1" applyFont="1" applyBorder="1" applyAlignment="1">
      <alignment horizontal="left"/>
    </xf>
    <xf numFmtId="49" fontId="7" fillId="7" borderId="30" xfId="6" applyNumberFormat="1" applyFont="1" applyBorder="1" applyAlignment="1">
      <alignment horizontal="left"/>
    </xf>
    <xf numFmtId="49" fontId="7" fillId="10" borderId="33" xfId="9" applyNumberFormat="1" applyFont="1" applyBorder="1" applyAlignment="1">
      <alignment horizontal="left"/>
    </xf>
    <xf numFmtId="49" fontId="5" fillId="17" borderId="35" xfId="8" applyNumberFormat="1" applyFont="1" applyFill="1" applyBorder="1" applyAlignment="1">
      <alignment horizontal="left"/>
    </xf>
    <xf numFmtId="49" fontId="7" fillId="7" borderId="39" xfId="6" applyNumberFormat="1" applyFont="1" applyBorder="1" applyAlignment="1">
      <alignment horizontal="left"/>
    </xf>
    <xf numFmtId="49" fontId="6" fillId="11" borderId="41" xfId="10" applyNumberFormat="1" applyFont="1" applyBorder="1" applyAlignment="1">
      <alignment horizontal="left"/>
    </xf>
    <xf numFmtId="49" fontId="7" fillId="14" borderId="44" xfId="13" applyNumberFormat="1" applyFont="1" applyBorder="1" applyAlignment="1">
      <alignment horizontal="left"/>
    </xf>
    <xf numFmtId="49" fontId="6" fillId="11" borderId="50" xfId="10" applyNumberFormat="1" applyFont="1" applyBorder="1" applyAlignment="1">
      <alignment horizontal="left"/>
    </xf>
    <xf numFmtId="49" fontId="6" fillId="2" borderId="52" xfId="1" applyNumberFormat="1" applyFont="1" applyBorder="1" applyAlignment="1">
      <alignment horizontal="left"/>
    </xf>
    <xf numFmtId="0" fontId="3" fillId="0" borderId="0" xfId="0" applyFont="1" applyAlignment="1">
      <alignment horizontal="left"/>
    </xf>
    <xf numFmtId="0" fontId="6" fillId="3" borderId="22" xfId="2" applyFont="1" applyBorder="1" applyAlignment="1">
      <alignment horizontal="center"/>
    </xf>
    <xf numFmtId="0" fontId="6" fillId="3" borderId="23" xfId="2" applyFont="1" applyBorder="1" applyAlignment="1">
      <alignment horizontal="center"/>
    </xf>
    <xf numFmtId="0" fontId="6" fillId="3" borderId="17" xfId="2" applyFont="1" applyBorder="1" applyAlignment="1">
      <alignment horizontal="center"/>
    </xf>
    <xf numFmtId="0" fontId="6" fillId="3" borderId="29" xfId="2" applyFont="1" applyBorder="1" applyAlignment="1">
      <alignment horizontal="center"/>
    </xf>
    <xf numFmtId="0" fontId="7" fillId="7" borderId="31" xfId="6" applyFont="1" applyBorder="1" applyAlignment="1">
      <alignment horizontal="center"/>
    </xf>
    <xf numFmtId="0" fontId="7" fillId="7" borderId="32" xfId="6" applyFont="1" applyBorder="1" applyAlignment="1">
      <alignment horizontal="center"/>
    </xf>
    <xf numFmtId="0" fontId="7" fillId="10" borderId="13" xfId="9" applyFont="1" applyBorder="1" applyAlignment="1">
      <alignment horizontal="center"/>
    </xf>
    <xf numFmtId="0" fontId="7" fillId="10" borderId="34" xfId="9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7" borderId="16" xfId="6" applyFont="1" applyBorder="1" applyAlignment="1">
      <alignment horizontal="center"/>
    </xf>
    <xf numFmtId="0" fontId="7" fillId="7" borderId="40" xfId="6" applyFont="1" applyBorder="1" applyAlignment="1">
      <alignment horizontal="center"/>
    </xf>
    <xf numFmtId="0" fontId="6" fillId="11" borderId="42" xfId="10" applyFont="1" applyBorder="1" applyAlignment="1">
      <alignment horizontal="center"/>
    </xf>
    <xf numFmtId="0" fontId="6" fillId="11" borderId="43" xfId="10" applyFont="1" applyBorder="1" applyAlignment="1">
      <alignment horizontal="center"/>
    </xf>
    <xf numFmtId="0" fontId="6" fillId="11" borderId="16" xfId="10" applyFont="1" applyBorder="1" applyAlignment="1">
      <alignment horizontal="center"/>
    </xf>
    <xf numFmtId="0" fontId="6" fillId="11" borderId="51" xfId="10" applyFont="1" applyBorder="1" applyAlignment="1">
      <alignment horizontal="center"/>
    </xf>
    <xf numFmtId="0" fontId="6" fillId="2" borderId="31" xfId="1" applyFont="1" applyBorder="1" applyAlignment="1">
      <alignment horizontal="center"/>
    </xf>
    <xf numFmtId="0" fontId="6" fillId="2" borderId="53" xfId="1" applyFont="1" applyBorder="1" applyAlignment="1">
      <alignment horizontal="center"/>
    </xf>
    <xf numFmtId="0" fontId="6" fillId="2" borderId="4" xfId="1" applyFont="1" applyBorder="1" applyAlignment="1">
      <alignment horizontal="center" vertical="center" wrapText="1"/>
    </xf>
    <xf numFmtId="0" fontId="6" fillId="2" borderId="5" xfId="1" applyFont="1" applyBorder="1" applyAlignment="1">
      <alignment horizontal="center" vertical="center" wrapText="1"/>
    </xf>
    <xf numFmtId="0" fontId="6" fillId="2" borderId="19" xfId="1" applyFont="1" applyBorder="1" applyAlignment="1">
      <alignment horizontal="center" vertical="center" wrapText="1"/>
    </xf>
    <xf numFmtId="0" fontId="6" fillId="2" borderId="20" xfId="1" applyFont="1" applyBorder="1" applyAlignment="1">
      <alignment horizontal="center" vertical="center" wrapText="1"/>
    </xf>
    <xf numFmtId="0" fontId="4" fillId="2" borderId="54" xfId="1" applyFont="1" applyBorder="1" applyAlignment="1">
      <alignment vertical="center"/>
    </xf>
    <xf numFmtId="0" fontId="4" fillId="2" borderId="55" xfId="1" applyFont="1" applyBorder="1" applyAlignment="1">
      <alignment vertical="center"/>
    </xf>
    <xf numFmtId="0" fontId="4" fillId="2" borderId="60" xfId="1" applyFont="1" applyBorder="1" applyAlignment="1">
      <alignment vertical="center"/>
    </xf>
    <xf numFmtId="0" fontId="4" fillId="2" borderId="63" xfId="1" applyFont="1" applyBorder="1" applyAlignment="1">
      <alignment vertical="center"/>
    </xf>
    <xf numFmtId="49" fontId="7" fillId="6" borderId="24" xfId="5" applyNumberFormat="1" applyFont="1" applyBorder="1" applyAlignment="1">
      <alignment horizontal="left"/>
    </xf>
    <xf numFmtId="0" fontId="7" fillId="6" borderId="11" xfId="5" applyFont="1" applyBorder="1"/>
    <xf numFmtId="0" fontId="7" fillId="6" borderId="11" xfId="5" applyFont="1" applyBorder="1" applyAlignment="1">
      <alignment horizontal="center"/>
    </xf>
    <xf numFmtId="0" fontId="7" fillId="6" borderId="25" xfId="5" applyFont="1" applyBorder="1" applyAlignment="1">
      <alignment horizontal="center"/>
    </xf>
    <xf numFmtId="49" fontId="5" fillId="17" borderId="24" xfId="4" applyNumberFormat="1" applyFont="1" applyFill="1" applyBorder="1" applyAlignment="1">
      <alignment horizontal="left"/>
    </xf>
    <xf numFmtId="0" fontId="5" fillId="17" borderId="11" xfId="4" applyFont="1" applyFill="1" applyBorder="1"/>
    <xf numFmtId="0" fontId="7" fillId="0" borderId="11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5" fillId="17" borderId="12" xfId="4" applyFont="1" applyFill="1" applyBorder="1"/>
    <xf numFmtId="0" fontId="7" fillId="0" borderId="12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14" borderId="45" xfId="13" applyFont="1" applyBorder="1" applyAlignment="1">
      <alignment horizontal="center"/>
    </xf>
    <xf numFmtId="0" fontId="7" fillId="14" borderId="46" xfId="13" applyFont="1" applyBorder="1" applyAlignment="1">
      <alignment horizontal="center"/>
    </xf>
    <xf numFmtId="49" fontId="5" fillId="17" borderId="44" xfId="12" applyNumberFormat="1" applyFont="1" applyFill="1" applyBorder="1" applyAlignment="1">
      <alignment horizontal="left"/>
    </xf>
    <xf numFmtId="0" fontId="5" fillId="17" borderId="45" xfId="12" applyFont="1" applyFill="1" applyBorder="1"/>
    <xf numFmtId="0" fontId="7" fillId="0" borderId="45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5" fillId="17" borderId="48" xfId="12" applyFont="1" applyFill="1" applyBorder="1"/>
    <xf numFmtId="0" fontId="7" fillId="0" borderId="48" xfId="0" applyFont="1" applyBorder="1" applyAlignment="1">
      <alignment horizontal="center"/>
    </xf>
    <xf numFmtId="0" fontId="7" fillId="0" borderId="49" xfId="0" applyFont="1" applyBorder="1" applyAlignment="1">
      <alignment horizontal="center"/>
    </xf>
    <xf numFmtId="0" fontId="4" fillId="2" borderId="9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64" xfId="0" applyFont="1" applyBorder="1"/>
    <xf numFmtId="0" fontId="3" fillId="0" borderId="66" xfId="0" applyFont="1" applyBorder="1"/>
    <xf numFmtId="0" fontId="4" fillId="2" borderId="18" xfId="1" applyFont="1" applyBorder="1" applyAlignment="1">
      <alignment horizontal="center" vertical="center" wrapText="1"/>
    </xf>
    <xf numFmtId="9" fontId="11" fillId="16" borderId="4" xfId="1" applyNumberFormat="1" applyFont="1" applyFill="1" applyBorder="1" applyAlignment="1">
      <alignment vertical="center"/>
    </xf>
    <xf numFmtId="0" fontId="11" fillId="16" borderId="4" xfId="1" applyFont="1" applyFill="1" applyBorder="1" applyAlignment="1">
      <alignment horizontal="center" vertical="center"/>
    </xf>
    <xf numFmtId="49" fontId="6" fillId="3" borderId="21" xfId="2" applyNumberFormat="1" applyFont="1" applyBorder="1" applyAlignment="1">
      <alignment vertical="center"/>
    </xf>
    <xf numFmtId="0" fontId="6" fillId="3" borderId="22" xfId="2" applyFont="1" applyBorder="1" applyAlignment="1">
      <alignment vertical="center"/>
    </xf>
    <xf numFmtId="0" fontId="6" fillId="3" borderId="23" xfId="2" applyFont="1" applyBorder="1" applyAlignment="1">
      <alignment vertical="center"/>
    </xf>
    <xf numFmtId="0" fontId="10" fillId="6" borderId="24" xfId="5" applyFont="1" applyBorder="1" applyAlignment="1">
      <alignment vertical="center"/>
    </xf>
    <xf numFmtId="0" fontId="10" fillId="6" borderId="11" xfId="5" applyFont="1" applyBorder="1" applyAlignment="1">
      <alignment vertical="center"/>
    </xf>
    <xf numFmtId="3" fontId="10" fillId="6" borderId="11" xfId="5" applyNumberFormat="1" applyFont="1" applyBorder="1" applyAlignment="1">
      <alignment vertical="center"/>
    </xf>
    <xf numFmtId="3" fontId="10" fillId="6" borderId="25" xfId="5" applyNumberFormat="1" applyFont="1" applyBorder="1" applyAlignment="1">
      <alignment vertical="center"/>
    </xf>
    <xf numFmtId="0" fontId="3" fillId="5" borderId="24" xfId="4" applyFont="1" applyBorder="1" applyAlignment="1">
      <alignment vertical="center"/>
    </xf>
    <xf numFmtId="0" fontId="3" fillId="5" borderId="11" xfId="4" applyFont="1" applyBorder="1" applyAlignment="1">
      <alignment vertical="center"/>
    </xf>
    <xf numFmtId="3" fontId="3" fillId="5" borderId="11" xfId="4" applyNumberFormat="1" applyFont="1" applyBorder="1" applyAlignment="1">
      <alignment vertical="center"/>
    </xf>
    <xf numFmtId="3" fontId="3" fillId="4" borderId="11" xfId="3" applyNumberFormat="1" applyFont="1" applyBorder="1" applyAlignment="1">
      <alignment vertical="center"/>
    </xf>
    <xf numFmtId="3" fontId="3" fillId="0" borderId="11" xfId="0" applyNumberFormat="1" applyFont="1" applyBorder="1" applyAlignment="1">
      <alignment vertical="center"/>
    </xf>
    <xf numFmtId="0" fontId="3" fillId="5" borderId="26" xfId="4" applyFont="1" applyBorder="1" applyAlignment="1">
      <alignment vertical="center"/>
    </xf>
    <xf numFmtId="0" fontId="3" fillId="5" borderId="12" xfId="4" applyFont="1" applyBorder="1" applyAlignment="1">
      <alignment vertical="center"/>
    </xf>
    <xf numFmtId="3" fontId="3" fillId="5" borderId="12" xfId="4" applyNumberFormat="1" applyFont="1" applyBorder="1" applyAlignment="1">
      <alignment vertical="center"/>
    </xf>
    <xf numFmtId="3" fontId="3" fillId="4" borderId="12" xfId="3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0" fontId="6" fillId="3" borderId="28" xfId="2" applyFont="1" applyBorder="1" applyAlignment="1">
      <alignment vertical="center"/>
    </xf>
    <xf numFmtId="0" fontId="6" fillId="3" borderId="17" xfId="2" applyFont="1" applyBorder="1" applyAlignment="1">
      <alignment vertical="center"/>
    </xf>
    <xf numFmtId="3" fontId="6" fillId="3" borderId="17" xfId="2" applyNumberFormat="1" applyFont="1" applyBorder="1" applyAlignment="1">
      <alignment vertical="center"/>
    </xf>
    <xf numFmtId="3" fontId="6" fillId="3" borderId="29" xfId="2" applyNumberFormat="1" applyFont="1" applyBorder="1" applyAlignment="1">
      <alignment vertical="center"/>
    </xf>
    <xf numFmtId="0" fontId="7" fillId="7" borderId="30" xfId="6" applyFont="1" applyBorder="1" applyAlignment="1">
      <alignment vertical="center"/>
    </xf>
    <xf numFmtId="0" fontId="7" fillId="7" borderId="31" xfId="6" applyFont="1" applyBorder="1" applyAlignment="1">
      <alignment vertical="center"/>
    </xf>
    <xf numFmtId="0" fontId="7" fillId="10" borderId="33" xfId="9" applyFont="1" applyBorder="1" applyAlignment="1">
      <alignment vertical="center"/>
    </xf>
    <xf numFmtId="0" fontId="7" fillId="10" borderId="13" xfId="9" applyFont="1" applyBorder="1" applyAlignment="1">
      <alignment vertical="center"/>
    </xf>
    <xf numFmtId="3" fontId="7" fillId="10" borderId="13" xfId="9" applyNumberFormat="1" applyFont="1" applyBorder="1" applyAlignment="1">
      <alignment vertical="center"/>
    </xf>
    <xf numFmtId="3" fontId="7" fillId="10" borderId="34" xfId="9" applyNumberFormat="1" applyFont="1" applyBorder="1" applyAlignment="1">
      <alignment vertical="center"/>
    </xf>
    <xf numFmtId="0" fontId="5" fillId="9" borderId="35" xfId="8" applyFont="1" applyBorder="1" applyAlignment="1">
      <alignment vertical="center"/>
    </xf>
    <xf numFmtId="0" fontId="5" fillId="9" borderId="14" xfId="8" applyFont="1" applyBorder="1" applyAlignment="1">
      <alignment vertical="center"/>
    </xf>
    <xf numFmtId="3" fontId="5" fillId="9" borderId="14" xfId="8" applyNumberFormat="1" applyFont="1" applyBorder="1" applyAlignment="1">
      <alignment vertical="center"/>
    </xf>
    <xf numFmtId="3" fontId="5" fillId="8" borderId="14" xfId="7" applyNumberFormat="1" applyFont="1" applyBorder="1" applyAlignment="1">
      <alignment vertical="center"/>
    </xf>
    <xf numFmtId="3" fontId="5" fillId="0" borderId="14" xfId="0" applyNumberFormat="1" applyFont="1" applyBorder="1" applyAlignment="1">
      <alignment vertical="center"/>
    </xf>
    <xf numFmtId="0" fontId="5" fillId="9" borderId="37" xfId="8" applyFont="1" applyBorder="1" applyAlignment="1">
      <alignment vertical="center"/>
    </xf>
    <xf numFmtId="0" fontId="5" fillId="9" borderId="15" xfId="8" applyFont="1" applyBorder="1" applyAlignment="1">
      <alignment vertical="center"/>
    </xf>
    <xf numFmtId="3" fontId="5" fillId="9" borderId="15" xfId="8" applyNumberFormat="1" applyFont="1" applyBorder="1" applyAlignment="1">
      <alignment vertical="center"/>
    </xf>
    <xf numFmtId="3" fontId="5" fillId="8" borderId="15" xfId="7" applyNumberFormat="1" applyFont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0" fontId="7" fillId="7" borderId="39" xfId="6" applyFont="1" applyBorder="1" applyAlignment="1">
      <alignment vertical="center"/>
    </xf>
    <xf numFmtId="0" fontId="7" fillId="7" borderId="16" xfId="6" applyFont="1" applyBorder="1" applyAlignment="1">
      <alignment vertical="center"/>
    </xf>
    <xf numFmtId="3" fontId="7" fillId="7" borderId="16" xfId="6" applyNumberFormat="1" applyFont="1" applyBorder="1" applyAlignment="1">
      <alignment vertical="center"/>
    </xf>
    <xf numFmtId="3" fontId="7" fillId="7" borderId="40" xfId="6" applyNumberFormat="1" applyFont="1" applyBorder="1" applyAlignment="1">
      <alignment vertical="center"/>
    </xf>
    <xf numFmtId="0" fontId="6" fillId="11" borderId="41" xfId="10" applyFont="1" applyBorder="1" applyAlignment="1">
      <alignment vertical="center"/>
    </xf>
    <xf numFmtId="0" fontId="6" fillId="11" borderId="42" xfId="10" applyFont="1" applyBorder="1" applyAlignment="1">
      <alignment vertical="center"/>
    </xf>
    <xf numFmtId="3" fontId="6" fillId="11" borderId="42" xfId="10" applyNumberFormat="1" applyFont="1" applyBorder="1" applyAlignment="1">
      <alignment vertical="center"/>
    </xf>
    <xf numFmtId="3" fontId="6" fillId="11" borderId="43" xfId="10" applyNumberFormat="1" applyFont="1" applyBorder="1" applyAlignment="1">
      <alignment vertical="center"/>
    </xf>
    <xf numFmtId="0" fontId="10" fillId="14" borderId="44" xfId="13" applyFont="1" applyBorder="1" applyAlignment="1">
      <alignment vertical="center"/>
    </xf>
    <xf numFmtId="0" fontId="10" fillId="14" borderId="45" xfId="13" applyFont="1" applyBorder="1" applyAlignment="1">
      <alignment vertical="center"/>
    </xf>
    <xf numFmtId="3" fontId="10" fillId="14" borderId="45" xfId="13" applyNumberFormat="1" applyFont="1" applyBorder="1" applyAlignment="1">
      <alignment vertical="center"/>
    </xf>
    <xf numFmtId="3" fontId="10" fillId="14" borderId="46" xfId="13" applyNumberFormat="1" applyFont="1" applyBorder="1" applyAlignment="1">
      <alignment vertical="center"/>
    </xf>
    <xf numFmtId="0" fontId="3" fillId="13" borderId="44" xfId="12" applyFont="1" applyBorder="1" applyAlignment="1">
      <alignment vertical="center"/>
    </xf>
    <xf numFmtId="0" fontId="3" fillId="13" borderId="45" xfId="12" applyFont="1" applyBorder="1" applyAlignment="1">
      <alignment vertical="center"/>
    </xf>
    <xf numFmtId="3" fontId="3" fillId="13" borderId="45" xfId="12" applyNumberFormat="1" applyFont="1" applyBorder="1" applyAlignment="1">
      <alignment vertical="center"/>
    </xf>
    <xf numFmtId="3" fontId="3" fillId="12" borderId="45" xfId="11" applyNumberFormat="1" applyFont="1" applyBorder="1" applyAlignment="1">
      <alignment vertical="center"/>
    </xf>
    <xf numFmtId="3" fontId="3" fillId="0" borderId="45" xfId="0" applyNumberFormat="1" applyFont="1" applyBorder="1" applyAlignment="1">
      <alignment vertical="center"/>
    </xf>
    <xf numFmtId="0" fontId="3" fillId="13" borderId="47" xfId="12" applyFont="1" applyBorder="1" applyAlignment="1">
      <alignment vertical="center"/>
    </xf>
    <xf numFmtId="0" fontId="3" fillId="13" borderId="48" xfId="12" applyFont="1" applyBorder="1" applyAlignment="1">
      <alignment vertical="center"/>
    </xf>
    <xf numFmtId="3" fontId="3" fillId="13" borderId="48" xfId="12" applyNumberFormat="1" applyFont="1" applyBorder="1" applyAlignment="1">
      <alignment vertical="center"/>
    </xf>
    <xf numFmtId="3" fontId="3" fillId="12" borderId="48" xfId="11" applyNumberFormat="1" applyFont="1" applyBorder="1" applyAlignment="1">
      <alignment vertical="center"/>
    </xf>
    <xf numFmtId="3" fontId="3" fillId="0" borderId="48" xfId="0" applyNumberFormat="1" applyFont="1" applyBorder="1" applyAlignment="1">
      <alignment vertical="center"/>
    </xf>
    <xf numFmtId="0" fontId="6" fillId="11" borderId="50" xfId="10" applyFont="1" applyBorder="1" applyAlignment="1">
      <alignment vertical="center"/>
    </xf>
    <xf numFmtId="0" fontId="6" fillId="11" borderId="16" xfId="10" applyFont="1" applyBorder="1" applyAlignment="1">
      <alignment vertical="center"/>
    </xf>
    <xf numFmtId="3" fontId="6" fillId="11" borderId="16" xfId="10" applyNumberFormat="1" applyFont="1" applyBorder="1" applyAlignment="1">
      <alignment vertical="center"/>
    </xf>
    <xf numFmtId="3" fontId="6" fillId="11" borderId="51" xfId="10" applyNumberFormat="1" applyFont="1" applyBorder="1" applyAlignment="1">
      <alignment vertical="center"/>
    </xf>
    <xf numFmtId="0" fontId="6" fillId="2" borderId="52" xfId="1" applyFont="1" applyBorder="1" applyAlignment="1">
      <alignment vertical="center"/>
    </xf>
    <xf numFmtId="0" fontId="6" fillId="2" borderId="31" xfId="1" applyFont="1" applyBorder="1" applyAlignment="1">
      <alignment vertical="center"/>
    </xf>
    <xf numFmtId="3" fontId="10" fillId="4" borderId="25" xfId="3" applyNumberFormat="1" applyFont="1" applyBorder="1" applyAlignment="1">
      <alignment vertical="center"/>
    </xf>
    <xf numFmtId="3" fontId="10" fillId="4" borderId="27" xfId="3" applyNumberFormat="1" applyFont="1" applyBorder="1" applyAlignment="1">
      <alignment vertical="center"/>
    </xf>
    <xf numFmtId="3" fontId="7" fillId="8" borderId="36" xfId="7" applyNumberFormat="1" applyFont="1" applyBorder="1" applyAlignment="1">
      <alignment vertical="center"/>
    </xf>
    <xf numFmtId="3" fontId="7" fillId="8" borderId="38" xfId="7" applyNumberFormat="1" applyFont="1" applyBorder="1" applyAlignment="1">
      <alignment vertical="center"/>
    </xf>
    <xf numFmtId="3" fontId="10" fillId="12" borderId="46" xfId="11" applyNumberFormat="1" applyFont="1" applyBorder="1" applyAlignment="1">
      <alignment vertical="center"/>
    </xf>
    <xf numFmtId="3" fontId="10" fillId="12" borderId="49" xfId="11" applyNumberFormat="1" applyFont="1" applyBorder="1" applyAlignment="1">
      <alignment vertical="center"/>
    </xf>
    <xf numFmtId="0" fontId="4" fillId="2" borderId="5" xfId="1" applyFont="1" applyBorder="1" applyAlignment="1">
      <alignment horizontal="center" vertical="center" wrapText="1"/>
    </xf>
    <xf numFmtId="0" fontId="4" fillId="2" borderId="4" xfId="1" applyFont="1" applyBorder="1" applyAlignment="1">
      <alignment horizontal="center" vertical="center" wrapText="1"/>
    </xf>
    <xf numFmtId="0" fontId="6" fillId="3" borderId="21" xfId="2" applyFont="1" applyBorder="1" applyAlignment="1">
      <alignment vertical="center"/>
    </xf>
    <xf numFmtId="3" fontId="10" fillId="6" borderId="24" xfId="5" applyNumberFormat="1" applyFont="1" applyBorder="1" applyAlignment="1">
      <alignment vertical="center"/>
    </xf>
    <xf numFmtId="3" fontId="6" fillId="3" borderId="28" xfId="2" applyNumberFormat="1" applyFont="1" applyBorder="1" applyAlignment="1">
      <alignment vertical="center"/>
    </xf>
    <xf numFmtId="3" fontId="7" fillId="10" borderId="33" xfId="9" applyNumberFormat="1" applyFont="1" applyBorder="1" applyAlignment="1">
      <alignment vertical="center"/>
    </xf>
    <xf numFmtId="3" fontId="7" fillId="7" borderId="39" xfId="6" applyNumberFormat="1" applyFont="1" applyBorder="1" applyAlignment="1">
      <alignment vertical="center"/>
    </xf>
    <xf numFmtId="3" fontId="6" fillId="11" borderId="41" xfId="10" applyNumberFormat="1" applyFont="1" applyBorder="1" applyAlignment="1">
      <alignment vertical="center"/>
    </xf>
    <xf numFmtId="3" fontId="10" fillId="14" borderId="44" xfId="13" applyNumberFormat="1" applyFont="1" applyBorder="1" applyAlignment="1">
      <alignment vertical="center"/>
    </xf>
    <xf numFmtId="3" fontId="6" fillId="11" borderId="50" xfId="10" applyNumberFormat="1" applyFont="1" applyBorder="1" applyAlignment="1">
      <alignment vertical="center"/>
    </xf>
    <xf numFmtId="3" fontId="7" fillId="7" borderId="0" xfId="6" applyNumberFormat="1" applyFont="1" applyBorder="1" applyAlignment="1">
      <alignment vertical="center"/>
    </xf>
    <xf numFmtId="0" fontId="4" fillId="2" borderId="77" xfId="1" applyFont="1" applyBorder="1" applyAlignment="1">
      <alignment horizontal="center" vertical="center"/>
    </xf>
    <xf numFmtId="0" fontId="7" fillId="6" borderId="24" xfId="5" applyFont="1" applyBorder="1" applyAlignment="1">
      <alignment vertical="center"/>
    </xf>
    <xf numFmtId="0" fontId="7" fillId="6" borderId="11" xfId="5" applyFont="1" applyBorder="1" applyAlignment="1">
      <alignment vertical="center"/>
    </xf>
    <xf numFmtId="0" fontId="5" fillId="5" borderId="24" xfId="4" applyFont="1" applyBorder="1" applyAlignment="1">
      <alignment vertical="center"/>
    </xf>
    <xf numFmtId="0" fontId="5" fillId="5" borderId="11" xfId="4" applyFont="1" applyBorder="1" applyAlignment="1">
      <alignment vertical="center"/>
    </xf>
    <xf numFmtId="0" fontId="5" fillId="5" borderId="26" xfId="4" applyFont="1" applyBorder="1" applyAlignment="1">
      <alignment vertical="center"/>
    </xf>
    <xf numFmtId="0" fontId="5" fillId="5" borderId="12" xfId="4" applyFont="1" applyBorder="1" applyAlignment="1">
      <alignment vertical="center"/>
    </xf>
    <xf numFmtId="0" fontId="7" fillId="14" borderId="44" xfId="13" applyFont="1" applyBorder="1" applyAlignment="1">
      <alignment vertical="center"/>
    </xf>
    <xf numFmtId="0" fontId="7" fillId="14" borderId="45" xfId="13" applyFont="1" applyBorder="1" applyAlignment="1">
      <alignment vertical="center"/>
    </xf>
    <xf numFmtId="0" fontId="5" fillId="13" borderId="44" xfId="12" applyFont="1" applyBorder="1" applyAlignment="1">
      <alignment vertical="center"/>
    </xf>
    <xf numFmtId="0" fontId="5" fillId="13" borderId="45" xfId="12" applyFont="1" applyBorder="1" applyAlignment="1">
      <alignment vertical="center"/>
    </xf>
    <xf numFmtId="0" fontId="5" fillId="13" borderId="47" xfId="12" applyFont="1" applyBorder="1" applyAlignment="1">
      <alignment vertical="center"/>
    </xf>
    <xf numFmtId="0" fontId="5" fillId="13" borderId="48" xfId="12" applyFont="1" applyBorder="1" applyAlignment="1">
      <alignment vertical="center"/>
    </xf>
    <xf numFmtId="3" fontId="7" fillId="6" borderId="24" xfId="5" applyNumberFormat="1" applyFont="1" applyBorder="1" applyAlignment="1">
      <alignment horizontal="right" vertical="center"/>
    </xf>
    <xf numFmtId="3" fontId="7" fillId="6" borderId="11" xfId="5" applyNumberFormat="1" applyFont="1" applyBorder="1" applyAlignment="1">
      <alignment horizontal="right" vertical="center"/>
    </xf>
    <xf numFmtId="3" fontId="5" fillId="0" borderId="24" xfId="0" applyNumberFormat="1" applyFont="1" applyBorder="1" applyAlignment="1">
      <alignment horizontal="right" vertical="center"/>
    </xf>
    <xf numFmtId="3" fontId="5" fillId="0" borderId="11" xfId="0" applyNumberFormat="1" applyFont="1" applyBorder="1" applyAlignment="1">
      <alignment horizontal="right" vertical="center"/>
    </xf>
    <xf numFmtId="3" fontId="6" fillId="3" borderId="28" xfId="2" applyNumberFormat="1" applyFont="1" applyBorder="1" applyAlignment="1">
      <alignment horizontal="right" vertical="center"/>
    </xf>
    <xf numFmtId="3" fontId="6" fillId="3" borderId="17" xfId="2" applyNumberFormat="1" applyFont="1" applyBorder="1" applyAlignment="1">
      <alignment horizontal="right" vertical="center"/>
    </xf>
    <xf numFmtId="3" fontId="7" fillId="7" borderId="30" xfId="6" applyNumberFormat="1" applyFont="1" applyBorder="1" applyAlignment="1">
      <alignment horizontal="right" vertical="center"/>
    </xf>
    <xf numFmtId="3" fontId="7" fillId="7" borderId="31" xfId="6" applyNumberFormat="1" applyFont="1" applyBorder="1" applyAlignment="1">
      <alignment horizontal="right" vertical="center"/>
    </xf>
    <xf numFmtId="3" fontId="7" fillId="10" borderId="33" xfId="9" applyNumberFormat="1" applyFont="1" applyBorder="1" applyAlignment="1">
      <alignment horizontal="right" vertical="center"/>
    </xf>
    <xf numFmtId="3" fontId="7" fillId="10" borderId="13" xfId="9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37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7" fillId="7" borderId="39" xfId="6" applyNumberFormat="1" applyFont="1" applyBorder="1" applyAlignment="1">
      <alignment horizontal="right" vertical="center"/>
    </xf>
    <xf numFmtId="3" fontId="7" fillId="7" borderId="16" xfId="6" applyNumberFormat="1" applyFont="1" applyBorder="1" applyAlignment="1">
      <alignment horizontal="right" vertical="center"/>
    </xf>
    <xf numFmtId="3" fontId="6" fillId="11" borderId="41" xfId="10" applyNumberFormat="1" applyFont="1" applyBorder="1" applyAlignment="1">
      <alignment horizontal="right" vertical="center"/>
    </xf>
    <xf numFmtId="3" fontId="6" fillId="11" borderId="42" xfId="10" applyNumberFormat="1" applyFont="1" applyBorder="1" applyAlignment="1">
      <alignment horizontal="right" vertical="center"/>
    </xf>
    <xf numFmtId="3" fontId="7" fillId="14" borderId="44" xfId="13" applyNumberFormat="1" applyFont="1" applyBorder="1" applyAlignment="1">
      <alignment horizontal="right" vertical="center"/>
    </xf>
    <xf numFmtId="3" fontId="7" fillId="14" borderId="45" xfId="13" applyNumberFormat="1" applyFont="1" applyBorder="1" applyAlignment="1">
      <alignment horizontal="right"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45" xfId="0" applyNumberFormat="1" applyFont="1" applyBorder="1" applyAlignment="1">
      <alignment horizontal="right" vertical="center"/>
    </xf>
    <xf numFmtId="3" fontId="5" fillId="0" borderId="47" xfId="0" applyNumberFormat="1" applyFont="1" applyBorder="1" applyAlignment="1">
      <alignment horizontal="right" vertical="center"/>
    </xf>
    <xf numFmtId="3" fontId="5" fillId="0" borderId="48" xfId="0" applyNumberFormat="1" applyFont="1" applyBorder="1" applyAlignment="1">
      <alignment horizontal="right" vertical="center"/>
    </xf>
    <xf numFmtId="3" fontId="6" fillId="11" borderId="50" xfId="10" applyNumberFormat="1" applyFont="1" applyBorder="1" applyAlignment="1">
      <alignment horizontal="right" vertical="center"/>
    </xf>
    <xf numFmtId="3" fontId="6" fillId="11" borderId="16" xfId="10" applyNumberFormat="1" applyFont="1" applyBorder="1" applyAlignment="1">
      <alignment horizontal="right" vertical="center"/>
    </xf>
    <xf numFmtId="3" fontId="6" fillId="2" borderId="52" xfId="1" applyNumberFormat="1" applyFont="1" applyBorder="1" applyAlignment="1">
      <alignment horizontal="right" vertical="center"/>
    </xf>
    <xf numFmtId="3" fontId="6" fillId="2" borderId="31" xfId="1" applyNumberFormat="1" applyFont="1" applyBorder="1" applyAlignment="1">
      <alignment horizontal="right" vertical="center"/>
    </xf>
    <xf numFmtId="3" fontId="6" fillId="3" borderId="22" xfId="2" applyNumberFormat="1" applyFont="1" applyBorder="1" applyAlignment="1">
      <alignment horizontal="right" vertical="center"/>
    </xf>
    <xf numFmtId="3" fontId="6" fillId="3" borderId="23" xfId="2" applyNumberFormat="1" applyFont="1" applyBorder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3" fontId="6" fillId="3" borderId="21" xfId="2" applyNumberFormat="1" applyFont="1" applyBorder="1" applyAlignment="1">
      <alignment horizontal="right" vertical="center"/>
    </xf>
    <xf numFmtId="3" fontId="7" fillId="6" borderId="25" xfId="5" applyNumberFormat="1" applyFont="1" applyBorder="1" applyAlignment="1">
      <alignment horizontal="right" vertical="center"/>
    </xf>
    <xf numFmtId="3" fontId="5" fillId="4" borderId="25" xfId="3" applyNumberFormat="1" applyFont="1" applyBorder="1" applyAlignment="1">
      <alignment horizontal="right" vertical="center"/>
    </xf>
    <xf numFmtId="3" fontId="5" fillId="0" borderId="12" xfId="0" applyNumberFormat="1" applyFont="1" applyBorder="1" applyAlignment="1">
      <alignment horizontal="right" vertical="center"/>
    </xf>
    <xf numFmtId="3" fontId="6" fillId="3" borderId="29" xfId="2" applyNumberFormat="1" applyFont="1" applyBorder="1" applyAlignment="1">
      <alignment horizontal="right" vertical="center"/>
    </xf>
    <xf numFmtId="3" fontId="3" fillId="0" borderId="16" xfId="0" applyNumberFormat="1" applyFont="1" applyBorder="1" applyAlignment="1">
      <alignment horizontal="right" vertical="center"/>
    </xf>
    <xf numFmtId="3" fontId="7" fillId="7" borderId="32" xfId="6" applyNumberFormat="1" applyFont="1" applyBorder="1" applyAlignment="1">
      <alignment horizontal="right" vertical="center"/>
    </xf>
    <xf numFmtId="3" fontId="7" fillId="10" borderId="34" xfId="9" applyNumberFormat="1" applyFont="1" applyBorder="1" applyAlignment="1">
      <alignment horizontal="right" vertical="center"/>
    </xf>
    <xf numFmtId="3" fontId="5" fillId="8" borderId="36" xfId="7" applyNumberFormat="1" applyFont="1" applyBorder="1" applyAlignment="1">
      <alignment horizontal="right" vertical="center"/>
    </xf>
    <xf numFmtId="3" fontId="5" fillId="8" borderId="38" xfId="7" applyNumberFormat="1" applyFont="1" applyBorder="1" applyAlignment="1">
      <alignment horizontal="right" vertical="center"/>
    </xf>
    <xf numFmtId="3" fontId="7" fillId="7" borderId="40" xfId="6" applyNumberFormat="1" applyFont="1" applyBorder="1" applyAlignment="1">
      <alignment horizontal="right" vertical="center"/>
    </xf>
    <xf numFmtId="3" fontId="6" fillId="11" borderId="43" xfId="10" applyNumberFormat="1" applyFont="1" applyBorder="1" applyAlignment="1">
      <alignment horizontal="right" vertical="center"/>
    </xf>
    <xf numFmtId="3" fontId="7" fillId="14" borderId="46" xfId="13" applyNumberFormat="1" applyFont="1" applyBorder="1" applyAlignment="1">
      <alignment horizontal="right" vertical="center"/>
    </xf>
    <xf numFmtId="3" fontId="5" fillId="12" borderId="46" xfId="11" applyNumberFormat="1" applyFont="1" applyBorder="1" applyAlignment="1">
      <alignment horizontal="right" vertical="center"/>
    </xf>
    <xf numFmtId="3" fontId="5" fillId="12" borderId="49" xfId="11" applyNumberFormat="1" applyFont="1" applyBorder="1" applyAlignment="1">
      <alignment horizontal="right" vertical="center"/>
    </xf>
    <xf numFmtId="3" fontId="6" fillId="11" borderId="51" xfId="10" applyNumberFormat="1" applyFont="1" applyBorder="1" applyAlignment="1">
      <alignment horizontal="right" vertical="center"/>
    </xf>
    <xf numFmtId="3" fontId="6" fillId="2" borderId="53" xfId="1" applyNumberFormat="1" applyFont="1" applyBorder="1" applyAlignment="1">
      <alignment horizontal="right" vertical="center"/>
    </xf>
    <xf numFmtId="0" fontId="7" fillId="7" borderId="79" xfId="6" applyFont="1" applyBorder="1" applyAlignment="1">
      <alignment vertical="center"/>
    </xf>
    <xf numFmtId="0" fontId="7" fillId="7" borderId="0" xfId="6" applyFont="1" applyBorder="1" applyAlignment="1">
      <alignment vertical="center"/>
    </xf>
    <xf numFmtId="3" fontId="7" fillId="7" borderId="80" xfId="6" applyNumberFormat="1" applyFont="1" applyBorder="1" applyAlignment="1">
      <alignment vertical="center"/>
    </xf>
    <xf numFmtId="3" fontId="7" fillId="7" borderId="79" xfId="6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18" borderId="82" xfId="0" applyFont="1" applyFill="1" applyBorder="1" applyAlignment="1">
      <alignment horizontal="center" vertical="center"/>
    </xf>
    <xf numFmtId="0" fontId="6" fillId="18" borderId="82" xfId="0" applyFont="1" applyFill="1" applyBorder="1" applyAlignment="1">
      <alignment horizontal="center" vertical="center"/>
    </xf>
    <xf numFmtId="0" fontId="6" fillId="18" borderId="83" xfId="0" applyFont="1" applyFill="1" applyBorder="1" applyAlignment="1">
      <alignment horizontal="center" vertical="center"/>
    </xf>
    <xf numFmtId="0" fontId="4" fillId="19" borderId="82" xfId="0" applyFont="1" applyFill="1" applyBorder="1" applyAlignment="1">
      <alignment horizontal="center" vertical="center"/>
    </xf>
    <xf numFmtId="0" fontId="11" fillId="16" borderId="78" xfId="1" applyFont="1" applyFill="1" applyBorder="1" applyAlignment="1">
      <alignment horizontal="center" vertical="center"/>
    </xf>
    <xf numFmtId="0" fontId="11" fillId="16" borderId="69" xfId="1" applyFont="1" applyFill="1" applyBorder="1" applyAlignment="1">
      <alignment horizontal="center" vertical="center"/>
    </xf>
    <xf numFmtId="0" fontId="11" fillId="16" borderId="70" xfId="1" applyFont="1" applyFill="1" applyBorder="1" applyAlignment="1">
      <alignment horizontal="center" vertical="center"/>
    </xf>
    <xf numFmtId="3" fontId="3" fillId="17" borderId="24" xfId="4" applyNumberFormat="1" applyFont="1" applyFill="1" applyBorder="1" applyAlignment="1">
      <alignment vertical="center"/>
    </xf>
    <xf numFmtId="3" fontId="5" fillId="17" borderId="35" xfId="8" applyNumberFormat="1" applyFont="1" applyFill="1" applyBorder="1" applyAlignment="1">
      <alignment vertical="center"/>
    </xf>
    <xf numFmtId="3" fontId="5" fillId="17" borderId="37" xfId="8" applyNumberFormat="1" applyFont="1" applyFill="1" applyBorder="1" applyAlignment="1">
      <alignment vertical="center"/>
    </xf>
    <xf numFmtId="3" fontId="3" fillId="17" borderId="44" xfId="12" applyNumberFormat="1" applyFont="1" applyFill="1" applyBorder="1" applyAlignment="1">
      <alignment vertical="center"/>
    </xf>
    <xf numFmtId="3" fontId="3" fillId="17" borderId="47" xfId="12" applyNumberFormat="1" applyFont="1" applyFill="1" applyBorder="1" applyAlignment="1">
      <alignment vertical="center"/>
    </xf>
    <xf numFmtId="4" fontId="12" fillId="15" borderId="2" xfId="1" applyNumberFormat="1" applyFont="1" applyFill="1" applyBorder="1" applyAlignment="1">
      <alignment vertical="center"/>
    </xf>
    <xf numFmtId="4" fontId="12" fillId="15" borderId="5" xfId="1" applyNumberFormat="1" applyFont="1" applyFill="1" applyBorder="1" applyAlignment="1">
      <alignment vertical="center"/>
    </xf>
    <xf numFmtId="0" fontId="11" fillId="16" borderId="1" xfId="1" applyFont="1" applyFill="1" applyBorder="1" applyAlignment="1">
      <alignment horizontal="center" vertical="center"/>
    </xf>
    <xf numFmtId="0" fontId="4" fillId="19" borderId="81" xfId="0" applyFont="1" applyFill="1" applyBorder="1" applyAlignment="1">
      <alignment horizontal="center" vertical="center"/>
    </xf>
    <xf numFmtId="3" fontId="6" fillId="2" borderId="87" xfId="1" applyNumberFormat="1" applyFont="1" applyBorder="1" applyAlignment="1">
      <alignment vertical="center"/>
    </xf>
    <xf numFmtId="3" fontId="6" fillId="2" borderId="88" xfId="1" applyNumberFormat="1" applyFont="1" applyBorder="1" applyAlignment="1">
      <alignment vertical="center"/>
    </xf>
    <xf numFmtId="3" fontId="6" fillId="2" borderId="89" xfId="1" applyNumberFormat="1" applyFont="1" applyBorder="1" applyAlignment="1">
      <alignment vertical="center"/>
    </xf>
    <xf numFmtId="0" fontId="6" fillId="2" borderId="87" xfId="1" applyFont="1" applyBorder="1" applyAlignment="1">
      <alignment vertical="center"/>
    </xf>
    <xf numFmtId="0" fontId="6" fillId="2" borderId="88" xfId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2" borderId="98" xfId="1" applyFont="1" applyBorder="1" applyAlignment="1">
      <alignment horizontal="left" vertical="center" wrapText="1"/>
    </xf>
    <xf numFmtId="0" fontId="4" fillId="2" borderId="99" xfId="1" applyFont="1" applyBorder="1" applyAlignment="1">
      <alignment horizontal="center" vertical="center" wrapText="1"/>
    </xf>
    <xf numFmtId="0" fontId="4" fillId="2" borderId="60" xfId="1" applyFont="1" applyBorder="1" applyAlignment="1">
      <alignment horizontal="left" vertical="center"/>
    </xf>
    <xf numFmtId="0" fontId="4" fillId="2" borderId="92" xfId="1" applyFont="1" applyBorder="1" applyAlignment="1"/>
    <xf numFmtId="0" fontId="4" fillId="2" borderId="99" xfId="1" applyFont="1" applyBorder="1" applyAlignment="1">
      <alignment horizontal="left" vertical="center" wrapText="1"/>
    </xf>
    <xf numFmtId="0" fontId="4" fillId="2" borderId="19" xfId="1" applyFont="1" applyBorder="1" applyAlignment="1">
      <alignment vertical="center" wrapText="1"/>
    </xf>
    <xf numFmtId="0" fontId="11" fillId="15" borderId="105" xfId="1" applyFont="1" applyFill="1" applyBorder="1" applyAlignment="1"/>
    <xf numFmtId="4" fontId="3" fillId="15" borderId="93" xfId="0" applyNumberFormat="1" applyFont="1" applyFill="1" applyBorder="1"/>
    <xf numFmtId="4" fontId="3" fillId="15" borderId="107" xfId="0" applyNumberFormat="1" applyFont="1" applyFill="1" applyBorder="1"/>
    <xf numFmtId="4" fontId="11" fillId="21" borderId="64" xfId="0" applyNumberFormat="1" applyFont="1" applyFill="1" applyBorder="1"/>
    <xf numFmtId="4" fontId="11" fillId="21" borderId="65" xfId="0" applyNumberFormat="1" applyFont="1" applyFill="1" applyBorder="1"/>
    <xf numFmtId="4" fontId="3" fillId="15" borderId="64" xfId="0" applyNumberFormat="1" applyFont="1" applyFill="1" applyBorder="1"/>
    <xf numFmtId="4" fontId="3" fillId="15" borderId="65" xfId="0" applyNumberFormat="1" applyFont="1" applyFill="1" applyBorder="1"/>
    <xf numFmtId="4" fontId="11" fillId="21" borderId="95" xfId="0" applyNumberFormat="1" applyFont="1" applyFill="1" applyBorder="1"/>
    <xf numFmtId="4" fontId="11" fillId="21" borderId="97" xfId="0" applyNumberFormat="1" applyFont="1" applyFill="1" applyBorder="1"/>
    <xf numFmtId="0" fontId="3" fillId="0" borderId="64" xfId="0" applyFont="1" applyBorder="1" applyAlignment="1">
      <alignment horizontal="center"/>
    </xf>
    <xf numFmtId="0" fontId="3" fillId="0" borderId="66" xfId="0" applyFont="1" applyBorder="1" applyAlignment="1">
      <alignment horizontal="center"/>
    </xf>
    <xf numFmtId="0" fontId="0" fillId="0" borderId="0" xfId="0" applyAlignment="1">
      <alignment horizontal="center"/>
    </xf>
    <xf numFmtId="4" fontId="4" fillId="20" borderId="110" xfId="0" applyNumberFormat="1" applyFont="1" applyFill="1" applyBorder="1"/>
    <xf numFmtId="0" fontId="4" fillId="2" borderId="60" xfId="1" applyFont="1" applyBorder="1" applyAlignment="1">
      <alignment horizontal="center" vertical="center"/>
    </xf>
    <xf numFmtId="4" fontId="4" fillId="20" borderId="111" xfId="0" applyNumberFormat="1" applyFont="1" applyFill="1" applyBorder="1"/>
    <xf numFmtId="4" fontId="4" fillId="20" borderId="69" xfId="0" applyNumberFormat="1" applyFont="1" applyFill="1" applyBorder="1"/>
    <xf numFmtId="4" fontId="4" fillId="20" borderId="112" xfId="0" applyNumberFormat="1" applyFont="1" applyFill="1" applyBorder="1"/>
    <xf numFmtId="4" fontId="6" fillId="18" borderId="114" xfId="0" applyNumberFormat="1" applyFont="1" applyFill="1" applyBorder="1" applyAlignment="1">
      <alignment horizontal="center"/>
    </xf>
    <xf numFmtId="4" fontId="6" fillId="18" borderId="115" xfId="0" applyNumberFormat="1" applyFont="1" applyFill="1" applyBorder="1" applyAlignment="1">
      <alignment horizontal="center"/>
    </xf>
    <xf numFmtId="0" fontId="6" fillId="18" borderId="116" xfId="0" applyFont="1" applyFill="1" applyBorder="1" applyAlignment="1">
      <alignment horizontal="center" vertical="center"/>
    </xf>
    <xf numFmtId="0" fontId="6" fillId="18" borderId="117" xfId="0" applyFont="1" applyFill="1" applyBorder="1" applyAlignment="1">
      <alignment horizontal="center" vertical="center"/>
    </xf>
    <xf numFmtId="0" fontId="6" fillId="18" borderId="118" xfId="0" applyFont="1" applyFill="1" applyBorder="1" applyAlignment="1">
      <alignment horizontal="center" vertical="center"/>
    </xf>
    <xf numFmtId="0" fontId="6" fillId="18" borderId="113" xfId="0" applyFont="1" applyFill="1" applyBorder="1" applyAlignment="1">
      <alignment horizontal="center" vertical="center"/>
    </xf>
    <xf numFmtId="9" fontId="11" fillId="15" borderId="105" xfId="1" applyNumberFormat="1" applyFont="1" applyFill="1" applyBorder="1" applyAlignment="1"/>
    <xf numFmtId="0" fontId="3" fillId="0" borderId="90" xfId="0" applyFont="1" applyBorder="1" applyAlignment="1">
      <alignment horizontal="center"/>
    </xf>
    <xf numFmtId="0" fontId="3" fillId="0" borderId="109" xfId="0" applyFont="1" applyBorder="1" applyAlignment="1">
      <alignment horizontal="center"/>
    </xf>
    <xf numFmtId="0" fontId="11" fillId="16" borderId="68" xfId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4" fillId="2" borderId="104" xfId="1" applyFont="1" applyBorder="1" applyAlignment="1">
      <alignment horizontal="center" vertical="center" wrapText="1"/>
    </xf>
    <xf numFmtId="0" fontId="4" fillId="2" borderId="119" xfId="1" applyFont="1" applyBorder="1" applyAlignment="1">
      <alignment horizontal="center" vertical="center" wrapText="1"/>
    </xf>
    <xf numFmtId="0" fontId="4" fillId="2" borderId="107" xfId="1" applyFont="1" applyBorder="1" applyAlignment="1">
      <alignment horizontal="center" vertical="center" wrapText="1"/>
    </xf>
    <xf numFmtId="0" fontId="2" fillId="2" borderId="101" xfId="1" applyBorder="1"/>
    <xf numFmtId="0" fontId="2" fillId="2" borderId="102" xfId="1" applyBorder="1"/>
    <xf numFmtId="0" fontId="4" fillId="2" borderId="121" xfId="1" applyFont="1" applyBorder="1" applyAlignment="1">
      <alignment horizontal="center" vertical="center"/>
    </xf>
    <xf numFmtId="0" fontId="3" fillId="20" borderId="101" xfId="0" applyFont="1" applyFill="1" applyBorder="1" applyAlignment="1">
      <alignment horizontal="center"/>
    </xf>
    <xf numFmtId="0" fontId="3" fillId="20" borderId="102" xfId="0" applyFont="1" applyFill="1" applyBorder="1"/>
    <xf numFmtId="0" fontId="3" fillId="20" borderId="100" xfId="0" applyFont="1" applyFill="1" applyBorder="1" applyAlignment="1">
      <alignment horizontal="center"/>
    </xf>
    <xf numFmtId="0" fontId="4" fillId="2" borderId="123" xfId="1" applyFont="1" applyBorder="1" applyAlignment="1">
      <alignment horizontal="center" vertical="center"/>
    </xf>
    <xf numFmtId="0" fontId="4" fillId="2" borderId="124" xfId="1" applyFont="1" applyBorder="1" applyAlignment="1">
      <alignment horizontal="center" vertical="center"/>
    </xf>
    <xf numFmtId="0" fontId="4" fillId="2" borderId="98" xfId="1" applyFont="1" applyBorder="1" applyAlignment="1">
      <alignment horizontal="center" vertical="center"/>
    </xf>
    <xf numFmtId="9" fontId="4" fillId="2" borderId="60" xfId="1" applyNumberFormat="1" applyFont="1" applyBorder="1" applyAlignment="1">
      <alignment vertical="center"/>
    </xf>
    <xf numFmtId="4" fontId="4" fillId="2" borderId="62" xfId="1" applyNumberFormat="1" applyFont="1" applyBorder="1" applyAlignment="1">
      <alignment vertical="center"/>
    </xf>
    <xf numFmtId="0" fontId="13" fillId="2" borderId="77" xfId="1" applyFont="1" applyBorder="1" applyAlignment="1">
      <alignment horizontal="center" vertical="center"/>
    </xf>
    <xf numFmtId="0" fontId="13" fillId="2" borderId="60" xfId="1" applyFont="1" applyBorder="1" applyAlignment="1">
      <alignment horizontal="center" vertical="center"/>
    </xf>
    <xf numFmtId="0" fontId="16" fillId="2" borderId="6" xfId="1" applyFont="1" applyBorder="1" applyAlignment="1">
      <alignment vertical="center"/>
    </xf>
    <xf numFmtId="3" fontId="3" fillId="22" borderId="11" xfId="4" applyNumberFormat="1" applyFont="1" applyFill="1" applyBorder="1" applyAlignment="1">
      <alignment vertical="center"/>
    </xf>
    <xf numFmtId="3" fontId="3" fillId="22" borderId="11" xfId="3" applyNumberFormat="1" applyFont="1" applyFill="1" applyBorder="1" applyAlignment="1">
      <alignment vertical="center"/>
    </xf>
    <xf numFmtId="3" fontId="3" fillId="22" borderId="11" xfId="0" applyNumberFormat="1" applyFont="1" applyFill="1" applyBorder="1" applyAlignment="1">
      <alignment vertical="center"/>
    </xf>
    <xf numFmtId="3" fontId="3" fillId="22" borderId="12" xfId="4" applyNumberFormat="1" applyFont="1" applyFill="1" applyBorder="1" applyAlignment="1">
      <alignment vertical="center"/>
    </xf>
    <xf numFmtId="3" fontId="3" fillId="22" borderId="12" xfId="3" applyNumberFormat="1" applyFont="1" applyFill="1" applyBorder="1" applyAlignment="1">
      <alignment vertical="center"/>
    </xf>
    <xf numFmtId="3" fontId="3" fillId="22" borderId="12" xfId="0" applyNumberFormat="1" applyFont="1" applyFill="1" applyBorder="1" applyAlignment="1">
      <alignment vertical="center"/>
    </xf>
    <xf numFmtId="3" fontId="5" fillId="23" borderId="14" xfId="8" applyNumberFormat="1" applyFont="1" applyFill="1" applyBorder="1" applyAlignment="1">
      <alignment vertical="center"/>
    </xf>
    <xf numFmtId="3" fontId="5" fillId="23" borderId="14" xfId="7" applyNumberFormat="1" applyFont="1" applyFill="1" applyBorder="1" applyAlignment="1">
      <alignment vertical="center"/>
    </xf>
    <xf numFmtId="3" fontId="5" fillId="23" borderId="14" xfId="0" applyNumberFormat="1" applyFont="1" applyFill="1" applyBorder="1" applyAlignment="1">
      <alignment vertical="center"/>
    </xf>
    <xf numFmtId="3" fontId="5" fillId="23" borderId="15" xfId="8" applyNumberFormat="1" applyFont="1" applyFill="1" applyBorder="1" applyAlignment="1">
      <alignment vertical="center"/>
    </xf>
    <xf numFmtId="3" fontId="5" fillId="23" borderId="15" xfId="7" applyNumberFormat="1" applyFont="1" applyFill="1" applyBorder="1" applyAlignment="1">
      <alignment vertical="center"/>
    </xf>
    <xf numFmtId="3" fontId="5" fillId="23" borderId="15" xfId="0" applyNumberFormat="1" applyFont="1" applyFill="1" applyBorder="1" applyAlignment="1">
      <alignment vertical="center"/>
    </xf>
    <xf numFmtId="3" fontId="3" fillId="24" borderId="45" xfId="12" applyNumberFormat="1" applyFont="1" applyFill="1" applyBorder="1" applyAlignment="1">
      <alignment vertical="center"/>
    </xf>
    <xf numFmtId="3" fontId="3" fillId="24" borderId="45" xfId="11" applyNumberFormat="1" applyFont="1" applyFill="1" applyBorder="1" applyAlignment="1">
      <alignment vertical="center"/>
    </xf>
    <xf numFmtId="3" fontId="3" fillId="24" borderId="45" xfId="0" applyNumberFormat="1" applyFont="1" applyFill="1" applyBorder="1" applyAlignment="1">
      <alignment vertical="center"/>
    </xf>
    <xf numFmtId="3" fontId="3" fillId="24" borderId="48" xfId="12" applyNumberFormat="1" applyFont="1" applyFill="1" applyBorder="1" applyAlignment="1">
      <alignment vertical="center"/>
    </xf>
    <xf numFmtId="3" fontId="3" fillId="24" borderId="48" xfId="11" applyNumberFormat="1" applyFont="1" applyFill="1" applyBorder="1" applyAlignment="1">
      <alignment vertical="center"/>
    </xf>
    <xf numFmtId="3" fontId="3" fillId="24" borderId="48" xfId="0" applyNumberFormat="1" applyFont="1" applyFill="1" applyBorder="1" applyAlignment="1">
      <alignment vertical="center"/>
    </xf>
    <xf numFmtId="0" fontId="6" fillId="2" borderId="4" xfId="1" applyFont="1" applyBorder="1" applyAlignment="1">
      <alignment vertical="center"/>
    </xf>
    <xf numFmtId="0" fontId="4" fillId="20" borderId="133" xfId="1" applyFont="1" applyFill="1" applyBorder="1" applyAlignment="1">
      <alignment vertical="center"/>
    </xf>
    <xf numFmtId="0" fontId="11" fillId="20" borderId="133" xfId="1" applyFont="1" applyFill="1" applyBorder="1" applyAlignment="1">
      <alignment horizontal="center" vertical="center"/>
    </xf>
    <xf numFmtId="0" fontId="4" fillId="20" borderId="134" xfId="1" applyFont="1" applyFill="1" applyBorder="1" applyAlignment="1">
      <alignment vertical="center"/>
    </xf>
    <xf numFmtId="0" fontId="4" fillId="20" borderId="64" xfId="1" applyFont="1" applyFill="1" applyBorder="1" applyAlignment="1">
      <alignment vertical="center"/>
    </xf>
    <xf numFmtId="0" fontId="11" fillId="20" borderId="64" xfId="1" applyFont="1" applyFill="1" applyBorder="1" applyAlignment="1">
      <alignment horizontal="center" vertical="center"/>
    </xf>
    <xf numFmtId="0" fontId="4" fillId="20" borderId="90" xfId="1" applyFont="1" applyFill="1" applyBorder="1" applyAlignment="1">
      <alignment vertical="center"/>
    </xf>
    <xf numFmtId="0" fontId="4" fillId="2" borderId="135" xfId="1" applyFont="1" applyBorder="1" applyAlignment="1">
      <alignment vertical="center"/>
    </xf>
    <xf numFmtId="0" fontId="4" fillId="2" borderId="136" xfId="1" applyFont="1" applyBorder="1" applyAlignment="1">
      <alignment vertical="center"/>
    </xf>
    <xf numFmtId="9" fontId="11" fillId="20" borderId="10" xfId="1" applyNumberFormat="1" applyFont="1" applyFill="1" applyBorder="1" applyAlignment="1">
      <alignment vertical="center"/>
    </xf>
    <xf numFmtId="0" fontId="4" fillId="2" borderId="58" xfId="1" applyFont="1" applyBorder="1" applyAlignment="1">
      <alignment horizontal="left" vertical="center" wrapText="1"/>
    </xf>
    <xf numFmtId="9" fontId="3" fillId="16" borderId="65" xfId="0" applyNumberFormat="1" applyFont="1" applyFill="1" applyBorder="1" applyAlignment="1">
      <alignment horizontal="center"/>
    </xf>
    <xf numFmtId="9" fontId="3" fillId="16" borderId="67" xfId="0" applyNumberFormat="1" applyFont="1" applyFill="1" applyBorder="1" applyAlignment="1">
      <alignment horizontal="center"/>
    </xf>
    <xf numFmtId="0" fontId="4" fillId="20" borderId="78" xfId="0" applyFont="1" applyFill="1" applyBorder="1"/>
    <xf numFmtId="0" fontId="4" fillId="20" borderId="137" xfId="0" applyFont="1" applyFill="1" applyBorder="1"/>
    <xf numFmtId="3" fontId="3" fillId="25" borderId="11" xfId="0" applyNumberFormat="1" applyFont="1" applyFill="1" applyBorder="1" applyAlignment="1">
      <alignment vertical="center"/>
    </xf>
    <xf numFmtId="3" fontId="3" fillId="25" borderId="12" xfId="0" applyNumberFormat="1" applyFont="1" applyFill="1" applyBorder="1" applyAlignment="1">
      <alignment vertical="center"/>
    </xf>
    <xf numFmtId="3" fontId="5" fillId="26" borderId="14" xfId="0" applyNumberFormat="1" applyFont="1" applyFill="1" applyBorder="1" applyAlignment="1">
      <alignment vertical="center"/>
    </xf>
    <xf numFmtId="3" fontId="5" fillId="26" borderId="15" xfId="0" applyNumberFormat="1" applyFont="1" applyFill="1" applyBorder="1" applyAlignment="1">
      <alignment vertical="center"/>
    </xf>
    <xf numFmtId="3" fontId="3" fillId="27" borderId="45" xfId="0" applyNumberFormat="1" applyFont="1" applyFill="1" applyBorder="1" applyAlignment="1">
      <alignment vertical="center"/>
    </xf>
    <xf numFmtId="3" fontId="3" fillId="27" borderId="48" xfId="0" applyNumberFormat="1" applyFont="1" applyFill="1" applyBorder="1" applyAlignment="1">
      <alignment vertical="center"/>
    </xf>
    <xf numFmtId="0" fontId="2" fillId="2" borderId="101" xfId="1" applyBorder="1" applyAlignment="1">
      <alignment horizontal="center"/>
    </xf>
    <xf numFmtId="0" fontId="5" fillId="17" borderId="11" xfId="4" applyFont="1" applyFill="1" applyBorder="1" applyAlignment="1">
      <alignment horizontal="center"/>
    </xf>
    <xf numFmtId="0" fontId="5" fillId="17" borderId="12" xfId="4" applyFont="1" applyFill="1" applyBorder="1" applyAlignment="1">
      <alignment horizontal="center"/>
    </xf>
    <xf numFmtId="0" fontId="5" fillId="17" borderId="14" xfId="8" applyFont="1" applyFill="1" applyBorder="1" applyAlignment="1">
      <alignment horizontal="center"/>
    </xf>
    <xf numFmtId="0" fontId="5" fillId="17" borderId="15" xfId="8" applyFont="1" applyFill="1" applyBorder="1" applyAlignment="1">
      <alignment horizontal="center"/>
    </xf>
    <xf numFmtId="0" fontId="5" fillId="17" borderId="45" xfId="12" applyFont="1" applyFill="1" applyBorder="1" applyAlignment="1">
      <alignment horizontal="center"/>
    </xf>
    <xf numFmtId="0" fontId="5" fillId="17" borderId="48" xfId="12" applyFont="1" applyFill="1" applyBorder="1" applyAlignment="1">
      <alignment horizontal="center"/>
    </xf>
    <xf numFmtId="0" fontId="6" fillId="3" borderId="22" xfId="2" applyFont="1" applyBorder="1" applyAlignment="1">
      <alignment horizontal="center" vertical="center"/>
    </xf>
    <xf numFmtId="0" fontId="7" fillId="6" borderId="11" xfId="5" applyFont="1" applyBorder="1" applyAlignment="1">
      <alignment horizontal="center" vertical="center"/>
    </xf>
    <xf numFmtId="0" fontId="5" fillId="5" borderId="11" xfId="4" applyFont="1" applyBorder="1" applyAlignment="1">
      <alignment horizontal="center" vertical="center"/>
    </xf>
    <xf numFmtId="0" fontId="5" fillId="5" borderId="12" xfId="4" applyFont="1" applyBorder="1" applyAlignment="1">
      <alignment horizontal="center" vertical="center"/>
    </xf>
    <xf numFmtId="0" fontId="6" fillId="3" borderId="17" xfId="2" applyFont="1" applyBorder="1" applyAlignment="1">
      <alignment horizontal="center" vertical="center"/>
    </xf>
    <xf numFmtId="0" fontId="7" fillId="7" borderId="31" xfId="6" applyFont="1" applyBorder="1" applyAlignment="1">
      <alignment horizontal="center" vertical="center"/>
    </xf>
    <xf numFmtId="0" fontId="7" fillId="10" borderId="13" xfId="9" applyFont="1" applyBorder="1" applyAlignment="1">
      <alignment horizontal="center" vertical="center"/>
    </xf>
    <xf numFmtId="0" fontId="5" fillId="9" borderId="14" xfId="8" applyFont="1" applyBorder="1" applyAlignment="1">
      <alignment horizontal="center" vertical="center"/>
    </xf>
    <xf numFmtId="0" fontId="5" fillId="9" borderId="15" xfId="8" applyFont="1" applyBorder="1" applyAlignment="1">
      <alignment horizontal="center" vertical="center"/>
    </xf>
    <xf numFmtId="0" fontId="7" fillId="7" borderId="16" xfId="6" applyFont="1" applyBorder="1" applyAlignment="1">
      <alignment horizontal="center" vertical="center"/>
    </xf>
    <xf numFmtId="0" fontId="6" fillId="11" borderId="42" xfId="10" applyFont="1" applyBorder="1" applyAlignment="1">
      <alignment horizontal="center" vertical="center"/>
    </xf>
    <xf numFmtId="0" fontId="7" fillId="14" borderId="45" xfId="13" applyFont="1" applyBorder="1" applyAlignment="1">
      <alignment horizontal="center" vertical="center"/>
    </xf>
    <xf numFmtId="0" fontId="5" fillId="13" borderId="45" xfId="12" applyFont="1" applyBorder="1" applyAlignment="1">
      <alignment horizontal="center" vertical="center"/>
    </xf>
    <xf numFmtId="0" fontId="5" fillId="13" borderId="48" xfId="12" applyFont="1" applyBorder="1" applyAlignment="1">
      <alignment horizontal="center" vertical="center"/>
    </xf>
    <xf numFmtId="0" fontId="6" fillId="11" borderId="16" xfId="10" applyFont="1" applyBorder="1" applyAlignment="1">
      <alignment horizontal="center" vertical="center"/>
    </xf>
    <xf numFmtId="0" fontId="6" fillId="2" borderId="31" xfId="1" applyFont="1" applyBorder="1" applyAlignment="1">
      <alignment horizontal="center" vertical="center"/>
    </xf>
    <xf numFmtId="0" fontId="10" fillId="6" borderId="11" xfId="5" applyFont="1" applyBorder="1" applyAlignment="1">
      <alignment horizontal="center" vertical="center"/>
    </xf>
    <xf numFmtId="0" fontId="3" fillId="5" borderId="11" xfId="4" applyFont="1" applyBorder="1" applyAlignment="1">
      <alignment horizontal="center" vertical="center"/>
    </xf>
    <xf numFmtId="0" fontId="3" fillId="5" borderId="12" xfId="4" applyFont="1" applyBorder="1" applyAlignment="1">
      <alignment horizontal="center" vertical="center"/>
    </xf>
    <xf numFmtId="0" fontId="7" fillId="7" borderId="0" xfId="6" applyFont="1" applyBorder="1" applyAlignment="1">
      <alignment horizontal="center" vertical="center"/>
    </xf>
    <xf numFmtId="0" fontId="10" fillId="14" borderId="45" xfId="13" applyFont="1" applyBorder="1" applyAlignment="1">
      <alignment horizontal="center" vertical="center"/>
    </xf>
    <xf numFmtId="0" fontId="3" fillId="13" borderId="45" xfId="12" applyFont="1" applyBorder="1" applyAlignment="1">
      <alignment horizontal="center" vertical="center"/>
    </xf>
    <xf numFmtId="0" fontId="3" fillId="13" borderId="48" xfId="12" applyFont="1" applyBorder="1" applyAlignment="1">
      <alignment horizontal="center" vertical="center"/>
    </xf>
    <xf numFmtId="0" fontId="6" fillId="2" borderId="88" xfId="1" applyFont="1" applyBorder="1" applyAlignment="1">
      <alignment horizontal="center" vertical="center"/>
    </xf>
    <xf numFmtId="0" fontId="7" fillId="17" borderId="14" xfId="8" applyFont="1" applyFill="1" applyBorder="1"/>
    <xf numFmtId="3" fontId="17" fillId="0" borderId="45" xfId="0" applyNumberFormat="1" applyFont="1" applyBorder="1" applyAlignment="1">
      <alignment vertical="center"/>
    </xf>
    <xf numFmtId="4" fontId="18" fillId="15" borderId="93" xfId="0" applyNumberFormat="1" applyFont="1" applyFill="1" applyBorder="1"/>
    <xf numFmtId="4" fontId="18" fillId="15" borderId="107" xfId="0" applyNumberFormat="1" applyFont="1" applyFill="1" applyBorder="1"/>
    <xf numFmtId="4" fontId="19" fillId="21" borderId="64" xfId="0" applyNumberFormat="1" applyFont="1" applyFill="1" applyBorder="1"/>
    <xf numFmtId="4" fontId="19" fillId="21" borderId="65" xfId="0" applyNumberFormat="1" applyFont="1" applyFill="1" applyBorder="1"/>
    <xf numFmtId="4" fontId="18" fillId="15" borderId="64" xfId="0" applyNumberFormat="1" applyFont="1" applyFill="1" applyBorder="1"/>
    <xf numFmtId="4" fontId="18" fillId="15" borderId="65" xfId="0" applyNumberFormat="1" applyFont="1" applyFill="1" applyBorder="1"/>
    <xf numFmtId="4" fontId="19" fillId="21" borderId="95" xfId="0" applyNumberFormat="1" applyFont="1" applyFill="1" applyBorder="1"/>
    <xf numFmtId="4" fontId="19" fillId="21" borderId="97" xfId="0" applyNumberFormat="1" applyFont="1" applyFill="1" applyBorder="1"/>
    <xf numFmtId="4" fontId="16" fillId="20" borderId="111" xfId="0" applyNumberFormat="1" applyFont="1" applyFill="1" applyBorder="1"/>
    <xf numFmtId="4" fontId="16" fillId="20" borderId="126" xfId="0" applyNumberFormat="1" applyFont="1" applyFill="1" applyBorder="1"/>
    <xf numFmtId="4" fontId="16" fillId="20" borderId="127" xfId="0" applyNumberFormat="1" applyFont="1" applyFill="1" applyBorder="1"/>
    <xf numFmtId="4" fontId="16" fillId="20" borderId="110" xfId="0" applyNumberFormat="1" applyFont="1" applyFill="1" applyBorder="1"/>
    <xf numFmtId="4" fontId="18" fillId="0" borderId="0" xfId="0" applyNumberFormat="1" applyFont="1"/>
    <xf numFmtId="0" fontId="4" fillId="2" borderId="71" xfId="1" applyFont="1" applyBorder="1" applyAlignment="1">
      <alignment horizontal="center" vertical="center" wrapText="1"/>
    </xf>
    <xf numFmtId="0" fontId="4" fillId="2" borderId="55" xfId="1" applyFont="1" applyBorder="1" applyAlignment="1">
      <alignment horizontal="center" vertical="center" wrapText="1"/>
    </xf>
    <xf numFmtId="2" fontId="3" fillId="21" borderId="64" xfId="0" applyNumberFormat="1" applyFont="1" applyFill="1" applyBorder="1"/>
    <xf numFmtId="2" fontId="3" fillId="21" borderId="64" xfId="0" applyNumberFormat="1" applyFont="1" applyFill="1" applyBorder="1" applyAlignment="1">
      <alignment horizontal="center"/>
    </xf>
    <xf numFmtId="9" fontId="3" fillId="21" borderId="90" xfId="0" applyNumberFormat="1" applyFont="1" applyFill="1" applyBorder="1" applyAlignment="1">
      <alignment horizontal="center"/>
    </xf>
    <xf numFmtId="4" fontId="3" fillId="21" borderId="64" xfId="0" applyNumberFormat="1" applyFont="1" applyFill="1" applyBorder="1" applyAlignment="1">
      <alignment horizontal="right"/>
    </xf>
    <xf numFmtId="4" fontId="3" fillId="21" borderId="90" xfId="0" applyNumberFormat="1" applyFont="1" applyFill="1" applyBorder="1" applyAlignment="1">
      <alignment horizontal="right"/>
    </xf>
    <xf numFmtId="4" fontId="3" fillId="16" borderId="65" xfId="0" applyNumberFormat="1" applyFont="1" applyFill="1" applyBorder="1" applyAlignment="1">
      <alignment horizontal="right"/>
    </xf>
    <xf numFmtId="2" fontId="3" fillId="21" borderId="135" xfId="0" applyNumberFormat="1" applyFont="1" applyFill="1" applyBorder="1"/>
    <xf numFmtId="2" fontId="3" fillId="21" borderId="135" xfId="0" applyNumberFormat="1" applyFont="1" applyFill="1" applyBorder="1" applyAlignment="1">
      <alignment horizontal="center"/>
    </xf>
    <xf numFmtId="4" fontId="3" fillId="21" borderId="135" xfId="0" applyNumberFormat="1" applyFont="1" applyFill="1" applyBorder="1" applyAlignment="1">
      <alignment horizontal="right"/>
    </xf>
    <xf numFmtId="9" fontId="3" fillId="21" borderId="136" xfId="0" applyNumberFormat="1" applyFont="1" applyFill="1" applyBorder="1" applyAlignment="1">
      <alignment horizontal="center"/>
    </xf>
    <xf numFmtId="4" fontId="3" fillId="21" borderId="136" xfId="0" applyNumberFormat="1" applyFont="1" applyFill="1" applyBorder="1" applyAlignment="1">
      <alignment horizontal="right"/>
    </xf>
    <xf numFmtId="4" fontId="3" fillId="16" borderId="141" xfId="0" applyNumberFormat="1" applyFont="1" applyFill="1" applyBorder="1" applyAlignment="1">
      <alignment horizontal="right"/>
    </xf>
    <xf numFmtId="0" fontId="4" fillId="2" borderId="55" xfId="1" applyFont="1" applyBorder="1" applyAlignment="1">
      <alignment horizontal="left" vertical="center" wrapText="1"/>
    </xf>
    <xf numFmtId="0" fontId="4" fillId="2" borderId="142" xfId="1" applyFont="1" applyBorder="1" applyAlignment="1">
      <alignment horizontal="center" vertical="center" wrapText="1"/>
    </xf>
    <xf numFmtId="0" fontId="4" fillId="2" borderId="0" xfId="1" applyFont="1" applyBorder="1" applyAlignment="1">
      <alignment horizontal="center" vertical="center" wrapText="1"/>
    </xf>
    <xf numFmtId="0" fontId="4" fillId="2" borderId="143" xfId="1" applyFont="1" applyBorder="1" applyAlignment="1">
      <alignment horizontal="center" vertical="center" wrapText="1"/>
    </xf>
    <xf numFmtId="2" fontId="3" fillId="21" borderId="144" xfId="0" applyNumberFormat="1" applyFont="1" applyFill="1" applyBorder="1"/>
    <xf numFmtId="2" fontId="3" fillId="21" borderId="144" xfId="0" applyNumberFormat="1" applyFont="1" applyFill="1" applyBorder="1" applyAlignment="1">
      <alignment horizontal="center"/>
    </xf>
    <xf numFmtId="4" fontId="3" fillId="21" borderId="144" xfId="0" applyNumberFormat="1" applyFont="1" applyFill="1" applyBorder="1" applyAlignment="1">
      <alignment horizontal="right"/>
    </xf>
    <xf numFmtId="9" fontId="3" fillId="21" borderId="145" xfId="0" applyNumberFormat="1" applyFont="1" applyFill="1" applyBorder="1" applyAlignment="1">
      <alignment horizontal="center"/>
    </xf>
    <xf numFmtId="4" fontId="3" fillId="21" borderId="145" xfId="0" applyNumberFormat="1" applyFont="1" applyFill="1" applyBorder="1" applyAlignment="1">
      <alignment horizontal="right"/>
    </xf>
    <xf numFmtId="4" fontId="3" fillId="16" borderId="146" xfId="0" applyNumberFormat="1" applyFont="1" applyFill="1" applyBorder="1" applyAlignment="1">
      <alignment horizontal="right"/>
    </xf>
    <xf numFmtId="0" fontId="4" fillId="2" borderId="147" xfId="1" applyFont="1" applyBorder="1" applyAlignment="1">
      <alignment horizontal="left" vertical="center" wrapText="1"/>
    </xf>
    <xf numFmtId="0" fontId="4" fillId="2" borderId="148" xfId="1" applyFont="1" applyBorder="1" applyAlignment="1">
      <alignment horizontal="left" vertical="center" wrapText="1"/>
    </xf>
    <xf numFmtId="0" fontId="4" fillId="2" borderId="148" xfId="1" applyFont="1" applyBorder="1" applyAlignment="1">
      <alignment horizontal="center" vertical="center" wrapText="1"/>
    </xf>
    <xf numFmtId="0" fontId="4" fillId="2" borderId="132" xfId="1" applyFont="1" applyBorder="1" applyAlignment="1">
      <alignment horizontal="center" vertical="center" wrapText="1"/>
    </xf>
    <xf numFmtId="0" fontId="4" fillId="2" borderId="130" xfId="1" applyFont="1" applyBorder="1" applyAlignment="1">
      <alignment horizontal="center" vertical="center" wrapText="1"/>
    </xf>
    <xf numFmtId="0" fontId="4" fillId="2" borderId="149" xfId="1" applyFont="1" applyBorder="1" applyAlignment="1">
      <alignment horizontal="center" vertical="center" wrapText="1"/>
    </xf>
    <xf numFmtId="2" fontId="3" fillId="21" borderId="69" xfId="0" applyNumberFormat="1" applyFont="1" applyFill="1" applyBorder="1"/>
    <xf numFmtId="2" fontId="3" fillId="21" borderId="69" xfId="0" applyNumberFormat="1" applyFont="1" applyFill="1" applyBorder="1" applyAlignment="1">
      <alignment horizontal="center"/>
    </xf>
    <xf numFmtId="9" fontId="3" fillId="21" borderId="150" xfId="0" applyNumberFormat="1" applyFont="1" applyFill="1" applyBorder="1" applyAlignment="1">
      <alignment horizontal="center"/>
    </xf>
    <xf numFmtId="4" fontId="3" fillId="21" borderId="150" xfId="0" applyNumberFormat="1" applyFont="1" applyFill="1" applyBorder="1" applyAlignment="1">
      <alignment horizontal="right"/>
    </xf>
    <xf numFmtId="4" fontId="3" fillId="16" borderId="112" xfId="0" applyNumberFormat="1" applyFont="1" applyFill="1" applyBorder="1" applyAlignment="1">
      <alignment horizontal="right"/>
    </xf>
    <xf numFmtId="4" fontId="3" fillId="21" borderId="69" xfId="0" applyNumberFormat="1" applyFont="1" applyFill="1" applyBorder="1" applyAlignment="1">
      <alignment horizontal="right"/>
    </xf>
    <xf numFmtId="4" fontId="3" fillId="21" borderId="146" xfId="0" applyNumberFormat="1" applyFont="1" applyFill="1" applyBorder="1" applyAlignment="1">
      <alignment horizontal="right"/>
    </xf>
    <xf numFmtId="4" fontId="3" fillId="21" borderId="65" xfId="0" applyNumberFormat="1" applyFont="1" applyFill="1" applyBorder="1" applyAlignment="1">
      <alignment horizontal="right"/>
    </xf>
    <xf numFmtId="4" fontId="3" fillId="21" borderId="141" xfId="0" applyNumberFormat="1" applyFont="1" applyFill="1" applyBorder="1" applyAlignment="1">
      <alignment horizontal="right"/>
    </xf>
    <xf numFmtId="164" fontId="3" fillId="21" borderId="146" xfId="0" applyNumberFormat="1" applyFont="1" applyFill="1" applyBorder="1" applyAlignment="1">
      <alignment horizontal="right"/>
    </xf>
    <xf numFmtId="164" fontId="3" fillId="21" borderId="65" xfId="0" applyNumberFormat="1" applyFont="1" applyFill="1" applyBorder="1" applyAlignment="1">
      <alignment horizontal="right"/>
    </xf>
    <xf numFmtId="164" fontId="3" fillId="21" borderId="141" xfId="0" applyNumberFormat="1" applyFont="1" applyFill="1" applyBorder="1" applyAlignment="1">
      <alignment horizontal="right"/>
    </xf>
    <xf numFmtId="4" fontId="6" fillId="20" borderId="138" xfId="0" applyNumberFormat="1" applyFont="1" applyFill="1" applyBorder="1" applyAlignment="1">
      <alignment horizontal="right"/>
    </xf>
    <xf numFmtId="0" fontId="6" fillId="20" borderId="138" xfId="0" applyFont="1" applyFill="1" applyBorder="1" applyAlignment="1">
      <alignment horizontal="center"/>
    </xf>
    <xf numFmtId="4" fontId="6" fillId="20" borderId="140" xfId="0" applyNumberFormat="1" applyFont="1" applyFill="1" applyBorder="1" applyAlignment="1">
      <alignment horizontal="right"/>
    </xf>
    <xf numFmtId="0" fontId="14" fillId="2" borderId="100" xfId="1" applyFont="1" applyBorder="1" applyAlignment="1">
      <alignment horizontal="left" vertical="center"/>
    </xf>
    <xf numFmtId="0" fontId="14" fillId="2" borderId="101" xfId="1" applyFont="1" applyBorder="1" applyAlignment="1">
      <alignment horizontal="left" vertical="center"/>
    </xf>
    <xf numFmtId="0" fontId="14" fillId="2" borderId="102" xfId="1" applyFont="1" applyBorder="1" applyAlignment="1">
      <alignment horizontal="left" vertical="center"/>
    </xf>
    <xf numFmtId="0" fontId="6" fillId="2" borderId="9" xfId="1" applyFont="1" applyBorder="1" applyAlignment="1">
      <alignment horizontal="center" vertical="center"/>
    </xf>
    <xf numFmtId="0" fontId="6" fillId="2" borderId="60" xfId="1" applyFont="1" applyBorder="1" applyAlignment="1">
      <alignment horizontal="center" vertical="center"/>
    </xf>
    <xf numFmtId="0" fontId="6" fillId="2" borderId="10" xfId="1" applyFont="1" applyBorder="1" applyAlignment="1">
      <alignment horizontal="center" vertical="center"/>
    </xf>
    <xf numFmtId="0" fontId="6" fillId="2" borderId="132" xfId="1" applyFont="1" applyBorder="1" applyAlignment="1">
      <alignment horizontal="center" vertical="center"/>
    </xf>
    <xf numFmtId="0" fontId="6" fillId="2" borderId="130" xfId="1" applyFont="1" applyBorder="1" applyAlignment="1">
      <alignment horizontal="center" vertical="center"/>
    </xf>
    <xf numFmtId="0" fontId="6" fillId="2" borderId="131" xfId="1" applyFont="1" applyBorder="1" applyAlignment="1">
      <alignment horizontal="center" vertical="center"/>
    </xf>
    <xf numFmtId="0" fontId="6" fillId="2" borderId="55" xfId="1" applyFont="1" applyBorder="1" applyAlignment="1">
      <alignment horizontal="center" vertical="center" wrapText="1"/>
    </xf>
    <xf numFmtId="0" fontId="6" fillId="2" borderId="56" xfId="1" applyFont="1" applyBorder="1" applyAlignment="1">
      <alignment horizontal="center" vertical="center" wrapText="1"/>
    </xf>
    <xf numFmtId="0" fontId="6" fillId="2" borderId="120" xfId="1" applyFont="1" applyBorder="1" applyAlignment="1">
      <alignment horizontal="center" vertical="center"/>
    </xf>
    <xf numFmtId="0" fontId="6" fillId="2" borderId="74" xfId="1" applyFont="1" applyBorder="1" applyAlignment="1">
      <alignment horizontal="center" vertical="center"/>
    </xf>
    <xf numFmtId="0" fontId="6" fillId="2" borderId="63" xfId="1" applyFont="1" applyBorder="1" applyAlignment="1">
      <alignment horizontal="center" vertical="center"/>
    </xf>
    <xf numFmtId="0" fontId="6" fillId="2" borderId="4" xfId="1" applyFont="1" applyBorder="1" applyAlignment="1">
      <alignment horizontal="center" vertical="center"/>
    </xf>
    <xf numFmtId="0" fontId="6" fillId="2" borderId="62" xfId="1" applyFont="1" applyBorder="1" applyAlignment="1">
      <alignment horizontal="center" vertical="center"/>
    </xf>
    <xf numFmtId="0" fontId="14" fillId="2" borderId="100" xfId="1" applyFont="1" applyBorder="1" applyAlignment="1">
      <alignment horizontal="left"/>
    </xf>
    <xf numFmtId="0" fontId="14" fillId="2" borderId="101" xfId="1" applyFont="1" applyBorder="1" applyAlignment="1">
      <alignment horizontal="left"/>
    </xf>
    <xf numFmtId="49" fontId="6" fillId="2" borderId="58" xfId="1" applyNumberFormat="1" applyFont="1" applyBorder="1" applyAlignment="1">
      <alignment horizontal="center" vertical="center" wrapText="1"/>
    </xf>
    <xf numFmtId="49" fontId="6" fillId="2" borderId="59" xfId="1" applyNumberFormat="1" applyFont="1" applyBorder="1" applyAlignment="1">
      <alignment horizontal="center" vertical="center" wrapText="1"/>
    </xf>
    <xf numFmtId="0" fontId="4" fillId="2" borderId="71" xfId="1" applyFont="1" applyBorder="1" applyAlignment="1">
      <alignment horizontal="center" vertical="center" wrapText="1"/>
    </xf>
    <xf numFmtId="0" fontId="4" fillId="2" borderId="72" xfId="1" applyFont="1" applyBorder="1" applyAlignment="1">
      <alignment horizontal="center" vertical="center" wrapText="1"/>
    </xf>
    <xf numFmtId="0" fontId="4" fillId="2" borderId="58" xfId="1" applyFont="1" applyBorder="1" applyAlignment="1">
      <alignment horizontal="center" vertical="center" wrapText="1"/>
    </xf>
    <xf numFmtId="0" fontId="4" fillId="2" borderId="59" xfId="1" applyFont="1" applyBorder="1" applyAlignment="1">
      <alignment horizontal="center" vertical="center" wrapText="1"/>
    </xf>
    <xf numFmtId="0" fontId="4" fillId="2" borderId="55" xfId="1" applyFont="1" applyBorder="1" applyAlignment="1">
      <alignment horizontal="center" vertical="center" wrapText="1"/>
    </xf>
    <xf numFmtId="0" fontId="4" fillId="2" borderId="56" xfId="1" applyFont="1" applyBorder="1" applyAlignment="1">
      <alignment horizontal="center" vertical="center" wrapText="1"/>
    </xf>
    <xf numFmtId="0" fontId="4" fillId="2" borderId="122" xfId="1" applyFont="1" applyBorder="1" applyAlignment="1">
      <alignment horizontal="center" vertical="center" wrapText="1"/>
    </xf>
    <xf numFmtId="0" fontId="6" fillId="20" borderId="139" xfId="0" applyFont="1" applyFill="1" applyBorder="1" applyAlignment="1">
      <alignment horizontal="right"/>
    </xf>
    <xf numFmtId="0" fontId="6" fillId="20" borderId="138" xfId="0" applyFont="1" applyFill="1" applyBorder="1" applyAlignment="1">
      <alignment horizontal="right"/>
    </xf>
    <xf numFmtId="0" fontId="6" fillId="20" borderId="128" xfId="0" applyFont="1" applyFill="1" applyBorder="1" applyAlignment="1">
      <alignment horizontal="right"/>
    </xf>
    <xf numFmtId="0" fontId="6" fillId="20" borderId="125" xfId="0" applyFont="1" applyFill="1" applyBorder="1" applyAlignment="1">
      <alignment horizontal="right"/>
    </xf>
    <xf numFmtId="0" fontId="4" fillId="2" borderId="52" xfId="1" applyFont="1" applyBorder="1" applyAlignment="1">
      <alignment horizontal="center" vertical="center" wrapText="1"/>
    </xf>
    <xf numFmtId="0" fontId="4" fillId="2" borderId="31" xfId="1" applyFont="1" applyBorder="1" applyAlignment="1">
      <alignment horizontal="center" vertical="center" wrapText="1"/>
    </xf>
    <xf numFmtId="0" fontId="4" fillId="2" borderId="151" xfId="1" applyFont="1" applyBorder="1" applyAlignment="1">
      <alignment horizontal="center" vertical="center" wrapText="1"/>
    </xf>
    <xf numFmtId="1" fontId="4" fillId="20" borderId="77" xfId="0" applyNumberFormat="1" applyFont="1" applyFill="1" applyBorder="1" applyAlignment="1">
      <alignment horizontal="center"/>
    </xf>
    <xf numFmtId="1" fontId="4" fillId="20" borderId="60" xfId="0" applyNumberFormat="1" applyFont="1" applyFill="1" applyBorder="1" applyAlignment="1">
      <alignment horizontal="center"/>
    </xf>
    <xf numFmtId="1" fontId="4" fillId="20" borderId="111" xfId="0" applyNumberFormat="1" applyFont="1" applyFill="1" applyBorder="1" applyAlignment="1">
      <alignment horizontal="center"/>
    </xf>
    <xf numFmtId="0" fontId="13" fillId="2" borderId="84" xfId="1" applyFont="1" applyBorder="1" applyAlignment="1">
      <alignment horizontal="center" vertical="center"/>
    </xf>
    <xf numFmtId="0" fontId="13" fillId="2" borderId="85" xfId="1" applyFont="1" applyBorder="1" applyAlignment="1">
      <alignment horizontal="center" vertical="center"/>
    </xf>
    <xf numFmtId="0" fontId="13" fillId="2" borderId="86" xfId="1" applyFont="1" applyBorder="1" applyAlignment="1">
      <alignment horizontal="center" vertical="center"/>
    </xf>
    <xf numFmtId="0" fontId="13" fillId="2" borderId="75" xfId="1" applyFont="1" applyBorder="1" applyAlignment="1">
      <alignment horizontal="center" vertical="center"/>
    </xf>
    <xf numFmtId="0" fontId="13" fillId="2" borderId="0" xfId="1" applyFont="1" applyBorder="1" applyAlignment="1">
      <alignment horizontal="center" vertical="center"/>
    </xf>
    <xf numFmtId="0" fontId="13" fillId="2" borderId="73" xfId="1" applyFont="1" applyBorder="1" applyAlignment="1">
      <alignment horizontal="center" vertical="center"/>
    </xf>
    <xf numFmtId="0" fontId="13" fillId="2" borderId="76" xfId="1" applyFont="1" applyBorder="1" applyAlignment="1">
      <alignment horizontal="center" vertical="center"/>
    </xf>
    <xf numFmtId="0" fontId="13" fillId="2" borderId="74" xfId="1" applyFont="1" applyBorder="1" applyAlignment="1">
      <alignment horizontal="center" vertical="center"/>
    </xf>
    <xf numFmtId="0" fontId="13" fillId="2" borderId="63" xfId="1" applyFont="1" applyBorder="1" applyAlignment="1">
      <alignment horizontal="center" vertical="center"/>
    </xf>
    <xf numFmtId="0" fontId="4" fillId="2" borderId="9" xfId="1" applyFont="1" applyBorder="1" applyAlignment="1">
      <alignment horizontal="left" vertical="center"/>
    </xf>
    <xf numFmtId="0" fontId="4" fillId="2" borderId="60" xfId="1" applyFont="1" applyBorder="1" applyAlignment="1">
      <alignment horizontal="left" vertical="center"/>
    </xf>
    <xf numFmtId="0" fontId="9" fillId="2" borderId="57" xfId="1" applyFont="1" applyBorder="1" applyAlignment="1">
      <alignment horizontal="center" vertical="center"/>
    </xf>
    <xf numFmtId="0" fontId="9" fillId="2" borderId="58" xfId="1" applyFont="1" applyBorder="1" applyAlignment="1">
      <alignment horizontal="center" vertical="center"/>
    </xf>
    <xf numFmtId="0" fontId="9" fillId="2" borderId="98" xfId="1" applyFont="1" applyBorder="1" applyAlignment="1">
      <alignment horizontal="center" vertical="center"/>
    </xf>
    <xf numFmtId="0" fontId="9" fillId="2" borderId="1" xfId="1" applyFont="1" applyBorder="1" applyAlignment="1">
      <alignment horizontal="center" vertical="center"/>
    </xf>
    <xf numFmtId="0" fontId="9" fillId="2" borderId="6" xfId="1" applyFont="1" applyBorder="1" applyAlignment="1">
      <alignment horizontal="center" vertical="center"/>
    </xf>
    <xf numFmtId="0" fontId="9" fillId="2" borderId="4" xfId="1" applyFont="1" applyBorder="1" applyAlignment="1">
      <alignment horizontal="center" vertical="center"/>
    </xf>
    <xf numFmtId="0" fontId="9" fillId="2" borderId="9" xfId="1" applyFont="1" applyBorder="1" applyAlignment="1">
      <alignment horizontal="center" vertical="center"/>
    </xf>
    <xf numFmtId="0" fontId="4" fillId="2" borderId="6" xfId="1" applyFont="1" applyBorder="1" applyAlignment="1">
      <alignment horizontal="left" vertical="center"/>
    </xf>
    <xf numFmtId="0" fontId="4" fillId="2" borderId="7" xfId="1" applyFont="1" applyBorder="1" applyAlignment="1">
      <alignment horizontal="left" vertical="center"/>
    </xf>
    <xf numFmtId="0" fontId="4" fillId="2" borderId="8" xfId="1" applyFont="1" applyBorder="1" applyAlignment="1">
      <alignment horizontal="left" vertical="center"/>
    </xf>
    <xf numFmtId="0" fontId="4" fillId="2" borderId="3" xfId="1" applyFont="1" applyBorder="1" applyAlignment="1">
      <alignment horizontal="center" vertical="center" wrapText="1"/>
    </xf>
    <xf numFmtId="0" fontId="4" fillId="2" borderId="18" xfId="1" applyFont="1" applyBorder="1" applyAlignment="1">
      <alignment horizontal="center" vertical="center" wrapText="1"/>
    </xf>
    <xf numFmtId="0" fontId="4" fillId="2" borderId="4" xfId="1" applyFont="1" applyBorder="1" applyAlignment="1">
      <alignment horizontal="center" vertical="center" wrapText="1"/>
    </xf>
    <xf numFmtId="0" fontId="4" fillId="2" borderId="19" xfId="1" applyFont="1" applyBorder="1" applyAlignment="1">
      <alignment horizontal="center" vertical="center" wrapText="1"/>
    </xf>
    <xf numFmtId="0" fontId="4" fillId="2" borderId="9" xfId="1" applyFont="1" applyBorder="1" applyAlignment="1">
      <alignment horizontal="center" vertical="center" wrapText="1"/>
    </xf>
    <xf numFmtId="0" fontId="4" fillId="2" borderId="10" xfId="1" applyFont="1" applyBorder="1" applyAlignment="1">
      <alignment horizontal="center" vertical="center" wrapText="1"/>
    </xf>
    <xf numFmtId="0" fontId="4" fillId="2" borderId="5" xfId="1" applyFont="1" applyBorder="1" applyAlignment="1">
      <alignment horizontal="center" vertical="center" wrapText="1"/>
    </xf>
    <xf numFmtId="0" fontId="4" fillId="2" borderId="20" xfId="1" applyFont="1" applyBorder="1" applyAlignment="1">
      <alignment horizontal="center" vertical="center" wrapText="1"/>
    </xf>
    <xf numFmtId="0" fontId="6" fillId="2" borderId="103" xfId="1" applyFont="1" applyBorder="1" applyAlignment="1">
      <alignment horizontal="center"/>
    </xf>
    <xf numFmtId="0" fontId="6" fillId="2" borderId="7" xfId="1" applyFont="1" applyBorder="1" applyAlignment="1">
      <alignment horizontal="center"/>
    </xf>
    <xf numFmtId="0" fontId="6" fillId="2" borderId="61" xfId="1" applyFont="1" applyBorder="1" applyAlignment="1">
      <alignment horizontal="center"/>
    </xf>
    <xf numFmtId="0" fontId="4" fillId="2" borderId="94" xfId="1" applyFont="1" applyBorder="1" applyAlignment="1">
      <alignment horizontal="left" vertical="center" wrapText="1"/>
    </xf>
    <xf numFmtId="0" fontId="4" fillId="2" borderId="98" xfId="1" applyFont="1" applyBorder="1" applyAlignment="1">
      <alignment horizontal="left" vertical="center" wrapText="1"/>
    </xf>
    <xf numFmtId="0" fontId="11" fillId="15" borderId="104" xfId="1" applyFont="1" applyFill="1" applyBorder="1" applyAlignment="1">
      <alignment horizontal="left"/>
    </xf>
    <xf numFmtId="0" fontId="11" fillId="15" borderId="106" xfId="1" applyFont="1" applyFill="1" applyBorder="1" applyAlignment="1">
      <alignment horizontal="left"/>
    </xf>
    <xf numFmtId="0" fontId="11" fillId="21" borderId="105" xfId="1" applyFont="1" applyFill="1" applyBorder="1" applyAlignment="1">
      <alignment horizontal="left"/>
    </xf>
    <xf numFmtId="0" fontId="11" fillId="21" borderId="91" xfId="1" applyFont="1" applyFill="1" applyBorder="1" applyAlignment="1">
      <alignment horizontal="left"/>
    </xf>
    <xf numFmtId="0" fontId="11" fillId="15" borderId="105" xfId="1" applyFont="1" applyFill="1" applyBorder="1" applyAlignment="1">
      <alignment horizontal="left"/>
    </xf>
    <xf numFmtId="0" fontId="11" fillId="15" borderId="91" xfId="1" applyFont="1" applyFill="1" applyBorder="1" applyAlignment="1">
      <alignment horizontal="left"/>
    </xf>
    <xf numFmtId="0" fontId="4" fillId="2" borderId="94" xfId="1" applyFont="1" applyBorder="1" applyAlignment="1">
      <alignment horizontal="left" vertical="center"/>
    </xf>
    <xf numFmtId="0" fontId="4" fillId="2" borderId="58" xfId="1" applyFont="1" applyBorder="1" applyAlignment="1">
      <alignment horizontal="left" vertical="center"/>
    </xf>
    <xf numFmtId="0" fontId="11" fillId="21" borderId="108" xfId="1" applyFont="1" applyFill="1" applyBorder="1" applyAlignment="1">
      <alignment horizontal="left" vertical="center"/>
    </xf>
    <xf numFmtId="0" fontId="11" fillId="21" borderId="96" xfId="1" applyFont="1" applyFill="1" applyBorder="1" applyAlignment="1">
      <alignment horizontal="left" vertical="center"/>
    </xf>
    <xf numFmtId="0" fontId="4" fillId="2" borderId="128" xfId="1" applyFont="1" applyBorder="1" applyAlignment="1">
      <alignment horizontal="center" vertical="center"/>
    </xf>
    <xf numFmtId="0" fontId="4" fillId="2" borderId="125" xfId="1" applyFont="1" applyBorder="1" applyAlignment="1">
      <alignment horizontal="center" vertical="center"/>
    </xf>
    <xf numFmtId="0" fontId="4" fillId="2" borderId="129" xfId="1" applyFont="1" applyBorder="1" applyAlignment="1">
      <alignment horizontal="center" vertical="center"/>
    </xf>
    <xf numFmtId="0" fontId="11" fillId="21" borderId="105" xfId="1" applyFont="1" applyFill="1" applyBorder="1" applyAlignment="1">
      <alignment horizontal="left" vertical="center"/>
    </xf>
    <xf numFmtId="0" fontId="11" fillId="21" borderId="91" xfId="1" applyFont="1" applyFill="1" applyBorder="1" applyAlignment="1">
      <alignment horizontal="left" vertical="center"/>
    </xf>
    <xf numFmtId="0" fontId="4" fillId="2" borderId="58" xfId="1" applyFont="1" applyBorder="1" applyAlignment="1">
      <alignment horizontal="left" vertical="center" wrapText="1"/>
    </xf>
    <xf numFmtId="0" fontId="4" fillId="2" borderId="10" xfId="1" applyFont="1" applyBorder="1" applyAlignment="1">
      <alignment horizontal="left" vertical="center"/>
    </xf>
    <xf numFmtId="0" fontId="4" fillId="2" borderId="77" xfId="1" applyFont="1" applyBorder="1" applyAlignment="1">
      <alignment horizontal="center" vertical="center"/>
    </xf>
    <xf numFmtId="0" fontId="4" fillId="2" borderId="60" xfId="1" applyFont="1" applyBorder="1" applyAlignment="1">
      <alignment horizontal="center" vertical="center"/>
    </xf>
    <xf numFmtId="0" fontId="4" fillId="2" borderId="10" xfId="1" applyFont="1" applyBorder="1" applyAlignment="1">
      <alignment horizontal="center" vertical="center"/>
    </xf>
  </cellXfs>
  <cellStyles count="14">
    <cellStyle name="20% – paryškinimas 2" xfId="3" builtinId="34"/>
    <cellStyle name="20% – paryškinimas 4" xfId="7" builtinId="42"/>
    <cellStyle name="20% – paryškinimas 6" xfId="11" builtinId="50"/>
    <cellStyle name="40% – paryškinimas 2" xfId="4" builtinId="35"/>
    <cellStyle name="40% – paryškinimas 4" xfId="8" builtinId="43"/>
    <cellStyle name="40% – paryškinimas 6" xfId="12" builtinId="51"/>
    <cellStyle name="60% – paryškinimas 2" xfId="5" builtinId="36"/>
    <cellStyle name="60% – paryškinimas 4" xfId="9" builtinId="44"/>
    <cellStyle name="60% – paryškinimas 6" xfId="13" builtinId="52"/>
    <cellStyle name="Įprastas" xfId="0" builtinId="0"/>
    <cellStyle name="Paryškinimas 1" xfId="1" builtinId="29"/>
    <cellStyle name="Paryškinimas 2" xfId="2" builtinId="33"/>
    <cellStyle name="Paryškinimas 4" xfId="6" builtinId="41"/>
    <cellStyle name="Paryškinimas 6" xfId="10" builtinId="49"/>
  </cellStyles>
  <dxfs count="14"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9D43E0"/>
      <color rgb="FF926AB0"/>
      <color rgb="FFC48EED"/>
      <color rgb="FFA748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3"/>
  <sheetViews>
    <sheetView zoomScaleNormal="100" workbookViewId="0">
      <selection activeCell="H31" sqref="A14:H31"/>
    </sheetView>
  </sheetViews>
  <sheetFormatPr defaultRowHeight="15" x14ac:dyDescent="0.25"/>
  <cols>
    <col min="1" max="1" width="3.7109375" customWidth="1"/>
    <col min="2" max="2" width="12.7109375" customWidth="1"/>
    <col min="3" max="4" width="8.7109375" style="273" customWidth="1"/>
    <col min="5" max="5" width="16.7109375" style="273" customWidth="1"/>
    <col min="6" max="7" width="12.7109375" style="273" customWidth="1"/>
    <col min="8" max="8" width="9.140625" bestFit="1" customWidth="1"/>
  </cols>
  <sheetData>
    <row r="1" spans="1:11" s="289" customFormat="1" ht="30" customHeight="1" thickTop="1" thickBot="1" x14ac:dyDescent="0.3">
      <c r="A1" s="437" t="s">
        <v>220</v>
      </c>
      <c r="B1" s="438"/>
      <c r="C1" s="438"/>
      <c r="D1" s="438"/>
      <c r="E1" s="438"/>
      <c r="F1" s="438"/>
      <c r="G1" s="438"/>
      <c r="H1" s="439"/>
    </row>
    <row r="2" spans="1:11" s="79" customFormat="1" ht="30" customHeight="1" thickTop="1" x14ac:dyDescent="0.25">
      <c r="A2" s="335" t="s">
        <v>12</v>
      </c>
      <c r="B2" s="260" t="s">
        <v>162</v>
      </c>
      <c r="C2" s="257" t="s">
        <v>167</v>
      </c>
      <c r="D2" s="257" t="s">
        <v>11</v>
      </c>
      <c r="E2" s="257" t="s">
        <v>166</v>
      </c>
      <c r="F2" s="290" t="s">
        <v>161</v>
      </c>
      <c r="G2" s="291" t="s">
        <v>218</v>
      </c>
      <c r="H2" s="292" t="s">
        <v>9</v>
      </c>
      <c r="K2"/>
    </row>
    <row r="3" spans="1:11" x14ac:dyDescent="0.25">
      <c r="A3" s="338" t="s">
        <v>13</v>
      </c>
      <c r="B3" s="80" t="s">
        <v>163</v>
      </c>
      <c r="C3" s="271" t="s">
        <v>169</v>
      </c>
      <c r="D3" s="271" t="s">
        <v>207</v>
      </c>
      <c r="E3" s="271" t="s">
        <v>173</v>
      </c>
      <c r="F3" s="286" t="s">
        <v>177</v>
      </c>
      <c r="G3" s="286">
        <v>360</v>
      </c>
      <c r="H3" s="336">
        <f>VLOOKUP(E3,AUX!$C$2:$D$5,2,FALSE)</f>
        <v>0.65</v>
      </c>
    </row>
    <row r="4" spans="1:11" x14ac:dyDescent="0.25">
      <c r="A4" s="338" t="s">
        <v>152</v>
      </c>
      <c r="B4" s="80" t="s">
        <v>164</v>
      </c>
      <c r="C4" s="271" t="s">
        <v>170</v>
      </c>
      <c r="D4" s="271" t="s">
        <v>208</v>
      </c>
      <c r="E4" s="271" t="s">
        <v>173</v>
      </c>
      <c r="F4" s="286" t="s">
        <v>178</v>
      </c>
      <c r="G4" s="286">
        <v>290</v>
      </c>
      <c r="H4" s="336">
        <f>VLOOKUP(E4,AUX!$C$2:$D$5,2,FALSE)</f>
        <v>0.65</v>
      </c>
    </row>
    <row r="5" spans="1:11" x14ac:dyDescent="0.25">
      <c r="A5" s="338" t="s">
        <v>153</v>
      </c>
      <c r="B5" s="80" t="s">
        <v>168</v>
      </c>
      <c r="C5" s="271" t="s">
        <v>250</v>
      </c>
      <c r="D5" s="271" t="s">
        <v>209</v>
      </c>
      <c r="E5" s="271" t="s">
        <v>217</v>
      </c>
      <c r="F5" s="286" t="s">
        <v>180</v>
      </c>
      <c r="G5" s="286">
        <v>180</v>
      </c>
      <c r="H5" s="336">
        <f>VLOOKUP(E5,AUX!$C$2:$D$5,2,FALSE)</f>
        <v>0.7</v>
      </c>
    </row>
    <row r="6" spans="1:11" x14ac:dyDescent="0.25">
      <c r="A6" s="338" t="s">
        <v>154</v>
      </c>
      <c r="B6" s="80" t="s">
        <v>226</v>
      </c>
      <c r="C6" s="271" t="s">
        <v>251</v>
      </c>
      <c r="D6" s="271" t="s">
        <v>210</v>
      </c>
      <c r="E6" s="271" t="s">
        <v>174</v>
      </c>
      <c r="F6" s="286" t="s">
        <v>179</v>
      </c>
      <c r="G6" s="286">
        <v>150</v>
      </c>
      <c r="H6" s="336">
        <f>VLOOKUP(E6,AUX!$C$2:$D$5,2,FALSE)</f>
        <v>0.8</v>
      </c>
    </row>
    <row r="7" spans="1:11" x14ac:dyDescent="0.25">
      <c r="A7" s="338" t="s">
        <v>155</v>
      </c>
      <c r="B7" s="80" t="s">
        <v>227</v>
      </c>
      <c r="C7" s="271" t="s">
        <v>172</v>
      </c>
      <c r="D7" s="271" t="s">
        <v>211</v>
      </c>
      <c r="E7" s="271" t="s">
        <v>174</v>
      </c>
      <c r="F7" s="286" t="s">
        <v>179</v>
      </c>
      <c r="G7" s="286">
        <v>180</v>
      </c>
      <c r="H7" s="336">
        <f>VLOOKUP(E7,AUX!$C$2:$D$5,2,FALSE)</f>
        <v>0.8</v>
      </c>
    </row>
    <row r="8" spans="1:11" x14ac:dyDescent="0.25">
      <c r="A8" s="338" t="s">
        <v>156</v>
      </c>
      <c r="B8" s="80" t="s">
        <v>311</v>
      </c>
      <c r="C8" s="271" t="s">
        <v>312</v>
      </c>
      <c r="D8" s="271" t="s">
        <v>313</v>
      </c>
      <c r="E8" s="271" t="s">
        <v>174</v>
      </c>
      <c r="F8" s="286" t="s">
        <v>179</v>
      </c>
      <c r="G8" s="286">
        <v>120</v>
      </c>
      <c r="H8" s="336">
        <f>VLOOKUP(E8,AUX!$C$2:$D$5,2,FALSE)</f>
        <v>0.8</v>
      </c>
    </row>
    <row r="9" spans="1:11" x14ac:dyDescent="0.25">
      <c r="A9" s="338" t="s">
        <v>157</v>
      </c>
      <c r="B9" s="80" t="s">
        <v>165</v>
      </c>
      <c r="C9" s="271" t="s">
        <v>171</v>
      </c>
      <c r="D9" s="271" t="s">
        <v>212</v>
      </c>
      <c r="E9" s="271" t="s">
        <v>217</v>
      </c>
      <c r="F9" s="286" t="s">
        <v>178</v>
      </c>
      <c r="G9" s="286">
        <v>250</v>
      </c>
      <c r="H9" s="336">
        <f>VLOOKUP(E9,AUX!$C$2:$D$5,2,FALSE)</f>
        <v>0.7</v>
      </c>
    </row>
    <row r="10" spans="1:11" x14ac:dyDescent="0.25">
      <c r="A10" s="338" t="s">
        <v>158</v>
      </c>
      <c r="B10" s="80" t="s">
        <v>248</v>
      </c>
      <c r="C10" s="271" t="s">
        <v>249</v>
      </c>
      <c r="D10" s="271" t="s">
        <v>213</v>
      </c>
      <c r="E10" s="271" t="s">
        <v>217</v>
      </c>
      <c r="F10" s="286" t="s">
        <v>180</v>
      </c>
      <c r="G10" s="286">
        <v>180</v>
      </c>
      <c r="H10" s="336">
        <f>VLOOKUP(E10,AUX!$C$2:$D$5,2,FALSE)</f>
        <v>0.7</v>
      </c>
    </row>
    <row r="11" spans="1:11" x14ac:dyDescent="0.25">
      <c r="A11" s="338" t="s">
        <v>159</v>
      </c>
      <c r="B11" s="80" t="s">
        <v>228</v>
      </c>
      <c r="C11" s="271" t="s">
        <v>175</v>
      </c>
      <c r="D11" s="271" t="s">
        <v>244</v>
      </c>
      <c r="E11" s="271" t="s">
        <v>176</v>
      </c>
      <c r="F11" s="286" t="s">
        <v>176</v>
      </c>
      <c r="G11" s="286">
        <v>85</v>
      </c>
      <c r="H11" s="336">
        <v>0.95</v>
      </c>
    </row>
    <row r="12" spans="1:11" ht="15.75" thickBot="1" x14ac:dyDescent="0.3">
      <c r="A12" s="339" t="s">
        <v>160</v>
      </c>
      <c r="B12" s="81" t="s">
        <v>246</v>
      </c>
      <c r="C12" s="272" t="s">
        <v>247</v>
      </c>
      <c r="D12" s="272" t="s">
        <v>209</v>
      </c>
      <c r="E12" s="272" t="s">
        <v>173</v>
      </c>
      <c r="F12" s="287" t="s">
        <v>180</v>
      </c>
      <c r="G12" s="287">
        <v>180</v>
      </c>
      <c r="H12" s="337">
        <v>0.65</v>
      </c>
    </row>
    <row r="13" spans="1:11" ht="15.75" thickTop="1" x14ac:dyDescent="0.25"/>
  </sheetData>
  <sortState ref="B11:H12">
    <sortCondition ref="B11:B12"/>
  </sortState>
  <mergeCells count="1">
    <mergeCell ref="A1:H1"/>
  </mergeCells>
  <phoneticPr fontId="8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AUX!$C$2:$C$5</xm:f>
          </x14:formula1>
          <xm:sqref>E3:E12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8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155</v>
      </c>
      <c r="B1" s="488" t="str">
        <f>VLOOKUP(A1,PARTNERS!$A$3:$H$12,2,FALSE)</f>
        <v>Iași</v>
      </c>
      <c r="C1" s="488"/>
      <c r="D1" s="488"/>
      <c r="E1" s="3" t="s">
        <v>11</v>
      </c>
      <c r="F1" s="248" t="str">
        <f>VLOOKUP(A1,PARTNERS!$A$3:$H$12,4,FALSE)</f>
        <v>RO</v>
      </c>
      <c r="G1" s="54"/>
      <c r="H1" s="492" t="s">
        <v>8</v>
      </c>
      <c r="I1" s="493"/>
      <c r="J1" s="493"/>
      <c r="K1" s="494"/>
      <c r="L1" s="246">
        <f>L89</f>
        <v>68697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19277.8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20614.599999999999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28804.6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180</v>
      </c>
      <c r="G2" s="55"/>
      <c r="H2" s="483" t="s">
        <v>9</v>
      </c>
      <c r="I2" s="484"/>
      <c r="J2" s="524"/>
      <c r="K2" s="83">
        <f>VLOOKUP(A1,PARTNERS!A3:H12,8,FALSE)</f>
        <v>0.8</v>
      </c>
      <c r="L2" s="247">
        <f>L1*$K2</f>
        <v>54957.600000000006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15422.24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16491.68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23043.68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0.19999999999999996</v>
      </c>
      <c r="L3" s="247">
        <f>L1*$K3</f>
        <v>13739.399999999998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3855.559999999999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4122.9199999999992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5760.9199999999983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STAFF_DAYS!I8</f>
        <v>9</v>
      </c>
      <c r="F8" s="90">
        <f>SUM(F9:F13)</f>
        <v>1620</v>
      </c>
      <c r="G8" s="90">
        <f t="shared" ref="G8:L8" si="1">SUM(G9:G13)</f>
        <v>81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1701</v>
      </c>
      <c r="N8" s="159">
        <f>SUM(N9:N13)</f>
        <v>5</v>
      </c>
      <c r="O8" s="90">
        <f>SUM(O9:O13)</f>
        <v>900</v>
      </c>
      <c r="P8" s="90">
        <f t="shared" ref="P8:U8" si="2">SUM(P9:P13)</f>
        <v>45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945</v>
      </c>
      <c r="W8" s="159">
        <f>SUM(W9:W13)</f>
        <v>2</v>
      </c>
      <c r="X8" s="90">
        <f>SUM(X9:X13)</f>
        <v>360</v>
      </c>
      <c r="Y8" s="90">
        <f t="shared" ref="Y8:AD8" si="3">SUM(Y9:Y13)</f>
        <v>18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378</v>
      </c>
      <c r="AF8" s="159">
        <f>SUM(AF9:AF13)</f>
        <v>2</v>
      </c>
      <c r="AG8" s="90">
        <f>SUM(AG9:AG13)</f>
        <v>360</v>
      </c>
      <c r="AH8" s="90">
        <f t="shared" ref="AH8:AM8" si="4">SUM(AH9:AH13)</f>
        <v>18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378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STAFF_DAYS!I9</f>
        <v>1</v>
      </c>
      <c r="F9" s="94">
        <f>E9*F$2</f>
        <v>180</v>
      </c>
      <c r="G9" s="95">
        <f>F9*0.05</f>
        <v>9</v>
      </c>
      <c r="H9" s="96"/>
      <c r="I9" s="96"/>
      <c r="J9" s="96"/>
      <c r="K9" s="96">
        <v>0</v>
      </c>
      <c r="L9" s="150">
        <f>SUM(F9:K9)</f>
        <v>189</v>
      </c>
      <c r="N9" s="241">
        <v>1</v>
      </c>
      <c r="O9" s="95">
        <f>N9*F$2</f>
        <v>180</v>
      </c>
      <c r="P9" s="95">
        <f>O9*0.05</f>
        <v>9</v>
      </c>
      <c r="Q9" s="96"/>
      <c r="R9" s="96"/>
      <c r="S9" s="96"/>
      <c r="T9" s="96"/>
      <c r="U9" s="150">
        <f>SUM(O9:T9)</f>
        <v>189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STAFF_DAYS!I10</f>
        <v>1</v>
      </c>
      <c r="F10" s="94">
        <f t="shared" ref="F10:F13" si="6">E10*F$2</f>
        <v>180</v>
      </c>
      <c r="G10" s="95">
        <f t="shared" ref="G10:G13" si="7">F10*0.05</f>
        <v>9</v>
      </c>
      <c r="H10" s="96"/>
      <c r="I10" s="96"/>
      <c r="J10" s="96"/>
      <c r="K10" s="96"/>
      <c r="L10" s="150">
        <f t="shared" ref="L10:L13" si="8">SUM(F10:K10)</f>
        <v>189</v>
      </c>
      <c r="N10" s="241">
        <v>1</v>
      </c>
      <c r="O10" s="95">
        <f t="shared" ref="O10:O13" si="9">N10*F$2</f>
        <v>180</v>
      </c>
      <c r="P10" s="95">
        <f t="shared" ref="P10:P13" si="10">O10*0.05</f>
        <v>9</v>
      </c>
      <c r="Q10" s="96"/>
      <c r="R10" s="96"/>
      <c r="S10" s="96"/>
      <c r="T10" s="96"/>
      <c r="U10" s="150">
        <f t="shared" ref="U10:U13" si="11">SUM(O10:T10)</f>
        <v>189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STAFF_DAYS!I11</f>
        <v>2</v>
      </c>
      <c r="F11" s="94">
        <f t="shared" si="6"/>
        <v>360</v>
      </c>
      <c r="G11" s="95">
        <f t="shared" si="7"/>
        <v>18</v>
      </c>
      <c r="H11" s="96"/>
      <c r="I11" s="96"/>
      <c r="J11" s="96"/>
      <c r="K11" s="96"/>
      <c r="L11" s="150">
        <f t="shared" si="8"/>
        <v>378</v>
      </c>
      <c r="N11" s="241">
        <v>2</v>
      </c>
      <c r="O11" s="95">
        <f t="shared" si="9"/>
        <v>360</v>
      </c>
      <c r="P11" s="95">
        <f t="shared" si="10"/>
        <v>18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378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STAFF_DAYS!I12</f>
        <v>5</v>
      </c>
      <c r="F12" s="94">
        <f t="shared" si="6"/>
        <v>900</v>
      </c>
      <c r="G12" s="95">
        <f t="shared" si="7"/>
        <v>45</v>
      </c>
      <c r="H12" s="96"/>
      <c r="I12" s="96"/>
      <c r="J12" s="96"/>
      <c r="K12" s="96"/>
      <c r="L12" s="150">
        <f t="shared" si="8"/>
        <v>945</v>
      </c>
      <c r="N12" s="241">
        <v>1</v>
      </c>
      <c r="O12" s="95">
        <f t="shared" si="9"/>
        <v>180</v>
      </c>
      <c r="P12" s="95">
        <f t="shared" si="10"/>
        <v>9</v>
      </c>
      <c r="Q12" s="96"/>
      <c r="R12" s="96" t="str">
        <f t="shared" si="18"/>
        <v/>
      </c>
      <c r="S12" s="96"/>
      <c r="T12" s="96"/>
      <c r="U12" s="150">
        <f t="shared" si="11"/>
        <v>189</v>
      </c>
      <c r="W12" s="241">
        <v>2</v>
      </c>
      <c r="X12" s="95">
        <f t="shared" si="12"/>
        <v>360</v>
      </c>
      <c r="Y12" s="95">
        <f t="shared" si="13"/>
        <v>18</v>
      </c>
      <c r="Z12" s="96"/>
      <c r="AA12" s="96" t="str">
        <f t="shared" si="19"/>
        <v/>
      </c>
      <c r="AB12" s="96"/>
      <c r="AC12" s="96"/>
      <c r="AD12" s="150">
        <f t="shared" si="14"/>
        <v>378</v>
      </c>
      <c r="AF12" s="241">
        <v>2</v>
      </c>
      <c r="AG12" s="95">
        <f t="shared" si="15"/>
        <v>360</v>
      </c>
      <c r="AH12" s="95">
        <f t="shared" si="16"/>
        <v>18</v>
      </c>
      <c r="AI12" s="96"/>
      <c r="AJ12" s="96" t="str">
        <f t="shared" si="20"/>
        <v/>
      </c>
      <c r="AK12" s="96"/>
      <c r="AL12" s="96"/>
      <c r="AM12" s="150">
        <f t="shared" si="17"/>
        <v>378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STAFF_DAYS!I13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STAFF_DAYS!I14</f>
        <v>3</v>
      </c>
      <c r="F14" s="90">
        <f>SUM(F15:F19)</f>
        <v>540</v>
      </c>
      <c r="G14" s="90">
        <f t="shared" ref="G14:H14" si="21">SUM(G15:G19)</f>
        <v>27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567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180</v>
      </c>
      <c r="Y14" s="90">
        <f t="shared" ref="Y14:AD14" si="24">SUM(Y15:Y19)</f>
        <v>9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189</v>
      </c>
      <c r="AF14" s="159">
        <f>SUM(AF15:AF19)</f>
        <v>2</v>
      </c>
      <c r="AG14" s="90">
        <f>SUM(AG15:AG19)</f>
        <v>360</v>
      </c>
      <c r="AH14" s="90">
        <f t="shared" ref="AH14:AM14" si="25">SUM(AH15:AH19)</f>
        <v>18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378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STAFF_DAYS!I15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STAFF_DAYS!I16</f>
        <v>2</v>
      </c>
      <c r="F16" s="94">
        <f t="shared" si="26"/>
        <v>360</v>
      </c>
      <c r="G16" s="95">
        <f t="shared" si="27"/>
        <v>18</v>
      </c>
      <c r="H16" s="96"/>
      <c r="I16" s="96"/>
      <c r="J16" s="96"/>
      <c r="K16" s="96"/>
      <c r="L16" s="150">
        <f t="shared" si="28"/>
        <v>378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180</v>
      </c>
      <c r="Y16" s="95">
        <f t="shared" si="33"/>
        <v>9</v>
      </c>
      <c r="Z16" s="96"/>
      <c r="AA16" s="96" t="str">
        <f t="shared" si="19"/>
        <v/>
      </c>
      <c r="AB16" s="96"/>
      <c r="AC16" s="96"/>
      <c r="AD16" s="150">
        <f t="shared" si="34"/>
        <v>189</v>
      </c>
      <c r="AF16" s="241">
        <v>1</v>
      </c>
      <c r="AG16" s="95">
        <f t="shared" si="35"/>
        <v>180</v>
      </c>
      <c r="AH16" s="95">
        <f t="shared" si="36"/>
        <v>9</v>
      </c>
      <c r="AI16" s="96"/>
      <c r="AJ16" s="96" t="str">
        <f t="shared" si="20"/>
        <v/>
      </c>
      <c r="AK16" s="96"/>
      <c r="AL16" s="96"/>
      <c r="AM16" s="150">
        <f t="shared" si="37"/>
        <v>189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STAFF_DAYS!I17</f>
        <v>1</v>
      </c>
      <c r="F17" s="94">
        <f t="shared" si="26"/>
        <v>180</v>
      </c>
      <c r="G17" s="95">
        <f t="shared" si="27"/>
        <v>9</v>
      </c>
      <c r="H17" s="96"/>
      <c r="I17" s="96"/>
      <c r="J17" s="96"/>
      <c r="K17" s="96"/>
      <c r="L17" s="150">
        <f t="shared" si="28"/>
        <v>189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180</v>
      </c>
      <c r="AH17" s="95">
        <f t="shared" si="36"/>
        <v>9</v>
      </c>
      <c r="AI17" s="96"/>
      <c r="AJ17" s="96" t="str">
        <f t="shared" si="20"/>
        <v/>
      </c>
      <c r="AK17" s="96"/>
      <c r="AL17" s="96"/>
      <c r="AM17" s="150">
        <f t="shared" si="37"/>
        <v>189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STAFF_DAYS!I18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STAFF_DAYS!I19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STAFF_DAYS!I20</f>
        <v>9</v>
      </c>
      <c r="F20" s="90">
        <f>SUM(F21:F25)</f>
        <v>1620</v>
      </c>
      <c r="G20" s="90">
        <f t="shared" ref="G20:H20" si="38">SUM(G21:G25)</f>
        <v>81</v>
      </c>
      <c r="H20" s="90">
        <f t="shared" si="38"/>
        <v>0</v>
      </c>
      <c r="I20" s="90"/>
      <c r="J20" s="90">
        <f t="shared" ref="J20:L20" si="39">SUM(J21:J25)</f>
        <v>0</v>
      </c>
      <c r="K20" s="90">
        <f t="shared" si="39"/>
        <v>0</v>
      </c>
      <c r="L20" s="91">
        <f t="shared" si="39"/>
        <v>1701</v>
      </c>
      <c r="N20" s="159">
        <f>SUM(N21:N25)</f>
        <v>2</v>
      </c>
      <c r="O20" s="90">
        <f>SUM(O21:O25)</f>
        <v>360</v>
      </c>
      <c r="P20" s="90">
        <f t="shared" ref="P20:U20" si="40">SUM(P21:P25)</f>
        <v>18</v>
      </c>
      <c r="Q20" s="90">
        <f t="shared" si="40"/>
        <v>0</v>
      </c>
      <c r="R20" s="90"/>
      <c r="S20" s="90">
        <f t="shared" si="40"/>
        <v>0</v>
      </c>
      <c r="T20" s="90">
        <f t="shared" si="40"/>
        <v>0</v>
      </c>
      <c r="U20" s="91">
        <f t="shared" si="40"/>
        <v>378</v>
      </c>
      <c r="W20" s="159">
        <f>SUM(W21:W25)</f>
        <v>3</v>
      </c>
      <c r="X20" s="90">
        <f>SUM(X21:X25)</f>
        <v>540</v>
      </c>
      <c r="Y20" s="90">
        <f t="shared" ref="Y20:AD20" si="41">SUM(Y21:Y25)</f>
        <v>27</v>
      </c>
      <c r="Z20" s="90">
        <f t="shared" si="41"/>
        <v>0</v>
      </c>
      <c r="AA20" s="90"/>
      <c r="AB20" s="90">
        <f t="shared" si="41"/>
        <v>0</v>
      </c>
      <c r="AC20" s="90">
        <f t="shared" si="41"/>
        <v>0</v>
      </c>
      <c r="AD20" s="91">
        <f t="shared" si="41"/>
        <v>567</v>
      </c>
      <c r="AF20" s="159">
        <f>SUM(AF21:AF25)</f>
        <v>4</v>
      </c>
      <c r="AG20" s="90">
        <f>SUM(AG21:AG25)</f>
        <v>720</v>
      </c>
      <c r="AH20" s="90">
        <f t="shared" ref="AH20:AM20" si="42">SUM(AH21:AH25)</f>
        <v>36</v>
      </c>
      <c r="AI20" s="90">
        <f t="shared" si="42"/>
        <v>0</v>
      </c>
      <c r="AJ20" s="90"/>
      <c r="AK20" s="90">
        <f t="shared" si="42"/>
        <v>0</v>
      </c>
      <c r="AL20" s="90">
        <f t="shared" si="42"/>
        <v>0</v>
      </c>
      <c r="AM20" s="91">
        <f t="shared" si="42"/>
        <v>756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STAFF_DAYS!I21</f>
        <v>6</v>
      </c>
      <c r="F21" s="94">
        <f t="shared" ref="F21:F25" si="43">E21*F$2</f>
        <v>1080</v>
      </c>
      <c r="G21" s="95">
        <f t="shared" ref="G21:G25" si="44">F21*0.05</f>
        <v>54</v>
      </c>
      <c r="H21" s="96"/>
      <c r="I21" s="96"/>
      <c r="J21" s="96"/>
      <c r="K21" s="96"/>
      <c r="L21" s="150">
        <f t="shared" ref="L21:L25" si="45">SUM(F21:K21)</f>
        <v>1134</v>
      </c>
      <c r="N21" s="241">
        <v>2</v>
      </c>
      <c r="O21" s="95">
        <f t="shared" ref="O21:O25" si="46">N21*F$2</f>
        <v>360</v>
      </c>
      <c r="P21" s="95">
        <f t="shared" ref="P21:P25" si="47">O21*0.05</f>
        <v>18</v>
      </c>
      <c r="Q21" s="96"/>
      <c r="R21" s="96" t="str">
        <f t="shared" si="18"/>
        <v/>
      </c>
      <c r="S21" s="96"/>
      <c r="T21" s="96"/>
      <c r="U21" s="150">
        <f t="shared" ref="U21:U25" si="48">SUM(O21:T21)</f>
        <v>378</v>
      </c>
      <c r="W21" s="241">
        <v>2</v>
      </c>
      <c r="X21" s="95">
        <f t="shared" ref="X21:X25" si="49">W21*F$2</f>
        <v>360</v>
      </c>
      <c r="Y21" s="95">
        <f t="shared" ref="Y21:Y25" si="50">X21*0.05</f>
        <v>18</v>
      </c>
      <c r="Z21" s="96"/>
      <c r="AA21" s="96" t="str">
        <f t="shared" si="19"/>
        <v/>
      </c>
      <c r="AB21" s="96"/>
      <c r="AC21" s="96"/>
      <c r="AD21" s="150">
        <f t="shared" ref="AD21:AD25" si="51">SUM(X21:AC21)</f>
        <v>378</v>
      </c>
      <c r="AF21" s="241">
        <v>2</v>
      </c>
      <c r="AG21" s="95">
        <f t="shared" ref="AG21:AG25" si="52">AF21*F$2</f>
        <v>360</v>
      </c>
      <c r="AH21" s="95">
        <f t="shared" ref="AH21:AH25" si="53">AG21*0.05</f>
        <v>18</v>
      </c>
      <c r="AI21" s="96"/>
      <c r="AJ21" s="96" t="str">
        <f t="shared" si="20"/>
        <v/>
      </c>
      <c r="AK21" s="96"/>
      <c r="AL21" s="96"/>
      <c r="AM21" s="150">
        <f t="shared" ref="AM21:AM25" si="54">SUM(AG21:AL21)</f>
        <v>378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STAFF_DAYS!I22</f>
        <v>2</v>
      </c>
      <c r="F22" s="94">
        <f t="shared" si="43"/>
        <v>360</v>
      </c>
      <c r="G22" s="95">
        <f t="shared" si="44"/>
        <v>18</v>
      </c>
      <c r="H22" s="96"/>
      <c r="I22" s="96"/>
      <c r="J22" s="96"/>
      <c r="K22" s="96"/>
      <c r="L22" s="150">
        <f t="shared" si="45"/>
        <v>378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180</v>
      </c>
      <c r="Y22" s="95">
        <f t="shared" si="50"/>
        <v>9</v>
      </c>
      <c r="Z22" s="96"/>
      <c r="AA22" s="96" t="str">
        <f t="shared" si="19"/>
        <v/>
      </c>
      <c r="AB22" s="96"/>
      <c r="AC22" s="96"/>
      <c r="AD22" s="150">
        <f t="shared" si="51"/>
        <v>189</v>
      </c>
      <c r="AF22" s="241">
        <v>1</v>
      </c>
      <c r="AG22" s="95">
        <f t="shared" si="52"/>
        <v>180</v>
      </c>
      <c r="AH22" s="95">
        <f t="shared" si="53"/>
        <v>9</v>
      </c>
      <c r="AI22" s="96"/>
      <c r="AJ22" s="96" t="str">
        <f t="shared" si="20"/>
        <v/>
      </c>
      <c r="AK22" s="96"/>
      <c r="AL22" s="96"/>
      <c r="AM22" s="150">
        <f t="shared" si="54"/>
        <v>189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STAFF_DAYS!I23</f>
        <v>1</v>
      </c>
      <c r="F23" s="94">
        <f t="shared" si="43"/>
        <v>180</v>
      </c>
      <c r="G23" s="95">
        <f t="shared" si="44"/>
        <v>9</v>
      </c>
      <c r="H23" s="96"/>
      <c r="I23" s="96"/>
      <c r="J23" s="96"/>
      <c r="K23" s="96"/>
      <c r="L23" s="150">
        <f t="shared" si="45"/>
        <v>189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180</v>
      </c>
      <c r="AH23" s="95">
        <f t="shared" si="53"/>
        <v>9</v>
      </c>
      <c r="AI23" s="96"/>
      <c r="AJ23" s="96" t="str">
        <f t="shared" si="20"/>
        <v/>
      </c>
      <c r="AK23" s="96"/>
      <c r="AL23" s="96"/>
      <c r="AM23" s="150">
        <f t="shared" si="54"/>
        <v>189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STAFF_DAYS!I24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STAFF_DAYS!I25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STAFF_DAYS!I26</f>
        <v>21</v>
      </c>
      <c r="F26" s="104">
        <f>SUM(F8,F14,F20)</f>
        <v>3780</v>
      </c>
      <c r="G26" s="104">
        <f t="shared" ref="G26:L26" si="55">SUM(G8,G14,G20)</f>
        <v>189</v>
      </c>
      <c r="H26" s="104">
        <f t="shared" si="55"/>
        <v>0</v>
      </c>
      <c r="I26" s="104"/>
      <c r="J26" s="104">
        <f t="shared" si="55"/>
        <v>0</v>
      </c>
      <c r="K26" s="104">
        <f t="shared" si="55"/>
        <v>0</v>
      </c>
      <c r="L26" s="105">
        <f t="shared" si="55"/>
        <v>3969</v>
      </c>
      <c r="N26" s="160">
        <f>SUM(N8,N14,N20)</f>
        <v>7</v>
      </c>
      <c r="O26" s="104">
        <f>SUM(O8,O14,O20)</f>
        <v>1260</v>
      </c>
      <c r="P26" s="104">
        <f t="shared" ref="P26:U26" si="56">SUM(P8,P14,P20)</f>
        <v>63</v>
      </c>
      <c r="Q26" s="104">
        <f t="shared" si="56"/>
        <v>0</v>
      </c>
      <c r="R26" s="104"/>
      <c r="S26" s="104">
        <f t="shared" si="56"/>
        <v>0</v>
      </c>
      <c r="T26" s="104">
        <f t="shared" si="56"/>
        <v>0</v>
      </c>
      <c r="U26" s="105">
        <f t="shared" si="56"/>
        <v>1323</v>
      </c>
      <c r="W26" s="160">
        <f>SUM(W8,W14,W20)</f>
        <v>6</v>
      </c>
      <c r="X26" s="104">
        <f>SUM(X8,X14,X20)</f>
        <v>1080</v>
      </c>
      <c r="Y26" s="104">
        <f t="shared" ref="Y26:AD26" si="57">SUM(Y8,Y14,Y20)</f>
        <v>54</v>
      </c>
      <c r="Z26" s="104">
        <f t="shared" si="57"/>
        <v>0</v>
      </c>
      <c r="AA26" s="104"/>
      <c r="AB26" s="104">
        <f t="shared" si="57"/>
        <v>0</v>
      </c>
      <c r="AC26" s="104">
        <f t="shared" si="57"/>
        <v>0</v>
      </c>
      <c r="AD26" s="105">
        <f t="shared" si="57"/>
        <v>1134</v>
      </c>
      <c r="AF26" s="160">
        <f>SUM(AF8,AF14,AF20)</f>
        <v>8</v>
      </c>
      <c r="AG26" s="104">
        <f>SUM(AG8,AG14,AG20)</f>
        <v>1440</v>
      </c>
      <c r="AH26" s="104">
        <f t="shared" ref="AH26:AM26" si="58">SUM(AH8,AH14,AH20)</f>
        <v>72</v>
      </c>
      <c r="AI26" s="104">
        <f t="shared" si="58"/>
        <v>0</v>
      </c>
      <c r="AJ26" s="104"/>
      <c r="AK26" s="104">
        <f t="shared" si="58"/>
        <v>0</v>
      </c>
      <c r="AL26" s="104">
        <f t="shared" si="58"/>
        <v>0</v>
      </c>
      <c r="AM26" s="105">
        <f t="shared" si="58"/>
        <v>1512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STAFF_DAYS!I27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STAFF_DAYS!I28</f>
        <v>87</v>
      </c>
      <c r="F28" s="110">
        <f>SUM(F29:F43)</f>
        <v>15660</v>
      </c>
      <c r="G28" s="110">
        <f t="shared" ref="G28:L28" si="59">SUM(G29:G43)</f>
        <v>783</v>
      </c>
      <c r="H28" s="110">
        <f t="shared" si="59"/>
        <v>11850</v>
      </c>
      <c r="I28" s="110"/>
      <c r="J28" s="110">
        <f t="shared" si="59"/>
        <v>12750</v>
      </c>
      <c r="K28" s="110">
        <f t="shared" si="59"/>
        <v>0</v>
      </c>
      <c r="L28" s="111">
        <f t="shared" si="59"/>
        <v>41043</v>
      </c>
      <c r="N28" s="161">
        <f>SUM(N29:N43)</f>
        <v>29</v>
      </c>
      <c r="O28" s="110">
        <f>SUM(O29:O43)</f>
        <v>5220</v>
      </c>
      <c r="P28" s="110">
        <f t="shared" ref="P28:U28" si="60">SUM(P29:P43)</f>
        <v>261</v>
      </c>
      <c r="Q28" s="110">
        <f t="shared" si="60"/>
        <v>6000</v>
      </c>
      <c r="R28" s="110"/>
      <c r="S28" s="110">
        <f t="shared" ref="S28" si="61">SUM(S29:S43)</f>
        <v>1900</v>
      </c>
      <c r="T28" s="110">
        <f t="shared" si="60"/>
        <v>0</v>
      </c>
      <c r="U28" s="111">
        <f t="shared" si="60"/>
        <v>13381</v>
      </c>
      <c r="W28" s="161">
        <f>SUM(W29:W43)</f>
        <v>29</v>
      </c>
      <c r="X28" s="110">
        <f>SUM(X29:X43)</f>
        <v>5220</v>
      </c>
      <c r="Y28" s="110">
        <f t="shared" ref="Y28:AD28" si="62">SUM(Y29:Y43)</f>
        <v>261</v>
      </c>
      <c r="Z28" s="110">
        <f t="shared" si="62"/>
        <v>1600</v>
      </c>
      <c r="AA28" s="110"/>
      <c r="AB28" s="110">
        <f t="shared" ref="AB28" si="63">SUM(AB29:AB43)</f>
        <v>7600</v>
      </c>
      <c r="AC28" s="110">
        <f t="shared" si="62"/>
        <v>0</v>
      </c>
      <c r="AD28" s="111">
        <f t="shared" si="62"/>
        <v>14681</v>
      </c>
      <c r="AF28" s="161">
        <f>SUM(AF29:AF43)</f>
        <v>29</v>
      </c>
      <c r="AG28" s="110">
        <f>SUM(AG29:AG43)</f>
        <v>5220</v>
      </c>
      <c r="AH28" s="110">
        <f t="shared" ref="AH28:AM28" si="64">SUM(AH29:AH43)</f>
        <v>261</v>
      </c>
      <c r="AI28" s="110">
        <f t="shared" si="64"/>
        <v>4250</v>
      </c>
      <c r="AJ28" s="110"/>
      <c r="AK28" s="110">
        <f t="shared" ref="AK28" si="65">SUM(AK29:AK43)</f>
        <v>3250</v>
      </c>
      <c r="AL28" s="110">
        <f t="shared" si="64"/>
        <v>0</v>
      </c>
      <c r="AM28" s="111">
        <f t="shared" si="64"/>
        <v>12981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STAFF_DAYS!I29</f>
        <v>4</v>
      </c>
      <c r="F29" s="114">
        <f t="shared" ref="F29:F43" si="66">E29*F$2</f>
        <v>720</v>
      </c>
      <c r="G29" s="115">
        <f t="shared" ref="G29:G43" si="67">F29*0.05</f>
        <v>36</v>
      </c>
      <c r="H29" s="116"/>
      <c r="I29" s="116"/>
      <c r="J29" s="116"/>
      <c r="K29" s="116"/>
      <c r="L29" s="152">
        <f t="shared" ref="L29:L43" si="68">SUM(F29:K29)</f>
        <v>756</v>
      </c>
      <c r="N29" s="242">
        <f>E29</f>
        <v>4</v>
      </c>
      <c r="O29" s="115">
        <f t="shared" ref="O29:O43" si="69">N29*F$2</f>
        <v>720</v>
      </c>
      <c r="P29" s="115">
        <f t="shared" ref="P29:P43" si="70">O29*0.05</f>
        <v>36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756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STAFF_DAYS!I30</f>
        <v>3</v>
      </c>
      <c r="F30" s="114">
        <f t="shared" si="66"/>
        <v>540</v>
      </c>
      <c r="G30" s="115">
        <f t="shared" si="67"/>
        <v>27</v>
      </c>
      <c r="H30" s="116"/>
      <c r="I30" s="116"/>
      <c r="J30" s="116"/>
      <c r="K30" s="116"/>
      <c r="L30" s="152">
        <f t="shared" si="68"/>
        <v>567</v>
      </c>
      <c r="N30" s="242">
        <f t="shared" ref="N30:N32" si="81">E30</f>
        <v>3</v>
      </c>
      <c r="O30" s="115">
        <f t="shared" si="69"/>
        <v>540</v>
      </c>
      <c r="P30" s="115">
        <f t="shared" si="70"/>
        <v>27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567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STAFF_DAYS!I31</f>
        <v>8</v>
      </c>
      <c r="F31" s="114">
        <f t="shared" si="66"/>
        <v>1440</v>
      </c>
      <c r="G31" s="115">
        <f t="shared" si="67"/>
        <v>72</v>
      </c>
      <c r="H31" s="116">
        <v>1800</v>
      </c>
      <c r="I31" s="116" t="s">
        <v>206</v>
      </c>
      <c r="J31" s="116">
        <v>900</v>
      </c>
      <c r="K31" s="116"/>
      <c r="L31" s="152">
        <f t="shared" si="68"/>
        <v>4212</v>
      </c>
      <c r="N31" s="242">
        <f t="shared" si="81"/>
        <v>8</v>
      </c>
      <c r="O31" s="115">
        <f t="shared" si="69"/>
        <v>1440</v>
      </c>
      <c r="P31" s="115">
        <f t="shared" si="70"/>
        <v>72</v>
      </c>
      <c r="Q31" s="116">
        <f t="shared" si="82"/>
        <v>1800</v>
      </c>
      <c r="R31" s="116" t="str">
        <f t="shared" si="71"/>
        <v>Exp. &amp; non-staff Travel</v>
      </c>
      <c r="S31" s="116">
        <f>J31</f>
        <v>900</v>
      </c>
      <c r="T31" s="116"/>
      <c r="U31" s="152">
        <f t="shared" si="72"/>
        <v>4212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STAFF_DAYS!I32</f>
        <v>6</v>
      </c>
      <c r="F32" s="114">
        <f t="shared" si="66"/>
        <v>1080</v>
      </c>
      <c r="G32" s="115">
        <f t="shared" si="67"/>
        <v>54</v>
      </c>
      <c r="H32" s="116">
        <v>1900</v>
      </c>
      <c r="I32" s="116" t="s">
        <v>206</v>
      </c>
      <c r="J32" s="116">
        <v>1000</v>
      </c>
      <c r="K32" s="116"/>
      <c r="L32" s="152">
        <f t="shared" si="68"/>
        <v>4034</v>
      </c>
      <c r="N32" s="242">
        <f t="shared" si="81"/>
        <v>6</v>
      </c>
      <c r="O32" s="115">
        <f t="shared" si="69"/>
        <v>1080</v>
      </c>
      <c r="P32" s="115">
        <f t="shared" si="70"/>
        <v>54</v>
      </c>
      <c r="Q32" s="116">
        <f t="shared" si="82"/>
        <v>1900</v>
      </c>
      <c r="R32" s="116" t="str">
        <f t="shared" si="71"/>
        <v>Exp. &amp; non-staff Travel</v>
      </c>
      <c r="S32" s="116">
        <f>J32</f>
        <v>1000</v>
      </c>
      <c r="T32" s="116"/>
      <c r="U32" s="152">
        <f t="shared" si="72"/>
        <v>4034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STAFF_DAYS!I33</f>
        <v>6</v>
      </c>
      <c r="F33" s="114">
        <f t="shared" si="66"/>
        <v>1080</v>
      </c>
      <c r="G33" s="115">
        <f t="shared" si="67"/>
        <v>54</v>
      </c>
      <c r="H33" s="116">
        <v>950</v>
      </c>
      <c r="I33" s="116" t="s">
        <v>206</v>
      </c>
      <c r="J33" s="116">
        <v>950</v>
      </c>
      <c r="K33" s="116"/>
      <c r="L33" s="152">
        <f t="shared" si="68"/>
        <v>3034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1080</v>
      </c>
      <c r="Y33" s="115">
        <f t="shared" si="74"/>
        <v>54</v>
      </c>
      <c r="Z33" s="116" cm="1">
        <f t="array" ref="Z33:Z36">H33:H36</f>
        <v>950</v>
      </c>
      <c r="AA33" s="116" t="str">
        <f t="shared" si="75"/>
        <v>Exp. &amp; non-staff Travel</v>
      </c>
      <c r="AB33" s="116" cm="1">
        <f t="array" ref="AB33:AB36">J33:J36</f>
        <v>950</v>
      </c>
      <c r="AC33" s="116"/>
      <c r="AD33" s="152">
        <f t="shared" si="76"/>
        <v>3034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STAFF_DAYS!I34</f>
        <v>6</v>
      </c>
      <c r="F34" s="114">
        <f t="shared" si="66"/>
        <v>1080</v>
      </c>
      <c r="G34" s="115">
        <f t="shared" si="67"/>
        <v>54</v>
      </c>
      <c r="H34" s="116">
        <v>0</v>
      </c>
      <c r="I34" s="116"/>
      <c r="J34" s="116"/>
      <c r="K34" s="116"/>
      <c r="L34" s="152">
        <f t="shared" si="68"/>
        <v>1134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/>
      </c>
      <c r="S34" s="116"/>
      <c r="T34" s="116"/>
      <c r="U34" s="152">
        <f t="shared" si="72"/>
        <v>0</v>
      </c>
      <c r="W34" s="242">
        <v>6</v>
      </c>
      <c r="X34" s="115">
        <f t="shared" si="73"/>
        <v>1080</v>
      </c>
      <c r="Y34" s="115">
        <f t="shared" si="74"/>
        <v>54</v>
      </c>
      <c r="Z34" s="116">
        <v>0</v>
      </c>
      <c r="AA34" s="116" t="str">
        <f t="shared" si="75"/>
        <v/>
      </c>
      <c r="AB34" s="116">
        <v>0</v>
      </c>
      <c r="AC34" s="116"/>
      <c r="AD34" s="152">
        <f t="shared" si="76"/>
        <v>1134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/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STAFF_DAYS!I35</f>
        <v>6</v>
      </c>
      <c r="F35" s="114">
        <f t="shared" si="66"/>
        <v>1080</v>
      </c>
      <c r="G35" s="115">
        <f t="shared" si="67"/>
        <v>54</v>
      </c>
      <c r="H35" s="116">
        <v>0</v>
      </c>
      <c r="I35" s="116" t="s">
        <v>204</v>
      </c>
      <c r="J35" s="116">
        <v>6000</v>
      </c>
      <c r="K35" s="116"/>
      <c r="L35" s="152">
        <f t="shared" si="68"/>
        <v>7134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Ext. Meeting Organisation</v>
      </c>
      <c r="S35" s="116"/>
      <c r="T35" s="116"/>
      <c r="U35" s="152">
        <f t="shared" si="72"/>
        <v>0</v>
      </c>
      <c r="W35" s="242">
        <v>6</v>
      </c>
      <c r="X35" s="115">
        <f t="shared" si="73"/>
        <v>1080</v>
      </c>
      <c r="Y35" s="115">
        <f t="shared" si="74"/>
        <v>54</v>
      </c>
      <c r="Z35" s="116">
        <v>0</v>
      </c>
      <c r="AA35" s="116" t="str">
        <f t="shared" si="75"/>
        <v>Ext. Meeting Organisation</v>
      </c>
      <c r="AB35" s="116">
        <v>6000</v>
      </c>
      <c r="AC35" s="116"/>
      <c r="AD35" s="152">
        <f t="shared" si="76"/>
        <v>7134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Ext. Meeting Organisation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STAFF_DAYS!I36</f>
        <v>6</v>
      </c>
      <c r="F36" s="114">
        <f t="shared" si="66"/>
        <v>1080</v>
      </c>
      <c r="G36" s="115">
        <f t="shared" si="67"/>
        <v>54</v>
      </c>
      <c r="H36" s="116">
        <v>650</v>
      </c>
      <c r="I36" s="116" t="s">
        <v>206</v>
      </c>
      <c r="J36" s="116">
        <v>650</v>
      </c>
      <c r="K36" s="116"/>
      <c r="L36" s="152">
        <f t="shared" si="68"/>
        <v>2434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Exp. &amp; non-staff Travel</v>
      </c>
      <c r="S36" s="116"/>
      <c r="T36" s="116"/>
      <c r="U36" s="152">
        <f t="shared" si="72"/>
        <v>0</v>
      </c>
      <c r="W36" s="242">
        <v>6</v>
      </c>
      <c r="X36" s="115">
        <f t="shared" si="73"/>
        <v>1080</v>
      </c>
      <c r="Y36" s="115">
        <f t="shared" si="74"/>
        <v>54</v>
      </c>
      <c r="Z36" s="116">
        <v>650</v>
      </c>
      <c r="AA36" s="116" t="str">
        <f t="shared" si="75"/>
        <v>Exp. &amp; non-staff Travel</v>
      </c>
      <c r="AB36" s="116">
        <v>650</v>
      </c>
      <c r="AC36" s="116"/>
      <c r="AD36" s="152">
        <f t="shared" si="76"/>
        <v>2434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Exp. &amp; non-staff Travel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STAFF_DAYS!I37</f>
        <v>6</v>
      </c>
      <c r="F37" s="114">
        <f t="shared" si="66"/>
        <v>1080</v>
      </c>
      <c r="G37" s="115">
        <f t="shared" si="67"/>
        <v>54</v>
      </c>
      <c r="H37" s="116">
        <v>1100</v>
      </c>
      <c r="I37" s="116" t="s">
        <v>206</v>
      </c>
      <c r="J37" s="116">
        <v>1100</v>
      </c>
      <c r="K37" s="116"/>
      <c r="L37" s="152">
        <f t="shared" si="68"/>
        <v>3334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1080</v>
      </c>
      <c r="AH37" s="115">
        <f t="shared" si="78"/>
        <v>54</v>
      </c>
      <c r="AI37" s="116" cm="1">
        <f t="array" ref="AI37:AI40">H37:H40</f>
        <v>1100</v>
      </c>
      <c r="AJ37" s="116" t="str">
        <f t="shared" si="79"/>
        <v>Exp. &amp; non-staff Travel</v>
      </c>
      <c r="AK37" s="116" cm="1">
        <f t="array" ref="AK37:AK40">J37:J40</f>
        <v>1100</v>
      </c>
      <c r="AL37" s="116"/>
      <c r="AM37" s="152">
        <f t="shared" si="80"/>
        <v>3334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STAFF_DAYS!I38</f>
        <v>6</v>
      </c>
      <c r="F38" s="114">
        <f t="shared" si="66"/>
        <v>1080</v>
      </c>
      <c r="G38" s="115">
        <f t="shared" si="67"/>
        <v>54</v>
      </c>
      <c r="H38" s="116">
        <v>750</v>
      </c>
      <c r="I38" s="116" t="s">
        <v>206</v>
      </c>
      <c r="J38" s="116">
        <v>750</v>
      </c>
      <c r="K38" s="116"/>
      <c r="L38" s="152">
        <f t="shared" si="68"/>
        <v>2634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Exp. &amp; non-staff Travel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Exp. &amp; non-staff Travel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1080</v>
      </c>
      <c r="AH38" s="115">
        <f t="shared" si="78"/>
        <v>54</v>
      </c>
      <c r="AI38" s="116">
        <v>750</v>
      </c>
      <c r="AJ38" s="116" t="str">
        <f t="shared" si="79"/>
        <v>Exp. &amp; non-staff Travel</v>
      </c>
      <c r="AK38" s="116">
        <v>750</v>
      </c>
      <c r="AL38" s="116"/>
      <c r="AM38" s="152">
        <f t="shared" si="80"/>
        <v>2634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STAFF_DAYS!I39</f>
        <v>6</v>
      </c>
      <c r="F39" s="114">
        <f t="shared" si="66"/>
        <v>1080</v>
      </c>
      <c r="G39" s="115">
        <f t="shared" si="67"/>
        <v>54</v>
      </c>
      <c r="H39" s="116">
        <v>1800</v>
      </c>
      <c r="I39" s="116" t="s">
        <v>206</v>
      </c>
      <c r="J39" s="116">
        <v>800</v>
      </c>
      <c r="K39" s="116"/>
      <c r="L39" s="152">
        <f t="shared" si="68"/>
        <v>3734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1080</v>
      </c>
      <c r="AH39" s="115">
        <f t="shared" si="78"/>
        <v>54</v>
      </c>
      <c r="AI39" s="116">
        <v>1800</v>
      </c>
      <c r="AJ39" s="116" t="str">
        <f t="shared" si="79"/>
        <v>Exp. &amp; non-staff Travel</v>
      </c>
      <c r="AK39" s="116">
        <v>800</v>
      </c>
      <c r="AL39" s="116"/>
      <c r="AM39" s="152">
        <f t="shared" si="80"/>
        <v>3734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STAFF_DAYS!I40</f>
        <v>6</v>
      </c>
      <c r="F40" s="114">
        <f t="shared" si="66"/>
        <v>1080</v>
      </c>
      <c r="G40" s="115">
        <f t="shared" si="67"/>
        <v>54</v>
      </c>
      <c r="H40" s="116">
        <v>600</v>
      </c>
      <c r="I40" s="116" t="s">
        <v>206</v>
      </c>
      <c r="J40" s="116">
        <v>600</v>
      </c>
      <c r="K40" s="116"/>
      <c r="L40" s="152">
        <f t="shared" si="68"/>
        <v>2334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1080</v>
      </c>
      <c r="AH40" s="115">
        <f t="shared" si="78"/>
        <v>54</v>
      </c>
      <c r="AI40" s="116">
        <v>600</v>
      </c>
      <c r="AJ40" s="116" t="str">
        <f t="shared" si="79"/>
        <v>Exp. &amp; non-staff Travel</v>
      </c>
      <c r="AK40" s="116">
        <v>600</v>
      </c>
      <c r="AL40" s="116"/>
      <c r="AM40" s="152">
        <f t="shared" si="80"/>
        <v>2334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STAFF_DAYS!I41</f>
        <v>6</v>
      </c>
      <c r="F41" s="114">
        <f t="shared" si="66"/>
        <v>1080</v>
      </c>
      <c r="G41" s="115">
        <f t="shared" si="67"/>
        <v>54</v>
      </c>
      <c r="H41" s="116"/>
      <c r="I41" s="116"/>
      <c r="J41" s="116"/>
      <c r="K41" s="116"/>
      <c r="L41" s="152">
        <f t="shared" si="68"/>
        <v>1134</v>
      </c>
      <c r="N41" s="242">
        <f>E41/3</f>
        <v>2</v>
      </c>
      <c r="O41" s="115">
        <f t="shared" si="69"/>
        <v>360</v>
      </c>
      <c r="P41" s="115">
        <f t="shared" si="70"/>
        <v>18</v>
      </c>
      <c r="Q41" s="116"/>
      <c r="R41" s="116" t="str">
        <f t="shared" si="71"/>
        <v/>
      </c>
      <c r="S41" s="116"/>
      <c r="T41" s="116"/>
      <c r="U41" s="152">
        <f t="shared" si="72"/>
        <v>378</v>
      </c>
      <c r="W41" s="242">
        <f>E41/3</f>
        <v>2</v>
      </c>
      <c r="X41" s="115">
        <f t="shared" si="73"/>
        <v>360</v>
      </c>
      <c r="Y41" s="115">
        <f t="shared" si="74"/>
        <v>18</v>
      </c>
      <c r="Z41" s="116"/>
      <c r="AA41" s="116" t="str">
        <f t="shared" si="75"/>
        <v/>
      </c>
      <c r="AB41" s="116"/>
      <c r="AC41" s="116"/>
      <c r="AD41" s="152">
        <f t="shared" si="76"/>
        <v>378</v>
      </c>
      <c r="AF41" s="242">
        <f>E41/3</f>
        <v>2</v>
      </c>
      <c r="AG41" s="115">
        <f t="shared" si="77"/>
        <v>360</v>
      </c>
      <c r="AH41" s="115">
        <f t="shared" si="78"/>
        <v>18</v>
      </c>
      <c r="AI41" s="116"/>
      <c r="AJ41" s="116" t="str">
        <f t="shared" si="79"/>
        <v/>
      </c>
      <c r="AK41" s="116"/>
      <c r="AL41" s="116"/>
      <c r="AM41" s="152">
        <f t="shared" si="80"/>
        <v>378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STAFF_DAYS!I42</f>
        <v>6</v>
      </c>
      <c r="F42" s="114">
        <f t="shared" si="66"/>
        <v>1080</v>
      </c>
      <c r="G42" s="115">
        <f t="shared" si="67"/>
        <v>54</v>
      </c>
      <c r="H42" s="116"/>
      <c r="I42" s="116"/>
      <c r="J42" s="116"/>
      <c r="K42" s="116"/>
      <c r="L42" s="152">
        <f t="shared" si="68"/>
        <v>1134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540</v>
      </c>
      <c r="Y42" s="115">
        <f t="shared" si="74"/>
        <v>27</v>
      </c>
      <c r="Z42" s="116"/>
      <c r="AA42" s="116" t="str">
        <f t="shared" si="75"/>
        <v/>
      </c>
      <c r="AB42" s="116"/>
      <c r="AC42" s="116"/>
      <c r="AD42" s="152">
        <f t="shared" si="76"/>
        <v>567</v>
      </c>
      <c r="AF42" s="242">
        <f>E42/2</f>
        <v>3</v>
      </c>
      <c r="AG42" s="115">
        <f t="shared" si="77"/>
        <v>540</v>
      </c>
      <c r="AH42" s="115">
        <f t="shared" si="78"/>
        <v>27</v>
      </c>
      <c r="AI42" s="116"/>
      <c r="AJ42" s="116" t="str">
        <f t="shared" si="79"/>
        <v/>
      </c>
      <c r="AK42" s="116"/>
      <c r="AL42" s="116"/>
      <c r="AM42" s="152">
        <f t="shared" si="80"/>
        <v>567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STAFF_DAYS!I43</f>
        <v>6</v>
      </c>
      <c r="F43" s="119">
        <f t="shared" si="66"/>
        <v>1080</v>
      </c>
      <c r="G43" s="120">
        <f t="shared" si="67"/>
        <v>54</v>
      </c>
      <c r="H43" s="121">
        <v>2300</v>
      </c>
      <c r="I43" s="121"/>
      <c r="J43" s="121"/>
      <c r="K43" s="121"/>
      <c r="L43" s="153">
        <f t="shared" si="68"/>
        <v>3434</v>
      </c>
      <c r="N43" s="243">
        <f>E43</f>
        <v>6</v>
      </c>
      <c r="O43" s="120">
        <f t="shared" si="69"/>
        <v>1080</v>
      </c>
      <c r="P43" s="120">
        <f t="shared" si="70"/>
        <v>54</v>
      </c>
      <c r="Q43" s="121">
        <f>H43</f>
        <v>2300</v>
      </c>
      <c r="R43" s="121" t="str">
        <f t="shared" si="71"/>
        <v/>
      </c>
      <c r="S43" s="121"/>
      <c r="T43" s="121"/>
      <c r="U43" s="153">
        <f t="shared" si="72"/>
        <v>3434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STAFF_DAYS!I44</f>
        <v>17</v>
      </c>
      <c r="F44" s="110">
        <f>SUM(F45:F59)</f>
        <v>3060</v>
      </c>
      <c r="G44" s="110">
        <f t="shared" ref="G44:H44" si="83">SUM(G45:G59)</f>
        <v>153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3213</v>
      </c>
      <c r="N44" s="161">
        <f>SUM(N45:N59)</f>
        <v>7</v>
      </c>
      <c r="O44" s="110">
        <f>SUM(O45:O59)</f>
        <v>1260</v>
      </c>
      <c r="P44" s="110">
        <f t="shared" ref="P44:U44" si="85">SUM(P45:P59)</f>
        <v>63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1323</v>
      </c>
      <c r="W44" s="161">
        <f>SUM(W45:W59)</f>
        <v>1</v>
      </c>
      <c r="X44" s="110">
        <f>SUM(X45:X59)</f>
        <v>180</v>
      </c>
      <c r="Y44" s="110">
        <f t="shared" ref="Y44:AD44" si="87">SUM(Y45:Y59)</f>
        <v>9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189</v>
      </c>
      <c r="AF44" s="161">
        <f>SUM(AF45:AF59)</f>
        <v>9</v>
      </c>
      <c r="AG44" s="110">
        <f>SUM(AG45:AG59)</f>
        <v>1620</v>
      </c>
      <c r="AH44" s="110">
        <f t="shared" ref="AH44:AM44" si="89">SUM(AH45:AH59)</f>
        <v>81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1701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STAFF_DAYS!I45</f>
        <v>1</v>
      </c>
      <c r="F45" s="114">
        <f t="shared" ref="F45:F59" si="91">E45*F$2</f>
        <v>180</v>
      </c>
      <c r="G45" s="115">
        <f t="shared" ref="G45:G59" si="92">F45*0.05</f>
        <v>9</v>
      </c>
      <c r="H45" s="116"/>
      <c r="I45" s="116"/>
      <c r="J45" s="116"/>
      <c r="K45" s="116"/>
      <c r="L45" s="152">
        <f t="shared" ref="L45:L59" si="93">SUM(F45:K45)</f>
        <v>189</v>
      </c>
      <c r="N45" s="242">
        <f>E45</f>
        <v>1</v>
      </c>
      <c r="O45" s="115">
        <f t="shared" ref="O45:O59" si="94">N45*F$2</f>
        <v>180</v>
      </c>
      <c r="P45" s="115">
        <f t="shared" ref="P45:P59" si="95">O45*0.05</f>
        <v>9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189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STAFF_DAYS!I46</f>
        <v>1</v>
      </c>
      <c r="F46" s="114">
        <f t="shared" si="91"/>
        <v>180</v>
      </c>
      <c r="G46" s="115">
        <f t="shared" si="92"/>
        <v>9</v>
      </c>
      <c r="H46" s="116"/>
      <c r="I46" s="116"/>
      <c r="J46" s="116"/>
      <c r="K46" s="116"/>
      <c r="L46" s="152">
        <f t="shared" si="93"/>
        <v>189</v>
      </c>
      <c r="N46" s="242">
        <f t="shared" ref="N46:N49" si="106">E46</f>
        <v>1</v>
      </c>
      <c r="O46" s="115">
        <f t="shared" si="94"/>
        <v>180</v>
      </c>
      <c r="P46" s="115">
        <f t="shared" si="95"/>
        <v>9</v>
      </c>
      <c r="Q46" s="116"/>
      <c r="R46" s="116" t="str">
        <f t="shared" si="96"/>
        <v/>
      </c>
      <c r="S46" s="116"/>
      <c r="T46" s="116"/>
      <c r="U46" s="152">
        <f t="shared" si="97"/>
        <v>189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STAFF_DAYS!I47</f>
        <v>1</v>
      </c>
      <c r="F47" s="114">
        <f t="shared" si="91"/>
        <v>180</v>
      </c>
      <c r="G47" s="115">
        <f t="shared" si="92"/>
        <v>9</v>
      </c>
      <c r="H47" s="116"/>
      <c r="I47" s="116"/>
      <c r="J47" s="116"/>
      <c r="K47" s="116"/>
      <c r="L47" s="152">
        <f t="shared" si="93"/>
        <v>189</v>
      </c>
      <c r="N47" s="242">
        <f t="shared" si="106"/>
        <v>1</v>
      </c>
      <c r="O47" s="115">
        <f t="shared" si="94"/>
        <v>180</v>
      </c>
      <c r="P47" s="115">
        <f t="shared" si="95"/>
        <v>9</v>
      </c>
      <c r="Q47" s="116"/>
      <c r="R47" s="116" t="str">
        <f t="shared" si="96"/>
        <v/>
      </c>
      <c r="S47" s="116"/>
      <c r="T47" s="116"/>
      <c r="U47" s="152">
        <f t="shared" si="97"/>
        <v>189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STAFF_DAYS!I48</f>
        <v>2</v>
      </c>
      <c r="F48" s="114">
        <f t="shared" si="91"/>
        <v>360</v>
      </c>
      <c r="G48" s="115">
        <f t="shared" si="92"/>
        <v>18</v>
      </c>
      <c r="H48" s="116"/>
      <c r="I48" s="116"/>
      <c r="J48" s="116"/>
      <c r="K48" s="116"/>
      <c r="L48" s="152">
        <f t="shared" si="93"/>
        <v>378</v>
      </c>
      <c r="N48" s="242">
        <f t="shared" si="106"/>
        <v>2</v>
      </c>
      <c r="O48" s="115">
        <f t="shared" si="94"/>
        <v>360</v>
      </c>
      <c r="P48" s="115">
        <f t="shared" si="95"/>
        <v>18</v>
      </c>
      <c r="Q48" s="116"/>
      <c r="R48" s="116" t="str">
        <f t="shared" si="96"/>
        <v/>
      </c>
      <c r="S48" s="116"/>
      <c r="T48" s="116"/>
      <c r="U48" s="152">
        <f t="shared" si="97"/>
        <v>378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STAFF_DAYS!I49</f>
        <v>2</v>
      </c>
      <c r="F49" s="114">
        <f t="shared" si="91"/>
        <v>360</v>
      </c>
      <c r="G49" s="115">
        <f t="shared" si="92"/>
        <v>18</v>
      </c>
      <c r="H49" s="116"/>
      <c r="I49" s="116"/>
      <c r="J49" s="116"/>
      <c r="K49" s="116"/>
      <c r="L49" s="152">
        <f t="shared" si="93"/>
        <v>378</v>
      </c>
      <c r="N49" s="242">
        <f t="shared" si="106"/>
        <v>2</v>
      </c>
      <c r="O49" s="115">
        <f t="shared" si="94"/>
        <v>360</v>
      </c>
      <c r="P49" s="115">
        <f t="shared" si="95"/>
        <v>18</v>
      </c>
      <c r="Q49" s="116"/>
      <c r="R49" s="116" t="str">
        <f t="shared" si="96"/>
        <v/>
      </c>
      <c r="S49" s="116"/>
      <c r="T49" s="116"/>
      <c r="U49" s="152">
        <f t="shared" si="97"/>
        <v>378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STAFF_DAYS!I50</f>
        <v>1</v>
      </c>
      <c r="F50" s="114">
        <f t="shared" si="91"/>
        <v>180</v>
      </c>
      <c r="G50" s="115">
        <f t="shared" si="92"/>
        <v>9</v>
      </c>
      <c r="H50" s="116"/>
      <c r="I50" s="116"/>
      <c r="J50" s="116"/>
      <c r="K50" s="116"/>
      <c r="L50" s="152">
        <f t="shared" si="93"/>
        <v>189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180</v>
      </c>
      <c r="Y50" s="115">
        <f t="shared" si="99"/>
        <v>9</v>
      </c>
      <c r="Z50" s="116"/>
      <c r="AA50" s="116" t="str">
        <f t="shared" si="100"/>
        <v/>
      </c>
      <c r="AB50" s="116"/>
      <c r="AC50" s="116"/>
      <c r="AD50" s="152">
        <f t="shared" si="101"/>
        <v>189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STAFF_DAYS!I51</f>
        <v>3</v>
      </c>
      <c r="F51" s="114">
        <f t="shared" si="91"/>
        <v>540</v>
      </c>
      <c r="G51" s="115">
        <f t="shared" si="92"/>
        <v>27</v>
      </c>
      <c r="H51" s="116"/>
      <c r="I51" s="116"/>
      <c r="J51" s="116"/>
      <c r="K51" s="116"/>
      <c r="L51" s="152">
        <f t="shared" si="93"/>
        <v>567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540</v>
      </c>
      <c r="AH51" s="115">
        <f t="shared" si="103"/>
        <v>27</v>
      </c>
      <c r="AI51" s="116"/>
      <c r="AJ51" s="116" t="str">
        <f t="shared" si="104"/>
        <v/>
      </c>
      <c r="AK51" s="116"/>
      <c r="AL51" s="116"/>
      <c r="AM51" s="152">
        <f t="shared" si="105"/>
        <v>567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STAFF_DAYS!I52</f>
        <v>6</v>
      </c>
      <c r="F52" s="114">
        <f t="shared" si="91"/>
        <v>1080</v>
      </c>
      <c r="G52" s="115">
        <f t="shared" si="92"/>
        <v>54</v>
      </c>
      <c r="H52" s="116"/>
      <c r="I52" s="116"/>
      <c r="J52" s="116"/>
      <c r="K52" s="116"/>
      <c r="L52" s="152">
        <f t="shared" si="93"/>
        <v>1134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1080</v>
      </c>
      <c r="AH52" s="115">
        <f t="shared" si="103"/>
        <v>54</v>
      </c>
      <c r="AI52" s="116"/>
      <c r="AJ52" s="116" t="str">
        <f t="shared" si="104"/>
        <v/>
      </c>
      <c r="AK52" s="116"/>
      <c r="AL52" s="116"/>
      <c r="AM52" s="152">
        <f t="shared" si="105"/>
        <v>1134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STAFF_DAYS!I53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STAFF_DAYS!I54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STAFF_DAYS!I55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STAFF_DAYS!I56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STAFF_DAYS!I57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STAFF_DAYS!I58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STAFF_DAYS!I59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STAFF_DAYS!I60</f>
        <v>104</v>
      </c>
      <c r="F60" s="124">
        <f>SUM(F28,F44)</f>
        <v>18720</v>
      </c>
      <c r="G60" s="124">
        <f t="shared" ref="G60:L60" si="107">SUM(G28,G44)</f>
        <v>936</v>
      </c>
      <c r="H60" s="124">
        <f t="shared" si="107"/>
        <v>11850</v>
      </c>
      <c r="I60" s="124"/>
      <c r="J60" s="124">
        <f t="shared" si="107"/>
        <v>12750</v>
      </c>
      <c r="K60" s="124">
        <f t="shared" si="107"/>
        <v>0</v>
      </c>
      <c r="L60" s="125">
        <f t="shared" si="107"/>
        <v>44256</v>
      </c>
      <c r="N60" s="162">
        <f>SUM(N28,N44)</f>
        <v>36</v>
      </c>
      <c r="O60" s="124">
        <f>SUM(O28,O44)</f>
        <v>6480</v>
      </c>
      <c r="P60" s="124">
        <f t="shared" ref="P60:U60" si="108">SUM(P28,P44)</f>
        <v>324</v>
      </c>
      <c r="Q60" s="124">
        <f t="shared" si="108"/>
        <v>6000</v>
      </c>
      <c r="R60" s="124"/>
      <c r="S60" s="124">
        <f t="shared" si="108"/>
        <v>1900</v>
      </c>
      <c r="T60" s="124">
        <f t="shared" si="108"/>
        <v>0</v>
      </c>
      <c r="U60" s="125">
        <f t="shared" si="108"/>
        <v>14704</v>
      </c>
      <c r="W60" s="162">
        <f>SUM(W28,W44)</f>
        <v>30</v>
      </c>
      <c r="X60" s="124">
        <f>SUM(X28,X44)</f>
        <v>5400</v>
      </c>
      <c r="Y60" s="124">
        <f t="shared" ref="Y60:AD60" si="109">SUM(Y28,Y44)</f>
        <v>270</v>
      </c>
      <c r="Z60" s="124">
        <f t="shared" si="109"/>
        <v>1600</v>
      </c>
      <c r="AA60" s="124"/>
      <c r="AB60" s="124">
        <f t="shared" si="109"/>
        <v>7600</v>
      </c>
      <c r="AC60" s="124">
        <f t="shared" si="109"/>
        <v>0</v>
      </c>
      <c r="AD60" s="125">
        <f t="shared" si="109"/>
        <v>14870</v>
      </c>
      <c r="AF60" s="162">
        <f>SUM(AF28,AF44)</f>
        <v>38</v>
      </c>
      <c r="AG60" s="124">
        <f>SUM(AG28,AG44)</f>
        <v>6840</v>
      </c>
      <c r="AH60" s="124">
        <f t="shared" ref="AH60:AM60" si="110">SUM(AH28,AH44)</f>
        <v>342</v>
      </c>
      <c r="AI60" s="124">
        <f t="shared" si="110"/>
        <v>4250</v>
      </c>
      <c r="AJ60" s="124"/>
      <c r="AK60" s="124">
        <f t="shared" si="110"/>
        <v>3250</v>
      </c>
      <c r="AL60" s="124">
        <f t="shared" si="110"/>
        <v>0</v>
      </c>
      <c r="AM60" s="125">
        <f t="shared" si="110"/>
        <v>14682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STAFF_DAYS!I61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STAFF_DAYS!I62</f>
        <v>22</v>
      </c>
      <c r="F62" s="132">
        <f>SUM(F63:F70)</f>
        <v>3960</v>
      </c>
      <c r="G62" s="132">
        <f t="shared" ref="G62:L62" si="111">SUM(G63:G70)</f>
        <v>198</v>
      </c>
      <c r="H62" s="132">
        <f t="shared" si="111"/>
        <v>0</v>
      </c>
      <c r="I62" s="132"/>
      <c r="J62" s="132">
        <f t="shared" si="111"/>
        <v>2400</v>
      </c>
      <c r="K62" s="132">
        <f t="shared" si="111"/>
        <v>0</v>
      </c>
      <c r="L62" s="133">
        <f t="shared" si="111"/>
        <v>6558</v>
      </c>
      <c r="N62" s="164">
        <f>SUM(N63:N70)</f>
        <v>14</v>
      </c>
      <c r="O62" s="132">
        <f>SUM(O63:O70)</f>
        <v>2520</v>
      </c>
      <c r="P62" s="132">
        <f t="shared" ref="P62:U62" si="112">SUM(P63:P70)</f>
        <v>126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2646</v>
      </c>
      <c r="W62" s="164">
        <f>SUM(W63:W70)</f>
        <v>4</v>
      </c>
      <c r="X62" s="132">
        <f>SUM(X63:X70)</f>
        <v>720</v>
      </c>
      <c r="Y62" s="132">
        <f t="shared" ref="Y62:AD62" si="113">SUM(Y63:Y70)</f>
        <v>36</v>
      </c>
      <c r="Z62" s="132">
        <f t="shared" si="113"/>
        <v>0</v>
      </c>
      <c r="AA62" s="132"/>
      <c r="AB62" s="132">
        <f t="shared" si="113"/>
        <v>1200</v>
      </c>
      <c r="AC62" s="132">
        <f t="shared" si="113"/>
        <v>0</v>
      </c>
      <c r="AD62" s="133">
        <f t="shared" si="113"/>
        <v>1956</v>
      </c>
      <c r="AF62" s="164">
        <f>SUM(AF63:AF70)</f>
        <v>4</v>
      </c>
      <c r="AG62" s="132">
        <f>SUM(AG63:AG70)</f>
        <v>720</v>
      </c>
      <c r="AH62" s="132">
        <f t="shared" ref="AH62:AM62" si="114">SUM(AH63:AH70)</f>
        <v>36</v>
      </c>
      <c r="AI62" s="132">
        <f t="shared" si="114"/>
        <v>0</v>
      </c>
      <c r="AJ62" s="132"/>
      <c r="AK62" s="132">
        <f t="shared" si="114"/>
        <v>1200</v>
      </c>
      <c r="AL62" s="132">
        <f t="shared" si="114"/>
        <v>0</v>
      </c>
      <c r="AM62" s="133">
        <f t="shared" si="114"/>
        <v>1956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STAFF_DAYS!I63</f>
        <v>2</v>
      </c>
      <c r="F63" s="136">
        <f t="shared" ref="F63:F70" si="115">E63*F$2</f>
        <v>360</v>
      </c>
      <c r="G63" s="137">
        <f t="shared" ref="G63:G70" si="116">F63*0.05</f>
        <v>18</v>
      </c>
      <c r="H63" s="138"/>
      <c r="I63" s="138"/>
      <c r="J63" s="138"/>
      <c r="K63" s="138"/>
      <c r="L63" s="154">
        <f t="shared" ref="L63:L70" si="117">SUM(F63:K63)</f>
        <v>378</v>
      </c>
      <c r="N63" s="244">
        <f>E63</f>
        <v>2</v>
      </c>
      <c r="O63" s="137">
        <f t="shared" ref="O63:O70" si="118">N63*F$2</f>
        <v>360</v>
      </c>
      <c r="P63" s="137">
        <f t="shared" ref="P63:P70" si="119">O63*0.05</f>
        <v>18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378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STAFF_DAYS!I64</f>
        <v>3</v>
      </c>
      <c r="F64" s="136">
        <f t="shared" si="115"/>
        <v>540</v>
      </c>
      <c r="G64" s="137">
        <f t="shared" si="116"/>
        <v>27</v>
      </c>
      <c r="H64" s="138"/>
      <c r="I64" s="138"/>
      <c r="J64" s="138"/>
      <c r="K64" s="138"/>
      <c r="L64" s="154">
        <f t="shared" si="117"/>
        <v>567</v>
      </c>
      <c r="N64" s="244">
        <f t="shared" ref="N64:N65" si="130">E64</f>
        <v>3</v>
      </c>
      <c r="O64" s="137">
        <f t="shared" si="118"/>
        <v>540</v>
      </c>
      <c r="P64" s="137">
        <f t="shared" si="119"/>
        <v>27</v>
      </c>
      <c r="Q64" s="138"/>
      <c r="R64" s="138" t="str">
        <f t="shared" si="120"/>
        <v/>
      </c>
      <c r="S64" s="138"/>
      <c r="T64" s="138"/>
      <c r="U64" s="154">
        <f t="shared" si="121"/>
        <v>567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STAFF_DAYS!I65</f>
        <v>1</v>
      </c>
      <c r="F65" s="136">
        <f t="shared" si="115"/>
        <v>180</v>
      </c>
      <c r="G65" s="137">
        <f t="shared" si="116"/>
        <v>9</v>
      </c>
      <c r="H65" s="138"/>
      <c r="I65" s="138" t="s">
        <v>204</v>
      </c>
      <c r="J65" s="138">
        <v>1200</v>
      </c>
      <c r="K65" s="138"/>
      <c r="L65" s="154">
        <f t="shared" si="117"/>
        <v>1389</v>
      </c>
      <c r="N65" s="244">
        <f t="shared" si="130"/>
        <v>1</v>
      </c>
      <c r="O65" s="137">
        <f t="shared" si="118"/>
        <v>180</v>
      </c>
      <c r="P65" s="137">
        <f t="shared" si="119"/>
        <v>9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189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600</v>
      </c>
      <c r="AC65" s="138"/>
      <c r="AD65" s="154">
        <f t="shared" si="125"/>
        <v>600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600</v>
      </c>
      <c r="AL65" s="138"/>
      <c r="AM65" s="154">
        <f t="shared" si="129"/>
        <v>600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STAFF_DAYS!I66</f>
        <v>8</v>
      </c>
      <c r="F66" s="136">
        <f t="shared" si="115"/>
        <v>1440</v>
      </c>
      <c r="G66" s="137">
        <f t="shared" si="116"/>
        <v>72</v>
      </c>
      <c r="H66" s="138"/>
      <c r="I66" s="138" t="s">
        <v>204</v>
      </c>
      <c r="J66" s="138">
        <v>1200</v>
      </c>
      <c r="K66" s="138"/>
      <c r="L66" s="154">
        <f t="shared" si="117"/>
        <v>2712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720</v>
      </c>
      <c r="Y66" s="137">
        <f t="shared" si="123"/>
        <v>36</v>
      </c>
      <c r="Z66" s="138"/>
      <c r="AA66" s="138" t="str">
        <f t="shared" si="124"/>
        <v>Ext. Meeting Organisation</v>
      </c>
      <c r="AB66" s="138">
        <f>J66*0.5</f>
        <v>600</v>
      </c>
      <c r="AC66" s="138"/>
      <c r="AD66" s="154">
        <f t="shared" si="125"/>
        <v>1356</v>
      </c>
      <c r="AF66" s="244">
        <f>E66*0.5</f>
        <v>4</v>
      </c>
      <c r="AG66" s="137">
        <f t="shared" si="126"/>
        <v>720</v>
      </c>
      <c r="AH66" s="137">
        <f t="shared" si="127"/>
        <v>36</v>
      </c>
      <c r="AI66" s="138"/>
      <c r="AJ66" s="138" t="str">
        <f t="shared" si="128"/>
        <v>Ext. Meeting Organisation</v>
      </c>
      <c r="AK66" s="138">
        <f>J66*0.5</f>
        <v>600</v>
      </c>
      <c r="AL66" s="138"/>
      <c r="AM66" s="154">
        <f t="shared" si="129"/>
        <v>1356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STAFF_DAYS!I67</f>
        <v>2</v>
      </c>
      <c r="F67" s="136">
        <f t="shared" si="115"/>
        <v>360</v>
      </c>
      <c r="G67" s="137">
        <f t="shared" si="116"/>
        <v>18</v>
      </c>
      <c r="H67" s="138"/>
      <c r="I67" s="138"/>
      <c r="J67" s="138"/>
      <c r="K67" s="138"/>
      <c r="L67" s="154">
        <f t="shared" si="117"/>
        <v>378</v>
      </c>
      <c r="N67" s="244">
        <f>E67</f>
        <v>2</v>
      </c>
      <c r="O67" s="137">
        <f t="shared" si="118"/>
        <v>360</v>
      </c>
      <c r="P67" s="137">
        <f t="shared" si="119"/>
        <v>18</v>
      </c>
      <c r="Q67" s="138"/>
      <c r="R67" s="138" t="str">
        <f t="shared" si="120"/>
        <v/>
      </c>
      <c r="S67" s="138"/>
      <c r="T67" s="138"/>
      <c r="U67" s="154">
        <f t="shared" si="121"/>
        <v>378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STAFF_DAYS!I68</f>
        <v>2</v>
      </c>
      <c r="F68" s="136">
        <f t="shared" si="115"/>
        <v>360</v>
      </c>
      <c r="G68" s="137">
        <f t="shared" si="116"/>
        <v>18</v>
      </c>
      <c r="H68" s="138"/>
      <c r="I68" s="138"/>
      <c r="J68" s="138"/>
      <c r="K68" s="138"/>
      <c r="L68" s="154">
        <f t="shared" si="117"/>
        <v>378</v>
      </c>
      <c r="N68" s="244">
        <f t="shared" ref="N68:N69" si="131">E68</f>
        <v>2</v>
      </c>
      <c r="O68" s="137">
        <f t="shared" si="118"/>
        <v>360</v>
      </c>
      <c r="P68" s="137">
        <f t="shared" si="119"/>
        <v>18</v>
      </c>
      <c r="Q68" s="138"/>
      <c r="R68" s="138" t="str">
        <f t="shared" si="120"/>
        <v/>
      </c>
      <c r="S68" s="138"/>
      <c r="T68" s="138"/>
      <c r="U68" s="154">
        <f t="shared" si="121"/>
        <v>378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STAFF_DAYS!I69</f>
        <v>4</v>
      </c>
      <c r="F69" s="136">
        <f t="shared" si="115"/>
        <v>720</v>
      </c>
      <c r="G69" s="137">
        <f t="shared" si="116"/>
        <v>36</v>
      </c>
      <c r="H69" s="138"/>
      <c r="I69" s="138"/>
      <c r="J69" s="138"/>
      <c r="K69" s="138"/>
      <c r="L69" s="154">
        <f t="shared" si="117"/>
        <v>756</v>
      </c>
      <c r="N69" s="244">
        <f t="shared" si="131"/>
        <v>4</v>
      </c>
      <c r="O69" s="137">
        <f t="shared" si="118"/>
        <v>720</v>
      </c>
      <c r="P69" s="137">
        <f t="shared" si="119"/>
        <v>36</v>
      </c>
      <c r="Q69" s="138"/>
      <c r="R69" s="138" t="str">
        <f t="shared" si="120"/>
        <v/>
      </c>
      <c r="S69" s="138"/>
      <c r="T69" s="138"/>
      <c r="U69" s="154">
        <f t="shared" si="121"/>
        <v>756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STAFF_DAYS!I70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STAFF_DAYS!I71</f>
        <v>4</v>
      </c>
      <c r="F71" s="132">
        <f>SUM(F72:F74)</f>
        <v>720</v>
      </c>
      <c r="G71" s="132">
        <f t="shared" ref="G71:L71" si="132">SUM(G72:G74)</f>
        <v>36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8756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720</v>
      </c>
      <c r="Y71" s="132">
        <f t="shared" ref="Y71:AD71" si="134">SUM(Y72:Y74)</f>
        <v>36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756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STAFF_DAYS!I72</f>
        <v>2</v>
      </c>
      <c r="F72" s="136">
        <f t="shared" ref="F72:F74" si="138">E72*F$2</f>
        <v>360</v>
      </c>
      <c r="G72" s="137">
        <f t="shared" ref="G72:G74" si="139">F72*0.05</f>
        <v>18</v>
      </c>
      <c r="H72" s="138"/>
      <c r="I72" s="138"/>
      <c r="J72" s="138"/>
      <c r="K72" s="138"/>
      <c r="L72" s="154">
        <f t="shared" ref="L72:L74" si="140">SUM(F72:K72)</f>
        <v>378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360</v>
      </c>
      <c r="Y72" s="137">
        <f t="shared" ref="Y72:Y74" si="146">X72*0.05</f>
        <v>18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378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STAFF_DAYS!I73</f>
        <v>2</v>
      </c>
      <c r="F73" s="136">
        <f t="shared" si="138"/>
        <v>360</v>
      </c>
      <c r="G73" s="137">
        <f t="shared" si="139"/>
        <v>18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8378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360</v>
      </c>
      <c r="Y73" s="137">
        <f t="shared" si="146"/>
        <v>18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378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STAFF_DAYS!I74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STAFF_DAYS!I75</f>
        <v>10</v>
      </c>
      <c r="F75" s="132">
        <f>SUM(F76:F78)</f>
        <v>1800</v>
      </c>
      <c r="G75" s="132">
        <f t="shared" ref="G75:L75" si="154">SUM(G76:G78)</f>
        <v>90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1890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900</v>
      </c>
      <c r="Y75" s="132">
        <f t="shared" ref="Y75:AD75" si="156">SUM(Y76:Y78)</f>
        <v>45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945</v>
      </c>
      <c r="AF75" s="164">
        <f>SUM(AF76:AF78)</f>
        <v>5</v>
      </c>
      <c r="AG75" s="132">
        <f>SUM(AG76:AG78)</f>
        <v>900</v>
      </c>
      <c r="AH75" s="132">
        <f t="shared" ref="AH75:AM75" si="158">SUM(AH76:AH78)</f>
        <v>45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945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STAFF_DAYS!I76</f>
        <v>5</v>
      </c>
      <c r="F76" s="136">
        <f t="shared" ref="F76:F78" si="160">E76*F$2</f>
        <v>900</v>
      </c>
      <c r="G76" s="137">
        <f t="shared" ref="G76:G78" si="161">F76*0.05</f>
        <v>45</v>
      </c>
      <c r="H76" s="138"/>
      <c r="I76" s="138"/>
      <c r="J76" s="138"/>
      <c r="K76" s="138"/>
      <c r="L76" s="154">
        <f t="shared" ref="L76:L78" si="162">SUM(F76:K76)</f>
        <v>945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900</v>
      </c>
      <c r="Y76" s="137">
        <f t="shared" ref="Y76:Y78" si="168">X76*0.05</f>
        <v>45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945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STAFF_DAYS!I77</f>
        <v>5</v>
      </c>
      <c r="F77" s="136">
        <f t="shared" si="160"/>
        <v>900</v>
      </c>
      <c r="G77" s="137">
        <f t="shared" si="161"/>
        <v>45</v>
      </c>
      <c r="H77" s="138"/>
      <c r="I77" s="138"/>
      <c r="J77" s="138"/>
      <c r="K77" s="138"/>
      <c r="L77" s="154">
        <f t="shared" si="162"/>
        <v>945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900</v>
      </c>
      <c r="AH77" s="137">
        <f t="shared" si="172"/>
        <v>45</v>
      </c>
      <c r="AI77" s="138"/>
      <c r="AJ77" s="138" t="str">
        <f t="shared" si="173"/>
        <v/>
      </c>
      <c r="AK77" s="138"/>
      <c r="AL77" s="138"/>
      <c r="AM77" s="154">
        <f t="shared" si="174"/>
        <v>945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STAFF_DAYS!I78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STAFF_DAYS!I79</f>
        <v>12</v>
      </c>
      <c r="F79" s="132">
        <f>SUM(F80:F87)</f>
        <v>2160</v>
      </c>
      <c r="G79" s="132">
        <f t="shared" ref="G79:L79" si="175">SUM(G80:G87)</f>
        <v>108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3268</v>
      </c>
      <c r="N79" s="164">
        <f>SUM(N80:N87)</f>
        <v>3.2</v>
      </c>
      <c r="O79" s="132">
        <f>SUM(O80:O87)</f>
        <v>576</v>
      </c>
      <c r="P79" s="132">
        <f t="shared" ref="P79:U79" si="176">SUM(P80:P87)</f>
        <v>28.800000000000004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604.80000000000007</v>
      </c>
      <c r="W79" s="164">
        <f>SUM(W80:W87)</f>
        <v>2.4000000000000004</v>
      </c>
      <c r="X79" s="132">
        <f>SUM(X80:X87)</f>
        <v>432.00000000000006</v>
      </c>
      <c r="Y79" s="132">
        <f t="shared" ref="Y79:AD79" si="177">SUM(Y80:Y87)</f>
        <v>21.600000000000005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953.60000000000014</v>
      </c>
      <c r="AF79" s="164">
        <f>SUM(AF80:AF87)</f>
        <v>6.4</v>
      </c>
      <c r="AG79" s="132">
        <f>SUM(AG80:AG87)</f>
        <v>1152</v>
      </c>
      <c r="AH79" s="132">
        <f t="shared" ref="AH79:AM79" si="179">SUM(AH80:AH87)</f>
        <v>57.600000000000009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1709.6000000000001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STAFF_DAYS!I80</f>
        <v>1</v>
      </c>
      <c r="F80" s="136">
        <f t="shared" ref="F80:F87" si="181">E80*F$2</f>
        <v>180</v>
      </c>
      <c r="G80" s="137">
        <f t="shared" ref="G80:G87" si="182">F80*0.05</f>
        <v>9</v>
      </c>
      <c r="H80" s="138"/>
      <c r="I80" s="138"/>
      <c r="J80" s="138"/>
      <c r="K80" s="138"/>
      <c r="L80" s="154">
        <f t="shared" ref="L80:L87" si="183">SUM(F80:K80)</f>
        <v>189</v>
      </c>
      <c r="N80" s="244">
        <f>E80</f>
        <v>1</v>
      </c>
      <c r="O80" s="137">
        <f t="shared" ref="O80:O87" si="184">N80*F$2</f>
        <v>180</v>
      </c>
      <c r="P80" s="137">
        <f t="shared" ref="P80:P87" si="185">O80*0.05</f>
        <v>9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189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STAFF_DAYS!I81</f>
        <v>1</v>
      </c>
      <c r="F81" s="136">
        <f t="shared" si="181"/>
        <v>180</v>
      </c>
      <c r="G81" s="137">
        <f t="shared" si="182"/>
        <v>9</v>
      </c>
      <c r="H81" s="138"/>
      <c r="I81" s="138"/>
      <c r="J81" s="138"/>
      <c r="K81" s="138"/>
      <c r="L81" s="154">
        <f t="shared" si="183"/>
        <v>189</v>
      </c>
      <c r="N81" s="244">
        <f>E81</f>
        <v>1</v>
      </c>
      <c r="O81" s="137">
        <f t="shared" si="184"/>
        <v>180</v>
      </c>
      <c r="P81" s="137">
        <f t="shared" si="185"/>
        <v>9</v>
      </c>
      <c r="Q81" s="138"/>
      <c r="R81" s="138" t="str">
        <f t="shared" si="186"/>
        <v/>
      </c>
      <c r="S81" s="138"/>
      <c r="T81" s="138"/>
      <c r="U81" s="154">
        <f t="shared" si="187"/>
        <v>189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STAFF_DAYS!I82</f>
        <v>6</v>
      </c>
      <c r="F82" s="136">
        <f t="shared" si="181"/>
        <v>1080</v>
      </c>
      <c r="G82" s="137">
        <f t="shared" si="182"/>
        <v>54</v>
      </c>
      <c r="H82" s="138"/>
      <c r="I82" s="138"/>
      <c r="J82" s="138"/>
      <c r="K82" s="138"/>
      <c r="L82" s="154">
        <f t="shared" si="183"/>
        <v>1134</v>
      </c>
      <c r="N82" s="244">
        <f>E82*0.2</f>
        <v>1.2000000000000002</v>
      </c>
      <c r="O82" s="137">
        <f t="shared" si="184"/>
        <v>216.00000000000003</v>
      </c>
      <c r="P82" s="137">
        <f t="shared" si="185"/>
        <v>10.800000000000002</v>
      </c>
      <c r="Q82" s="138"/>
      <c r="R82" s="138" t="str">
        <f t="shared" si="186"/>
        <v/>
      </c>
      <c r="S82" s="138"/>
      <c r="T82" s="138"/>
      <c r="U82" s="154">
        <f t="shared" si="187"/>
        <v>226.80000000000004</v>
      </c>
      <c r="W82" s="244">
        <f>E82*0.4</f>
        <v>2.4000000000000004</v>
      </c>
      <c r="X82" s="137">
        <f t="shared" si="188"/>
        <v>432.00000000000006</v>
      </c>
      <c r="Y82" s="137">
        <f t="shared" si="189"/>
        <v>21.600000000000005</v>
      </c>
      <c r="Z82" s="138"/>
      <c r="AA82" s="138" t="str">
        <f t="shared" si="190"/>
        <v/>
      </c>
      <c r="AB82" s="138"/>
      <c r="AC82" s="138"/>
      <c r="AD82" s="154">
        <f t="shared" si="191"/>
        <v>453.60000000000008</v>
      </c>
      <c r="AF82" s="244">
        <f>E82*0.4</f>
        <v>2.4000000000000004</v>
      </c>
      <c r="AG82" s="137">
        <f t="shared" si="192"/>
        <v>432.00000000000006</v>
      </c>
      <c r="AH82" s="137">
        <f t="shared" si="193"/>
        <v>21.600000000000005</v>
      </c>
      <c r="AI82" s="138"/>
      <c r="AJ82" s="138" t="str">
        <f t="shared" si="194"/>
        <v/>
      </c>
      <c r="AK82" s="138"/>
      <c r="AL82" s="138"/>
      <c r="AM82" s="154">
        <f t="shared" si="195"/>
        <v>453.60000000000008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STAFF_DAYS!I83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STAFF_DAYS!I84</f>
        <v>1</v>
      </c>
      <c r="F84" s="136">
        <f t="shared" si="181"/>
        <v>180</v>
      </c>
      <c r="G84" s="137">
        <f t="shared" si="182"/>
        <v>9</v>
      </c>
      <c r="H84" s="138"/>
      <c r="I84" s="138"/>
      <c r="J84" s="138"/>
      <c r="K84" s="138"/>
      <c r="L84" s="154">
        <f t="shared" si="183"/>
        <v>189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180</v>
      </c>
      <c r="AH84" s="137">
        <f t="shared" si="193"/>
        <v>9</v>
      </c>
      <c r="AI84" s="138"/>
      <c r="AJ84" s="138" t="str">
        <f t="shared" si="194"/>
        <v/>
      </c>
      <c r="AK84" s="138"/>
      <c r="AL84" s="138"/>
      <c r="AM84" s="154">
        <f t="shared" si="195"/>
        <v>189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STAFF_DAYS!I85</f>
        <v>3</v>
      </c>
      <c r="F85" s="136">
        <f t="shared" si="181"/>
        <v>540</v>
      </c>
      <c r="G85" s="137">
        <f t="shared" si="182"/>
        <v>27</v>
      </c>
      <c r="H85" s="138"/>
      <c r="I85" s="138"/>
      <c r="J85" s="138"/>
      <c r="K85" s="138"/>
      <c r="L85" s="154">
        <f t="shared" si="183"/>
        <v>567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540</v>
      </c>
      <c r="AH85" s="137">
        <f t="shared" si="193"/>
        <v>27</v>
      </c>
      <c r="AI85" s="138"/>
      <c r="AJ85" s="138" t="str">
        <f t="shared" si="194"/>
        <v/>
      </c>
      <c r="AK85" s="138"/>
      <c r="AL85" s="138"/>
      <c r="AM85" s="154">
        <f t="shared" si="195"/>
        <v>567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STAFF_DAYS!I86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STAFF_DAYS!I87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STAFF_DAYS!I88</f>
        <v>48</v>
      </c>
      <c r="F88" s="146">
        <f>SUM(F62,F71,F75,F79)</f>
        <v>8640</v>
      </c>
      <c r="G88" s="146">
        <f t="shared" ref="G88:L88" si="196">SUM(G62,G71,G75,G79)</f>
        <v>432</v>
      </c>
      <c r="H88" s="146">
        <f t="shared" si="196"/>
        <v>0</v>
      </c>
      <c r="I88" s="146"/>
      <c r="J88" s="146">
        <f t="shared" si="196"/>
        <v>9400</v>
      </c>
      <c r="K88" s="146">
        <f t="shared" si="196"/>
        <v>2000</v>
      </c>
      <c r="L88" s="147">
        <f t="shared" si="196"/>
        <v>20472</v>
      </c>
      <c r="N88" s="165">
        <f>SUM(N62,N71,N75,N79)</f>
        <v>17.2</v>
      </c>
      <c r="O88" s="146">
        <f>SUM(O62,O71,O75,O79)</f>
        <v>3096</v>
      </c>
      <c r="P88" s="146">
        <f t="shared" ref="P88:U88" si="197">SUM(P62,P71,P75,P79)</f>
        <v>154.80000000000001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3250.8</v>
      </c>
      <c r="W88" s="165">
        <f>SUM(W62,W71,W75,W79)</f>
        <v>15.4</v>
      </c>
      <c r="X88" s="146">
        <f>SUM(X62,X71,X75,X79)</f>
        <v>2772</v>
      </c>
      <c r="Y88" s="146">
        <f t="shared" ref="Y88:AD88" si="198">SUM(Y62,Y71,Y75,Y79)</f>
        <v>138.6</v>
      </c>
      <c r="Z88" s="146">
        <f t="shared" si="198"/>
        <v>0</v>
      </c>
      <c r="AA88" s="146"/>
      <c r="AB88" s="146">
        <f t="shared" si="198"/>
        <v>1700</v>
      </c>
      <c r="AC88" s="146">
        <f t="shared" si="198"/>
        <v>0</v>
      </c>
      <c r="AD88" s="147">
        <f t="shared" si="198"/>
        <v>4610.6000000000004</v>
      </c>
      <c r="AF88" s="165">
        <f>SUM(AF62,AF71,AF75,AF79)</f>
        <v>15.4</v>
      </c>
      <c r="AG88" s="146">
        <f>SUM(AG62,AG71,AG75,AG79)</f>
        <v>2772</v>
      </c>
      <c r="AH88" s="146">
        <f t="shared" ref="AH88:AM88" si="199">SUM(AH62,AH71,AH75,AH79)</f>
        <v>138.60000000000002</v>
      </c>
      <c r="AI88" s="146">
        <f t="shared" si="199"/>
        <v>0</v>
      </c>
      <c r="AJ88" s="146"/>
      <c r="AK88" s="146">
        <f t="shared" si="199"/>
        <v>7700</v>
      </c>
      <c r="AL88" s="146">
        <f t="shared" si="199"/>
        <v>2000</v>
      </c>
      <c r="AM88" s="147">
        <f t="shared" si="199"/>
        <v>12610.6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STAFF_DAYS!I89</f>
        <v>173</v>
      </c>
      <c r="F89" s="251">
        <f>SUM(F26,F60,F88)</f>
        <v>31140</v>
      </c>
      <c r="G89" s="251">
        <f t="shared" ref="G89:L89" si="200">SUM(G26,G60,G88)</f>
        <v>1557</v>
      </c>
      <c r="H89" s="251">
        <f t="shared" si="200"/>
        <v>11850</v>
      </c>
      <c r="I89" s="251"/>
      <c r="J89" s="251">
        <f t="shared" si="200"/>
        <v>22150</v>
      </c>
      <c r="K89" s="251">
        <f t="shared" si="200"/>
        <v>2000</v>
      </c>
      <c r="L89" s="252">
        <f t="shared" si="200"/>
        <v>68697</v>
      </c>
      <c r="N89" s="250">
        <f>STAFF_DAYS!M89</f>
        <v>173</v>
      </c>
      <c r="O89" s="251">
        <f>SUM(O26,O60,O88)</f>
        <v>10836</v>
      </c>
      <c r="P89" s="251">
        <f t="shared" ref="P89:U89" si="201">SUM(P26,P60,P88)</f>
        <v>541.79999999999995</v>
      </c>
      <c r="Q89" s="251">
        <f t="shared" si="201"/>
        <v>6000</v>
      </c>
      <c r="R89" s="251"/>
      <c r="S89" s="251">
        <f t="shared" si="201"/>
        <v>1900</v>
      </c>
      <c r="T89" s="251">
        <f t="shared" si="201"/>
        <v>0</v>
      </c>
      <c r="U89" s="252">
        <f t="shared" si="201"/>
        <v>19277.8</v>
      </c>
      <c r="W89" s="250">
        <f>STAFF_DAYS!V89</f>
        <v>20760</v>
      </c>
      <c r="X89" s="251">
        <f>SUM(X26,X60,X88)</f>
        <v>9252</v>
      </c>
      <c r="Y89" s="251">
        <f t="shared" ref="Y89:AD89" si="202">SUM(Y26,Y60,Y88)</f>
        <v>462.6</v>
      </c>
      <c r="Z89" s="251">
        <f t="shared" si="202"/>
        <v>1600</v>
      </c>
      <c r="AA89" s="251"/>
      <c r="AB89" s="251">
        <f t="shared" si="202"/>
        <v>9300</v>
      </c>
      <c r="AC89" s="251">
        <f t="shared" si="202"/>
        <v>0</v>
      </c>
      <c r="AD89" s="252">
        <f t="shared" si="202"/>
        <v>20614.599999999999</v>
      </c>
      <c r="AF89" s="250">
        <f>STAFF_DAYS!AE89</f>
        <v>0</v>
      </c>
      <c r="AG89" s="251">
        <f>SUM(AG26,AG60,AG88)</f>
        <v>11052</v>
      </c>
      <c r="AH89" s="251">
        <f t="shared" ref="AH89:AM89" si="203">SUM(AH26,AH60,AH88)</f>
        <v>552.6</v>
      </c>
      <c r="AI89" s="251">
        <f t="shared" si="203"/>
        <v>4250</v>
      </c>
      <c r="AJ89" s="251"/>
      <c r="AK89" s="251">
        <f t="shared" si="203"/>
        <v>10950</v>
      </c>
      <c r="AL89" s="251">
        <f t="shared" si="203"/>
        <v>2000</v>
      </c>
      <c r="AM89" s="252">
        <f t="shared" si="203"/>
        <v>28804.6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31140</v>
      </c>
      <c r="F93" s="263">
        <f>O89</f>
        <v>10836</v>
      </c>
      <c r="G93" s="263">
        <f>X89</f>
        <v>9252</v>
      </c>
      <c r="H93" s="264">
        <f>AG89</f>
        <v>11052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31140</v>
      </c>
      <c r="F94" s="265">
        <f t="shared" ref="F94:H94" si="204">SUM(F93)</f>
        <v>10836</v>
      </c>
      <c r="G94" s="265">
        <f t="shared" si="204"/>
        <v>9252</v>
      </c>
      <c r="H94" s="266">
        <f t="shared" si="204"/>
        <v>11052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1557</v>
      </c>
      <c r="F95" s="267">
        <f>P89</f>
        <v>541.79999999999995</v>
      </c>
      <c r="G95" s="267">
        <f>Y89</f>
        <v>462.6</v>
      </c>
      <c r="H95" s="268">
        <f>AH89</f>
        <v>552.6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1557</v>
      </c>
      <c r="F96" s="265">
        <f t="shared" ref="F96:H96" si="206">SUM(F95)</f>
        <v>541.79999999999995</v>
      </c>
      <c r="G96" s="265">
        <f t="shared" si="206"/>
        <v>462.6</v>
      </c>
      <c r="H96" s="266">
        <f t="shared" si="206"/>
        <v>552.6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11850</v>
      </c>
      <c r="F97" s="267">
        <f>Q89</f>
        <v>6000</v>
      </c>
      <c r="G97" s="267">
        <f>Z89</f>
        <v>1600</v>
      </c>
      <c r="H97" s="268">
        <f>AI89</f>
        <v>4250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11850</v>
      </c>
      <c r="F98" s="265">
        <f t="shared" ref="F98:H98" si="207">SUM(F97)</f>
        <v>6000</v>
      </c>
      <c r="G98" s="265">
        <f t="shared" si="207"/>
        <v>1600</v>
      </c>
      <c r="H98" s="266">
        <f t="shared" si="207"/>
        <v>4250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8400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7200</v>
      </c>
      <c r="H100" s="268">
        <f t="shared" ref="H100:H103" si="211">SUMIF($AJ$7:$AJ$88,C100,$AK$7:$AK$88)</f>
        <v>1200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6750</v>
      </c>
      <c r="F102" s="267">
        <f t="shared" si="209"/>
        <v>1900</v>
      </c>
      <c r="G102" s="267">
        <f t="shared" si="210"/>
        <v>1600</v>
      </c>
      <c r="H102" s="268">
        <f t="shared" si="211"/>
        <v>3250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0</v>
      </c>
      <c r="F103" s="267">
        <f t="shared" si="209"/>
        <v>0</v>
      </c>
      <c r="G103" s="267">
        <f t="shared" si="210"/>
        <v>0</v>
      </c>
      <c r="H103" s="268">
        <f t="shared" si="211"/>
        <v>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22150</v>
      </c>
      <c r="F104" s="265">
        <f t="shared" ref="F104:H104" si="213">SUM(F99:F103)</f>
        <v>1900</v>
      </c>
      <c r="G104" s="265">
        <f t="shared" si="213"/>
        <v>9300</v>
      </c>
      <c r="H104" s="266">
        <f t="shared" si="213"/>
        <v>10950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68697</v>
      </c>
      <c r="F107" s="277">
        <f t="shared" ref="F107:H107" si="215">SUM(F106,F104,F98,F96,F94)</f>
        <v>19277.8</v>
      </c>
      <c r="G107" s="277">
        <f t="shared" si="215"/>
        <v>20614.599999999999</v>
      </c>
      <c r="H107" s="278">
        <f t="shared" si="215"/>
        <v>28804.6</v>
      </c>
      <c r="J107" s="283" t="str">
        <f t="shared" si="205"/>
        <v>OK</v>
      </c>
    </row>
    <row r="108" spans="2:10" ht="13.5" thickTop="1" x14ac:dyDescent="0.2">
      <c r="E108" s="274">
        <f>F107+G107+H107</f>
        <v>68697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5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9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156</v>
      </c>
      <c r="B1" s="488" t="str">
        <f>VLOOKUP(A1,PARTNERS!$A$3:$H$12,2,FALSE)</f>
        <v>Veszprém</v>
      </c>
      <c r="C1" s="488"/>
      <c r="D1" s="488"/>
      <c r="E1" s="3" t="s">
        <v>11</v>
      </c>
      <c r="F1" s="248" t="str">
        <f>VLOOKUP(A1,PARTNERS!$A$3:$H$12,4,FALSE)</f>
        <v>HU</v>
      </c>
      <c r="G1" s="54"/>
      <c r="H1" s="492" t="s">
        <v>8</v>
      </c>
      <c r="I1" s="493"/>
      <c r="J1" s="493"/>
      <c r="K1" s="494"/>
      <c r="L1" s="246">
        <f>L89</f>
        <v>62289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16085.2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19376.400000000001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26827.4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120</v>
      </c>
      <c r="G2" s="55"/>
      <c r="H2" s="483" t="s">
        <v>9</v>
      </c>
      <c r="I2" s="484"/>
      <c r="J2" s="524"/>
      <c r="K2" s="83">
        <f>VLOOKUP(A1,PARTNERS!A3:H12,8,FALSE)</f>
        <v>0.8</v>
      </c>
      <c r="L2" s="247">
        <f>L1*$K2</f>
        <v>49831.200000000004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12868.160000000002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15501.120000000003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21461.920000000002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0.19999999999999996</v>
      </c>
      <c r="L3" s="247">
        <f>L1*$K3</f>
        <v>12457.799999999997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3217.0399999999995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3875.2799999999993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5365.4799999999987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STAFF_DAYS!J8</f>
        <v>9</v>
      </c>
      <c r="F8" s="90">
        <f>SUM(F9:F13)</f>
        <v>1080</v>
      </c>
      <c r="G8" s="90">
        <f t="shared" ref="G8:L8" si="1">SUM(G9:G13)</f>
        <v>54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1134</v>
      </c>
      <c r="N8" s="159">
        <f>SUM(N9:N13)</f>
        <v>5</v>
      </c>
      <c r="O8" s="90">
        <f>SUM(O9:O13)</f>
        <v>600</v>
      </c>
      <c r="P8" s="90">
        <f t="shared" ref="P8:U8" si="2">SUM(P9:P13)</f>
        <v>30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630</v>
      </c>
      <c r="W8" s="159">
        <f>SUM(W9:W13)</f>
        <v>2</v>
      </c>
      <c r="X8" s="90">
        <f>SUM(X9:X13)</f>
        <v>240</v>
      </c>
      <c r="Y8" s="90">
        <f t="shared" ref="Y8:AD8" si="3">SUM(Y9:Y13)</f>
        <v>12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252</v>
      </c>
      <c r="AF8" s="159">
        <f>SUM(AF9:AF13)</f>
        <v>2</v>
      </c>
      <c r="AG8" s="90">
        <f>SUM(AG9:AG13)</f>
        <v>240</v>
      </c>
      <c r="AH8" s="90">
        <f t="shared" ref="AH8:AM8" si="4">SUM(AH9:AH13)</f>
        <v>12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252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STAFF_DAYS!J9</f>
        <v>1</v>
      </c>
      <c r="F9" s="94">
        <f>E9*F$2</f>
        <v>120</v>
      </c>
      <c r="G9" s="95">
        <f>F9*0.05</f>
        <v>6</v>
      </c>
      <c r="H9" s="96"/>
      <c r="I9" s="96"/>
      <c r="J9" s="96"/>
      <c r="K9" s="96">
        <v>0</v>
      </c>
      <c r="L9" s="150">
        <f>SUM(F9:K9)</f>
        <v>126</v>
      </c>
      <c r="N9" s="241">
        <v>1</v>
      </c>
      <c r="O9" s="95">
        <f>N9*F$2</f>
        <v>120</v>
      </c>
      <c r="P9" s="95">
        <f>O9*0.05</f>
        <v>6</v>
      </c>
      <c r="Q9" s="96"/>
      <c r="R9" s="96"/>
      <c r="S9" s="96"/>
      <c r="T9" s="96"/>
      <c r="U9" s="150">
        <f>SUM(O9:T9)</f>
        <v>126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STAFF_DAYS!J10</f>
        <v>1</v>
      </c>
      <c r="F10" s="94">
        <f t="shared" ref="F10:F13" si="6">E10*F$2</f>
        <v>120</v>
      </c>
      <c r="G10" s="95">
        <f t="shared" ref="G10:G13" si="7">F10*0.05</f>
        <v>6</v>
      </c>
      <c r="H10" s="96"/>
      <c r="I10" s="96"/>
      <c r="J10" s="96"/>
      <c r="K10" s="96"/>
      <c r="L10" s="150">
        <f t="shared" ref="L10:L13" si="8">SUM(F10:K10)</f>
        <v>126</v>
      </c>
      <c r="N10" s="241">
        <v>1</v>
      </c>
      <c r="O10" s="95">
        <f t="shared" ref="O10:O13" si="9">N10*F$2</f>
        <v>120</v>
      </c>
      <c r="P10" s="95">
        <f t="shared" ref="P10:P13" si="10">O10*0.05</f>
        <v>6</v>
      </c>
      <c r="Q10" s="96"/>
      <c r="R10" s="96"/>
      <c r="S10" s="96"/>
      <c r="T10" s="96"/>
      <c r="U10" s="150">
        <f t="shared" ref="U10:U13" si="11">SUM(O10:T10)</f>
        <v>126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STAFF_DAYS!J11</f>
        <v>2</v>
      </c>
      <c r="F11" s="94">
        <f t="shared" si="6"/>
        <v>240</v>
      </c>
      <c r="G11" s="95">
        <f t="shared" si="7"/>
        <v>12</v>
      </c>
      <c r="H11" s="96"/>
      <c r="I11" s="96"/>
      <c r="J11" s="96"/>
      <c r="K11" s="96"/>
      <c r="L11" s="150">
        <f t="shared" si="8"/>
        <v>252</v>
      </c>
      <c r="N11" s="241">
        <v>2</v>
      </c>
      <c r="O11" s="95">
        <f t="shared" si="9"/>
        <v>240</v>
      </c>
      <c r="P11" s="95">
        <f t="shared" si="10"/>
        <v>12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252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STAFF_DAYS!J12</f>
        <v>5</v>
      </c>
      <c r="F12" s="94">
        <f t="shared" si="6"/>
        <v>600</v>
      </c>
      <c r="G12" s="95">
        <f t="shared" si="7"/>
        <v>30</v>
      </c>
      <c r="H12" s="96"/>
      <c r="I12" s="96"/>
      <c r="J12" s="96"/>
      <c r="K12" s="96"/>
      <c r="L12" s="150">
        <f t="shared" si="8"/>
        <v>630</v>
      </c>
      <c r="N12" s="241">
        <v>1</v>
      </c>
      <c r="O12" s="95">
        <f t="shared" si="9"/>
        <v>120</v>
      </c>
      <c r="P12" s="95">
        <f t="shared" si="10"/>
        <v>6</v>
      </c>
      <c r="Q12" s="96"/>
      <c r="R12" s="96" t="str">
        <f t="shared" si="18"/>
        <v/>
      </c>
      <c r="S12" s="96"/>
      <c r="T12" s="96"/>
      <c r="U12" s="150">
        <f t="shared" si="11"/>
        <v>126</v>
      </c>
      <c r="W12" s="241">
        <v>2</v>
      </c>
      <c r="X12" s="95">
        <f t="shared" si="12"/>
        <v>240</v>
      </c>
      <c r="Y12" s="95">
        <f t="shared" si="13"/>
        <v>12</v>
      </c>
      <c r="Z12" s="96"/>
      <c r="AA12" s="96" t="str">
        <f t="shared" si="19"/>
        <v/>
      </c>
      <c r="AB12" s="96"/>
      <c r="AC12" s="96"/>
      <c r="AD12" s="150">
        <f t="shared" si="14"/>
        <v>252</v>
      </c>
      <c r="AF12" s="241">
        <v>2</v>
      </c>
      <c r="AG12" s="95">
        <f t="shared" si="15"/>
        <v>240</v>
      </c>
      <c r="AH12" s="95">
        <f t="shared" si="16"/>
        <v>12</v>
      </c>
      <c r="AI12" s="96"/>
      <c r="AJ12" s="96" t="str">
        <f t="shared" si="20"/>
        <v/>
      </c>
      <c r="AK12" s="96"/>
      <c r="AL12" s="96"/>
      <c r="AM12" s="150">
        <f t="shared" si="17"/>
        <v>252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STAFF_DAYS!J13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STAFF_DAYS!J14</f>
        <v>3</v>
      </c>
      <c r="F14" s="90">
        <f>SUM(F15:F19)</f>
        <v>360</v>
      </c>
      <c r="G14" s="90">
        <f t="shared" ref="G14:H14" si="21">SUM(G15:G19)</f>
        <v>18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378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120</v>
      </c>
      <c r="Y14" s="90">
        <f t="shared" ref="Y14:AD14" si="24">SUM(Y15:Y19)</f>
        <v>6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126</v>
      </c>
      <c r="AF14" s="159">
        <f>SUM(AF15:AF19)</f>
        <v>2</v>
      </c>
      <c r="AG14" s="90">
        <f>SUM(AG15:AG19)</f>
        <v>240</v>
      </c>
      <c r="AH14" s="90">
        <f t="shared" ref="AH14:AM14" si="25">SUM(AH15:AH19)</f>
        <v>12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252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STAFF_DAYS!J15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STAFF_DAYS!J16</f>
        <v>2</v>
      </c>
      <c r="F16" s="94">
        <f t="shared" si="26"/>
        <v>240</v>
      </c>
      <c r="G16" s="95">
        <f t="shared" si="27"/>
        <v>12</v>
      </c>
      <c r="H16" s="96"/>
      <c r="I16" s="96"/>
      <c r="J16" s="96"/>
      <c r="K16" s="96"/>
      <c r="L16" s="150">
        <f t="shared" si="28"/>
        <v>252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120</v>
      </c>
      <c r="Y16" s="95">
        <f t="shared" si="33"/>
        <v>6</v>
      </c>
      <c r="Z16" s="96"/>
      <c r="AA16" s="96" t="str">
        <f t="shared" si="19"/>
        <v/>
      </c>
      <c r="AB16" s="96"/>
      <c r="AC16" s="96"/>
      <c r="AD16" s="150">
        <f t="shared" si="34"/>
        <v>126</v>
      </c>
      <c r="AF16" s="241">
        <v>1</v>
      </c>
      <c r="AG16" s="95">
        <f t="shared" si="35"/>
        <v>120</v>
      </c>
      <c r="AH16" s="95">
        <f t="shared" si="36"/>
        <v>6</v>
      </c>
      <c r="AI16" s="96"/>
      <c r="AJ16" s="96" t="str">
        <f t="shared" si="20"/>
        <v/>
      </c>
      <c r="AK16" s="96"/>
      <c r="AL16" s="96"/>
      <c r="AM16" s="150">
        <f t="shared" si="37"/>
        <v>126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STAFF_DAYS!J17</f>
        <v>1</v>
      </c>
      <c r="F17" s="94">
        <f t="shared" si="26"/>
        <v>120</v>
      </c>
      <c r="G17" s="95">
        <f t="shared" si="27"/>
        <v>6</v>
      </c>
      <c r="H17" s="96"/>
      <c r="I17" s="96"/>
      <c r="J17" s="96"/>
      <c r="K17" s="96"/>
      <c r="L17" s="150">
        <f t="shared" si="28"/>
        <v>126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120</v>
      </c>
      <c r="AH17" s="95">
        <f t="shared" si="36"/>
        <v>6</v>
      </c>
      <c r="AI17" s="96"/>
      <c r="AJ17" s="96" t="str">
        <f t="shared" si="20"/>
        <v/>
      </c>
      <c r="AK17" s="96"/>
      <c r="AL17" s="96"/>
      <c r="AM17" s="150">
        <f t="shared" si="37"/>
        <v>126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STAFF_DAYS!J18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STAFF_DAYS!J19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STAFF_DAYS!J20</f>
        <v>9</v>
      </c>
      <c r="F20" s="90">
        <f>SUM(F21:F25)</f>
        <v>1080</v>
      </c>
      <c r="G20" s="90">
        <f t="shared" ref="G20:H20" si="38">SUM(G21:G25)</f>
        <v>54</v>
      </c>
      <c r="H20" s="90">
        <f t="shared" si="38"/>
        <v>0</v>
      </c>
      <c r="I20" s="90"/>
      <c r="J20" s="90">
        <f t="shared" ref="J20:L20" si="39">SUM(J21:J25)</f>
        <v>5000</v>
      </c>
      <c r="K20" s="90">
        <f t="shared" si="39"/>
        <v>0</v>
      </c>
      <c r="L20" s="91">
        <f t="shared" si="39"/>
        <v>6134</v>
      </c>
      <c r="N20" s="159">
        <f>SUM(N21:N25)</f>
        <v>2</v>
      </c>
      <c r="O20" s="90">
        <f>SUM(O21:O25)</f>
        <v>240</v>
      </c>
      <c r="P20" s="90">
        <f t="shared" ref="P20:U20" si="40">SUM(P21:P25)</f>
        <v>12</v>
      </c>
      <c r="Q20" s="90">
        <f t="shared" si="40"/>
        <v>0</v>
      </c>
      <c r="R20" s="90"/>
      <c r="S20" s="90">
        <f t="shared" si="40"/>
        <v>1000</v>
      </c>
      <c r="T20" s="90">
        <f t="shared" si="40"/>
        <v>0</v>
      </c>
      <c r="U20" s="91">
        <f t="shared" si="40"/>
        <v>1252</v>
      </c>
      <c r="W20" s="159">
        <f>SUM(W21:W25)</f>
        <v>3</v>
      </c>
      <c r="X20" s="90">
        <f>SUM(X21:X25)</f>
        <v>360</v>
      </c>
      <c r="Y20" s="90">
        <f t="shared" ref="Y20:AD20" si="41">SUM(Y21:Y25)</f>
        <v>18</v>
      </c>
      <c r="Z20" s="90">
        <f t="shared" si="41"/>
        <v>0</v>
      </c>
      <c r="AA20" s="90"/>
      <c r="AB20" s="90">
        <f t="shared" si="41"/>
        <v>2000</v>
      </c>
      <c r="AC20" s="90">
        <f t="shared" si="41"/>
        <v>0</v>
      </c>
      <c r="AD20" s="91">
        <f t="shared" si="41"/>
        <v>2378</v>
      </c>
      <c r="AF20" s="159">
        <f>SUM(AF21:AF25)</f>
        <v>4</v>
      </c>
      <c r="AG20" s="90">
        <f>SUM(AG21:AG25)</f>
        <v>480</v>
      </c>
      <c r="AH20" s="90">
        <f t="shared" ref="AH20:AM20" si="42">SUM(AH21:AH25)</f>
        <v>24</v>
      </c>
      <c r="AI20" s="90">
        <f t="shared" si="42"/>
        <v>0</v>
      </c>
      <c r="AJ20" s="90"/>
      <c r="AK20" s="90">
        <f t="shared" si="42"/>
        <v>2000</v>
      </c>
      <c r="AL20" s="90">
        <f t="shared" si="42"/>
        <v>0</v>
      </c>
      <c r="AM20" s="91">
        <f t="shared" si="42"/>
        <v>2504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STAFF_DAYS!J21</f>
        <v>6</v>
      </c>
      <c r="F21" s="94">
        <f t="shared" ref="F21:F25" si="43">E21*F$2</f>
        <v>720</v>
      </c>
      <c r="G21" s="95">
        <f t="shared" ref="G21:G25" si="44">F21*0.05</f>
        <v>36</v>
      </c>
      <c r="H21" s="96"/>
      <c r="I21" s="96" t="s">
        <v>203</v>
      </c>
      <c r="J21" s="96">
        <v>5000</v>
      </c>
      <c r="K21" s="96"/>
      <c r="L21" s="150">
        <f t="shared" ref="L21:L25" si="45">SUM(F21:K21)</f>
        <v>5756</v>
      </c>
      <c r="N21" s="241">
        <v>2</v>
      </c>
      <c r="O21" s="95">
        <f t="shared" ref="O21:O25" si="46">N21*F$2</f>
        <v>240</v>
      </c>
      <c r="P21" s="95">
        <f t="shared" ref="P21:P25" si="47">O21*0.05</f>
        <v>12</v>
      </c>
      <c r="Q21" s="96"/>
      <c r="R21" s="96" t="str">
        <f t="shared" si="18"/>
        <v>Ext. Project Coordination</v>
      </c>
      <c r="S21" s="96">
        <v>1000</v>
      </c>
      <c r="T21" s="96"/>
      <c r="U21" s="150">
        <f t="shared" ref="U21:U25" si="48">SUM(O21:T21)</f>
        <v>1252</v>
      </c>
      <c r="W21" s="241">
        <v>2</v>
      </c>
      <c r="X21" s="95">
        <f t="shared" ref="X21:X25" si="49">W21*F$2</f>
        <v>240</v>
      </c>
      <c r="Y21" s="95">
        <f t="shared" ref="Y21:Y25" si="50">X21*0.05</f>
        <v>12</v>
      </c>
      <c r="Z21" s="96"/>
      <c r="AA21" s="96" t="str">
        <f t="shared" si="19"/>
        <v>Ext. Project Coordination</v>
      </c>
      <c r="AB21" s="96">
        <v>2000</v>
      </c>
      <c r="AC21" s="96"/>
      <c r="AD21" s="150">
        <f t="shared" ref="AD21:AD25" si="51">SUM(X21:AC21)</f>
        <v>2252</v>
      </c>
      <c r="AF21" s="241">
        <v>2</v>
      </c>
      <c r="AG21" s="95">
        <f t="shared" ref="AG21:AG25" si="52">AF21*F$2</f>
        <v>240</v>
      </c>
      <c r="AH21" s="95">
        <f t="shared" ref="AH21:AH25" si="53">AG21*0.05</f>
        <v>12</v>
      </c>
      <c r="AI21" s="96"/>
      <c r="AJ21" s="96" t="str">
        <f t="shared" si="20"/>
        <v>Ext. Project Coordination</v>
      </c>
      <c r="AK21" s="96">
        <v>2000</v>
      </c>
      <c r="AL21" s="96"/>
      <c r="AM21" s="150">
        <f t="shared" ref="AM21:AM25" si="54">SUM(AG21:AL21)</f>
        <v>2252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STAFF_DAYS!J22</f>
        <v>2</v>
      </c>
      <c r="F22" s="94">
        <f t="shared" si="43"/>
        <v>240</v>
      </c>
      <c r="G22" s="95">
        <f t="shared" si="44"/>
        <v>12</v>
      </c>
      <c r="H22" s="96"/>
      <c r="I22" s="96"/>
      <c r="J22" s="96"/>
      <c r="K22" s="96"/>
      <c r="L22" s="150">
        <f t="shared" si="45"/>
        <v>252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120</v>
      </c>
      <c r="Y22" s="95">
        <f t="shared" si="50"/>
        <v>6</v>
      </c>
      <c r="Z22" s="96"/>
      <c r="AA22" s="96" t="str">
        <f t="shared" si="19"/>
        <v/>
      </c>
      <c r="AB22" s="96"/>
      <c r="AC22" s="96"/>
      <c r="AD22" s="150">
        <f t="shared" si="51"/>
        <v>126</v>
      </c>
      <c r="AF22" s="241">
        <v>1</v>
      </c>
      <c r="AG22" s="95">
        <f t="shared" si="52"/>
        <v>120</v>
      </c>
      <c r="AH22" s="95">
        <f t="shared" si="53"/>
        <v>6</v>
      </c>
      <c r="AI22" s="96"/>
      <c r="AJ22" s="96" t="str">
        <f t="shared" si="20"/>
        <v/>
      </c>
      <c r="AK22" s="96"/>
      <c r="AL22" s="96"/>
      <c r="AM22" s="150">
        <f t="shared" si="54"/>
        <v>126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STAFF_DAYS!J23</f>
        <v>1</v>
      </c>
      <c r="F23" s="94">
        <f t="shared" si="43"/>
        <v>120</v>
      </c>
      <c r="G23" s="95">
        <f t="shared" si="44"/>
        <v>6</v>
      </c>
      <c r="H23" s="96"/>
      <c r="I23" s="96"/>
      <c r="J23" s="96"/>
      <c r="K23" s="96"/>
      <c r="L23" s="150">
        <f t="shared" si="45"/>
        <v>126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120</v>
      </c>
      <c r="AH23" s="95">
        <f t="shared" si="53"/>
        <v>6</v>
      </c>
      <c r="AI23" s="96"/>
      <c r="AJ23" s="96" t="str">
        <f t="shared" si="20"/>
        <v/>
      </c>
      <c r="AK23" s="96"/>
      <c r="AL23" s="96"/>
      <c r="AM23" s="150">
        <f t="shared" si="54"/>
        <v>126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STAFF_DAYS!J24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STAFF_DAYS!J25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STAFF_DAYS!J26</f>
        <v>21</v>
      </c>
      <c r="F26" s="104">
        <f>SUM(F8,F14,F20)</f>
        <v>2520</v>
      </c>
      <c r="G26" s="104">
        <f t="shared" ref="G26:L26" si="55">SUM(G8,G14,G20)</f>
        <v>126</v>
      </c>
      <c r="H26" s="104">
        <f t="shared" si="55"/>
        <v>0</v>
      </c>
      <c r="I26" s="104"/>
      <c r="J26" s="104">
        <f t="shared" si="55"/>
        <v>5000</v>
      </c>
      <c r="K26" s="104">
        <f t="shared" si="55"/>
        <v>0</v>
      </c>
      <c r="L26" s="105">
        <f t="shared" si="55"/>
        <v>7646</v>
      </c>
      <c r="N26" s="160">
        <f>SUM(N8,N14,N20)</f>
        <v>7</v>
      </c>
      <c r="O26" s="104">
        <f>SUM(O8,O14,O20)</f>
        <v>840</v>
      </c>
      <c r="P26" s="104">
        <f t="shared" ref="P26:U26" si="56">SUM(P8,P14,P20)</f>
        <v>42</v>
      </c>
      <c r="Q26" s="104">
        <f t="shared" si="56"/>
        <v>0</v>
      </c>
      <c r="R26" s="104"/>
      <c r="S26" s="104">
        <f t="shared" si="56"/>
        <v>1000</v>
      </c>
      <c r="T26" s="104">
        <f t="shared" si="56"/>
        <v>0</v>
      </c>
      <c r="U26" s="105">
        <f t="shared" si="56"/>
        <v>1882</v>
      </c>
      <c r="W26" s="160">
        <f>SUM(W8,W14,W20)</f>
        <v>6</v>
      </c>
      <c r="X26" s="104">
        <f>SUM(X8,X14,X20)</f>
        <v>720</v>
      </c>
      <c r="Y26" s="104">
        <f t="shared" ref="Y26:AD26" si="57">SUM(Y8,Y14,Y20)</f>
        <v>36</v>
      </c>
      <c r="Z26" s="104">
        <f t="shared" si="57"/>
        <v>0</v>
      </c>
      <c r="AA26" s="104"/>
      <c r="AB26" s="104">
        <f t="shared" si="57"/>
        <v>2000</v>
      </c>
      <c r="AC26" s="104">
        <f t="shared" si="57"/>
        <v>0</v>
      </c>
      <c r="AD26" s="105">
        <f t="shared" si="57"/>
        <v>2756</v>
      </c>
      <c r="AF26" s="160">
        <f>SUM(AF8,AF14,AF20)</f>
        <v>8</v>
      </c>
      <c r="AG26" s="104">
        <f>SUM(AG8,AG14,AG20)</f>
        <v>960</v>
      </c>
      <c r="AH26" s="104">
        <f t="shared" ref="AH26:AM26" si="58">SUM(AH8,AH14,AH20)</f>
        <v>48</v>
      </c>
      <c r="AI26" s="104">
        <f t="shared" si="58"/>
        <v>0</v>
      </c>
      <c r="AJ26" s="104"/>
      <c r="AK26" s="104">
        <f t="shared" si="58"/>
        <v>2000</v>
      </c>
      <c r="AL26" s="104">
        <f t="shared" si="58"/>
        <v>0</v>
      </c>
      <c r="AM26" s="105">
        <f t="shared" si="58"/>
        <v>3008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STAFF_DAYS!J27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STAFF_DAYS!J28</f>
        <v>87</v>
      </c>
      <c r="F28" s="110">
        <f>SUM(F29:F43)</f>
        <v>10440</v>
      </c>
      <c r="G28" s="110">
        <f t="shared" ref="G28:L28" si="59">SUM(G29:G43)</f>
        <v>522</v>
      </c>
      <c r="H28" s="110">
        <f t="shared" si="59"/>
        <v>11551</v>
      </c>
      <c r="I28" s="110"/>
      <c r="J28" s="110">
        <f t="shared" si="59"/>
        <v>12540</v>
      </c>
      <c r="K28" s="110">
        <f t="shared" si="59"/>
        <v>0</v>
      </c>
      <c r="L28" s="111">
        <f t="shared" si="59"/>
        <v>35053</v>
      </c>
      <c r="N28" s="161">
        <f>SUM(N29:N43)</f>
        <v>29</v>
      </c>
      <c r="O28" s="110">
        <f>SUM(O29:O43)</f>
        <v>3480</v>
      </c>
      <c r="P28" s="110">
        <f t="shared" ref="P28:U28" si="60">SUM(P29:P43)</f>
        <v>174</v>
      </c>
      <c r="Q28" s="110">
        <f t="shared" si="60"/>
        <v>5700</v>
      </c>
      <c r="R28" s="110"/>
      <c r="S28" s="110">
        <f t="shared" ref="S28" si="61">SUM(S29:S43)</f>
        <v>1800</v>
      </c>
      <c r="T28" s="110">
        <f t="shared" si="60"/>
        <v>0</v>
      </c>
      <c r="U28" s="111">
        <f t="shared" si="60"/>
        <v>11154</v>
      </c>
      <c r="W28" s="161">
        <f>SUM(W29:W43)</f>
        <v>29</v>
      </c>
      <c r="X28" s="110">
        <f>SUM(X29:X43)</f>
        <v>3480</v>
      </c>
      <c r="Y28" s="110">
        <f t="shared" ref="Y28:AD28" si="62">SUM(Y29:Y43)</f>
        <v>174</v>
      </c>
      <c r="Z28" s="110">
        <f t="shared" si="62"/>
        <v>1650</v>
      </c>
      <c r="AA28" s="110"/>
      <c r="AB28" s="110">
        <f t="shared" ref="AB28" si="63">SUM(AB29:AB43)</f>
        <v>7550</v>
      </c>
      <c r="AC28" s="110">
        <f t="shared" si="62"/>
        <v>0</v>
      </c>
      <c r="AD28" s="111">
        <f t="shared" si="62"/>
        <v>12854</v>
      </c>
      <c r="AF28" s="161">
        <f>SUM(AF29:AF43)</f>
        <v>29</v>
      </c>
      <c r="AG28" s="110">
        <f>SUM(AG29:AG43)</f>
        <v>3480</v>
      </c>
      <c r="AH28" s="110">
        <f t="shared" ref="AH28:AM28" si="64">SUM(AH29:AH43)</f>
        <v>174</v>
      </c>
      <c r="AI28" s="110">
        <f t="shared" si="64"/>
        <v>4201</v>
      </c>
      <c r="AJ28" s="110"/>
      <c r="AK28" s="110">
        <f t="shared" ref="AK28" si="65">SUM(AK29:AK43)</f>
        <v>3190</v>
      </c>
      <c r="AL28" s="110">
        <f t="shared" si="64"/>
        <v>0</v>
      </c>
      <c r="AM28" s="111">
        <f t="shared" si="64"/>
        <v>11045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STAFF_DAYS!J29</f>
        <v>4</v>
      </c>
      <c r="F29" s="114">
        <f t="shared" ref="F29:F43" si="66">E29*F$2</f>
        <v>480</v>
      </c>
      <c r="G29" s="115">
        <f t="shared" ref="G29:G43" si="67">F29*0.05</f>
        <v>24</v>
      </c>
      <c r="H29" s="116"/>
      <c r="I29" s="116"/>
      <c r="J29" s="116"/>
      <c r="K29" s="116"/>
      <c r="L29" s="152">
        <f t="shared" ref="L29:L43" si="68">SUM(F29:K29)</f>
        <v>504</v>
      </c>
      <c r="N29" s="242">
        <f>E29</f>
        <v>4</v>
      </c>
      <c r="O29" s="115">
        <f t="shared" ref="O29:O43" si="69">N29*F$2</f>
        <v>480</v>
      </c>
      <c r="P29" s="115">
        <f t="shared" ref="P29:P43" si="70">O29*0.05</f>
        <v>24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504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STAFF_DAYS!J30</f>
        <v>3</v>
      </c>
      <c r="F30" s="114">
        <f t="shared" si="66"/>
        <v>360</v>
      </c>
      <c r="G30" s="115">
        <f t="shared" si="67"/>
        <v>18</v>
      </c>
      <c r="H30" s="116"/>
      <c r="I30" s="116"/>
      <c r="J30" s="116"/>
      <c r="K30" s="116"/>
      <c r="L30" s="152">
        <f t="shared" si="68"/>
        <v>378</v>
      </c>
      <c r="N30" s="242">
        <f t="shared" ref="N30:N32" si="81">E30</f>
        <v>3</v>
      </c>
      <c r="O30" s="115">
        <f t="shared" si="69"/>
        <v>360</v>
      </c>
      <c r="P30" s="115">
        <f t="shared" si="70"/>
        <v>18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378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STAFF_DAYS!J31</f>
        <v>8</v>
      </c>
      <c r="F31" s="114">
        <f t="shared" si="66"/>
        <v>960</v>
      </c>
      <c r="G31" s="115">
        <f t="shared" si="67"/>
        <v>48</v>
      </c>
      <c r="H31" s="116">
        <v>1700</v>
      </c>
      <c r="I31" s="116" t="s">
        <v>206</v>
      </c>
      <c r="J31" s="116">
        <v>800</v>
      </c>
      <c r="K31" s="116"/>
      <c r="L31" s="152">
        <f t="shared" si="68"/>
        <v>3508</v>
      </c>
      <c r="N31" s="242">
        <f t="shared" si="81"/>
        <v>8</v>
      </c>
      <c r="O31" s="115">
        <f t="shared" si="69"/>
        <v>960</v>
      </c>
      <c r="P31" s="115">
        <f t="shared" si="70"/>
        <v>48</v>
      </c>
      <c r="Q31" s="116">
        <f t="shared" si="82"/>
        <v>1700</v>
      </c>
      <c r="R31" s="116" t="str">
        <f t="shared" si="71"/>
        <v>Exp. &amp; non-staff Travel</v>
      </c>
      <c r="S31" s="116">
        <f>J31</f>
        <v>800</v>
      </c>
      <c r="T31" s="116"/>
      <c r="U31" s="152">
        <f t="shared" si="72"/>
        <v>3508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STAFF_DAYS!J32</f>
        <v>6</v>
      </c>
      <c r="F32" s="114">
        <f t="shared" si="66"/>
        <v>720</v>
      </c>
      <c r="G32" s="115">
        <f t="shared" si="67"/>
        <v>36</v>
      </c>
      <c r="H32" s="116">
        <v>1800</v>
      </c>
      <c r="I32" s="116" t="s">
        <v>206</v>
      </c>
      <c r="J32" s="116">
        <v>1000</v>
      </c>
      <c r="K32" s="116"/>
      <c r="L32" s="152">
        <f t="shared" si="68"/>
        <v>3556</v>
      </c>
      <c r="N32" s="242">
        <f t="shared" si="81"/>
        <v>6</v>
      </c>
      <c r="O32" s="115">
        <f t="shared" si="69"/>
        <v>720</v>
      </c>
      <c r="P32" s="115">
        <f t="shared" si="70"/>
        <v>36</v>
      </c>
      <c r="Q32" s="116">
        <f t="shared" si="82"/>
        <v>1800</v>
      </c>
      <c r="R32" s="116" t="str">
        <f t="shared" si="71"/>
        <v>Exp. &amp; non-staff Travel</v>
      </c>
      <c r="S32" s="116">
        <f>J32</f>
        <v>1000</v>
      </c>
      <c r="T32" s="116"/>
      <c r="U32" s="152">
        <f t="shared" si="72"/>
        <v>3556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STAFF_DAYS!J33</f>
        <v>6</v>
      </c>
      <c r="F33" s="114">
        <f t="shared" si="66"/>
        <v>720</v>
      </c>
      <c r="G33" s="115">
        <f t="shared" si="67"/>
        <v>36</v>
      </c>
      <c r="H33" s="116">
        <v>1000</v>
      </c>
      <c r="I33" s="116" t="s">
        <v>206</v>
      </c>
      <c r="J33" s="116">
        <v>900</v>
      </c>
      <c r="K33" s="116"/>
      <c r="L33" s="152">
        <f t="shared" si="68"/>
        <v>2656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720</v>
      </c>
      <c r="Y33" s="115">
        <f t="shared" si="74"/>
        <v>36</v>
      </c>
      <c r="Z33" s="116" cm="1">
        <f t="array" ref="Z33:Z36">H33:H36</f>
        <v>1000</v>
      </c>
      <c r="AA33" s="116" t="str">
        <f t="shared" si="75"/>
        <v>Exp. &amp; non-staff Travel</v>
      </c>
      <c r="AB33" s="116" cm="1">
        <f t="array" ref="AB33:AB36">J33:J36</f>
        <v>900</v>
      </c>
      <c r="AC33" s="116"/>
      <c r="AD33" s="152">
        <f t="shared" si="76"/>
        <v>2656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STAFF_DAYS!J34</f>
        <v>6</v>
      </c>
      <c r="F34" s="114">
        <f t="shared" si="66"/>
        <v>720</v>
      </c>
      <c r="G34" s="115">
        <f t="shared" si="67"/>
        <v>36</v>
      </c>
      <c r="H34" s="116">
        <v>650</v>
      </c>
      <c r="I34" s="116" t="s">
        <v>206</v>
      </c>
      <c r="J34" s="116">
        <v>650</v>
      </c>
      <c r="K34" s="116"/>
      <c r="L34" s="152">
        <f t="shared" si="68"/>
        <v>2056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Exp. &amp; non-staff Travel</v>
      </c>
      <c r="S34" s="116"/>
      <c r="T34" s="116"/>
      <c r="U34" s="152">
        <f t="shared" si="72"/>
        <v>0</v>
      </c>
      <c r="W34" s="242">
        <v>6</v>
      </c>
      <c r="X34" s="115">
        <f t="shared" si="73"/>
        <v>720</v>
      </c>
      <c r="Y34" s="115">
        <f t="shared" si="74"/>
        <v>36</v>
      </c>
      <c r="Z34" s="116">
        <v>650</v>
      </c>
      <c r="AA34" s="116" t="str">
        <f t="shared" si="75"/>
        <v>Exp. &amp; non-staff Travel</v>
      </c>
      <c r="AB34" s="116">
        <v>650</v>
      </c>
      <c r="AC34" s="116"/>
      <c r="AD34" s="152">
        <f t="shared" si="76"/>
        <v>2056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Exp. &amp; non-staff Travel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STAFF_DAYS!J35</f>
        <v>6</v>
      </c>
      <c r="F35" s="114">
        <f t="shared" si="66"/>
        <v>720</v>
      </c>
      <c r="G35" s="115">
        <f t="shared" si="67"/>
        <v>36</v>
      </c>
      <c r="H35" s="116">
        <v>0</v>
      </c>
      <c r="I35" s="116"/>
      <c r="J35" s="116"/>
      <c r="K35" s="116"/>
      <c r="L35" s="152">
        <f t="shared" si="68"/>
        <v>756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/>
      </c>
      <c r="S35" s="116"/>
      <c r="T35" s="116"/>
      <c r="U35" s="152">
        <f t="shared" si="72"/>
        <v>0</v>
      </c>
      <c r="W35" s="242">
        <v>6</v>
      </c>
      <c r="X35" s="115">
        <f t="shared" si="73"/>
        <v>720</v>
      </c>
      <c r="Y35" s="115">
        <f t="shared" si="74"/>
        <v>36</v>
      </c>
      <c r="Z35" s="116">
        <v>0</v>
      </c>
      <c r="AA35" s="116" t="str">
        <f t="shared" si="75"/>
        <v/>
      </c>
      <c r="AB35" s="116">
        <v>0</v>
      </c>
      <c r="AC35" s="116"/>
      <c r="AD35" s="152">
        <f t="shared" si="76"/>
        <v>756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/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STAFF_DAYS!J36</f>
        <v>6</v>
      </c>
      <c r="F36" s="114">
        <f t="shared" si="66"/>
        <v>720</v>
      </c>
      <c r="G36" s="115">
        <f t="shared" si="67"/>
        <v>36</v>
      </c>
      <c r="H36" s="116">
        <v>0</v>
      </c>
      <c r="I36" s="116" t="s">
        <v>204</v>
      </c>
      <c r="J36" s="116">
        <v>6000</v>
      </c>
      <c r="K36" s="116"/>
      <c r="L36" s="152">
        <f t="shared" si="68"/>
        <v>6756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Ext. Meeting Organisation</v>
      </c>
      <c r="S36" s="116"/>
      <c r="T36" s="116"/>
      <c r="U36" s="152">
        <f t="shared" si="72"/>
        <v>0</v>
      </c>
      <c r="W36" s="242">
        <v>6</v>
      </c>
      <c r="X36" s="115">
        <f t="shared" si="73"/>
        <v>720</v>
      </c>
      <c r="Y36" s="115">
        <f t="shared" si="74"/>
        <v>36</v>
      </c>
      <c r="Z36" s="116">
        <v>0</v>
      </c>
      <c r="AA36" s="116" t="str">
        <f t="shared" si="75"/>
        <v>Ext. Meeting Organisation</v>
      </c>
      <c r="AB36" s="116">
        <v>6000</v>
      </c>
      <c r="AC36" s="116"/>
      <c r="AD36" s="152">
        <f t="shared" si="76"/>
        <v>6756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Ext. Meeting Organisation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STAFF_DAYS!J37</f>
        <v>6</v>
      </c>
      <c r="F37" s="114">
        <f t="shared" si="66"/>
        <v>720</v>
      </c>
      <c r="G37" s="115">
        <f t="shared" si="67"/>
        <v>36</v>
      </c>
      <c r="H37" s="116">
        <v>1000</v>
      </c>
      <c r="I37" s="116" t="s">
        <v>206</v>
      </c>
      <c r="J37" s="116">
        <v>1000</v>
      </c>
      <c r="K37" s="116"/>
      <c r="L37" s="152">
        <f t="shared" si="68"/>
        <v>2756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720</v>
      </c>
      <c r="AH37" s="115">
        <f t="shared" si="78"/>
        <v>36</v>
      </c>
      <c r="AI37" s="116" cm="1">
        <f t="array" ref="AI37:AI40">H37:H40</f>
        <v>1000</v>
      </c>
      <c r="AJ37" s="116" t="str">
        <f t="shared" si="79"/>
        <v>Exp. &amp; non-staff Travel</v>
      </c>
      <c r="AK37" s="116" cm="1">
        <f t="array" ref="AK37:AK40">J37:J40</f>
        <v>1000</v>
      </c>
      <c r="AL37" s="116"/>
      <c r="AM37" s="152">
        <f t="shared" si="80"/>
        <v>2756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STAFF_DAYS!J38</f>
        <v>6</v>
      </c>
      <c r="F38" s="114">
        <f t="shared" si="66"/>
        <v>720</v>
      </c>
      <c r="G38" s="115">
        <f t="shared" si="67"/>
        <v>36</v>
      </c>
      <c r="H38" s="116">
        <v>750</v>
      </c>
      <c r="I38" s="116" t="s">
        <v>206</v>
      </c>
      <c r="J38" s="116">
        <v>750</v>
      </c>
      <c r="K38" s="116"/>
      <c r="L38" s="152">
        <f t="shared" si="68"/>
        <v>2256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Exp. &amp; non-staff Travel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Exp. &amp; non-staff Travel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720</v>
      </c>
      <c r="AH38" s="115">
        <f t="shared" si="78"/>
        <v>36</v>
      </c>
      <c r="AI38" s="116">
        <v>750</v>
      </c>
      <c r="AJ38" s="116" t="str">
        <f t="shared" si="79"/>
        <v>Exp. &amp; non-staff Travel</v>
      </c>
      <c r="AK38" s="116">
        <v>750</v>
      </c>
      <c r="AL38" s="116"/>
      <c r="AM38" s="152">
        <f t="shared" si="80"/>
        <v>2256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STAFF_DAYS!J39</f>
        <v>6</v>
      </c>
      <c r="F39" s="114">
        <f t="shared" si="66"/>
        <v>720</v>
      </c>
      <c r="G39" s="115">
        <f t="shared" si="67"/>
        <v>36</v>
      </c>
      <c r="H39" s="116">
        <v>1800</v>
      </c>
      <c r="I39" s="116" t="s">
        <v>206</v>
      </c>
      <c r="J39" s="116">
        <v>800</v>
      </c>
      <c r="K39" s="116"/>
      <c r="L39" s="152">
        <f t="shared" si="68"/>
        <v>3356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720</v>
      </c>
      <c r="AH39" s="115">
        <f t="shared" si="78"/>
        <v>36</v>
      </c>
      <c r="AI39" s="116">
        <v>1800</v>
      </c>
      <c r="AJ39" s="116" t="str">
        <f t="shared" si="79"/>
        <v>Exp. &amp; non-staff Travel</v>
      </c>
      <c r="AK39" s="116">
        <v>800</v>
      </c>
      <c r="AL39" s="116"/>
      <c r="AM39" s="152">
        <f t="shared" si="80"/>
        <v>3356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STAFF_DAYS!J40</f>
        <v>6</v>
      </c>
      <c r="F40" s="114">
        <f t="shared" si="66"/>
        <v>720</v>
      </c>
      <c r="G40" s="115">
        <f t="shared" si="67"/>
        <v>36</v>
      </c>
      <c r="H40" s="116">
        <v>651</v>
      </c>
      <c r="I40" s="116" t="s">
        <v>206</v>
      </c>
      <c r="J40" s="116">
        <v>640</v>
      </c>
      <c r="K40" s="116"/>
      <c r="L40" s="152">
        <f t="shared" si="68"/>
        <v>2047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720</v>
      </c>
      <c r="AH40" s="115">
        <f t="shared" si="78"/>
        <v>36</v>
      </c>
      <c r="AI40" s="116">
        <v>651</v>
      </c>
      <c r="AJ40" s="116" t="str">
        <f t="shared" si="79"/>
        <v>Exp. &amp; non-staff Travel</v>
      </c>
      <c r="AK40" s="116">
        <v>640</v>
      </c>
      <c r="AL40" s="116"/>
      <c r="AM40" s="152">
        <f t="shared" si="80"/>
        <v>2047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STAFF_DAYS!J41</f>
        <v>6</v>
      </c>
      <c r="F41" s="114">
        <f t="shared" si="66"/>
        <v>720</v>
      </c>
      <c r="G41" s="115">
        <f t="shared" si="67"/>
        <v>36</v>
      </c>
      <c r="H41" s="116"/>
      <c r="I41" s="116"/>
      <c r="J41" s="116"/>
      <c r="K41" s="116"/>
      <c r="L41" s="152">
        <f t="shared" si="68"/>
        <v>756</v>
      </c>
      <c r="N41" s="242">
        <f>E41/3</f>
        <v>2</v>
      </c>
      <c r="O41" s="115">
        <f t="shared" si="69"/>
        <v>240</v>
      </c>
      <c r="P41" s="115">
        <f t="shared" si="70"/>
        <v>12</v>
      </c>
      <c r="Q41" s="116"/>
      <c r="R41" s="116" t="str">
        <f t="shared" si="71"/>
        <v/>
      </c>
      <c r="S41" s="116"/>
      <c r="T41" s="116"/>
      <c r="U41" s="152">
        <f t="shared" si="72"/>
        <v>252</v>
      </c>
      <c r="W41" s="242">
        <f>E41/3</f>
        <v>2</v>
      </c>
      <c r="X41" s="115">
        <f t="shared" si="73"/>
        <v>240</v>
      </c>
      <c r="Y41" s="115">
        <f t="shared" si="74"/>
        <v>12</v>
      </c>
      <c r="Z41" s="116"/>
      <c r="AA41" s="116" t="str">
        <f t="shared" si="75"/>
        <v/>
      </c>
      <c r="AB41" s="116"/>
      <c r="AC41" s="116"/>
      <c r="AD41" s="152">
        <f t="shared" si="76"/>
        <v>252</v>
      </c>
      <c r="AF41" s="242">
        <f>E41/3</f>
        <v>2</v>
      </c>
      <c r="AG41" s="115">
        <f t="shared" si="77"/>
        <v>240</v>
      </c>
      <c r="AH41" s="115">
        <f t="shared" si="78"/>
        <v>12</v>
      </c>
      <c r="AI41" s="116"/>
      <c r="AJ41" s="116" t="str">
        <f t="shared" si="79"/>
        <v/>
      </c>
      <c r="AK41" s="116"/>
      <c r="AL41" s="116"/>
      <c r="AM41" s="152">
        <f t="shared" si="80"/>
        <v>252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STAFF_DAYS!J42</f>
        <v>6</v>
      </c>
      <c r="F42" s="114">
        <f t="shared" si="66"/>
        <v>720</v>
      </c>
      <c r="G42" s="115">
        <f t="shared" si="67"/>
        <v>36</v>
      </c>
      <c r="H42" s="116"/>
      <c r="I42" s="116"/>
      <c r="J42" s="116"/>
      <c r="K42" s="116"/>
      <c r="L42" s="152">
        <f t="shared" si="68"/>
        <v>756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360</v>
      </c>
      <c r="Y42" s="115">
        <f t="shared" si="74"/>
        <v>18</v>
      </c>
      <c r="Z42" s="116"/>
      <c r="AA42" s="116" t="str">
        <f t="shared" si="75"/>
        <v/>
      </c>
      <c r="AB42" s="116"/>
      <c r="AC42" s="116"/>
      <c r="AD42" s="152">
        <f t="shared" si="76"/>
        <v>378</v>
      </c>
      <c r="AF42" s="242">
        <f>E42/2</f>
        <v>3</v>
      </c>
      <c r="AG42" s="115">
        <f t="shared" si="77"/>
        <v>360</v>
      </c>
      <c r="AH42" s="115">
        <f t="shared" si="78"/>
        <v>18</v>
      </c>
      <c r="AI42" s="116"/>
      <c r="AJ42" s="116" t="str">
        <f t="shared" si="79"/>
        <v/>
      </c>
      <c r="AK42" s="116"/>
      <c r="AL42" s="116"/>
      <c r="AM42" s="152">
        <f t="shared" si="80"/>
        <v>378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STAFF_DAYS!J43</f>
        <v>6</v>
      </c>
      <c r="F43" s="119">
        <f t="shared" si="66"/>
        <v>720</v>
      </c>
      <c r="G43" s="120">
        <f t="shared" si="67"/>
        <v>36</v>
      </c>
      <c r="H43" s="121">
        <v>2200</v>
      </c>
      <c r="I43" s="121"/>
      <c r="J43" s="121"/>
      <c r="K43" s="121"/>
      <c r="L43" s="153">
        <f t="shared" si="68"/>
        <v>2956</v>
      </c>
      <c r="N43" s="243">
        <f>E43</f>
        <v>6</v>
      </c>
      <c r="O43" s="120">
        <f t="shared" si="69"/>
        <v>720</v>
      </c>
      <c r="P43" s="120">
        <f t="shared" si="70"/>
        <v>36</v>
      </c>
      <c r="Q43" s="121">
        <f>H43</f>
        <v>2200</v>
      </c>
      <c r="R43" s="121" t="str">
        <f t="shared" si="71"/>
        <v/>
      </c>
      <c r="S43" s="121"/>
      <c r="T43" s="121"/>
      <c r="U43" s="153">
        <f t="shared" si="72"/>
        <v>2956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STAFF_DAYS!J44</f>
        <v>17</v>
      </c>
      <c r="F44" s="110">
        <f>SUM(F45:F59)</f>
        <v>2040</v>
      </c>
      <c r="G44" s="110">
        <f t="shared" ref="G44:H44" si="83">SUM(G45:G59)</f>
        <v>102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2142</v>
      </c>
      <c r="N44" s="161">
        <f>SUM(N45:N59)</f>
        <v>7</v>
      </c>
      <c r="O44" s="110">
        <f>SUM(O45:O59)</f>
        <v>840</v>
      </c>
      <c r="P44" s="110">
        <f t="shared" ref="P44:U44" si="85">SUM(P45:P59)</f>
        <v>42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882</v>
      </c>
      <c r="W44" s="161">
        <f>SUM(W45:W59)</f>
        <v>1</v>
      </c>
      <c r="X44" s="110">
        <f>SUM(X45:X59)</f>
        <v>120</v>
      </c>
      <c r="Y44" s="110">
        <f t="shared" ref="Y44:AD44" si="87">SUM(Y45:Y59)</f>
        <v>6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126</v>
      </c>
      <c r="AF44" s="161">
        <f>SUM(AF45:AF59)</f>
        <v>9</v>
      </c>
      <c r="AG44" s="110">
        <f>SUM(AG45:AG59)</f>
        <v>1080</v>
      </c>
      <c r="AH44" s="110">
        <f t="shared" ref="AH44:AM44" si="89">SUM(AH45:AH59)</f>
        <v>54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1134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STAFF_DAYS!J45</f>
        <v>1</v>
      </c>
      <c r="F45" s="114">
        <f t="shared" ref="F45:F59" si="91">E45*F$2</f>
        <v>120</v>
      </c>
      <c r="G45" s="115">
        <f t="shared" ref="G45:G59" si="92">F45*0.05</f>
        <v>6</v>
      </c>
      <c r="H45" s="116"/>
      <c r="I45" s="116"/>
      <c r="J45" s="116"/>
      <c r="K45" s="116"/>
      <c r="L45" s="152">
        <f t="shared" ref="L45:L59" si="93">SUM(F45:K45)</f>
        <v>126</v>
      </c>
      <c r="N45" s="242">
        <f>E45</f>
        <v>1</v>
      </c>
      <c r="O45" s="115">
        <f t="shared" ref="O45:O59" si="94">N45*F$2</f>
        <v>120</v>
      </c>
      <c r="P45" s="115">
        <f t="shared" ref="P45:P59" si="95">O45*0.05</f>
        <v>6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126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STAFF_DAYS!J46</f>
        <v>1</v>
      </c>
      <c r="F46" s="114">
        <f t="shared" si="91"/>
        <v>120</v>
      </c>
      <c r="G46" s="115">
        <f t="shared" si="92"/>
        <v>6</v>
      </c>
      <c r="H46" s="116"/>
      <c r="I46" s="116"/>
      <c r="J46" s="116"/>
      <c r="K46" s="116"/>
      <c r="L46" s="152">
        <f t="shared" si="93"/>
        <v>126</v>
      </c>
      <c r="N46" s="242">
        <f t="shared" ref="N46:N49" si="106">E46</f>
        <v>1</v>
      </c>
      <c r="O46" s="115">
        <f t="shared" si="94"/>
        <v>120</v>
      </c>
      <c r="P46" s="115">
        <f t="shared" si="95"/>
        <v>6</v>
      </c>
      <c r="Q46" s="116"/>
      <c r="R46" s="116" t="str">
        <f t="shared" si="96"/>
        <v/>
      </c>
      <c r="S46" s="116"/>
      <c r="T46" s="116"/>
      <c r="U46" s="152">
        <f t="shared" si="97"/>
        <v>126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STAFF_DAYS!J47</f>
        <v>1</v>
      </c>
      <c r="F47" s="114">
        <f t="shared" si="91"/>
        <v>120</v>
      </c>
      <c r="G47" s="115">
        <f t="shared" si="92"/>
        <v>6</v>
      </c>
      <c r="H47" s="116"/>
      <c r="I47" s="116"/>
      <c r="J47" s="116"/>
      <c r="K47" s="116"/>
      <c r="L47" s="152">
        <f t="shared" si="93"/>
        <v>126</v>
      </c>
      <c r="N47" s="242">
        <f t="shared" si="106"/>
        <v>1</v>
      </c>
      <c r="O47" s="115">
        <f t="shared" si="94"/>
        <v>120</v>
      </c>
      <c r="P47" s="115">
        <f t="shared" si="95"/>
        <v>6</v>
      </c>
      <c r="Q47" s="116"/>
      <c r="R47" s="116" t="str">
        <f t="shared" si="96"/>
        <v/>
      </c>
      <c r="S47" s="116"/>
      <c r="T47" s="116"/>
      <c r="U47" s="152">
        <f t="shared" si="97"/>
        <v>126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STAFF_DAYS!J48</f>
        <v>2</v>
      </c>
      <c r="F48" s="114">
        <f t="shared" si="91"/>
        <v>240</v>
      </c>
      <c r="G48" s="115">
        <f t="shared" si="92"/>
        <v>12</v>
      </c>
      <c r="H48" s="116"/>
      <c r="I48" s="116"/>
      <c r="J48" s="116"/>
      <c r="K48" s="116"/>
      <c r="L48" s="152">
        <f t="shared" si="93"/>
        <v>252</v>
      </c>
      <c r="N48" s="242">
        <f t="shared" si="106"/>
        <v>2</v>
      </c>
      <c r="O48" s="115">
        <f t="shared" si="94"/>
        <v>240</v>
      </c>
      <c r="P48" s="115">
        <f t="shared" si="95"/>
        <v>12</v>
      </c>
      <c r="Q48" s="116"/>
      <c r="R48" s="116" t="str">
        <f t="shared" si="96"/>
        <v/>
      </c>
      <c r="S48" s="116"/>
      <c r="T48" s="116"/>
      <c r="U48" s="152">
        <f t="shared" si="97"/>
        <v>252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STAFF_DAYS!J49</f>
        <v>2</v>
      </c>
      <c r="F49" s="114">
        <f t="shared" si="91"/>
        <v>240</v>
      </c>
      <c r="G49" s="115">
        <f t="shared" si="92"/>
        <v>12</v>
      </c>
      <c r="H49" s="116"/>
      <c r="I49" s="116"/>
      <c r="J49" s="116"/>
      <c r="K49" s="116"/>
      <c r="L49" s="152">
        <f t="shared" si="93"/>
        <v>252</v>
      </c>
      <c r="N49" s="242">
        <f t="shared" si="106"/>
        <v>2</v>
      </c>
      <c r="O49" s="115">
        <f t="shared" si="94"/>
        <v>240</v>
      </c>
      <c r="P49" s="115">
        <f t="shared" si="95"/>
        <v>12</v>
      </c>
      <c r="Q49" s="116"/>
      <c r="R49" s="116" t="str">
        <f t="shared" si="96"/>
        <v/>
      </c>
      <c r="S49" s="116"/>
      <c r="T49" s="116"/>
      <c r="U49" s="152">
        <f t="shared" si="97"/>
        <v>252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STAFF_DAYS!J50</f>
        <v>1</v>
      </c>
      <c r="F50" s="114">
        <f t="shared" si="91"/>
        <v>120</v>
      </c>
      <c r="G50" s="115">
        <f t="shared" si="92"/>
        <v>6</v>
      </c>
      <c r="H50" s="116"/>
      <c r="I50" s="116"/>
      <c r="J50" s="116"/>
      <c r="K50" s="116"/>
      <c r="L50" s="152">
        <f t="shared" si="93"/>
        <v>126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120</v>
      </c>
      <c r="Y50" s="115">
        <f t="shared" si="99"/>
        <v>6</v>
      </c>
      <c r="Z50" s="116"/>
      <c r="AA50" s="116" t="str">
        <f t="shared" si="100"/>
        <v/>
      </c>
      <c r="AB50" s="116"/>
      <c r="AC50" s="116"/>
      <c r="AD50" s="152">
        <f t="shared" si="101"/>
        <v>126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STAFF_DAYS!J51</f>
        <v>3</v>
      </c>
      <c r="F51" s="114">
        <f t="shared" si="91"/>
        <v>360</v>
      </c>
      <c r="G51" s="115">
        <f t="shared" si="92"/>
        <v>18</v>
      </c>
      <c r="H51" s="116"/>
      <c r="I51" s="116"/>
      <c r="J51" s="116"/>
      <c r="K51" s="116"/>
      <c r="L51" s="152">
        <f t="shared" si="93"/>
        <v>378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360</v>
      </c>
      <c r="AH51" s="115">
        <f t="shared" si="103"/>
        <v>18</v>
      </c>
      <c r="AI51" s="116"/>
      <c r="AJ51" s="116" t="str">
        <f t="shared" si="104"/>
        <v/>
      </c>
      <c r="AK51" s="116"/>
      <c r="AL51" s="116"/>
      <c r="AM51" s="152">
        <f t="shared" si="105"/>
        <v>378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IF(ISBLANK(IMPLEMENTATION!C52)," ",IMPLEMENTATION!C52)</f>
        <v xml:space="preserve"> </v>
      </c>
      <c r="D52" s="360" t="str">
        <f>IF(ISBLANK(IMPLEMENTATION!D52)," ",IMPLEMENTATION!D52)</f>
        <v>All PPs</v>
      </c>
      <c r="E52" s="114">
        <f>STAFF_DAYS!J52</f>
        <v>6</v>
      </c>
      <c r="F52" s="114">
        <f t="shared" si="91"/>
        <v>720</v>
      </c>
      <c r="G52" s="115">
        <f t="shared" si="92"/>
        <v>36</v>
      </c>
      <c r="H52" s="116"/>
      <c r="I52" s="116"/>
      <c r="J52" s="116"/>
      <c r="K52" s="116"/>
      <c r="L52" s="152">
        <f t="shared" si="93"/>
        <v>756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720</v>
      </c>
      <c r="AH52" s="115">
        <f t="shared" si="103"/>
        <v>36</v>
      </c>
      <c r="AI52" s="116"/>
      <c r="AJ52" s="116" t="str">
        <f t="shared" si="104"/>
        <v/>
      </c>
      <c r="AK52" s="116"/>
      <c r="AL52" s="116"/>
      <c r="AM52" s="152">
        <f t="shared" si="105"/>
        <v>756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STAFF_DAYS!J53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STAFF_DAYS!J54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STAFF_DAYS!J55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STAFF_DAYS!J56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STAFF_DAYS!J57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STAFF_DAYS!J58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STAFF_DAYS!J59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STAFF_DAYS!J60</f>
        <v>104</v>
      </c>
      <c r="F60" s="124">
        <f>SUM(F28,F44)</f>
        <v>12480</v>
      </c>
      <c r="G60" s="124">
        <f t="shared" ref="G60:L60" si="107">SUM(G28,G44)</f>
        <v>624</v>
      </c>
      <c r="H60" s="124">
        <f t="shared" si="107"/>
        <v>11551</v>
      </c>
      <c r="I60" s="124"/>
      <c r="J60" s="124">
        <f t="shared" si="107"/>
        <v>12540</v>
      </c>
      <c r="K60" s="124">
        <f t="shared" si="107"/>
        <v>0</v>
      </c>
      <c r="L60" s="125">
        <f t="shared" si="107"/>
        <v>37195</v>
      </c>
      <c r="N60" s="162">
        <f>SUM(N28,N44)</f>
        <v>36</v>
      </c>
      <c r="O60" s="124">
        <f>SUM(O28,O44)</f>
        <v>4320</v>
      </c>
      <c r="P60" s="124">
        <f t="shared" ref="P60:U60" si="108">SUM(P28,P44)</f>
        <v>216</v>
      </c>
      <c r="Q60" s="124">
        <f t="shared" si="108"/>
        <v>5700</v>
      </c>
      <c r="R60" s="124"/>
      <c r="S60" s="124">
        <f t="shared" si="108"/>
        <v>1800</v>
      </c>
      <c r="T60" s="124">
        <f t="shared" si="108"/>
        <v>0</v>
      </c>
      <c r="U60" s="125">
        <f t="shared" si="108"/>
        <v>12036</v>
      </c>
      <c r="W60" s="162">
        <f>SUM(W28,W44)</f>
        <v>30</v>
      </c>
      <c r="X60" s="124">
        <f>SUM(X28,X44)</f>
        <v>3600</v>
      </c>
      <c r="Y60" s="124">
        <f t="shared" ref="Y60:AD60" si="109">SUM(Y28,Y44)</f>
        <v>180</v>
      </c>
      <c r="Z60" s="124">
        <f t="shared" si="109"/>
        <v>1650</v>
      </c>
      <c r="AA60" s="124"/>
      <c r="AB60" s="124">
        <f t="shared" si="109"/>
        <v>7550</v>
      </c>
      <c r="AC60" s="124">
        <f t="shared" si="109"/>
        <v>0</v>
      </c>
      <c r="AD60" s="125">
        <f t="shared" si="109"/>
        <v>12980</v>
      </c>
      <c r="AF60" s="162">
        <f>SUM(AF28,AF44)</f>
        <v>38</v>
      </c>
      <c r="AG60" s="124">
        <f>SUM(AG28,AG44)</f>
        <v>4560</v>
      </c>
      <c r="AH60" s="124">
        <f t="shared" ref="AH60:AM60" si="110">SUM(AH28,AH44)</f>
        <v>228</v>
      </c>
      <c r="AI60" s="124">
        <f t="shared" si="110"/>
        <v>4201</v>
      </c>
      <c r="AJ60" s="124"/>
      <c r="AK60" s="124">
        <f t="shared" si="110"/>
        <v>3190</v>
      </c>
      <c r="AL60" s="124">
        <f t="shared" si="110"/>
        <v>0</v>
      </c>
      <c r="AM60" s="125">
        <f t="shared" si="110"/>
        <v>12179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STAFF_DAYS!J61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STAFF_DAYS!J62</f>
        <v>22</v>
      </c>
      <c r="F62" s="132">
        <f>SUM(F63:F70)</f>
        <v>2640</v>
      </c>
      <c r="G62" s="132">
        <f t="shared" ref="G62:L62" si="111">SUM(G63:G70)</f>
        <v>132</v>
      </c>
      <c r="H62" s="132">
        <f t="shared" si="111"/>
        <v>0</v>
      </c>
      <c r="I62" s="132"/>
      <c r="J62" s="132">
        <f t="shared" si="111"/>
        <v>2400</v>
      </c>
      <c r="K62" s="132">
        <f t="shared" si="111"/>
        <v>0</v>
      </c>
      <c r="L62" s="133">
        <f t="shared" si="111"/>
        <v>5172</v>
      </c>
      <c r="N62" s="164">
        <f>SUM(N63:N70)</f>
        <v>14</v>
      </c>
      <c r="O62" s="132">
        <f>SUM(O63:O70)</f>
        <v>1680</v>
      </c>
      <c r="P62" s="132">
        <f t="shared" ref="P62:U62" si="112">SUM(P63:P70)</f>
        <v>84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1764</v>
      </c>
      <c r="W62" s="164">
        <f>SUM(W63:W70)</f>
        <v>4</v>
      </c>
      <c r="X62" s="132">
        <f>SUM(X63:X70)</f>
        <v>480</v>
      </c>
      <c r="Y62" s="132">
        <f t="shared" ref="Y62:AD62" si="113">SUM(Y63:Y70)</f>
        <v>24</v>
      </c>
      <c r="Z62" s="132">
        <f t="shared" si="113"/>
        <v>0</v>
      </c>
      <c r="AA62" s="132"/>
      <c r="AB62" s="132">
        <f t="shared" si="113"/>
        <v>1200</v>
      </c>
      <c r="AC62" s="132">
        <f t="shared" si="113"/>
        <v>0</v>
      </c>
      <c r="AD62" s="133">
        <f t="shared" si="113"/>
        <v>1704</v>
      </c>
      <c r="AF62" s="164">
        <f>SUM(AF63:AF70)</f>
        <v>4</v>
      </c>
      <c r="AG62" s="132">
        <f>SUM(AG63:AG70)</f>
        <v>480</v>
      </c>
      <c r="AH62" s="132">
        <f t="shared" ref="AH62:AM62" si="114">SUM(AH63:AH70)</f>
        <v>24</v>
      </c>
      <c r="AI62" s="132">
        <f t="shared" si="114"/>
        <v>0</v>
      </c>
      <c r="AJ62" s="132"/>
      <c r="AK62" s="132">
        <f t="shared" si="114"/>
        <v>1200</v>
      </c>
      <c r="AL62" s="132">
        <f t="shared" si="114"/>
        <v>0</v>
      </c>
      <c r="AM62" s="133">
        <f t="shared" si="114"/>
        <v>1704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STAFF_DAYS!J63</f>
        <v>2</v>
      </c>
      <c r="F63" s="136">
        <f t="shared" ref="F63:F70" si="115">E63*F$2</f>
        <v>240</v>
      </c>
      <c r="G63" s="137">
        <f t="shared" ref="G63:G70" si="116">F63*0.05</f>
        <v>12</v>
      </c>
      <c r="H63" s="138"/>
      <c r="I63" s="138"/>
      <c r="J63" s="138"/>
      <c r="K63" s="138"/>
      <c r="L63" s="154">
        <f t="shared" ref="L63:L70" si="117">SUM(F63:K63)</f>
        <v>252</v>
      </c>
      <c r="N63" s="244">
        <f>E63</f>
        <v>2</v>
      </c>
      <c r="O63" s="137">
        <f t="shared" ref="O63:O70" si="118">N63*F$2</f>
        <v>240</v>
      </c>
      <c r="P63" s="137">
        <f t="shared" ref="P63:P70" si="119">O63*0.05</f>
        <v>12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252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STAFF_DAYS!J64</f>
        <v>3</v>
      </c>
      <c r="F64" s="136">
        <f t="shared" si="115"/>
        <v>360</v>
      </c>
      <c r="G64" s="137">
        <f t="shared" si="116"/>
        <v>18</v>
      </c>
      <c r="H64" s="138"/>
      <c r="I64" s="138"/>
      <c r="J64" s="138"/>
      <c r="K64" s="138"/>
      <c r="L64" s="154">
        <f t="shared" si="117"/>
        <v>378</v>
      </c>
      <c r="N64" s="244">
        <f t="shared" ref="N64:N65" si="130">E64</f>
        <v>3</v>
      </c>
      <c r="O64" s="137">
        <f t="shared" si="118"/>
        <v>360</v>
      </c>
      <c r="P64" s="137">
        <f t="shared" si="119"/>
        <v>18</v>
      </c>
      <c r="Q64" s="138"/>
      <c r="R64" s="138" t="str">
        <f t="shared" si="120"/>
        <v/>
      </c>
      <c r="S64" s="138"/>
      <c r="T64" s="138"/>
      <c r="U64" s="154">
        <f t="shared" si="121"/>
        <v>378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STAFF_DAYS!J65</f>
        <v>1</v>
      </c>
      <c r="F65" s="136">
        <f t="shared" si="115"/>
        <v>120</v>
      </c>
      <c r="G65" s="137">
        <f t="shared" si="116"/>
        <v>6</v>
      </c>
      <c r="H65" s="138"/>
      <c r="I65" s="138" t="s">
        <v>204</v>
      </c>
      <c r="J65" s="138">
        <v>1200</v>
      </c>
      <c r="K65" s="138"/>
      <c r="L65" s="154">
        <f t="shared" si="117"/>
        <v>1326</v>
      </c>
      <c r="N65" s="244">
        <f t="shared" si="130"/>
        <v>1</v>
      </c>
      <c r="O65" s="137">
        <f t="shared" si="118"/>
        <v>120</v>
      </c>
      <c r="P65" s="137">
        <f t="shared" si="119"/>
        <v>6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126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600</v>
      </c>
      <c r="AC65" s="138"/>
      <c r="AD65" s="154">
        <f t="shared" si="125"/>
        <v>600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600</v>
      </c>
      <c r="AL65" s="138"/>
      <c r="AM65" s="154">
        <f t="shared" si="129"/>
        <v>600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STAFF_DAYS!J66</f>
        <v>8</v>
      </c>
      <c r="F66" s="136">
        <f t="shared" si="115"/>
        <v>960</v>
      </c>
      <c r="G66" s="137">
        <f t="shared" si="116"/>
        <v>48</v>
      </c>
      <c r="H66" s="138"/>
      <c r="I66" s="138" t="s">
        <v>204</v>
      </c>
      <c r="J66" s="138">
        <v>1200</v>
      </c>
      <c r="K66" s="138"/>
      <c r="L66" s="154">
        <f t="shared" si="117"/>
        <v>2208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480</v>
      </c>
      <c r="Y66" s="137">
        <f t="shared" si="123"/>
        <v>24</v>
      </c>
      <c r="Z66" s="138"/>
      <c r="AA66" s="138" t="str">
        <f t="shared" si="124"/>
        <v>Ext. Meeting Organisation</v>
      </c>
      <c r="AB66" s="138">
        <f>J66*0.5</f>
        <v>600</v>
      </c>
      <c r="AC66" s="138"/>
      <c r="AD66" s="154">
        <f t="shared" si="125"/>
        <v>1104</v>
      </c>
      <c r="AF66" s="244">
        <f>E66*0.5</f>
        <v>4</v>
      </c>
      <c r="AG66" s="137">
        <f t="shared" si="126"/>
        <v>480</v>
      </c>
      <c r="AH66" s="137">
        <f t="shared" si="127"/>
        <v>24</v>
      </c>
      <c r="AI66" s="138"/>
      <c r="AJ66" s="138" t="str">
        <f t="shared" si="128"/>
        <v>Ext. Meeting Organisation</v>
      </c>
      <c r="AK66" s="138">
        <f>J66*0.5</f>
        <v>600</v>
      </c>
      <c r="AL66" s="138"/>
      <c r="AM66" s="154">
        <f t="shared" si="129"/>
        <v>1104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STAFF_DAYS!J67</f>
        <v>2</v>
      </c>
      <c r="F67" s="136">
        <f t="shared" si="115"/>
        <v>240</v>
      </c>
      <c r="G67" s="137">
        <f t="shared" si="116"/>
        <v>12</v>
      </c>
      <c r="H67" s="138"/>
      <c r="I67" s="138"/>
      <c r="J67" s="138"/>
      <c r="K67" s="138"/>
      <c r="L67" s="154">
        <f t="shared" si="117"/>
        <v>252</v>
      </c>
      <c r="N67" s="244">
        <f>E67</f>
        <v>2</v>
      </c>
      <c r="O67" s="137">
        <f t="shared" si="118"/>
        <v>240</v>
      </c>
      <c r="P67" s="137">
        <f t="shared" si="119"/>
        <v>12</v>
      </c>
      <c r="Q67" s="138"/>
      <c r="R67" s="138" t="str">
        <f t="shared" si="120"/>
        <v/>
      </c>
      <c r="S67" s="138"/>
      <c r="T67" s="138"/>
      <c r="U67" s="154">
        <f t="shared" si="121"/>
        <v>252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STAFF_DAYS!J68</f>
        <v>2</v>
      </c>
      <c r="F68" s="136">
        <f t="shared" si="115"/>
        <v>240</v>
      </c>
      <c r="G68" s="137">
        <f t="shared" si="116"/>
        <v>12</v>
      </c>
      <c r="H68" s="138"/>
      <c r="I68" s="138"/>
      <c r="J68" s="138"/>
      <c r="K68" s="138"/>
      <c r="L68" s="154">
        <f t="shared" si="117"/>
        <v>252</v>
      </c>
      <c r="N68" s="244">
        <f t="shared" ref="N68:N69" si="131">E68</f>
        <v>2</v>
      </c>
      <c r="O68" s="137">
        <f t="shared" si="118"/>
        <v>240</v>
      </c>
      <c r="P68" s="137">
        <f t="shared" si="119"/>
        <v>12</v>
      </c>
      <c r="Q68" s="138"/>
      <c r="R68" s="138" t="str">
        <f t="shared" si="120"/>
        <v/>
      </c>
      <c r="S68" s="138"/>
      <c r="T68" s="138"/>
      <c r="U68" s="154">
        <f t="shared" si="121"/>
        <v>252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STAFF_DAYS!J69</f>
        <v>4</v>
      </c>
      <c r="F69" s="136">
        <f t="shared" si="115"/>
        <v>480</v>
      </c>
      <c r="G69" s="137">
        <f t="shared" si="116"/>
        <v>24</v>
      </c>
      <c r="H69" s="138"/>
      <c r="I69" s="138"/>
      <c r="J69" s="138"/>
      <c r="K69" s="138"/>
      <c r="L69" s="154">
        <f t="shared" si="117"/>
        <v>504</v>
      </c>
      <c r="N69" s="244">
        <f t="shared" si="131"/>
        <v>4</v>
      </c>
      <c r="O69" s="137">
        <f t="shared" si="118"/>
        <v>480</v>
      </c>
      <c r="P69" s="137">
        <f t="shared" si="119"/>
        <v>24</v>
      </c>
      <c r="Q69" s="138"/>
      <c r="R69" s="138" t="str">
        <f t="shared" si="120"/>
        <v/>
      </c>
      <c r="S69" s="138"/>
      <c r="T69" s="138"/>
      <c r="U69" s="154">
        <f t="shared" si="121"/>
        <v>504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STAFF_DAYS!J70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STAFF_DAYS!J71</f>
        <v>4</v>
      </c>
      <c r="F71" s="132">
        <f>SUM(F72:F74)</f>
        <v>480</v>
      </c>
      <c r="G71" s="132">
        <f t="shared" ref="G71:L71" si="132">SUM(G72:G74)</f>
        <v>24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8504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480</v>
      </c>
      <c r="Y71" s="132">
        <f t="shared" ref="Y71:AD71" si="134">SUM(Y72:Y74)</f>
        <v>24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504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STAFF_DAYS!J72</f>
        <v>2</v>
      </c>
      <c r="F72" s="136">
        <f t="shared" ref="F72:F74" si="138">E72*F$2</f>
        <v>240</v>
      </c>
      <c r="G72" s="137">
        <f t="shared" ref="G72:G74" si="139">F72*0.05</f>
        <v>12</v>
      </c>
      <c r="H72" s="138"/>
      <c r="I72" s="138"/>
      <c r="J72" s="138"/>
      <c r="K72" s="138"/>
      <c r="L72" s="154">
        <f t="shared" ref="L72:L74" si="140">SUM(F72:K72)</f>
        <v>252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240</v>
      </c>
      <c r="Y72" s="137">
        <f t="shared" ref="Y72:Y74" si="146">X72*0.05</f>
        <v>12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252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STAFF_DAYS!J73</f>
        <v>2</v>
      </c>
      <c r="F73" s="136">
        <f t="shared" si="138"/>
        <v>240</v>
      </c>
      <c r="G73" s="137">
        <f t="shared" si="139"/>
        <v>12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8252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240</v>
      </c>
      <c r="Y73" s="137">
        <f t="shared" si="146"/>
        <v>12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252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STAFF_DAYS!J74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STAFF_DAYS!J75</f>
        <v>10</v>
      </c>
      <c r="F75" s="132">
        <f>SUM(F76:F78)</f>
        <v>1200</v>
      </c>
      <c r="G75" s="132">
        <f t="shared" ref="G75:L75" si="154">SUM(G76:G78)</f>
        <v>60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1260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600</v>
      </c>
      <c r="Y75" s="132">
        <f t="shared" ref="Y75:AD75" si="156">SUM(Y76:Y78)</f>
        <v>30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630</v>
      </c>
      <c r="AF75" s="164">
        <f>SUM(AF76:AF78)</f>
        <v>5</v>
      </c>
      <c r="AG75" s="132">
        <f>SUM(AG76:AG78)</f>
        <v>600</v>
      </c>
      <c r="AH75" s="132">
        <f t="shared" ref="AH75:AM75" si="158">SUM(AH76:AH78)</f>
        <v>30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630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STAFF_DAYS!J76</f>
        <v>5</v>
      </c>
      <c r="F76" s="136">
        <f t="shared" ref="F76:F78" si="160">E76*F$2</f>
        <v>600</v>
      </c>
      <c r="G76" s="137">
        <f t="shared" ref="G76:G78" si="161">F76*0.05</f>
        <v>30</v>
      </c>
      <c r="H76" s="138"/>
      <c r="I76" s="138"/>
      <c r="J76" s="138"/>
      <c r="K76" s="138"/>
      <c r="L76" s="154">
        <f t="shared" ref="L76:L78" si="162">SUM(F76:K76)</f>
        <v>630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600</v>
      </c>
      <c r="Y76" s="137">
        <f t="shared" ref="Y76:Y78" si="168">X76*0.05</f>
        <v>30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630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STAFF_DAYS!J77</f>
        <v>5</v>
      </c>
      <c r="F77" s="136">
        <f t="shared" si="160"/>
        <v>600</v>
      </c>
      <c r="G77" s="137">
        <f t="shared" si="161"/>
        <v>30</v>
      </c>
      <c r="H77" s="138"/>
      <c r="I77" s="138"/>
      <c r="J77" s="138"/>
      <c r="K77" s="138"/>
      <c r="L77" s="154">
        <f t="shared" si="162"/>
        <v>630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600</v>
      </c>
      <c r="AH77" s="137">
        <f t="shared" si="172"/>
        <v>30</v>
      </c>
      <c r="AI77" s="138"/>
      <c r="AJ77" s="138" t="str">
        <f t="shared" si="173"/>
        <v/>
      </c>
      <c r="AK77" s="138"/>
      <c r="AL77" s="138"/>
      <c r="AM77" s="154">
        <f t="shared" si="174"/>
        <v>630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STAFF_DAYS!J78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STAFF_DAYS!J79</f>
        <v>12</v>
      </c>
      <c r="F79" s="132">
        <f>SUM(F80:F87)</f>
        <v>1440</v>
      </c>
      <c r="G79" s="132">
        <f t="shared" ref="G79:L79" si="175">SUM(G80:G87)</f>
        <v>72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2512</v>
      </c>
      <c r="N79" s="164">
        <f>SUM(N80:N87)</f>
        <v>3.2</v>
      </c>
      <c r="O79" s="132">
        <f>SUM(O80:O87)</f>
        <v>384</v>
      </c>
      <c r="P79" s="132">
        <f t="shared" ref="P79:U79" si="176">SUM(P80:P87)</f>
        <v>19.200000000000003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403.20000000000005</v>
      </c>
      <c r="W79" s="164">
        <f>SUM(W80:W87)</f>
        <v>2.4000000000000004</v>
      </c>
      <c r="X79" s="132">
        <f>SUM(X80:X87)</f>
        <v>288.00000000000006</v>
      </c>
      <c r="Y79" s="132">
        <f t="shared" ref="Y79:AD79" si="177">SUM(Y80:Y87)</f>
        <v>14.400000000000004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802.40000000000009</v>
      </c>
      <c r="AF79" s="164">
        <f>SUM(AF80:AF87)</f>
        <v>6.4</v>
      </c>
      <c r="AG79" s="132">
        <f>SUM(AG80:AG87)</f>
        <v>768</v>
      </c>
      <c r="AH79" s="132">
        <f t="shared" ref="AH79:AM79" si="179">SUM(AH80:AH87)</f>
        <v>38.400000000000006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1306.4000000000001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STAFF_DAYS!J80</f>
        <v>1</v>
      </c>
      <c r="F80" s="136">
        <f t="shared" ref="F80:F87" si="181">E80*F$2</f>
        <v>120</v>
      </c>
      <c r="G80" s="137">
        <f t="shared" ref="G80:G87" si="182">F80*0.05</f>
        <v>6</v>
      </c>
      <c r="H80" s="138"/>
      <c r="I80" s="138"/>
      <c r="J80" s="138"/>
      <c r="K80" s="138"/>
      <c r="L80" s="154">
        <f t="shared" ref="L80:L87" si="183">SUM(F80:K80)</f>
        <v>126</v>
      </c>
      <c r="N80" s="244">
        <f>E80</f>
        <v>1</v>
      </c>
      <c r="O80" s="137">
        <f t="shared" ref="O80:O87" si="184">N80*F$2</f>
        <v>120</v>
      </c>
      <c r="P80" s="137">
        <f t="shared" ref="P80:P87" si="185">O80*0.05</f>
        <v>6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126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STAFF_DAYS!J81</f>
        <v>1</v>
      </c>
      <c r="F81" s="136">
        <f t="shared" si="181"/>
        <v>120</v>
      </c>
      <c r="G81" s="137">
        <f t="shared" si="182"/>
        <v>6</v>
      </c>
      <c r="H81" s="138"/>
      <c r="I81" s="138"/>
      <c r="J81" s="138"/>
      <c r="K81" s="138"/>
      <c r="L81" s="154">
        <f t="shared" si="183"/>
        <v>126</v>
      </c>
      <c r="N81" s="244">
        <f>E81</f>
        <v>1</v>
      </c>
      <c r="O81" s="137">
        <f t="shared" si="184"/>
        <v>120</v>
      </c>
      <c r="P81" s="137">
        <f t="shared" si="185"/>
        <v>6</v>
      </c>
      <c r="Q81" s="138"/>
      <c r="R81" s="138" t="str">
        <f t="shared" si="186"/>
        <v/>
      </c>
      <c r="S81" s="138"/>
      <c r="T81" s="138"/>
      <c r="U81" s="154">
        <f t="shared" si="187"/>
        <v>126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STAFF_DAYS!J82</f>
        <v>6</v>
      </c>
      <c r="F82" s="136">
        <f t="shared" si="181"/>
        <v>720</v>
      </c>
      <c r="G82" s="137">
        <f t="shared" si="182"/>
        <v>36</v>
      </c>
      <c r="H82" s="138"/>
      <c r="I82" s="138"/>
      <c r="J82" s="138"/>
      <c r="K82" s="138"/>
      <c r="L82" s="154">
        <f t="shared" si="183"/>
        <v>756</v>
      </c>
      <c r="N82" s="244">
        <f>E82*0.2</f>
        <v>1.2000000000000002</v>
      </c>
      <c r="O82" s="137">
        <f t="shared" si="184"/>
        <v>144.00000000000003</v>
      </c>
      <c r="P82" s="137">
        <f t="shared" si="185"/>
        <v>7.200000000000002</v>
      </c>
      <c r="Q82" s="138"/>
      <c r="R82" s="138" t="str">
        <f t="shared" si="186"/>
        <v/>
      </c>
      <c r="S82" s="138"/>
      <c r="T82" s="138"/>
      <c r="U82" s="154">
        <f t="shared" si="187"/>
        <v>151.20000000000002</v>
      </c>
      <c r="W82" s="244">
        <f>E82*0.4</f>
        <v>2.4000000000000004</v>
      </c>
      <c r="X82" s="137">
        <f t="shared" si="188"/>
        <v>288.00000000000006</v>
      </c>
      <c r="Y82" s="137">
        <f t="shared" si="189"/>
        <v>14.400000000000004</v>
      </c>
      <c r="Z82" s="138"/>
      <c r="AA82" s="138" t="str">
        <f t="shared" si="190"/>
        <v/>
      </c>
      <c r="AB82" s="138"/>
      <c r="AC82" s="138"/>
      <c r="AD82" s="154">
        <f t="shared" si="191"/>
        <v>302.40000000000003</v>
      </c>
      <c r="AF82" s="244">
        <f>E82*0.4</f>
        <v>2.4000000000000004</v>
      </c>
      <c r="AG82" s="137">
        <f t="shared" si="192"/>
        <v>288.00000000000006</v>
      </c>
      <c r="AH82" s="137">
        <f t="shared" si="193"/>
        <v>14.400000000000004</v>
      </c>
      <c r="AI82" s="138"/>
      <c r="AJ82" s="138" t="str">
        <f t="shared" si="194"/>
        <v/>
      </c>
      <c r="AK82" s="138"/>
      <c r="AL82" s="138"/>
      <c r="AM82" s="154">
        <f t="shared" si="195"/>
        <v>302.40000000000003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STAFF_DAYS!J83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STAFF_DAYS!J84</f>
        <v>1</v>
      </c>
      <c r="F84" s="136">
        <f t="shared" si="181"/>
        <v>120</v>
      </c>
      <c r="G84" s="137">
        <f t="shared" si="182"/>
        <v>6</v>
      </c>
      <c r="H84" s="138"/>
      <c r="I84" s="138"/>
      <c r="J84" s="138"/>
      <c r="K84" s="138"/>
      <c r="L84" s="154">
        <f t="shared" si="183"/>
        <v>126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120</v>
      </c>
      <c r="AH84" s="137">
        <f t="shared" si="193"/>
        <v>6</v>
      </c>
      <c r="AI84" s="138"/>
      <c r="AJ84" s="138" t="str">
        <f t="shared" si="194"/>
        <v/>
      </c>
      <c r="AK84" s="138"/>
      <c r="AL84" s="138"/>
      <c r="AM84" s="154">
        <f t="shared" si="195"/>
        <v>126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STAFF_DAYS!J85</f>
        <v>3</v>
      </c>
      <c r="F85" s="136">
        <f t="shared" si="181"/>
        <v>360</v>
      </c>
      <c r="G85" s="137">
        <f t="shared" si="182"/>
        <v>18</v>
      </c>
      <c r="H85" s="138"/>
      <c r="I85" s="138"/>
      <c r="J85" s="138"/>
      <c r="K85" s="138"/>
      <c r="L85" s="154">
        <f t="shared" si="183"/>
        <v>378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360</v>
      </c>
      <c r="AH85" s="137">
        <f t="shared" si="193"/>
        <v>18</v>
      </c>
      <c r="AI85" s="138"/>
      <c r="AJ85" s="138" t="str">
        <f t="shared" si="194"/>
        <v/>
      </c>
      <c r="AK85" s="138"/>
      <c r="AL85" s="138"/>
      <c r="AM85" s="154">
        <f t="shared" si="195"/>
        <v>378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STAFF_DAYS!J86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STAFF_DAYS!J87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STAFF_DAYS!J88</f>
        <v>48</v>
      </c>
      <c r="F88" s="146">
        <f>SUM(F62,F71,F75,F79)</f>
        <v>5760</v>
      </c>
      <c r="G88" s="146">
        <f t="shared" ref="G88:L88" si="196">SUM(G62,G71,G75,G79)</f>
        <v>288</v>
      </c>
      <c r="H88" s="146">
        <f t="shared" si="196"/>
        <v>0</v>
      </c>
      <c r="I88" s="146"/>
      <c r="J88" s="146">
        <f t="shared" si="196"/>
        <v>9400</v>
      </c>
      <c r="K88" s="146">
        <f t="shared" si="196"/>
        <v>2000</v>
      </c>
      <c r="L88" s="147">
        <f t="shared" si="196"/>
        <v>17448</v>
      </c>
      <c r="N88" s="165">
        <f>SUM(N62,N71,N75,N79)</f>
        <v>17.2</v>
      </c>
      <c r="O88" s="146">
        <f>SUM(O62,O71,O75,O79)</f>
        <v>2064</v>
      </c>
      <c r="P88" s="146">
        <f t="shared" ref="P88:U88" si="197">SUM(P62,P71,P75,P79)</f>
        <v>103.2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2167.1999999999998</v>
      </c>
      <c r="W88" s="165">
        <f>SUM(W62,W71,W75,W79)</f>
        <v>15.4</v>
      </c>
      <c r="X88" s="146">
        <f>SUM(X62,X71,X75,X79)</f>
        <v>1848</v>
      </c>
      <c r="Y88" s="146">
        <f t="shared" ref="Y88:AD88" si="198">SUM(Y62,Y71,Y75,Y79)</f>
        <v>92.4</v>
      </c>
      <c r="Z88" s="146">
        <f t="shared" si="198"/>
        <v>0</v>
      </c>
      <c r="AA88" s="146"/>
      <c r="AB88" s="146">
        <f t="shared" si="198"/>
        <v>1700</v>
      </c>
      <c r="AC88" s="146">
        <f t="shared" si="198"/>
        <v>0</v>
      </c>
      <c r="AD88" s="147">
        <f t="shared" si="198"/>
        <v>3640.4</v>
      </c>
      <c r="AF88" s="165">
        <f>SUM(AF62,AF71,AF75,AF79)</f>
        <v>15.4</v>
      </c>
      <c r="AG88" s="146">
        <f>SUM(AG62,AG71,AG75,AG79)</f>
        <v>1848</v>
      </c>
      <c r="AH88" s="146">
        <f t="shared" ref="AH88:AM88" si="199">SUM(AH62,AH71,AH75,AH79)</f>
        <v>92.4</v>
      </c>
      <c r="AI88" s="146">
        <f t="shared" si="199"/>
        <v>0</v>
      </c>
      <c r="AJ88" s="146"/>
      <c r="AK88" s="146">
        <f t="shared" si="199"/>
        <v>7700</v>
      </c>
      <c r="AL88" s="146">
        <f t="shared" si="199"/>
        <v>2000</v>
      </c>
      <c r="AM88" s="147">
        <f t="shared" si="199"/>
        <v>11640.4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STAFF_DAYS!J89</f>
        <v>173</v>
      </c>
      <c r="F89" s="251">
        <f>SUM(F26,F60,F88)</f>
        <v>20760</v>
      </c>
      <c r="G89" s="251">
        <f t="shared" ref="G89:L89" si="200">SUM(G26,G60,G88)</f>
        <v>1038</v>
      </c>
      <c r="H89" s="251">
        <f t="shared" si="200"/>
        <v>11551</v>
      </c>
      <c r="I89" s="251"/>
      <c r="J89" s="251">
        <f t="shared" si="200"/>
        <v>26940</v>
      </c>
      <c r="K89" s="251">
        <f t="shared" si="200"/>
        <v>2000</v>
      </c>
      <c r="L89" s="252">
        <f t="shared" si="200"/>
        <v>62289</v>
      </c>
      <c r="N89" s="250">
        <f>STAFF_DAYS!M89</f>
        <v>173</v>
      </c>
      <c r="O89" s="251">
        <f>SUM(O26,O60,O88)</f>
        <v>7224</v>
      </c>
      <c r="P89" s="251">
        <f t="shared" ref="P89:U89" si="201">SUM(P26,P60,P88)</f>
        <v>361.2</v>
      </c>
      <c r="Q89" s="251">
        <f t="shared" si="201"/>
        <v>5700</v>
      </c>
      <c r="R89" s="251"/>
      <c r="S89" s="251">
        <f t="shared" si="201"/>
        <v>2800</v>
      </c>
      <c r="T89" s="251">
        <f t="shared" si="201"/>
        <v>0</v>
      </c>
      <c r="U89" s="252">
        <f t="shared" si="201"/>
        <v>16085.2</v>
      </c>
      <c r="W89" s="250">
        <f>STAFF_DAYS!V89</f>
        <v>20760</v>
      </c>
      <c r="X89" s="251">
        <f>SUM(X26,X60,X88)</f>
        <v>6168</v>
      </c>
      <c r="Y89" s="251">
        <f t="shared" ref="Y89:AD89" si="202">SUM(Y26,Y60,Y88)</f>
        <v>308.39999999999998</v>
      </c>
      <c r="Z89" s="251">
        <f t="shared" si="202"/>
        <v>1650</v>
      </c>
      <c r="AA89" s="251"/>
      <c r="AB89" s="251">
        <f t="shared" si="202"/>
        <v>11250</v>
      </c>
      <c r="AC89" s="251">
        <f t="shared" si="202"/>
        <v>0</v>
      </c>
      <c r="AD89" s="252">
        <f t="shared" si="202"/>
        <v>19376.400000000001</v>
      </c>
      <c r="AF89" s="250">
        <f>STAFF_DAYS!AE89</f>
        <v>0</v>
      </c>
      <c r="AG89" s="251">
        <f>SUM(AG26,AG60,AG88)</f>
        <v>7368</v>
      </c>
      <c r="AH89" s="251">
        <f t="shared" ref="AH89:AM89" si="203">SUM(AH26,AH60,AH88)</f>
        <v>368.4</v>
      </c>
      <c r="AI89" s="251">
        <f t="shared" si="203"/>
        <v>4201</v>
      </c>
      <c r="AJ89" s="251"/>
      <c r="AK89" s="251">
        <f t="shared" si="203"/>
        <v>12890</v>
      </c>
      <c r="AL89" s="251">
        <f t="shared" si="203"/>
        <v>2000</v>
      </c>
      <c r="AM89" s="252">
        <f t="shared" si="203"/>
        <v>26827.4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  <c r="L91" s="25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20760</v>
      </c>
      <c r="F93" s="263">
        <f>O89</f>
        <v>7224</v>
      </c>
      <c r="G93" s="263">
        <f>X89</f>
        <v>6168</v>
      </c>
      <c r="H93" s="264">
        <f>AG89</f>
        <v>7368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20760</v>
      </c>
      <c r="F94" s="265">
        <f t="shared" ref="F94:H94" si="204">SUM(F93)</f>
        <v>7224</v>
      </c>
      <c r="G94" s="265">
        <f t="shared" si="204"/>
        <v>6168</v>
      </c>
      <c r="H94" s="266">
        <f t="shared" si="204"/>
        <v>7368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1038</v>
      </c>
      <c r="F95" s="267">
        <f>P89</f>
        <v>361.2</v>
      </c>
      <c r="G95" s="267">
        <f>Y89</f>
        <v>308.39999999999998</v>
      </c>
      <c r="H95" s="268">
        <f>AH89</f>
        <v>368.4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1038</v>
      </c>
      <c r="F96" s="265">
        <f t="shared" ref="F96:H96" si="206">SUM(F95)</f>
        <v>361.2</v>
      </c>
      <c r="G96" s="265">
        <f t="shared" si="206"/>
        <v>308.39999999999998</v>
      </c>
      <c r="H96" s="266">
        <f t="shared" si="206"/>
        <v>368.4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11551</v>
      </c>
      <c r="F97" s="267">
        <f>Q89</f>
        <v>5700</v>
      </c>
      <c r="G97" s="267">
        <f>Z89</f>
        <v>1650</v>
      </c>
      <c r="H97" s="268">
        <f>AI89</f>
        <v>4201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11551</v>
      </c>
      <c r="F98" s="265">
        <f t="shared" ref="F98:H98" si="207">SUM(F97)</f>
        <v>5700</v>
      </c>
      <c r="G98" s="265">
        <f t="shared" si="207"/>
        <v>1650</v>
      </c>
      <c r="H98" s="266">
        <f t="shared" si="207"/>
        <v>4201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11000</v>
      </c>
      <c r="F99" s="267">
        <f>SUMIF($R$7:$R$88,C99,$S$7:$S$88)</f>
        <v>1000</v>
      </c>
      <c r="G99" s="267">
        <f>SUMIF($AA$7:$AA$88,C99,$AB$7:$AB$88)</f>
        <v>2000</v>
      </c>
      <c r="H99" s="268">
        <f>SUMIF($AJ$7:$AJ$88,C99,$AK$7:$AK$88)</f>
        <v>8000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8400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7200</v>
      </c>
      <c r="H100" s="268">
        <f t="shared" ref="H100:H103" si="211">SUMIF($AJ$7:$AJ$88,C100,$AK$7:$AK$88)</f>
        <v>1200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6540</v>
      </c>
      <c r="F102" s="267">
        <f t="shared" si="209"/>
        <v>1800</v>
      </c>
      <c r="G102" s="267">
        <f t="shared" si="210"/>
        <v>1550</v>
      </c>
      <c r="H102" s="268">
        <f t="shared" si="211"/>
        <v>3190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0</v>
      </c>
      <c r="F103" s="267">
        <f t="shared" si="209"/>
        <v>0</v>
      </c>
      <c r="G103" s="267">
        <f t="shared" si="210"/>
        <v>0</v>
      </c>
      <c r="H103" s="268">
        <f t="shared" si="211"/>
        <v>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26940</v>
      </c>
      <c r="F104" s="265">
        <f t="shared" ref="F104:H104" si="213">SUM(F99:F103)</f>
        <v>2800</v>
      </c>
      <c r="G104" s="265">
        <f t="shared" si="213"/>
        <v>11250</v>
      </c>
      <c r="H104" s="266">
        <f t="shared" si="213"/>
        <v>12890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62289</v>
      </c>
      <c r="F107" s="277">
        <f t="shared" ref="F107:H107" si="215">SUM(F106,F104,F98,F96,F94)</f>
        <v>16085.2</v>
      </c>
      <c r="G107" s="277">
        <f t="shared" si="215"/>
        <v>19376.400000000001</v>
      </c>
      <c r="H107" s="278">
        <f t="shared" si="215"/>
        <v>26827.4</v>
      </c>
      <c r="J107" s="283" t="str">
        <f t="shared" si="205"/>
        <v>OK</v>
      </c>
    </row>
    <row r="108" spans="2:10" ht="13.5" thickTop="1" x14ac:dyDescent="0.2">
      <c r="E108" s="274">
        <f>F107+G107+H107</f>
        <v>62289.000000000007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4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8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157</v>
      </c>
      <c r="B1" s="488" t="str">
        <f>VLOOKUP(A1,PARTNERS!$A$3:$H$12,2,FALSE)</f>
        <v>Oulu</v>
      </c>
      <c r="C1" s="488"/>
      <c r="D1" s="488"/>
      <c r="E1" s="3" t="s">
        <v>11</v>
      </c>
      <c r="F1" s="248" t="str">
        <f>VLOOKUP(A1,PARTNERS!$A$3:$H$12,4,FALSE)</f>
        <v>FI</v>
      </c>
      <c r="G1" s="54"/>
      <c r="H1" s="492" t="s">
        <v>8</v>
      </c>
      <c r="I1" s="493"/>
      <c r="J1" s="493"/>
      <c r="K1" s="494"/>
      <c r="L1" s="246">
        <f>L89</f>
        <v>87512.5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24902.5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21992.5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40617.5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250</v>
      </c>
      <c r="G2" s="55"/>
      <c r="H2" s="483" t="s">
        <v>9</v>
      </c>
      <c r="I2" s="484"/>
      <c r="J2" s="524"/>
      <c r="K2" s="83">
        <f>VLOOKUP(A1,PARTNERS!A3:H12,8,FALSE)</f>
        <v>0.7</v>
      </c>
      <c r="L2" s="247">
        <f>L1*$K2</f>
        <v>61258.749999999993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17431.75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15394.749999999998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28432.25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0.30000000000000004</v>
      </c>
      <c r="L3" s="247">
        <f>L1*$K3</f>
        <v>26253.750000000004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7470.7500000000009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6597.7500000000009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12185.250000000002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STAFF_DAYS!K8</f>
        <v>9</v>
      </c>
      <c r="F8" s="90">
        <f>SUM(F9:F13)</f>
        <v>2250</v>
      </c>
      <c r="G8" s="90">
        <f t="shared" ref="G8:L8" si="1">SUM(G9:G13)</f>
        <v>112.5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2362.5</v>
      </c>
      <c r="N8" s="159">
        <f>SUM(N9:N13)</f>
        <v>5</v>
      </c>
      <c r="O8" s="90">
        <f>SUM(O9:O13)</f>
        <v>1250</v>
      </c>
      <c r="P8" s="90">
        <f t="shared" ref="P8:U8" si="2">SUM(P9:P13)</f>
        <v>62.5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1312.5</v>
      </c>
      <c r="W8" s="159">
        <f>SUM(W9:W13)</f>
        <v>2</v>
      </c>
      <c r="X8" s="90">
        <f>SUM(X9:X13)</f>
        <v>500</v>
      </c>
      <c r="Y8" s="90">
        <f t="shared" ref="Y8:AD8" si="3">SUM(Y9:Y13)</f>
        <v>25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525</v>
      </c>
      <c r="AF8" s="159">
        <f>SUM(AF9:AF13)</f>
        <v>2</v>
      </c>
      <c r="AG8" s="90">
        <f>SUM(AG9:AG13)</f>
        <v>500</v>
      </c>
      <c r="AH8" s="90">
        <f t="shared" ref="AH8:AM8" si="4">SUM(AH9:AH13)</f>
        <v>25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525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STAFF_DAYS!K9</f>
        <v>1</v>
      </c>
      <c r="F9" s="94">
        <f>E9*F$2</f>
        <v>250</v>
      </c>
      <c r="G9" s="95">
        <f>F9*0.05</f>
        <v>12.5</v>
      </c>
      <c r="H9" s="96"/>
      <c r="I9" s="96"/>
      <c r="J9" s="96"/>
      <c r="K9" s="96">
        <v>0</v>
      </c>
      <c r="L9" s="150">
        <f>SUM(F9:K9)</f>
        <v>262.5</v>
      </c>
      <c r="N9" s="241">
        <v>1</v>
      </c>
      <c r="O9" s="95">
        <f>N9*F$2</f>
        <v>250</v>
      </c>
      <c r="P9" s="95">
        <f>O9*0.05</f>
        <v>12.5</v>
      </c>
      <c r="Q9" s="96"/>
      <c r="R9" s="96"/>
      <c r="S9" s="96"/>
      <c r="T9" s="96"/>
      <c r="U9" s="150">
        <f>SUM(O9:T9)</f>
        <v>262.5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STAFF_DAYS!K10</f>
        <v>1</v>
      </c>
      <c r="F10" s="94">
        <f t="shared" ref="F10:F13" si="6">E10*F$2</f>
        <v>250</v>
      </c>
      <c r="G10" s="95">
        <f t="shared" ref="G10:G13" si="7">F10*0.05</f>
        <v>12.5</v>
      </c>
      <c r="H10" s="96"/>
      <c r="I10" s="96"/>
      <c r="J10" s="96"/>
      <c r="K10" s="96"/>
      <c r="L10" s="150">
        <f t="shared" ref="L10:L13" si="8">SUM(F10:K10)</f>
        <v>262.5</v>
      </c>
      <c r="N10" s="241">
        <v>1</v>
      </c>
      <c r="O10" s="95">
        <f t="shared" ref="O10:O13" si="9">N10*F$2</f>
        <v>250</v>
      </c>
      <c r="P10" s="95">
        <f t="shared" ref="P10:P13" si="10">O10*0.05</f>
        <v>12.5</v>
      </c>
      <c r="Q10" s="96"/>
      <c r="R10" s="96"/>
      <c r="S10" s="96"/>
      <c r="T10" s="96"/>
      <c r="U10" s="150">
        <f t="shared" ref="U10:U13" si="11">SUM(O10:T10)</f>
        <v>262.5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STAFF_DAYS!K11</f>
        <v>2</v>
      </c>
      <c r="F11" s="94">
        <f t="shared" si="6"/>
        <v>500</v>
      </c>
      <c r="G11" s="95">
        <f t="shared" si="7"/>
        <v>25</v>
      </c>
      <c r="H11" s="96"/>
      <c r="I11" s="96"/>
      <c r="J11" s="96"/>
      <c r="K11" s="96"/>
      <c r="L11" s="150">
        <f t="shared" si="8"/>
        <v>525</v>
      </c>
      <c r="N11" s="241">
        <v>2</v>
      </c>
      <c r="O11" s="95">
        <f t="shared" si="9"/>
        <v>500</v>
      </c>
      <c r="P11" s="95">
        <f t="shared" si="10"/>
        <v>25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525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STAFF_DAYS!K12</f>
        <v>5</v>
      </c>
      <c r="F12" s="94">
        <f t="shared" si="6"/>
        <v>1250</v>
      </c>
      <c r="G12" s="95">
        <f t="shared" si="7"/>
        <v>62.5</v>
      </c>
      <c r="H12" s="96"/>
      <c r="I12" s="96"/>
      <c r="J12" s="96"/>
      <c r="K12" s="96"/>
      <c r="L12" s="150">
        <f t="shared" si="8"/>
        <v>1312.5</v>
      </c>
      <c r="N12" s="241">
        <v>1</v>
      </c>
      <c r="O12" s="95">
        <f t="shared" si="9"/>
        <v>250</v>
      </c>
      <c r="P12" s="95">
        <f t="shared" si="10"/>
        <v>12.5</v>
      </c>
      <c r="Q12" s="96"/>
      <c r="R12" s="96" t="str">
        <f t="shared" si="18"/>
        <v/>
      </c>
      <c r="S12" s="96"/>
      <c r="T12" s="96"/>
      <c r="U12" s="150">
        <f t="shared" si="11"/>
        <v>262.5</v>
      </c>
      <c r="W12" s="241">
        <v>2</v>
      </c>
      <c r="X12" s="95">
        <f t="shared" si="12"/>
        <v>500</v>
      </c>
      <c r="Y12" s="95">
        <f t="shared" si="13"/>
        <v>25</v>
      </c>
      <c r="Z12" s="96"/>
      <c r="AA12" s="96" t="str">
        <f t="shared" si="19"/>
        <v/>
      </c>
      <c r="AB12" s="96"/>
      <c r="AC12" s="96"/>
      <c r="AD12" s="150">
        <f t="shared" si="14"/>
        <v>525</v>
      </c>
      <c r="AF12" s="241">
        <v>2</v>
      </c>
      <c r="AG12" s="95">
        <f t="shared" si="15"/>
        <v>500</v>
      </c>
      <c r="AH12" s="95">
        <f t="shared" si="16"/>
        <v>25</v>
      </c>
      <c r="AI12" s="96"/>
      <c r="AJ12" s="96" t="str">
        <f t="shared" si="20"/>
        <v/>
      </c>
      <c r="AK12" s="96"/>
      <c r="AL12" s="96"/>
      <c r="AM12" s="150">
        <f t="shared" si="17"/>
        <v>525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STAFF_DAYS!K13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STAFF_DAYS!K14</f>
        <v>3</v>
      </c>
      <c r="F14" s="90">
        <f>SUM(F15:F19)</f>
        <v>750</v>
      </c>
      <c r="G14" s="90">
        <f t="shared" ref="G14:H14" si="21">SUM(G15:G19)</f>
        <v>37.5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787.5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250</v>
      </c>
      <c r="Y14" s="90">
        <f t="shared" ref="Y14:AD14" si="24">SUM(Y15:Y19)</f>
        <v>12.5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262.5</v>
      </c>
      <c r="AF14" s="159">
        <f>SUM(AF15:AF19)</f>
        <v>2</v>
      </c>
      <c r="AG14" s="90">
        <f>SUM(AG15:AG19)</f>
        <v>500</v>
      </c>
      <c r="AH14" s="90">
        <f t="shared" ref="AH14:AM14" si="25">SUM(AH15:AH19)</f>
        <v>25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525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STAFF_DAYS!K15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STAFF_DAYS!K16</f>
        <v>2</v>
      </c>
      <c r="F16" s="94">
        <f t="shared" si="26"/>
        <v>500</v>
      </c>
      <c r="G16" s="95">
        <f t="shared" si="27"/>
        <v>25</v>
      </c>
      <c r="H16" s="96"/>
      <c r="I16" s="96"/>
      <c r="J16" s="96"/>
      <c r="K16" s="96"/>
      <c r="L16" s="150">
        <f t="shared" si="28"/>
        <v>525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250</v>
      </c>
      <c r="Y16" s="95">
        <f t="shared" si="33"/>
        <v>12.5</v>
      </c>
      <c r="Z16" s="96"/>
      <c r="AA16" s="96" t="str">
        <f t="shared" si="19"/>
        <v/>
      </c>
      <c r="AB16" s="96"/>
      <c r="AC16" s="96"/>
      <c r="AD16" s="150">
        <f t="shared" si="34"/>
        <v>262.5</v>
      </c>
      <c r="AF16" s="241">
        <v>1</v>
      </c>
      <c r="AG16" s="95">
        <f t="shared" si="35"/>
        <v>250</v>
      </c>
      <c r="AH16" s="95">
        <f t="shared" si="36"/>
        <v>12.5</v>
      </c>
      <c r="AI16" s="96"/>
      <c r="AJ16" s="96" t="str">
        <f t="shared" si="20"/>
        <v/>
      </c>
      <c r="AK16" s="96"/>
      <c r="AL16" s="96"/>
      <c r="AM16" s="150">
        <f t="shared" si="37"/>
        <v>262.5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STAFF_DAYS!K17</f>
        <v>1</v>
      </c>
      <c r="F17" s="94">
        <f t="shared" si="26"/>
        <v>250</v>
      </c>
      <c r="G17" s="95">
        <f t="shared" si="27"/>
        <v>12.5</v>
      </c>
      <c r="H17" s="96"/>
      <c r="I17" s="96"/>
      <c r="J17" s="96"/>
      <c r="K17" s="96"/>
      <c r="L17" s="150">
        <f t="shared" si="28"/>
        <v>262.5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250</v>
      </c>
      <c r="AH17" s="95">
        <f t="shared" si="36"/>
        <v>12.5</v>
      </c>
      <c r="AI17" s="96"/>
      <c r="AJ17" s="96" t="str">
        <f t="shared" si="20"/>
        <v/>
      </c>
      <c r="AK17" s="96"/>
      <c r="AL17" s="96"/>
      <c r="AM17" s="150">
        <f t="shared" si="37"/>
        <v>262.5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STAFF_DAYS!K18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STAFF_DAYS!K19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STAFF_DAYS!K20</f>
        <v>9</v>
      </c>
      <c r="F20" s="90">
        <f>SUM(F21:F25)</f>
        <v>2250</v>
      </c>
      <c r="G20" s="90">
        <f t="shared" ref="G20:H20" si="38">SUM(G21:G25)</f>
        <v>112.5</v>
      </c>
      <c r="H20" s="90">
        <f t="shared" si="38"/>
        <v>0</v>
      </c>
      <c r="I20" s="90"/>
      <c r="J20" s="90">
        <f t="shared" ref="J20:L20" si="39">SUM(J21:J25)</f>
        <v>0</v>
      </c>
      <c r="K20" s="90">
        <f t="shared" si="39"/>
        <v>0</v>
      </c>
      <c r="L20" s="91">
        <f t="shared" si="39"/>
        <v>2362.5</v>
      </c>
      <c r="N20" s="159">
        <f>SUM(N21:N25)</f>
        <v>2</v>
      </c>
      <c r="O20" s="90">
        <f>SUM(O21:O25)</f>
        <v>500</v>
      </c>
      <c r="P20" s="90">
        <f t="shared" ref="P20:U20" si="40">SUM(P21:P25)</f>
        <v>25</v>
      </c>
      <c r="Q20" s="90">
        <f t="shared" si="40"/>
        <v>0</v>
      </c>
      <c r="R20" s="90"/>
      <c r="S20" s="90">
        <f t="shared" si="40"/>
        <v>0</v>
      </c>
      <c r="T20" s="90">
        <f t="shared" si="40"/>
        <v>0</v>
      </c>
      <c r="U20" s="91">
        <f t="shared" si="40"/>
        <v>525</v>
      </c>
      <c r="W20" s="159">
        <f>SUM(W21:W25)</f>
        <v>3</v>
      </c>
      <c r="X20" s="90">
        <f>SUM(X21:X25)</f>
        <v>750</v>
      </c>
      <c r="Y20" s="90">
        <f t="shared" ref="Y20:AD20" si="41">SUM(Y21:Y25)</f>
        <v>37.5</v>
      </c>
      <c r="Z20" s="90">
        <f t="shared" si="41"/>
        <v>0</v>
      </c>
      <c r="AA20" s="90"/>
      <c r="AB20" s="90">
        <f t="shared" si="41"/>
        <v>0</v>
      </c>
      <c r="AC20" s="90">
        <f t="shared" si="41"/>
        <v>0</v>
      </c>
      <c r="AD20" s="91">
        <f t="shared" si="41"/>
        <v>787.5</v>
      </c>
      <c r="AF20" s="159">
        <f>SUM(AF21:AF25)</f>
        <v>4</v>
      </c>
      <c r="AG20" s="90">
        <f>SUM(AG21:AG25)</f>
        <v>1000</v>
      </c>
      <c r="AH20" s="90">
        <f t="shared" ref="AH20:AM20" si="42">SUM(AH21:AH25)</f>
        <v>50</v>
      </c>
      <c r="AI20" s="90">
        <f t="shared" si="42"/>
        <v>0</v>
      </c>
      <c r="AJ20" s="90"/>
      <c r="AK20" s="90">
        <f t="shared" si="42"/>
        <v>0</v>
      </c>
      <c r="AL20" s="90">
        <f t="shared" si="42"/>
        <v>0</v>
      </c>
      <c r="AM20" s="91">
        <f t="shared" si="42"/>
        <v>1050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STAFF_DAYS!K21</f>
        <v>6</v>
      </c>
      <c r="F21" s="94">
        <f t="shared" ref="F21:F25" si="43">E21*F$2</f>
        <v>1500</v>
      </c>
      <c r="G21" s="95">
        <f t="shared" ref="G21:G25" si="44">F21*0.05</f>
        <v>75</v>
      </c>
      <c r="H21" s="96"/>
      <c r="I21" s="96"/>
      <c r="J21" s="96"/>
      <c r="K21" s="96"/>
      <c r="L21" s="150">
        <f t="shared" ref="L21:L25" si="45">SUM(F21:K21)</f>
        <v>1575</v>
      </c>
      <c r="N21" s="241">
        <v>2</v>
      </c>
      <c r="O21" s="95">
        <f t="shared" ref="O21:O25" si="46">N21*F$2</f>
        <v>500</v>
      </c>
      <c r="P21" s="95">
        <f t="shared" ref="P21:P25" si="47">O21*0.05</f>
        <v>25</v>
      </c>
      <c r="Q21" s="96"/>
      <c r="R21" s="96" t="str">
        <f t="shared" si="18"/>
        <v/>
      </c>
      <c r="S21" s="96"/>
      <c r="T21" s="96"/>
      <c r="U21" s="150">
        <f t="shared" ref="U21:U25" si="48">SUM(O21:T21)</f>
        <v>525</v>
      </c>
      <c r="W21" s="241">
        <v>2</v>
      </c>
      <c r="X21" s="95">
        <f t="shared" ref="X21:X25" si="49">W21*F$2</f>
        <v>500</v>
      </c>
      <c r="Y21" s="95">
        <f t="shared" ref="Y21:Y25" si="50">X21*0.05</f>
        <v>25</v>
      </c>
      <c r="Z21" s="96"/>
      <c r="AA21" s="96" t="str">
        <f t="shared" si="19"/>
        <v/>
      </c>
      <c r="AB21" s="96"/>
      <c r="AC21" s="96"/>
      <c r="AD21" s="150">
        <f t="shared" ref="AD21:AD25" si="51">SUM(X21:AC21)</f>
        <v>525</v>
      </c>
      <c r="AF21" s="241">
        <v>2</v>
      </c>
      <c r="AG21" s="95">
        <f t="shared" ref="AG21:AG25" si="52">AF21*F$2</f>
        <v>500</v>
      </c>
      <c r="AH21" s="95">
        <f t="shared" ref="AH21:AH25" si="53">AG21*0.05</f>
        <v>25</v>
      </c>
      <c r="AI21" s="96"/>
      <c r="AJ21" s="96" t="str">
        <f t="shared" si="20"/>
        <v/>
      </c>
      <c r="AK21" s="96"/>
      <c r="AL21" s="96"/>
      <c r="AM21" s="150">
        <f t="shared" ref="AM21:AM25" si="54">SUM(AG21:AL21)</f>
        <v>525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STAFF_DAYS!K22</f>
        <v>2</v>
      </c>
      <c r="F22" s="94">
        <f t="shared" si="43"/>
        <v>500</v>
      </c>
      <c r="G22" s="95">
        <f t="shared" si="44"/>
        <v>25</v>
      </c>
      <c r="H22" s="96"/>
      <c r="I22" s="96"/>
      <c r="J22" s="96"/>
      <c r="K22" s="96"/>
      <c r="L22" s="150">
        <f t="shared" si="45"/>
        <v>525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250</v>
      </c>
      <c r="Y22" s="95">
        <f t="shared" si="50"/>
        <v>12.5</v>
      </c>
      <c r="Z22" s="96"/>
      <c r="AA22" s="96" t="str">
        <f t="shared" si="19"/>
        <v/>
      </c>
      <c r="AB22" s="96"/>
      <c r="AC22" s="96"/>
      <c r="AD22" s="150">
        <f t="shared" si="51"/>
        <v>262.5</v>
      </c>
      <c r="AF22" s="241">
        <v>1</v>
      </c>
      <c r="AG22" s="95">
        <f t="shared" si="52"/>
        <v>250</v>
      </c>
      <c r="AH22" s="95">
        <f t="shared" si="53"/>
        <v>12.5</v>
      </c>
      <c r="AI22" s="96"/>
      <c r="AJ22" s="96" t="str">
        <f t="shared" si="20"/>
        <v/>
      </c>
      <c r="AK22" s="96"/>
      <c r="AL22" s="96"/>
      <c r="AM22" s="150">
        <f t="shared" si="54"/>
        <v>262.5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STAFF_DAYS!K23</f>
        <v>1</v>
      </c>
      <c r="F23" s="94">
        <f t="shared" si="43"/>
        <v>250</v>
      </c>
      <c r="G23" s="95">
        <f t="shared" si="44"/>
        <v>12.5</v>
      </c>
      <c r="H23" s="96"/>
      <c r="I23" s="96"/>
      <c r="J23" s="96"/>
      <c r="K23" s="96"/>
      <c r="L23" s="150">
        <f t="shared" si="45"/>
        <v>262.5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250</v>
      </c>
      <c r="AH23" s="95">
        <f t="shared" si="53"/>
        <v>12.5</v>
      </c>
      <c r="AI23" s="96"/>
      <c r="AJ23" s="96" t="str">
        <f t="shared" si="20"/>
        <v/>
      </c>
      <c r="AK23" s="96"/>
      <c r="AL23" s="96"/>
      <c r="AM23" s="150">
        <f t="shared" si="54"/>
        <v>262.5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STAFF_DAYS!K24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STAFF_DAYS!K25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STAFF_DAYS!K26</f>
        <v>21</v>
      </c>
      <c r="F26" s="104">
        <f>SUM(F8,F14,F20)</f>
        <v>5250</v>
      </c>
      <c r="G26" s="104">
        <f t="shared" ref="G26:L26" si="55">SUM(G8,G14,G20)</f>
        <v>262.5</v>
      </c>
      <c r="H26" s="104">
        <f t="shared" si="55"/>
        <v>0</v>
      </c>
      <c r="I26" s="104"/>
      <c r="J26" s="104">
        <f t="shared" si="55"/>
        <v>0</v>
      </c>
      <c r="K26" s="104">
        <f t="shared" si="55"/>
        <v>0</v>
      </c>
      <c r="L26" s="105">
        <f t="shared" si="55"/>
        <v>5512.5</v>
      </c>
      <c r="N26" s="160">
        <f>SUM(N8,N14,N20)</f>
        <v>7</v>
      </c>
      <c r="O26" s="104">
        <f>SUM(O8,O14,O20)</f>
        <v>1750</v>
      </c>
      <c r="P26" s="104">
        <f t="shared" ref="P26:U26" si="56">SUM(P8,P14,P20)</f>
        <v>87.5</v>
      </c>
      <c r="Q26" s="104">
        <f t="shared" si="56"/>
        <v>0</v>
      </c>
      <c r="R26" s="104"/>
      <c r="S26" s="104">
        <f t="shared" si="56"/>
        <v>0</v>
      </c>
      <c r="T26" s="104">
        <f t="shared" si="56"/>
        <v>0</v>
      </c>
      <c r="U26" s="105">
        <f t="shared" si="56"/>
        <v>1837.5</v>
      </c>
      <c r="W26" s="160">
        <f>SUM(W8,W14,W20)</f>
        <v>6</v>
      </c>
      <c r="X26" s="104">
        <f>SUM(X8,X14,X20)</f>
        <v>1500</v>
      </c>
      <c r="Y26" s="104">
        <f t="shared" ref="Y26:AD26" si="57">SUM(Y8,Y14,Y20)</f>
        <v>75</v>
      </c>
      <c r="Z26" s="104">
        <f t="shared" si="57"/>
        <v>0</v>
      </c>
      <c r="AA26" s="104"/>
      <c r="AB26" s="104">
        <f t="shared" si="57"/>
        <v>0</v>
      </c>
      <c r="AC26" s="104">
        <f t="shared" si="57"/>
        <v>0</v>
      </c>
      <c r="AD26" s="105">
        <f t="shared" si="57"/>
        <v>1575</v>
      </c>
      <c r="AF26" s="160">
        <f>SUM(AF8,AF14,AF20)</f>
        <v>8</v>
      </c>
      <c r="AG26" s="104">
        <f>SUM(AG8,AG14,AG20)</f>
        <v>2000</v>
      </c>
      <c r="AH26" s="104">
        <f t="shared" ref="AH26:AM26" si="58">SUM(AH8,AH14,AH20)</f>
        <v>100</v>
      </c>
      <c r="AI26" s="104">
        <f t="shared" si="58"/>
        <v>0</v>
      </c>
      <c r="AJ26" s="104"/>
      <c r="AK26" s="104">
        <f t="shared" si="58"/>
        <v>0</v>
      </c>
      <c r="AL26" s="104">
        <f t="shared" si="58"/>
        <v>0</v>
      </c>
      <c r="AM26" s="105">
        <f t="shared" si="58"/>
        <v>2100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STAFF_DAYS!K27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STAFF_DAYS!K28</f>
        <v>87</v>
      </c>
      <c r="F28" s="110">
        <f>SUM(F29:F43)</f>
        <v>21750</v>
      </c>
      <c r="G28" s="110">
        <f t="shared" ref="G28:L28" si="59">SUM(G29:G43)</f>
        <v>1087.5</v>
      </c>
      <c r="H28" s="110">
        <f t="shared" si="59"/>
        <v>14800</v>
      </c>
      <c r="I28" s="110"/>
      <c r="J28" s="110">
        <f t="shared" si="59"/>
        <v>14300</v>
      </c>
      <c r="K28" s="110">
        <f t="shared" si="59"/>
        <v>0</v>
      </c>
      <c r="L28" s="111">
        <f t="shared" si="59"/>
        <v>51937.5</v>
      </c>
      <c r="N28" s="161">
        <f>SUM(N29:N43)</f>
        <v>29</v>
      </c>
      <c r="O28" s="110">
        <f>SUM(O29:O43)</f>
        <v>7250</v>
      </c>
      <c r="P28" s="110">
        <f t="shared" ref="P28:U28" si="60">SUM(P29:P43)</f>
        <v>362.5</v>
      </c>
      <c r="Q28" s="110">
        <f t="shared" si="60"/>
        <v>7100</v>
      </c>
      <c r="R28" s="110"/>
      <c r="S28" s="110">
        <f t="shared" ref="S28" si="61">SUM(S29:S43)</f>
        <v>2000</v>
      </c>
      <c r="T28" s="110">
        <f t="shared" si="60"/>
        <v>0</v>
      </c>
      <c r="U28" s="111">
        <f t="shared" si="60"/>
        <v>16712.5</v>
      </c>
      <c r="W28" s="161">
        <f>SUM(W29:W43)</f>
        <v>29</v>
      </c>
      <c r="X28" s="110">
        <f>SUM(X29:X43)</f>
        <v>7250</v>
      </c>
      <c r="Y28" s="110">
        <f t="shared" ref="Y28:AD28" si="62">SUM(Y29:Y43)</f>
        <v>362.5</v>
      </c>
      <c r="Z28" s="110">
        <f t="shared" si="62"/>
        <v>3000</v>
      </c>
      <c r="AA28" s="110"/>
      <c r="AB28" s="110">
        <f t="shared" ref="AB28" si="63">SUM(AB29:AB43)</f>
        <v>3000</v>
      </c>
      <c r="AC28" s="110">
        <f t="shared" si="62"/>
        <v>0</v>
      </c>
      <c r="AD28" s="111">
        <f t="shared" si="62"/>
        <v>13612.5</v>
      </c>
      <c r="AF28" s="161">
        <f>SUM(AF29:AF43)</f>
        <v>29</v>
      </c>
      <c r="AG28" s="110">
        <f>SUM(AG29:AG43)</f>
        <v>7250</v>
      </c>
      <c r="AH28" s="110">
        <f t="shared" ref="AH28:AM28" si="64">SUM(AH29:AH43)</f>
        <v>362.5</v>
      </c>
      <c r="AI28" s="110">
        <f t="shared" si="64"/>
        <v>4700</v>
      </c>
      <c r="AJ28" s="110"/>
      <c r="AK28" s="110">
        <f t="shared" ref="AK28" si="65">SUM(AK29:AK43)</f>
        <v>9300</v>
      </c>
      <c r="AL28" s="110">
        <f t="shared" si="64"/>
        <v>0</v>
      </c>
      <c r="AM28" s="111">
        <f t="shared" si="64"/>
        <v>21612.5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STAFF_DAYS!K29</f>
        <v>4</v>
      </c>
      <c r="F29" s="114">
        <f t="shared" ref="F29:F43" si="66">E29*F$2</f>
        <v>1000</v>
      </c>
      <c r="G29" s="115">
        <f t="shared" ref="G29:G43" si="67">F29*0.05</f>
        <v>50</v>
      </c>
      <c r="H29" s="116"/>
      <c r="I29" s="116"/>
      <c r="J29" s="116"/>
      <c r="K29" s="116"/>
      <c r="L29" s="152">
        <f t="shared" ref="L29:L43" si="68">SUM(F29:K29)</f>
        <v>1050</v>
      </c>
      <c r="N29" s="242">
        <f>E29</f>
        <v>4</v>
      </c>
      <c r="O29" s="115">
        <f t="shared" ref="O29:O43" si="69">N29*F$2</f>
        <v>1000</v>
      </c>
      <c r="P29" s="115">
        <f t="shared" ref="P29:P43" si="70">O29*0.05</f>
        <v>50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1050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STAFF_DAYS!K30</f>
        <v>3</v>
      </c>
      <c r="F30" s="114">
        <f t="shared" si="66"/>
        <v>750</v>
      </c>
      <c r="G30" s="115">
        <f t="shared" si="67"/>
        <v>37.5</v>
      </c>
      <c r="H30" s="116"/>
      <c r="I30" s="116"/>
      <c r="J30" s="116"/>
      <c r="K30" s="116"/>
      <c r="L30" s="152">
        <f t="shared" si="68"/>
        <v>787.5</v>
      </c>
      <c r="N30" s="242">
        <f t="shared" ref="N30:N32" si="81">E30</f>
        <v>3</v>
      </c>
      <c r="O30" s="115">
        <f t="shared" si="69"/>
        <v>750</v>
      </c>
      <c r="P30" s="115">
        <f t="shared" si="70"/>
        <v>37.5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787.5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STAFF_DAYS!K31</f>
        <v>8</v>
      </c>
      <c r="F31" s="114">
        <f t="shared" si="66"/>
        <v>2000</v>
      </c>
      <c r="G31" s="115">
        <f t="shared" si="67"/>
        <v>100</v>
      </c>
      <c r="H31" s="116">
        <v>2100</v>
      </c>
      <c r="I31" s="116" t="s">
        <v>206</v>
      </c>
      <c r="J31" s="116">
        <v>1000</v>
      </c>
      <c r="K31" s="116"/>
      <c r="L31" s="152">
        <f t="shared" si="68"/>
        <v>5200</v>
      </c>
      <c r="N31" s="242">
        <f t="shared" si="81"/>
        <v>8</v>
      </c>
      <c r="O31" s="115">
        <f t="shared" si="69"/>
        <v>2000</v>
      </c>
      <c r="P31" s="115">
        <f t="shared" si="70"/>
        <v>100</v>
      </c>
      <c r="Q31" s="116">
        <f t="shared" si="82"/>
        <v>2100</v>
      </c>
      <c r="R31" s="116" t="str">
        <f t="shared" si="71"/>
        <v>Exp. &amp; non-staff Travel</v>
      </c>
      <c r="S31" s="116">
        <f>J31</f>
        <v>1000</v>
      </c>
      <c r="T31" s="116"/>
      <c r="U31" s="152">
        <f t="shared" si="72"/>
        <v>5200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STAFF_DAYS!K32</f>
        <v>6</v>
      </c>
      <c r="F32" s="114">
        <f t="shared" si="66"/>
        <v>1500</v>
      </c>
      <c r="G32" s="115">
        <f t="shared" si="67"/>
        <v>75</v>
      </c>
      <c r="H32" s="116">
        <v>2200</v>
      </c>
      <c r="I32" s="116" t="s">
        <v>206</v>
      </c>
      <c r="J32" s="116">
        <v>1000</v>
      </c>
      <c r="K32" s="116"/>
      <c r="L32" s="152">
        <f t="shared" si="68"/>
        <v>4775</v>
      </c>
      <c r="N32" s="242">
        <f t="shared" si="81"/>
        <v>6</v>
      </c>
      <c r="O32" s="115">
        <f t="shared" si="69"/>
        <v>1500</v>
      </c>
      <c r="P32" s="115">
        <f t="shared" si="70"/>
        <v>75</v>
      </c>
      <c r="Q32" s="116">
        <f t="shared" si="82"/>
        <v>2200</v>
      </c>
      <c r="R32" s="116" t="str">
        <f t="shared" si="71"/>
        <v>Exp. &amp; non-staff Travel</v>
      </c>
      <c r="S32" s="116">
        <f>J32</f>
        <v>1000</v>
      </c>
      <c r="T32" s="116"/>
      <c r="U32" s="152">
        <f t="shared" si="72"/>
        <v>4775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STAFF_DAYS!K33</f>
        <v>6</v>
      </c>
      <c r="F33" s="114">
        <f t="shared" si="66"/>
        <v>1500</v>
      </c>
      <c r="G33" s="115">
        <f t="shared" si="67"/>
        <v>75</v>
      </c>
      <c r="H33" s="116">
        <v>1300</v>
      </c>
      <c r="I33" s="116" t="s">
        <v>206</v>
      </c>
      <c r="J33" s="116">
        <v>1300</v>
      </c>
      <c r="K33" s="116"/>
      <c r="L33" s="152">
        <f t="shared" si="68"/>
        <v>4175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1500</v>
      </c>
      <c r="Y33" s="115">
        <f t="shared" si="74"/>
        <v>75</v>
      </c>
      <c r="Z33" s="116" cm="1">
        <f t="array" ref="Z33:Z36">H33:H36</f>
        <v>1300</v>
      </c>
      <c r="AA33" s="116" t="str">
        <f t="shared" si="75"/>
        <v>Exp. &amp; non-staff Travel</v>
      </c>
      <c r="AB33" s="116" cm="1">
        <f t="array" ref="AB33:AB36">J33:J36</f>
        <v>1300</v>
      </c>
      <c r="AC33" s="116"/>
      <c r="AD33" s="152">
        <f t="shared" si="76"/>
        <v>4175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STAFF_DAYS!K34</f>
        <v>6</v>
      </c>
      <c r="F34" s="114">
        <f t="shared" si="66"/>
        <v>1500</v>
      </c>
      <c r="G34" s="115">
        <f t="shared" si="67"/>
        <v>75</v>
      </c>
      <c r="H34" s="116">
        <v>800</v>
      </c>
      <c r="I34" s="116" t="s">
        <v>206</v>
      </c>
      <c r="J34" s="116">
        <v>800</v>
      </c>
      <c r="K34" s="116"/>
      <c r="L34" s="152">
        <f t="shared" si="68"/>
        <v>3175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Exp. &amp; non-staff Travel</v>
      </c>
      <c r="S34" s="116"/>
      <c r="T34" s="116"/>
      <c r="U34" s="152">
        <f t="shared" si="72"/>
        <v>0</v>
      </c>
      <c r="W34" s="242">
        <v>6</v>
      </c>
      <c r="X34" s="115">
        <f t="shared" si="73"/>
        <v>1500</v>
      </c>
      <c r="Y34" s="115">
        <f t="shared" si="74"/>
        <v>75</v>
      </c>
      <c r="Z34" s="116">
        <v>800</v>
      </c>
      <c r="AA34" s="116" t="str">
        <f t="shared" si="75"/>
        <v>Exp. &amp; non-staff Travel</v>
      </c>
      <c r="AB34" s="116">
        <v>800</v>
      </c>
      <c r="AC34" s="116"/>
      <c r="AD34" s="152">
        <f t="shared" si="76"/>
        <v>3175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Exp. &amp; non-staff Travel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STAFF_DAYS!K35</f>
        <v>6</v>
      </c>
      <c r="F35" s="114">
        <f t="shared" si="66"/>
        <v>1500</v>
      </c>
      <c r="G35" s="115">
        <f t="shared" si="67"/>
        <v>75</v>
      </c>
      <c r="H35" s="116">
        <v>900</v>
      </c>
      <c r="I35" s="116" t="s">
        <v>206</v>
      </c>
      <c r="J35" s="116">
        <v>900</v>
      </c>
      <c r="K35" s="116"/>
      <c r="L35" s="152">
        <f t="shared" si="68"/>
        <v>3375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Exp. &amp; non-staff Travel</v>
      </c>
      <c r="S35" s="116"/>
      <c r="T35" s="116"/>
      <c r="U35" s="152">
        <f t="shared" si="72"/>
        <v>0</v>
      </c>
      <c r="W35" s="242">
        <v>6</v>
      </c>
      <c r="X35" s="115">
        <f t="shared" si="73"/>
        <v>1500</v>
      </c>
      <c r="Y35" s="115">
        <f t="shared" si="74"/>
        <v>75</v>
      </c>
      <c r="Z35" s="116">
        <v>900</v>
      </c>
      <c r="AA35" s="116" t="str">
        <f t="shared" si="75"/>
        <v>Exp. &amp; non-staff Travel</v>
      </c>
      <c r="AB35" s="116">
        <v>900</v>
      </c>
      <c r="AC35" s="116"/>
      <c r="AD35" s="152">
        <f t="shared" si="76"/>
        <v>3375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Exp. &amp; non-staff Travel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STAFF_DAYS!K36</f>
        <v>6</v>
      </c>
      <c r="F36" s="114">
        <f t="shared" si="66"/>
        <v>1500</v>
      </c>
      <c r="G36" s="115">
        <f t="shared" si="67"/>
        <v>75</v>
      </c>
      <c r="H36" s="116">
        <v>0</v>
      </c>
      <c r="I36" s="116"/>
      <c r="J36" s="116"/>
      <c r="K36" s="116"/>
      <c r="L36" s="152">
        <f t="shared" si="68"/>
        <v>1575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/>
      </c>
      <c r="S36" s="116"/>
      <c r="T36" s="116"/>
      <c r="U36" s="152">
        <f t="shared" si="72"/>
        <v>0</v>
      </c>
      <c r="W36" s="242">
        <v>6</v>
      </c>
      <c r="X36" s="115">
        <f t="shared" si="73"/>
        <v>1500</v>
      </c>
      <c r="Y36" s="115">
        <f t="shared" si="74"/>
        <v>75</v>
      </c>
      <c r="Z36" s="116">
        <v>0</v>
      </c>
      <c r="AA36" s="116" t="str">
        <f t="shared" si="75"/>
        <v/>
      </c>
      <c r="AB36" s="116">
        <v>0</v>
      </c>
      <c r="AC36" s="116"/>
      <c r="AD36" s="152">
        <f t="shared" si="76"/>
        <v>1575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/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STAFF_DAYS!K37</f>
        <v>6</v>
      </c>
      <c r="F37" s="114">
        <f t="shared" si="66"/>
        <v>1500</v>
      </c>
      <c r="G37" s="115">
        <f t="shared" si="67"/>
        <v>75</v>
      </c>
      <c r="H37" s="116">
        <v>0</v>
      </c>
      <c r="I37" s="116" t="s">
        <v>204</v>
      </c>
      <c r="J37" s="116">
        <v>6000</v>
      </c>
      <c r="K37" s="116"/>
      <c r="L37" s="152">
        <f t="shared" si="68"/>
        <v>7575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Ext. Meeting Organisation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Ext. Meeting Organisation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1500</v>
      </c>
      <c r="AH37" s="115">
        <f t="shared" si="78"/>
        <v>75</v>
      </c>
      <c r="AI37" s="116" cm="1">
        <f t="array" ref="AI37:AI40">H37:H40</f>
        <v>0</v>
      </c>
      <c r="AJ37" s="116" t="str">
        <f t="shared" si="79"/>
        <v>Ext. Meeting Organisation</v>
      </c>
      <c r="AK37" s="116" cm="1">
        <f t="array" ref="AK37:AK40">J37:J40</f>
        <v>6000</v>
      </c>
      <c r="AL37" s="116"/>
      <c r="AM37" s="152">
        <f t="shared" si="80"/>
        <v>7575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STAFF_DAYS!K38</f>
        <v>6</v>
      </c>
      <c r="F38" s="114">
        <f t="shared" si="66"/>
        <v>1500</v>
      </c>
      <c r="G38" s="115">
        <f t="shared" si="67"/>
        <v>75</v>
      </c>
      <c r="H38" s="116">
        <v>1200</v>
      </c>
      <c r="I38" s="116" t="s">
        <v>206</v>
      </c>
      <c r="J38" s="116">
        <v>1200</v>
      </c>
      <c r="K38" s="116"/>
      <c r="L38" s="152">
        <f t="shared" si="68"/>
        <v>3975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Exp. &amp; non-staff Travel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Exp. &amp; non-staff Travel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1500</v>
      </c>
      <c r="AH38" s="115">
        <f t="shared" si="78"/>
        <v>75</v>
      </c>
      <c r="AI38" s="116">
        <v>1200</v>
      </c>
      <c r="AJ38" s="116" t="str">
        <f t="shared" si="79"/>
        <v>Exp. &amp; non-staff Travel</v>
      </c>
      <c r="AK38" s="116">
        <v>1200</v>
      </c>
      <c r="AL38" s="116"/>
      <c r="AM38" s="152">
        <f t="shared" si="80"/>
        <v>3975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STAFF_DAYS!K39</f>
        <v>6</v>
      </c>
      <c r="F39" s="114">
        <f t="shared" si="66"/>
        <v>1500</v>
      </c>
      <c r="G39" s="115">
        <f t="shared" si="67"/>
        <v>75</v>
      </c>
      <c r="H39" s="116">
        <v>2400</v>
      </c>
      <c r="I39" s="116" t="s">
        <v>206</v>
      </c>
      <c r="J39" s="116">
        <v>1100</v>
      </c>
      <c r="K39" s="116"/>
      <c r="L39" s="152">
        <f t="shared" si="68"/>
        <v>5075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1500</v>
      </c>
      <c r="AH39" s="115">
        <f t="shared" si="78"/>
        <v>75</v>
      </c>
      <c r="AI39" s="116">
        <v>2400</v>
      </c>
      <c r="AJ39" s="116" t="str">
        <f t="shared" si="79"/>
        <v>Exp. &amp; non-staff Travel</v>
      </c>
      <c r="AK39" s="116">
        <v>1100</v>
      </c>
      <c r="AL39" s="116"/>
      <c r="AM39" s="152">
        <f t="shared" si="80"/>
        <v>5075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STAFF_DAYS!K40</f>
        <v>6</v>
      </c>
      <c r="F40" s="114">
        <f t="shared" si="66"/>
        <v>1500</v>
      </c>
      <c r="G40" s="115">
        <f t="shared" si="67"/>
        <v>75</v>
      </c>
      <c r="H40" s="116">
        <v>1100</v>
      </c>
      <c r="I40" s="116" t="s">
        <v>206</v>
      </c>
      <c r="J40" s="116">
        <v>1000</v>
      </c>
      <c r="K40" s="116"/>
      <c r="L40" s="152">
        <f t="shared" si="68"/>
        <v>3675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1500</v>
      </c>
      <c r="AH40" s="115">
        <f t="shared" si="78"/>
        <v>75</v>
      </c>
      <c r="AI40" s="116">
        <v>1100</v>
      </c>
      <c r="AJ40" s="116" t="str">
        <f t="shared" si="79"/>
        <v>Exp. &amp; non-staff Travel</v>
      </c>
      <c r="AK40" s="116">
        <v>1000</v>
      </c>
      <c r="AL40" s="116"/>
      <c r="AM40" s="152">
        <f t="shared" si="80"/>
        <v>3675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STAFF_DAYS!K41</f>
        <v>6</v>
      </c>
      <c r="F41" s="114">
        <f t="shared" si="66"/>
        <v>1500</v>
      </c>
      <c r="G41" s="115">
        <f t="shared" si="67"/>
        <v>75</v>
      </c>
      <c r="H41" s="116"/>
      <c r="I41" s="116"/>
      <c r="J41" s="116"/>
      <c r="K41" s="116"/>
      <c r="L41" s="152">
        <f t="shared" si="68"/>
        <v>1575</v>
      </c>
      <c r="N41" s="242">
        <f>E41/3</f>
        <v>2</v>
      </c>
      <c r="O41" s="115">
        <f t="shared" si="69"/>
        <v>500</v>
      </c>
      <c r="P41" s="115">
        <f t="shared" si="70"/>
        <v>25</v>
      </c>
      <c r="Q41" s="116"/>
      <c r="R41" s="116" t="str">
        <f t="shared" si="71"/>
        <v/>
      </c>
      <c r="S41" s="116"/>
      <c r="T41" s="116"/>
      <c r="U41" s="152">
        <f t="shared" si="72"/>
        <v>525</v>
      </c>
      <c r="W41" s="242">
        <f>E41/3</f>
        <v>2</v>
      </c>
      <c r="X41" s="115">
        <f t="shared" si="73"/>
        <v>500</v>
      </c>
      <c r="Y41" s="115">
        <f t="shared" si="74"/>
        <v>25</v>
      </c>
      <c r="Z41" s="116"/>
      <c r="AA41" s="116" t="str">
        <f t="shared" si="75"/>
        <v/>
      </c>
      <c r="AB41" s="116"/>
      <c r="AC41" s="116"/>
      <c r="AD41" s="152">
        <f t="shared" si="76"/>
        <v>525</v>
      </c>
      <c r="AF41" s="242">
        <f>E41/3</f>
        <v>2</v>
      </c>
      <c r="AG41" s="115">
        <f t="shared" si="77"/>
        <v>500</v>
      </c>
      <c r="AH41" s="115">
        <f t="shared" si="78"/>
        <v>25</v>
      </c>
      <c r="AI41" s="116"/>
      <c r="AJ41" s="116" t="str">
        <f t="shared" si="79"/>
        <v/>
      </c>
      <c r="AK41" s="116"/>
      <c r="AL41" s="116"/>
      <c r="AM41" s="152">
        <f t="shared" si="80"/>
        <v>525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STAFF_DAYS!K42</f>
        <v>6</v>
      </c>
      <c r="F42" s="114">
        <f t="shared" si="66"/>
        <v>1500</v>
      </c>
      <c r="G42" s="115">
        <f t="shared" si="67"/>
        <v>75</v>
      </c>
      <c r="H42" s="116"/>
      <c r="I42" s="116"/>
      <c r="J42" s="116"/>
      <c r="K42" s="116"/>
      <c r="L42" s="152">
        <f t="shared" si="68"/>
        <v>1575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750</v>
      </c>
      <c r="Y42" s="115">
        <f t="shared" si="74"/>
        <v>37.5</v>
      </c>
      <c r="Z42" s="116"/>
      <c r="AA42" s="116" t="str">
        <f t="shared" si="75"/>
        <v/>
      </c>
      <c r="AB42" s="116"/>
      <c r="AC42" s="116"/>
      <c r="AD42" s="152">
        <f t="shared" si="76"/>
        <v>787.5</v>
      </c>
      <c r="AF42" s="242">
        <f>E42/2</f>
        <v>3</v>
      </c>
      <c r="AG42" s="115">
        <f t="shared" si="77"/>
        <v>750</v>
      </c>
      <c r="AH42" s="115">
        <f t="shared" si="78"/>
        <v>37.5</v>
      </c>
      <c r="AI42" s="116"/>
      <c r="AJ42" s="116" t="str">
        <f t="shared" si="79"/>
        <v/>
      </c>
      <c r="AK42" s="116"/>
      <c r="AL42" s="116"/>
      <c r="AM42" s="152">
        <f t="shared" si="80"/>
        <v>787.5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STAFF_DAYS!K43</f>
        <v>6</v>
      </c>
      <c r="F43" s="119">
        <f t="shared" si="66"/>
        <v>1500</v>
      </c>
      <c r="G43" s="120">
        <f t="shared" si="67"/>
        <v>75</v>
      </c>
      <c r="H43" s="121">
        <v>2800</v>
      </c>
      <c r="I43" s="121"/>
      <c r="J43" s="121"/>
      <c r="K43" s="121"/>
      <c r="L43" s="153">
        <f t="shared" si="68"/>
        <v>4375</v>
      </c>
      <c r="N43" s="243">
        <f>E43</f>
        <v>6</v>
      </c>
      <c r="O43" s="120">
        <f t="shared" si="69"/>
        <v>1500</v>
      </c>
      <c r="P43" s="120">
        <f t="shared" si="70"/>
        <v>75</v>
      </c>
      <c r="Q43" s="121">
        <f>H43</f>
        <v>2800</v>
      </c>
      <c r="R43" s="121" t="str">
        <f t="shared" si="71"/>
        <v/>
      </c>
      <c r="S43" s="121"/>
      <c r="T43" s="121"/>
      <c r="U43" s="153">
        <f t="shared" si="72"/>
        <v>4375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STAFF_DAYS!K44</f>
        <v>17</v>
      </c>
      <c r="F44" s="110">
        <f>SUM(F45:F59)</f>
        <v>4250</v>
      </c>
      <c r="G44" s="110">
        <f t="shared" ref="G44:H44" si="83">SUM(G45:G59)</f>
        <v>212.5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4462.5</v>
      </c>
      <c r="N44" s="161">
        <f>SUM(N45:N59)</f>
        <v>7</v>
      </c>
      <c r="O44" s="110">
        <f>SUM(O45:O59)</f>
        <v>1750</v>
      </c>
      <c r="P44" s="110">
        <f t="shared" ref="P44:U44" si="85">SUM(P45:P59)</f>
        <v>87.5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1837.5</v>
      </c>
      <c r="W44" s="161">
        <f>SUM(W45:W59)</f>
        <v>1</v>
      </c>
      <c r="X44" s="110">
        <f>SUM(X45:X59)</f>
        <v>250</v>
      </c>
      <c r="Y44" s="110">
        <f t="shared" ref="Y44:AD44" si="87">SUM(Y45:Y59)</f>
        <v>12.5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262.5</v>
      </c>
      <c r="AF44" s="161">
        <f>SUM(AF45:AF59)</f>
        <v>9</v>
      </c>
      <c r="AG44" s="110">
        <f>SUM(AG45:AG59)</f>
        <v>2250</v>
      </c>
      <c r="AH44" s="110">
        <f t="shared" ref="AH44:AM44" si="89">SUM(AH45:AH59)</f>
        <v>112.5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2362.5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STAFF_DAYS!K45</f>
        <v>1</v>
      </c>
      <c r="F45" s="114">
        <f t="shared" ref="F45:F59" si="91">E45*F$2</f>
        <v>250</v>
      </c>
      <c r="G45" s="115">
        <f t="shared" ref="G45:G59" si="92">F45*0.05</f>
        <v>12.5</v>
      </c>
      <c r="H45" s="116"/>
      <c r="I45" s="116"/>
      <c r="J45" s="116"/>
      <c r="K45" s="116"/>
      <c r="L45" s="152">
        <f t="shared" ref="L45:L59" si="93">SUM(F45:K45)</f>
        <v>262.5</v>
      </c>
      <c r="N45" s="242">
        <f>E45</f>
        <v>1</v>
      </c>
      <c r="O45" s="115">
        <f t="shared" ref="O45:O59" si="94">N45*F$2</f>
        <v>250</v>
      </c>
      <c r="P45" s="115">
        <f t="shared" ref="P45:P59" si="95">O45*0.05</f>
        <v>12.5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262.5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STAFF_DAYS!K46</f>
        <v>1</v>
      </c>
      <c r="F46" s="114">
        <f t="shared" si="91"/>
        <v>250</v>
      </c>
      <c r="G46" s="115">
        <f t="shared" si="92"/>
        <v>12.5</v>
      </c>
      <c r="H46" s="116"/>
      <c r="I46" s="116"/>
      <c r="J46" s="116"/>
      <c r="K46" s="116"/>
      <c r="L46" s="152">
        <f t="shared" si="93"/>
        <v>262.5</v>
      </c>
      <c r="N46" s="242">
        <f t="shared" ref="N46:N49" si="106">E46</f>
        <v>1</v>
      </c>
      <c r="O46" s="115">
        <f t="shared" si="94"/>
        <v>250</v>
      </c>
      <c r="P46" s="115">
        <f t="shared" si="95"/>
        <v>12.5</v>
      </c>
      <c r="Q46" s="116"/>
      <c r="R46" s="116" t="str">
        <f t="shared" si="96"/>
        <v/>
      </c>
      <c r="S46" s="116"/>
      <c r="T46" s="116"/>
      <c r="U46" s="152">
        <f t="shared" si="97"/>
        <v>262.5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STAFF_DAYS!K47</f>
        <v>1</v>
      </c>
      <c r="F47" s="114">
        <f t="shared" si="91"/>
        <v>250</v>
      </c>
      <c r="G47" s="115">
        <f t="shared" si="92"/>
        <v>12.5</v>
      </c>
      <c r="H47" s="116"/>
      <c r="I47" s="116"/>
      <c r="J47" s="116"/>
      <c r="K47" s="116"/>
      <c r="L47" s="152">
        <f t="shared" si="93"/>
        <v>262.5</v>
      </c>
      <c r="N47" s="242">
        <f t="shared" si="106"/>
        <v>1</v>
      </c>
      <c r="O47" s="115">
        <f t="shared" si="94"/>
        <v>250</v>
      </c>
      <c r="P47" s="115">
        <f t="shared" si="95"/>
        <v>12.5</v>
      </c>
      <c r="Q47" s="116"/>
      <c r="R47" s="116" t="str">
        <f t="shared" si="96"/>
        <v/>
      </c>
      <c r="S47" s="116"/>
      <c r="T47" s="116"/>
      <c r="U47" s="152">
        <f t="shared" si="97"/>
        <v>262.5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STAFF_DAYS!K48</f>
        <v>2</v>
      </c>
      <c r="F48" s="114">
        <f t="shared" si="91"/>
        <v>500</v>
      </c>
      <c r="G48" s="115">
        <f t="shared" si="92"/>
        <v>25</v>
      </c>
      <c r="H48" s="116"/>
      <c r="I48" s="116"/>
      <c r="J48" s="116"/>
      <c r="K48" s="116"/>
      <c r="L48" s="152">
        <f t="shared" si="93"/>
        <v>525</v>
      </c>
      <c r="N48" s="242">
        <f t="shared" si="106"/>
        <v>2</v>
      </c>
      <c r="O48" s="115">
        <f t="shared" si="94"/>
        <v>500</v>
      </c>
      <c r="P48" s="115">
        <f t="shared" si="95"/>
        <v>25</v>
      </c>
      <c r="Q48" s="116"/>
      <c r="R48" s="116" t="str">
        <f t="shared" si="96"/>
        <v/>
      </c>
      <c r="S48" s="116"/>
      <c r="T48" s="116"/>
      <c r="U48" s="152">
        <f t="shared" si="97"/>
        <v>525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STAFF_DAYS!K49</f>
        <v>2</v>
      </c>
      <c r="F49" s="114">
        <f t="shared" si="91"/>
        <v>500</v>
      </c>
      <c r="G49" s="115">
        <f t="shared" si="92"/>
        <v>25</v>
      </c>
      <c r="H49" s="116"/>
      <c r="I49" s="116"/>
      <c r="J49" s="116"/>
      <c r="K49" s="116"/>
      <c r="L49" s="152">
        <f t="shared" si="93"/>
        <v>525</v>
      </c>
      <c r="N49" s="242">
        <f t="shared" si="106"/>
        <v>2</v>
      </c>
      <c r="O49" s="115">
        <f t="shared" si="94"/>
        <v>500</v>
      </c>
      <c r="P49" s="115">
        <f t="shared" si="95"/>
        <v>25</v>
      </c>
      <c r="Q49" s="116"/>
      <c r="R49" s="116" t="str">
        <f t="shared" si="96"/>
        <v/>
      </c>
      <c r="S49" s="116"/>
      <c r="T49" s="116"/>
      <c r="U49" s="152">
        <f t="shared" si="97"/>
        <v>525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STAFF_DAYS!K50</f>
        <v>1</v>
      </c>
      <c r="F50" s="114">
        <f t="shared" si="91"/>
        <v>250</v>
      </c>
      <c r="G50" s="115">
        <f t="shared" si="92"/>
        <v>12.5</v>
      </c>
      <c r="H50" s="116"/>
      <c r="I50" s="116"/>
      <c r="J50" s="116"/>
      <c r="K50" s="116"/>
      <c r="L50" s="152">
        <f t="shared" si="93"/>
        <v>262.5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250</v>
      </c>
      <c r="Y50" s="115">
        <f t="shared" si="99"/>
        <v>12.5</v>
      </c>
      <c r="Z50" s="116"/>
      <c r="AA50" s="116" t="str">
        <f t="shared" si="100"/>
        <v/>
      </c>
      <c r="AB50" s="116"/>
      <c r="AC50" s="116"/>
      <c r="AD50" s="152">
        <f t="shared" si="101"/>
        <v>262.5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STAFF_DAYS!K51</f>
        <v>3</v>
      </c>
      <c r="F51" s="114">
        <f t="shared" si="91"/>
        <v>750</v>
      </c>
      <c r="G51" s="115">
        <f t="shared" si="92"/>
        <v>37.5</v>
      </c>
      <c r="H51" s="116"/>
      <c r="I51" s="116"/>
      <c r="J51" s="116"/>
      <c r="K51" s="116"/>
      <c r="L51" s="152">
        <f t="shared" si="93"/>
        <v>787.5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750</v>
      </c>
      <c r="AH51" s="115">
        <f t="shared" si="103"/>
        <v>37.5</v>
      </c>
      <c r="AI51" s="116"/>
      <c r="AJ51" s="116" t="str">
        <f t="shared" si="104"/>
        <v/>
      </c>
      <c r="AK51" s="116"/>
      <c r="AL51" s="116"/>
      <c r="AM51" s="152">
        <f t="shared" si="105"/>
        <v>787.5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STAFF_DAYS!K52</f>
        <v>6</v>
      </c>
      <c r="F52" s="114">
        <f t="shared" si="91"/>
        <v>1500</v>
      </c>
      <c r="G52" s="115">
        <f t="shared" si="92"/>
        <v>75</v>
      </c>
      <c r="H52" s="116"/>
      <c r="I52" s="116"/>
      <c r="J52" s="116"/>
      <c r="K52" s="116"/>
      <c r="L52" s="152">
        <f t="shared" si="93"/>
        <v>1575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1500</v>
      </c>
      <c r="AH52" s="115">
        <f t="shared" si="103"/>
        <v>75</v>
      </c>
      <c r="AI52" s="116"/>
      <c r="AJ52" s="116" t="str">
        <f t="shared" si="104"/>
        <v/>
      </c>
      <c r="AK52" s="116"/>
      <c r="AL52" s="116"/>
      <c r="AM52" s="152">
        <f t="shared" si="105"/>
        <v>1575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STAFF_DAYS!K53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STAFF_DAYS!K54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STAFF_DAYS!K55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STAFF_DAYS!K56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STAFF_DAYS!K57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STAFF_DAYS!K58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STAFF_DAYS!K59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STAFF_DAYS!K60</f>
        <v>104</v>
      </c>
      <c r="F60" s="124">
        <f>SUM(F28,F44)</f>
        <v>26000</v>
      </c>
      <c r="G60" s="124">
        <f t="shared" ref="G60:L60" si="107">SUM(G28,G44)</f>
        <v>1300</v>
      </c>
      <c r="H60" s="124">
        <f t="shared" si="107"/>
        <v>14800</v>
      </c>
      <c r="I60" s="124"/>
      <c r="J60" s="124">
        <f t="shared" si="107"/>
        <v>14300</v>
      </c>
      <c r="K60" s="124">
        <f t="shared" si="107"/>
        <v>0</v>
      </c>
      <c r="L60" s="125">
        <f t="shared" si="107"/>
        <v>56400</v>
      </c>
      <c r="N60" s="162">
        <f>SUM(N28,N44)</f>
        <v>36</v>
      </c>
      <c r="O60" s="124">
        <f>SUM(O28,O44)</f>
        <v>9000</v>
      </c>
      <c r="P60" s="124">
        <f t="shared" ref="P60:U60" si="108">SUM(P28,P44)</f>
        <v>450</v>
      </c>
      <c r="Q60" s="124">
        <f t="shared" si="108"/>
        <v>7100</v>
      </c>
      <c r="R60" s="124"/>
      <c r="S60" s="124">
        <f t="shared" si="108"/>
        <v>2000</v>
      </c>
      <c r="T60" s="124">
        <f t="shared" si="108"/>
        <v>0</v>
      </c>
      <c r="U60" s="125">
        <f t="shared" si="108"/>
        <v>18550</v>
      </c>
      <c r="W60" s="162">
        <f>SUM(W28,W44)</f>
        <v>30</v>
      </c>
      <c r="X60" s="124">
        <f>SUM(X28,X44)</f>
        <v>7500</v>
      </c>
      <c r="Y60" s="124">
        <f t="shared" ref="Y60:AD60" si="109">SUM(Y28,Y44)</f>
        <v>375</v>
      </c>
      <c r="Z60" s="124">
        <f t="shared" si="109"/>
        <v>3000</v>
      </c>
      <c r="AA60" s="124"/>
      <c r="AB60" s="124">
        <f t="shared" si="109"/>
        <v>3000</v>
      </c>
      <c r="AC60" s="124">
        <f t="shared" si="109"/>
        <v>0</v>
      </c>
      <c r="AD60" s="125">
        <f t="shared" si="109"/>
        <v>13875</v>
      </c>
      <c r="AF60" s="162">
        <f>SUM(AF28,AF44)</f>
        <v>38</v>
      </c>
      <c r="AG60" s="124">
        <f>SUM(AG28,AG44)</f>
        <v>9500</v>
      </c>
      <c r="AH60" s="124">
        <f t="shared" ref="AH60:AM60" si="110">SUM(AH28,AH44)</f>
        <v>475</v>
      </c>
      <c r="AI60" s="124">
        <f t="shared" si="110"/>
        <v>4700</v>
      </c>
      <c r="AJ60" s="124"/>
      <c r="AK60" s="124">
        <f t="shared" si="110"/>
        <v>9300</v>
      </c>
      <c r="AL60" s="124">
        <f t="shared" si="110"/>
        <v>0</v>
      </c>
      <c r="AM60" s="125">
        <f t="shared" si="110"/>
        <v>23975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STAFF_DAYS!K61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STAFF_DAYS!K62</f>
        <v>22</v>
      </c>
      <c r="F62" s="132">
        <f>SUM(F63:F70)</f>
        <v>5500</v>
      </c>
      <c r="G62" s="132">
        <f t="shared" ref="G62:L62" si="111">SUM(G63:G70)</f>
        <v>275</v>
      </c>
      <c r="H62" s="132">
        <f t="shared" si="111"/>
        <v>0</v>
      </c>
      <c r="I62" s="132"/>
      <c r="J62" s="132">
        <f t="shared" si="111"/>
        <v>4000</v>
      </c>
      <c r="K62" s="132">
        <f t="shared" si="111"/>
        <v>0</v>
      </c>
      <c r="L62" s="133">
        <f t="shared" si="111"/>
        <v>9775</v>
      </c>
      <c r="N62" s="164">
        <f>SUM(N63:N70)</f>
        <v>14</v>
      </c>
      <c r="O62" s="132">
        <f>SUM(O63:O70)</f>
        <v>3500</v>
      </c>
      <c r="P62" s="132">
        <f t="shared" ref="P62:U62" si="112">SUM(P63:P70)</f>
        <v>175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3675</v>
      </c>
      <c r="W62" s="164">
        <f>SUM(W63:W70)</f>
        <v>4</v>
      </c>
      <c r="X62" s="132">
        <f>SUM(X63:X70)</f>
        <v>1000</v>
      </c>
      <c r="Y62" s="132">
        <f t="shared" ref="Y62:AD62" si="113">SUM(Y63:Y70)</f>
        <v>50</v>
      </c>
      <c r="Z62" s="132">
        <f t="shared" si="113"/>
        <v>0</v>
      </c>
      <c r="AA62" s="132"/>
      <c r="AB62" s="132">
        <f t="shared" si="113"/>
        <v>2000</v>
      </c>
      <c r="AC62" s="132">
        <f t="shared" si="113"/>
        <v>0</v>
      </c>
      <c r="AD62" s="133">
        <f t="shared" si="113"/>
        <v>3050</v>
      </c>
      <c r="AF62" s="164">
        <f>SUM(AF63:AF70)</f>
        <v>4</v>
      </c>
      <c r="AG62" s="132">
        <f>SUM(AG63:AG70)</f>
        <v>1000</v>
      </c>
      <c r="AH62" s="132">
        <f t="shared" ref="AH62:AM62" si="114">SUM(AH63:AH70)</f>
        <v>50</v>
      </c>
      <c r="AI62" s="132">
        <f t="shared" si="114"/>
        <v>0</v>
      </c>
      <c r="AJ62" s="132"/>
      <c r="AK62" s="132">
        <f t="shared" si="114"/>
        <v>2000</v>
      </c>
      <c r="AL62" s="132">
        <f t="shared" si="114"/>
        <v>0</v>
      </c>
      <c r="AM62" s="133">
        <f t="shared" si="114"/>
        <v>3050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STAFF_DAYS!K63</f>
        <v>2</v>
      </c>
      <c r="F63" s="136">
        <f t="shared" ref="F63:F70" si="115">E63*F$2</f>
        <v>500</v>
      </c>
      <c r="G63" s="137">
        <f t="shared" ref="G63:G70" si="116">F63*0.05</f>
        <v>25</v>
      </c>
      <c r="H63" s="138"/>
      <c r="I63" s="138"/>
      <c r="J63" s="138"/>
      <c r="K63" s="138"/>
      <c r="L63" s="154">
        <f t="shared" ref="L63:L70" si="117">SUM(F63:K63)</f>
        <v>525</v>
      </c>
      <c r="N63" s="244">
        <f>E63</f>
        <v>2</v>
      </c>
      <c r="O63" s="137">
        <f t="shared" ref="O63:O70" si="118">N63*F$2</f>
        <v>500</v>
      </c>
      <c r="P63" s="137">
        <f t="shared" ref="P63:P70" si="119">O63*0.05</f>
        <v>25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525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STAFF_DAYS!K64</f>
        <v>3</v>
      </c>
      <c r="F64" s="136">
        <f t="shared" si="115"/>
        <v>750</v>
      </c>
      <c r="G64" s="137">
        <f t="shared" si="116"/>
        <v>37.5</v>
      </c>
      <c r="H64" s="138"/>
      <c r="I64" s="138"/>
      <c r="J64" s="138"/>
      <c r="K64" s="138"/>
      <c r="L64" s="154">
        <f t="shared" si="117"/>
        <v>787.5</v>
      </c>
      <c r="N64" s="244">
        <f t="shared" ref="N64:N65" si="130">E64</f>
        <v>3</v>
      </c>
      <c r="O64" s="137">
        <f t="shared" si="118"/>
        <v>750</v>
      </c>
      <c r="P64" s="137">
        <f t="shared" si="119"/>
        <v>37.5</v>
      </c>
      <c r="Q64" s="138"/>
      <c r="R64" s="138" t="str">
        <f t="shared" si="120"/>
        <v/>
      </c>
      <c r="S64" s="138"/>
      <c r="T64" s="138"/>
      <c r="U64" s="154">
        <f t="shared" si="121"/>
        <v>787.5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STAFF_DAYS!K65</f>
        <v>1</v>
      </c>
      <c r="F65" s="136">
        <f t="shared" si="115"/>
        <v>250</v>
      </c>
      <c r="G65" s="137">
        <f t="shared" si="116"/>
        <v>12.5</v>
      </c>
      <c r="H65" s="138"/>
      <c r="I65" s="138" t="s">
        <v>204</v>
      </c>
      <c r="J65" s="138">
        <v>2400</v>
      </c>
      <c r="K65" s="138"/>
      <c r="L65" s="154">
        <f t="shared" si="117"/>
        <v>2662.5</v>
      </c>
      <c r="N65" s="244">
        <f t="shared" si="130"/>
        <v>1</v>
      </c>
      <c r="O65" s="137">
        <f t="shared" si="118"/>
        <v>250</v>
      </c>
      <c r="P65" s="137">
        <f t="shared" si="119"/>
        <v>12.5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262.5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1200</v>
      </c>
      <c r="AC65" s="138"/>
      <c r="AD65" s="154">
        <f t="shared" si="125"/>
        <v>1200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1200</v>
      </c>
      <c r="AL65" s="138"/>
      <c r="AM65" s="154">
        <f t="shared" si="129"/>
        <v>1200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STAFF_DAYS!K66</f>
        <v>8</v>
      </c>
      <c r="F66" s="136">
        <f t="shared" si="115"/>
        <v>2000</v>
      </c>
      <c r="G66" s="137">
        <f t="shared" si="116"/>
        <v>100</v>
      </c>
      <c r="H66" s="138"/>
      <c r="I66" s="138" t="s">
        <v>204</v>
      </c>
      <c r="J66" s="138">
        <v>1600</v>
      </c>
      <c r="K66" s="138"/>
      <c r="L66" s="154">
        <f t="shared" si="117"/>
        <v>3700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1000</v>
      </c>
      <c r="Y66" s="137">
        <f t="shared" si="123"/>
        <v>50</v>
      </c>
      <c r="Z66" s="138"/>
      <c r="AA66" s="138" t="str">
        <f t="shared" si="124"/>
        <v>Ext. Meeting Organisation</v>
      </c>
      <c r="AB66" s="138">
        <f>J66*0.5</f>
        <v>800</v>
      </c>
      <c r="AC66" s="138"/>
      <c r="AD66" s="154">
        <f t="shared" si="125"/>
        <v>1850</v>
      </c>
      <c r="AF66" s="244">
        <f>E66*0.5</f>
        <v>4</v>
      </c>
      <c r="AG66" s="137">
        <f t="shared" si="126"/>
        <v>1000</v>
      </c>
      <c r="AH66" s="137">
        <f t="shared" si="127"/>
        <v>50</v>
      </c>
      <c r="AI66" s="138"/>
      <c r="AJ66" s="138" t="str">
        <f t="shared" si="128"/>
        <v>Ext. Meeting Organisation</v>
      </c>
      <c r="AK66" s="138">
        <f>J66*0.5</f>
        <v>800</v>
      </c>
      <c r="AL66" s="138"/>
      <c r="AM66" s="154">
        <f t="shared" si="129"/>
        <v>1850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STAFF_DAYS!K67</f>
        <v>2</v>
      </c>
      <c r="F67" s="136">
        <f t="shared" si="115"/>
        <v>500</v>
      </c>
      <c r="G67" s="137">
        <f t="shared" si="116"/>
        <v>25</v>
      </c>
      <c r="H67" s="138"/>
      <c r="I67" s="138"/>
      <c r="J67" s="138"/>
      <c r="K67" s="138"/>
      <c r="L67" s="154">
        <f t="shared" si="117"/>
        <v>525</v>
      </c>
      <c r="N67" s="244">
        <f>E67</f>
        <v>2</v>
      </c>
      <c r="O67" s="137">
        <f t="shared" si="118"/>
        <v>500</v>
      </c>
      <c r="P67" s="137">
        <f t="shared" si="119"/>
        <v>25</v>
      </c>
      <c r="Q67" s="138"/>
      <c r="R67" s="138" t="str">
        <f t="shared" si="120"/>
        <v/>
      </c>
      <c r="S67" s="138"/>
      <c r="T67" s="138"/>
      <c r="U67" s="154">
        <f t="shared" si="121"/>
        <v>525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STAFF_DAYS!K68</f>
        <v>2</v>
      </c>
      <c r="F68" s="136">
        <f t="shared" si="115"/>
        <v>500</v>
      </c>
      <c r="G68" s="137">
        <f t="shared" si="116"/>
        <v>25</v>
      </c>
      <c r="H68" s="138"/>
      <c r="I68" s="138"/>
      <c r="J68" s="138"/>
      <c r="K68" s="138"/>
      <c r="L68" s="154">
        <f t="shared" si="117"/>
        <v>525</v>
      </c>
      <c r="N68" s="244">
        <f t="shared" ref="N68:N69" si="131">E68</f>
        <v>2</v>
      </c>
      <c r="O68" s="137">
        <f t="shared" si="118"/>
        <v>500</v>
      </c>
      <c r="P68" s="137">
        <f t="shared" si="119"/>
        <v>25</v>
      </c>
      <c r="Q68" s="138"/>
      <c r="R68" s="138" t="str">
        <f t="shared" si="120"/>
        <v/>
      </c>
      <c r="S68" s="138"/>
      <c r="T68" s="138"/>
      <c r="U68" s="154">
        <f t="shared" si="121"/>
        <v>525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STAFF_DAYS!K69</f>
        <v>4</v>
      </c>
      <c r="F69" s="136">
        <f t="shared" si="115"/>
        <v>1000</v>
      </c>
      <c r="G69" s="137">
        <f t="shared" si="116"/>
        <v>50</v>
      </c>
      <c r="H69" s="138"/>
      <c r="I69" s="138"/>
      <c r="J69" s="138"/>
      <c r="K69" s="138"/>
      <c r="L69" s="154">
        <f t="shared" si="117"/>
        <v>1050</v>
      </c>
      <c r="N69" s="244">
        <f t="shared" si="131"/>
        <v>4</v>
      </c>
      <c r="O69" s="137">
        <f t="shared" si="118"/>
        <v>1000</v>
      </c>
      <c r="P69" s="137">
        <f t="shared" si="119"/>
        <v>50</v>
      </c>
      <c r="Q69" s="138"/>
      <c r="R69" s="138" t="str">
        <f t="shared" si="120"/>
        <v/>
      </c>
      <c r="S69" s="138"/>
      <c r="T69" s="138"/>
      <c r="U69" s="154">
        <f t="shared" si="121"/>
        <v>1050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STAFF_DAYS!K70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STAFF_DAYS!K71</f>
        <v>4</v>
      </c>
      <c r="F71" s="132">
        <f>SUM(F72:F74)</f>
        <v>1000</v>
      </c>
      <c r="G71" s="132">
        <f t="shared" ref="G71:L71" si="132">SUM(G72:G74)</f>
        <v>50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9050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1000</v>
      </c>
      <c r="Y71" s="132">
        <f t="shared" ref="Y71:AD71" si="134">SUM(Y72:Y74)</f>
        <v>50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1050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STAFF_DAYS!K72</f>
        <v>2</v>
      </c>
      <c r="F72" s="136">
        <f t="shared" ref="F72:F74" si="138">E72*F$2</f>
        <v>500</v>
      </c>
      <c r="G72" s="137">
        <f t="shared" ref="G72:G74" si="139">F72*0.05</f>
        <v>25</v>
      </c>
      <c r="H72" s="138"/>
      <c r="I72" s="138"/>
      <c r="J72" s="138"/>
      <c r="K72" s="138"/>
      <c r="L72" s="154">
        <f t="shared" ref="L72:L74" si="140">SUM(F72:K72)</f>
        <v>525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500</v>
      </c>
      <c r="Y72" s="137">
        <f t="shared" ref="Y72:Y74" si="146">X72*0.05</f>
        <v>25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525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STAFF_DAYS!K73</f>
        <v>2</v>
      </c>
      <c r="F73" s="136">
        <f t="shared" si="138"/>
        <v>500</v>
      </c>
      <c r="G73" s="137">
        <f t="shared" si="139"/>
        <v>25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8525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500</v>
      </c>
      <c r="Y73" s="137">
        <f t="shared" si="146"/>
        <v>25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525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STAFF_DAYS!K74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STAFF_DAYS!K75</f>
        <v>10</v>
      </c>
      <c r="F75" s="132">
        <f>SUM(F76:F78)</f>
        <v>2500</v>
      </c>
      <c r="G75" s="132">
        <f t="shared" ref="G75:L75" si="154">SUM(G76:G78)</f>
        <v>125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2625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1250</v>
      </c>
      <c r="Y75" s="132">
        <f t="shared" ref="Y75:AD75" si="156">SUM(Y76:Y78)</f>
        <v>62.5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1312.5</v>
      </c>
      <c r="AF75" s="164">
        <f>SUM(AF76:AF78)</f>
        <v>5</v>
      </c>
      <c r="AG75" s="132">
        <f>SUM(AG76:AG78)</f>
        <v>1250</v>
      </c>
      <c r="AH75" s="132">
        <f t="shared" ref="AH75:AM75" si="158">SUM(AH76:AH78)</f>
        <v>62.5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1312.5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STAFF_DAYS!K76</f>
        <v>5</v>
      </c>
      <c r="F76" s="136">
        <f t="shared" ref="F76:F78" si="160">E76*F$2</f>
        <v>1250</v>
      </c>
      <c r="G76" s="137">
        <f t="shared" ref="G76:G78" si="161">F76*0.05</f>
        <v>62.5</v>
      </c>
      <c r="H76" s="138"/>
      <c r="I76" s="138"/>
      <c r="J76" s="138"/>
      <c r="K76" s="138"/>
      <c r="L76" s="154">
        <f t="shared" ref="L76:L78" si="162">SUM(F76:K76)</f>
        <v>1312.5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1250</v>
      </c>
      <c r="Y76" s="137">
        <f t="shared" ref="Y76:Y78" si="168">X76*0.05</f>
        <v>62.5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1312.5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STAFF_DAYS!K77</f>
        <v>5</v>
      </c>
      <c r="F77" s="136">
        <f t="shared" si="160"/>
        <v>1250</v>
      </c>
      <c r="G77" s="137">
        <f t="shared" si="161"/>
        <v>62.5</v>
      </c>
      <c r="H77" s="138"/>
      <c r="I77" s="138"/>
      <c r="J77" s="138"/>
      <c r="K77" s="138"/>
      <c r="L77" s="154">
        <f t="shared" si="162"/>
        <v>1312.5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1250</v>
      </c>
      <c r="AH77" s="137">
        <f t="shared" si="172"/>
        <v>62.5</v>
      </c>
      <c r="AI77" s="138"/>
      <c r="AJ77" s="138" t="str">
        <f t="shared" si="173"/>
        <v/>
      </c>
      <c r="AK77" s="138"/>
      <c r="AL77" s="138"/>
      <c r="AM77" s="154">
        <f t="shared" si="174"/>
        <v>1312.5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STAFF_DAYS!K78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STAFF_DAYS!K79</f>
        <v>12</v>
      </c>
      <c r="F79" s="132">
        <f>SUM(F80:F87)</f>
        <v>3000</v>
      </c>
      <c r="G79" s="132">
        <f t="shared" ref="G79:L79" si="175">SUM(G80:G87)</f>
        <v>150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4150</v>
      </c>
      <c r="N79" s="164">
        <f>SUM(N80:N87)</f>
        <v>3.2</v>
      </c>
      <c r="O79" s="132">
        <f>SUM(O80:O87)</f>
        <v>800</v>
      </c>
      <c r="P79" s="132">
        <f t="shared" ref="P79:U79" si="176">SUM(P80:P87)</f>
        <v>40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840</v>
      </c>
      <c r="W79" s="164">
        <f>SUM(W80:W87)</f>
        <v>2.4000000000000004</v>
      </c>
      <c r="X79" s="132">
        <f>SUM(X80:X87)</f>
        <v>600.00000000000011</v>
      </c>
      <c r="Y79" s="132">
        <f t="shared" ref="Y79:AD79" si="177">SUM(Y80:Y87)</f>
        <v>30.000000000000007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1130</v>
      </c>
      <c r="AF79" s="164">
        <f>SUM(AF80:AF87)</f>
        <v>6.4</v>
      </c>
      <c r="AG79" s="132">
        <f>SUM(AG80:AG87)</f>
        <v>1600</v>
      </c>
      <c r="AH79" s="132">
        <f t="shared" ref="AH79:AM79" si="179">SUM(AH80:AH87)</f>
        <v>80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2180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STAFF_DAYS!K80</f>
        <v>1</v>
      </c>
      <c r="F80" s="136">
        <f t="shared" ref="F80:F87" si="181">E80*F$2</f>
        <v>250</v>
      </c>
      <c r="G80" s="137">
        <f t="shared" ref="G80:G87" si="182">F80*0.05</f>
        <v>12.5</v>
      </c>
      <c r="H80" s="138"/>
      <c r="I80" s="138"/>
      <c r="J80" s="138"/>
      <c r="K80" s="138"/>
      <c r="L80" s="154">
        <f t="shared" ref="L80:L87" si="183">SUM(F80:K80)</f>
        <v>262.5</v>
      </c>
      <c r="N80" s="244">
        <f>E80</f>
        <v>1</v>
      </c>
      <c r="O80" s="137">
        <f t="shared" ref="O80:O87" si="184">N80*F$2</f>
        <v>250</v>
      </c>
      <c r="P80" s="137">
        <f t="shared" ref="P80:P87" si="185">O80*0.05</f>
        <v>12.5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262.5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STAFF_DAYS!K81</f>
        <v>1</v>
      </c>
      <c r="F81" s="136">
        <f t="shared" si="181"/>
        <v>250</v>
      </c>
      <c r="G81" s="137">
        <f t="shared" si="182"/>
        <v>12.5</v>
      </c>
      <c r="H81" s="138"/>
      <c r="I81" s="138"/>
      <c r="J81" s="138"/>
      <c r="K81" s="138"/>
      <c r="L81" s="154">
        <f t="shared" si="183"/>
        <v>262.5</v>
      </c>
      <c r="N81" s="244">
        <f>E81</f>
        <v>1</v>
      </c>
      <c r="O81" s="137">
        <f t="shared" si="184"/>
        <v>250</v>
      </c>
      <c r="P81" s="137">
        <f t="shared" si="185"/>
        <v>12.5</v>
      </c>
      <c r="Q81" s="138"/>
      <c r="R81" s="138" t="str">
        <f t="shared" si="186"/>
        <v/>
      </c>
      <c r="S81" s="138"/>
      <c r="T81" s="138"/>
      <c r="U81" s="154">
        <f t="shared" si="187"/>
        <v>262.5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STAFF_DAYS!K82</f>
        <v>6</v>
      </c>
      <c r="F82" s="136">
        <f t="shared" si="181"/>
        <v>1500</v>
      </c>
      <c r="G82" s="137">
        <f t="shared" si="182"/>
        <v>75</v>
      </c>
      <c r="H82" s="138"/>
      <c r="I82" s="138"/>
      <c r="J82" s="138"/>
      <c r="K82" s="138"/>
      <c r="L82" s="154">
        <f t="shared" si="183"/>
        <v>1575</v>
      </c>
      <c r="N82" s="244">
        <f>E82*0.2</f>
        <v>1.2000000000000002</v>
      </c>
      <c r="O82" s="137">
        <f t="shared" si="184"/>
        <v>300.00000000000006</v>
      </c>
      <c r="P82" s="137">
        <f t="shared" si="185"/>
        <v>15.000000000000004</v>
      </c>
      <c r="Q82" s="138"/>
      <c r="R82" s="138" t="str">
        <f t="shared" si="186"/>
        <v/>
      </c>
      <c r="S82" s="138"/>
      <c r="T82" s="138"/>
      <c r="U82" s="154">
        <f t="shared" si="187"/>
        <v>315.00000000000006</v>
      </c>
      <c r="W82" s="244">
        <f>E82*0.4</f>
        <v>2.4000000000000004</v>
      </c>
      <c r="X82" s="137">
        <f t="shared" si="188"/>
        <v>600.00000000000011</v>
      </c>
      <c r="Y82" s="137">
        <f t="shared" si="189"/>
        <v>30.000000000000007</v>
      </c>
      <c r="Z82" s="138"/>
      <c r="AA82" s="138" t="str">
        <f t="shared" si="190"/>
        <v/>
      </c>
      <c r="AB82" s="138"/>
      <c r="AC82" s="138"/>
      <c r="AD82" s="154">
        <f t="shared" si="191"/>
        <v>630.00000000000011</v>
      </c>
      <c r="AF82" s="244">
        <f>E82*0.4</f>
        <v>2.4000000000000004</v>
      </c>
      <c r="AG82" s="137">
        <f t="shared" si="192"/>
        <v>600.00000000000011</v>
      </c>
      <c r="AH82" s="137">
        <f t="shared" si="193"/>
        <v>30.000000000000007</v>
      </c>
      <c r="AI82" s="138"/>
      <c r="AJ82" s="138" t="str">
        <f t="shared" si="194"/>
        <v/>
      </c>
      <c r="AK82" s="138"/>
      <c r="AL82" s="138"/>
      <c r="AM82" s="154">
        <f t="shared" si="195"/>
        <v>630.00000000000011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STAFF_DAYS!K83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STAFF_DAYS!K84</f>
        <v>1</v>
      </c>
      <c r="F84" s="136">
        <f t="shared" si="181"/>
        <v>250</v>
      </c>
      <c r="G84" s="137">
        <f t="shared" si="182"/>
        <v>12.5</v>
      </c>
      <c r="H84" s="138"/>
      <c r="I84" s="138"/>
      <c r="J84" s="138"/>
      <c r="K84" s="138"/>
      <c r="L84" s="154">
        <f t="shared" si="183"/>
        <v>262.5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250</v>
      </c>
      <c r="AH84" s="137">
        <f t="shared" si="193"/>
        <v>12.5</v>
      </c>
      <c r="AI84" s="138"/>
      <c r="AJ84" s="138" t="str">
        <f t="shared" si="194"/>
        <v/>
      </c>
      <c r="AK84" s="138"/>
      <c r="AL84" s="138"/>
      <c r="AM84" s="154">
        <f t="shared" si="195"/>
        <v>262.5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STAFF_DAYS!K85</f>
        <v>3</v>
      </c>
      <c r="F85" s="136">
        <f t="shared" si="181"/>
        <v>750</v>
      </c>
      <c r="G85" s="137">
        <f t="shared" si="182"/>
        <v>37.5</v>
      </c>
      <c r="H85" s="138"/>
      <c r="I85" s="138"/>
      <c r="J85" s="138"/>
      <c r="K85" s="138"/>
      <c r="L85" s="154">
        <f t="shared" si="183"/>
        <v>787.5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750</v>
      </c>
      <c r="AH85" s="137">
        <f t="shared" si="193"/>
        <v>37.5</v>
      </c>
      <c r="AI85" s="138"/>
      <c r="AJ85" s="138" t="str">
        <f t="shared" si="194"/>
        <v/>
      </c>
      <c r="AK85" s="138"/>
      <c r="AL85" s="138"/>
      <c r="AM85" s="154">
        <f t="shared" si="195"/>
        <v>787.5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STAFF_DAYS!K86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STAFF_DAYS!K87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STAFF_DAYS!K88</f>
        <v>48</v>
      </c>
      <c r="F88" s="146">
        <f>SUM(F62,F71,F75,F79)</f>
        <v>12000</v>
      </c>
      <c r="G88" s="146">
        <f t="shared" ref="G88:L88" si="196">SUM(G62,G71,G75,G79)</f>
        <v>600</v>
      </c>
      <c r="H88" s="146">
        <f t="shared" si="196"/>
        <v>0</v>
      </c>
      <c r="I88" s="146"/>
      <c r="J88" s="146">
        <f t="shared" si="196"/>
        <v>11000</v>
      </c>
      <c r="K88" s="146">
        <f t="shared" si="196"/>
        <v>2000</v>
      </c>
      <c r="L88" s="147">
        <f t="shared" si="196"/>
        <v>25600</v>
      </c>
      <c r="N88" s="165">
        <f>SUM(N62,N71,N75,N79)</f>
        <v>17.2</v>
      </c>
      <c r="O88" s="146">
        <f>SUM(O62,O71,O75,O79)</f>
        <v>4300</v>
      </c>
      <c r="P88" s="146">
        <f t="shared" ref="P88:U88" si="197">SUM(P62,P71,P75,P79)</f>
        <v>215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4515</v>
      </c>
      <c r="W88" s="165">
        <f>SUM(W62,W71,W75,W79)</f>
        <v>15.4</v>
      </c>
      <c r="X88" s="146">
        <f>SUM(X62,X71,X75,X79)</f>
        <v>3850</v>
      </c>
      <c r="Y88" s="146">
        <f t="shared" ref="Y88:AD88" si="198">SUM(Y62,Y71,Y75,Y79)</f>
        <v>192.5</v>
      </c>
      <c r="Z88" s="146">
        <f t="shared" si="198"/>
        <v>0</v>
      </c>
      <c r="AA88" s="146"/>
      <c r="AB88" s="146">
        <f t="shared" si="198"/>
        <v>2500</v>
      </c>
      <c r="AC88" s="146">
        <f t="shared" si="198"/>
        <v>0</v>
      </c>
      <c r="AD88" s="147">
        <f t="shared" si="198"/>
        <v>6542.5</v>
      </c>
      <c r="AF88" s="165">
        <f>SUM(AF62,AF71,AF75,AF79)</f>
        <v>15.4</v>
      </c>
      <c r="AG88" s="146">
        <f>SUM(AG62,AG71,AG75,AG79)</f>
        <v>3850</v>
      </c>
      <c r="AH88" s="146">
        <f t="shared" ref="AH88:AM88" si="199">SUM(AH62,AH71,AH75,AH79)</f>
        <v>192.5</v>
      </c>
      <c r="AI88" s="146">
        <f t="shared" si="199"/>
        <v>0</v>
      </c>
      <c r="AJ88" s="146"/>
      <c r="AK88" s="146">
        <f t="shared" si="199"/>
        <v>8500</v>
      </c>
      <c r="AL88" s="146">
        <f t="shared" si="199"/>
        <v>2000</v>
      </c>
      <c r="AM88" s="147">
        <f t="shared" si="199"/>
        <v>14542.5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STAFF_DAYS!K89</f>
        <v>173</v>
      </c>
      <c r="F89" s="251">
        <f>SUM(F26,F60,F88)</f>
        <v>43250</v>
      </c>
      <c r="G89" s="251">
        <f t="shared" ref="G89:L89" si="200">SUM(G26,G60,G88)</f>
        <v>2162.5</v>
      </c>
      <c r="H89" s="251">
        <f t="shared" si="200"/>
        <v>14800</v>
      </c>
      <c r="I89" s="251"/>
      <c r="J89" s="251">
        <f t="shared" si="200"/>
        <v>25300</v>
      </c>
      <c r="K89" s="251">
        <f t="shared" si="200"/>
        <v>2000</v>
      </c>
      <c r="L89" s="252">
        <f t="shared" si="200"/>
        <v>87512.5</v>
      </c>
      <c r="N89" s="250">
        <f>STAFF_DAYS!M89</f>
        <v>173</v>
      </c>
      <c r="O89" s="251">
        <f>SUM(O26,O60,O88)</f>
        <v>15050</v>
      </c>
      <c r="P89" s="251">
        <f t="shared" ref="P89:U89" si="201">SUM(P26,P60,P88)</f>
        <v>752.5</v>
      </c>
      <c r="Q89" s="251">
        <f t="shared" si="201"/>
        <v>7100</v>
      </c>
      <c r="R89" s="251"/>
      <c r="S89" s="251">
        <f t="shared" si="201"/>
        <v>2000</v>
      </c>
      <c r="T89" s="251">
        <f t="shared" si="201"/>
        <v>0</v>
      </c>
      <c r="U89" s="252">
        <f t="shared" si="201"/>
        <v>24902.5</v>
      </c>
      <c r="W89" s="250">
        <f>STAFF_DAYS!V89</f>
        <v>20760</v>
      </c>
      <c r="X89" s="251">
        <f>SUM(X26,X60,X88)</f>
        <v>12850</v>
      </c>
      <c r="Y89" s="251">
        <f t="shared" ref="Y89:AD89" si="202">SUM(Y26,Y60,Y88)</f>
        <v>642.5</v>
      </c>
      <c r="Z89" s="251">
        <f t="shared" si="202"/>
        <v>3000</v>
      </c>
      <c r="AA89" s="251"/>
      <c r="AB89" s="251">
        <f t="shared" si="202"/>
        <v>5500</v>
      </c>
      <c r="AC89" s="251">
        <f t="shared" si="202"/>
        <v>0</v>
      </c>
      <c r="AD89" s="252">
        <f t="shared" si="202"/>
        <v>21992.5</v>
      </c>
      <c r="AF89" s="250">
        <f>STAFF_DAYS!AE89</f>
        <v>0</v>
      </c>
      <c r="AG89" s="251">
        <f>SUM(AG26,AG60,AG88)</f>
        <v>15350</v>
      </c>
      <c r="AH89" s="251">
        <f t="shared" ref="AH89:AM89" si="203">SUM(AH26,AH60,AH88)</f>
        <v>767.5</v>
      </c>
      <c r="AI89" s="251">
        <f t="shared" si="203"/>
        <v>4700</v>
      </c>
      <c r="AJ89" s="251"/>
      <c r="AK89" s="251">
        <f t="shared" si="203"/>
        <v>17800</v>
      </c>
      <c r="AL89" s="251">
        <f t="shared" si="203"/>
        <v>2000</v>
      </c>
      <c r="AM89" s="252">
        <f t="shared" si="203"/>
        <v>40617.5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43250</v>
      </c>
      <c r="F93" s="263">
        <f>O89</f>
        <v>15050</v>
      </c>
      <c r="G93" s="263">
        <f>X89</f>
        <v>12850</v>
      </c>
      <c r="H93" s="264">
        <f>AG89</f>
        <v>15350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43250</v>
      </c>
      <c r="F94" s="265">
        <f t="shared" ref="F94:H94" si="204">SUM(F93)</f>
        <v>15050</v>
      </c>
      <c r="G94" s="265">
        <f t="shared" si="204"/>
        <v>12850</v>
      </c>
      <c r="H94" s="266">
        <f t="shared" si="204"/>
        <v>15350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2162.5</v>
      </c>
      <c r="F95" s="267">
        <f>P89</f>
        <v>752.5</v>
      </c>
      <c r="G95" s="267">
        <f>Y89</f>
        <v>642.5</v>
      </c>
      <c r="H95" s="268">
        <f>AH89</f>
        <v>767.5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2162.5</v>
      </c>
      <c r="F96" s="265">
        <f t="shared" ref="F96:H96" si="206">SUM(F95)</f>
        <v>752.5</v>
      </c>
      <c r="G96" s="265">
        <f t="shared" si="206"/>
        <v>642.5</v>
      </c>
      <c r="H96" s="266">
        <f t="shared" si="206"/>
        <v>767.5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14800</v>
      </c>
      <c r="F97" s="267">
        <f>Q89</f>
        <v>7100</v>
      </c>
      <c r="G97" s="267">
        <f>Z89</f>
        <v>3000</v>
      </c>
      <c r="H97" s="268">
        <f>AI89</f>
        <v>4700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14800</v>
      </c>
      <c r="F98" s="265">
        <f t="shared" ref="F98:H98" si="207">SUM(F97)</f>
        <v>7100</v>
      </c>
      <c r="G98" s="265">
        <f t="shared" si="207"/>
        <v>3000</v>
      </c>
      <c r="H98" s="266">
        <f t="shared" si="207"/>
        <v>4700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10000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2000</v>
      </c>
      <c r="H100" s="268">
        <f t="shared" ref="H100:H103" si="211">SUMIF($AJ$7:$AJ$88,C100,$AK$7:$AK$88)</f>
        <v>8000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8300</v>
      </c>
      <c r="F102" s="267">
        <f t="shared" si="209"/>
        <v>2000</v>
      </c>
      <c r="G102" s="267">
        <f t="shared" si="210"/>
        <v>3000</v>
      </c>
      <c r="H102" s="268">
        <f t="shared" si="211"/>
        <v>3300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0</v>
      </c>
      <c r="F103" s="267">
        <f t="shared" si="209"/>
        <v>0</v>
      </c>
      <c r="G103" s="267">
        <f t="shared" si="210"/>
        <v>0</v>
      </c>
      <c r="H103" s="268">
        <f t="shared" si="211"/>
        <v>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25300</v>
      </c>
      <c r="F104" s="265">
        <f t="shared" ref="F104:H104" si="213">SUM(F99:F103)</f>
        <v>2000</v>
      </c>
      <c r="G104" s="265">
        <f t="shared" si="213"/>
        <v>5500</v>
      </c>
      <c r="H104" s="266">
        <f t="shared" si="213"/>
        <v>17800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87512.5</v>
      </c>
      <c r="F107" s="277">
        <f t="shared" ref="F107:H107" si="215">SUM(F106,F104,F98,F96,F94)</f>
        <v>24902.5</v>
      </c>
      <c r="G107" s="277">
        <f t="shared" si="215"/>
        <v>21992.5</v>
      </c>
      <c r="H107" s="278">
        <f t="shared" si="215"/>
        <v>40617.5</v>
      </c>
      <c r="J107" s="283" t="str">
        <f t="shared" si="205"/>
        <v>OK</v>
      </c>
    </row>
    <row r="108" spans="2:10" ht="13.5" thickTop="1" x14ac:dyDescent="0.2">
      <c r="E108" s="274">
        <f>F107+G107+H107</f>
        <v>87512.5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3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5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158</v>
      </c>
      <c r="B1" s="488" t="str">
        <f>VLOOKUP(A1,PARTNERS!$A$3:$H$12,2,FALSE)</f>
        <v>Perugia</v>
      </c>
      <c r="C1" s="488"/>
      <c r="D1" s="488"/>
      <c r="E1" s="3" t="s">
        <v>11</v>
      </c>
      <c r="F1" s="248" t="str">
        <f>VLOOKUP(A1,PARTNERS!$A$3:$H$12,4,FALSE)</f>
        <v>IT</v>
      </c>
      <c r="G1" s="54"/>
      <c r="H1" s="492" t="s">
        <v>8</v>
      </c>
      <c r="I1" s="493"/>
      <c r="J1" s="493"/>
      <c r="K1" s="494"/>
      <c r="L1" s="246">
        <f>L89</f>
        <v>70997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19477.8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16914.599999999999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34604.6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180</v>
      </c>
      <c r="G2" s="55"/>
      <c r="H2" s="483" t="s">
        <v>9</v>
      </c>
      <c r="I2" s="484"/>
      <c r="J2" s="524"/>
      <c r="K2" s="83">
        <f>VLOOKUP(A1,PARTNERS!A3:H12,8,FALSE)</f>
        <v>0.7</v>
      </c>
      <c r="L2" s="247">
        <f>L1*$K2</f>
        <v>49697.899999999994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13634.46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11840.219999999998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24223.219999999998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0.30000000000000004</v>
      </c>
      <c r="L3" s="247">
        <f>L1*$K3</f>
        <v>21299.100000000002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5843.3400000000011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5074.38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10381.380000000001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STAFF_DAYS!L8</f>
        <v>9</v>
      </c>
      <c r="F8" s="90">
        <f>SUM(F9:F13)</f>
        <v>1620</v>
      </c>
      <c r="G8" s="90">
        <f t="shared" ref="G8:L8" si="1">SUM(G9:G13)</f>
        <v>81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1701</v>
      </c>
      <c r="N8" s="159">
        <f>SUM(N9:N13)</f>
        <v>5</v>
      </c>
      <c r="O8" s="90">
        <f>SUM(O9:O13)</f>
        <v>900</v>
      </c>
      <c r="P8" s="90">
        <f t="shared" ref="P8:U8" si="2">SUM(P9:P13)</f>
        <v>45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945</v>
      </c>
      <c r="W8" s="159">
        <f>SUM(W9:W13)</f>
        <v>2</v>
      </c>
      <c r="X8" s="90">
        <f>SUM(X9:X13)</f>
        <v>360</v>
      </c>
      <c r="Y8" s="90">
        <f t="shared" ref="Y8:AD8" si="3">SUM(Y9:Y13)</f>
        <v>18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378</v>
      </c>
      <c r="AF8" s="159">
        <f>SUM(AF9:AF13)</f>
        <v>2</v>
      </c>
      <c r="AG8" s="90">
        <f>SUM(AG9:AG13)</f>
        <v>360</v>
      </c>
      <c r="AH8" s="90">
        <f t="shared" ref="AH8:AM8" si="4">SUM(AH9:AH13)</f>
        <v>18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378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STAFF_DAYS!L9</f>
        <v>1</v>
      </c>
      <c r="F9" s="94">
        <f>E9*F$2</f>
        <v>180</v>
      </c>
      <c r="G9" s="95">
        <f>F9*0.05</f>
        <v>9</v>
      </c>
      <c r="H9" s="96"/>
      <c r="I9" s="96"/>
      <c r="J9" s="96"/>
      <c r="K9" s="96">
        <v>0</v>
      </c>
      <c r="L9" s="150">
        <f>SUM(F9:K9)</f>
        <v>189</v>
      </c>
      <c r="N9" s="241">
        <v>1</v>
      </c>
      <c r="O9" s="95">
        <f>N9*F$2</f>
        <v>180</v>
      </c>
      <c r="P9" s="95">
        <f>O9*0.05</f>
        <v>9</v>
      </c>
      <c r="Q9" s="96"/>
      <c r="R9" s="96"/>
      <c r="S9" s="96"/>
      <c r="T9" s="96"/>
      <c r="U9" s="150">
        <f>SUM(O9:T9)</f>
        <v>189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STAFF_DAYS!L10</f>
        <v>1</v>
      </c>
      <c r="F10" s="94">
        <f t="shared" ref="F10:F13" si="6">E10*F$2</f>
        <v>180</v>
      </c>
      <c r="G10" s="95">
        <f t="shared" ref="G10:G13" si="7">F10*0.05</f>
        <v>9</v>
      </c>
      <c r="H10" s="96"/>
      <c r="I10" s="96"/>
      <c r="J10" s="96"/>
      <c r="K10" s="96"/>
      <c r="L10" s="150">
        <f t="shared" ref="L10:L13" si="8">SUM(F10:K10)</f>
        <v>189</v>
      </c>
      <c r="N10" s="241">
        <v>1</v>
      </c>
      <c r="O10" s="95">
        <f t="shared" ref="O10:O13" si="9">N10*F$2</f>
        <v>180</v>
      </c>
      <c r="P10" s="95">
        <f t="shared" ref="P10:P13" si="10">O10*0.05</f>
        <v>9</v>
      </c>
      <c r="Q10" s="96"/>
      <c r="R10" s="96"/>
      <c r="S10" s="96"/>
      <c r="T10" s="96"/>
      <c r="U10" s="150">
        <f t="shared" ref="U10:U13" si="11">SUM(O10:T10)</f>
        <v>189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STAFF_DAYS!L11</f>
        <v>2</v>
      </c>
      <c r="F11" s="94">
        <f t="shared" si="6"/>
        <v>360</v>
      </c>
      <c r="G11" s="95">
        <f t="shared" si="7"/>
        <v>18</v>
      </c>
      <c r="H11" s="96"/>
      <c r="I11" s="96"/>
      <c r="J11" s="96"/>
      <c r="K11" s="96"/>
      <c r="L11" s="150">
        <f t="shared" si="8"/>
        <v>378</v>
      </c>
      <c r="N11" s="241">
        <v>2</v>
      </c>
      <c r="O11" s="95">
        <f t="shared" si="9"/>
        <v>360</v>
      </c>
      <c r="P11" s="95">
        <f t="shared" si="10"/>
        <v>18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378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STAFF_DAYS!L12</f>
        <v>5</v>
      </c>
      <c r="F12" s="94">
        <f t="shared" si="6"/>
        <v>900</v>
      </c>
      <c r="G12" s="95">
        <f t="shared" si="7"/>
        <v>45</v>
      </c>
      <c r="H12" s="96"/>
      <c r="I12" s="96"/>
      <c r="J12" s="96"/>
      <c r="K12" s="96"/>
      <c r="L12" s="150">
        <f t="shared" si="8"/>
        <v>945</v>
      </c>
      <c r="N12" s="241">
        <v>1</v>
      </c>
      <c r="O12" s="95">
        <f t="shared" si="9"/>
        <v>180</v>
      </c>
      <c r="P12" s="95">
        <f t="shared" si="10"/>
        <v>9</v>
      </c>
      <c r="Q12" s="96"/>
      <c r="R12" s="96" t="str">
        <f t="shared" si="18"/>
        <v/>
      </c>
      <c r="S12" s="96"/>
      <c r="T12" s="96"/>
      <c r="U12" s="150">
        <f t="shared" si="11"/>
        <v>189</v>
      </c>
      <c r="W12" s="241">
        <v>2</v>
      </c>
      <c r="X12" s="95">
        <f t="shared" si="12"/>
        <v>360</v>
      </c>
      <c r="Y12" s="95">
        <f t="shared" si="13"/>
        <v>18</v>
      </c>
      <c r="Z12" s="96"/>
      <c r="AA12" s="96" t="str">
        <f t="shared" si="19"/>
        <v/>
      </c>
      <c r="AB12" s="96"/>
      <c r="AC12" s="96"/>
      <c r="AD12" s="150">
        <f t="shared" si="14"/>
        <v>378</v>
      </c>
      <c r="AF12" s="241">
        <v>2</v>
      </c>
      <c r="AG12" s="95">
        <f t="shared" si="15"/>
        <v>360</v>
      </c>
      <c r="AH12" s="95">
        <f t="shared" si="16"/>
        <v>18</v>
      </c>
      <c r="AI12" s="96"/>
      <c r="AJ12" s="96" t="str">
        <f t="shared" si="20"/>
        <v/>
      </c>
      <c r="AK12" s="96"/>
      <c r="AL12" s="96"/>
      <c r="AM12" s="150">
        <f t="shared" si="17"/>
        <v>378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STAFF_DAYS!L13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STAFF_DAYS!L14</f>
        <v>3</v>
      </c>
      <c r="F14" s="90">
        <f>SUM(F15:F19)</f>
        <v>540</v>
      </c>
      <c r="G14" s="90">
        <f t="shared" ref="G14:H14" si="21">SUM(G15:G19)</f>
        <v>27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567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180</v>
      </c>
      <c r="Y14" s="90">
        <f t="shared" ref="Y14:AD14" si="24">SUM(Y15:Y19)</f>
        <v>9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189</v>
      </c>
      <c r="AF14" s="159">
        <f>SUM(AF15:AF19)</f>
        <v>2</v>
      </c>
      <c r="AG14" s="90">
        <f>SUM(AG15:AG19)</f>
        <v>360</v>
      </c>
      <c r="AH14" s="90">
        <f t="shared" ref="AH14:AM14" si="25">SUM(AH15:AH19)</f>
        <v>18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378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STAFF_DAYS!L15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STAFF_DAYS!L16</f>
        <v>2</v>
      </c>
      <c r="F16" s="94">
        <f t="shared" si="26"/>
        <v>360</v>
      </c>
      <c r="G16" s="95">
        <f t="shared" si="27"/>
        <v>18</v>
      </c>
      <c r="H16" s="96"/>
      <c r="I16" s="96"/>
      <c r="J16" s="96"/>
      <c r="K16" s="96"/>
      <c r="L16" s="150">
        <f t="shared" si="28"/>
        <v>378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180</v>
      </c>
      <c r="Y16" s="95">
        <f t="shared" si="33"/>
        <v>9</v>
      </c>
      <c r="Z16" s="96"/>
      <c r="AA16" s="96" t="str">
        <f t="shared" si="19"/>
        <v/>
      </c>
      <c r="AB16" s="96"/>
      <c r="AC16" s="96"/>
      <c r="AD16" s="150">
        <f t="shared" si="34"/>
        <v>189</v>
      </c>
      <c r="AF16" s="241">
        <v>1</v>
      </c>
      <c r="AG16" s="95">
        <f t="shared" si="35"/>
        <v>180</v>
      </c>
      <c r="AH16" s="95">
        <f t="shared" si="36"/>
        <v>9</v>
      </c>
      <c r="AI16" s="96"/>
      <c r="AJ16" s="96" t="str">
        <f t="shared" si="20"/>
        <v/>
      </c>
      <c r="AK16" s="96"/>
      <c r="AL16" s="96"/>
      <c r="AM16" s="150">
        <f t="shared" si="37"/>
        <v>189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STAFF_DAYS!L17</f>
        <v>1</v>
      </c>
      <c r="F17" s="94">
        <f t="shared" si="26"/>
        <v>180</v>
      </c>
      <c r="G17" s="95">
        <f t="shared" si="27"/>
        <v>9</v>
      </c>
      <c r="H17" s="96"/>
      <c r="I17" s="96"/>
      <c r="J17" s="96"/>
      <c r="K17" s="96"/>
      <c r="L17" s="150">
        <f t="shared" si="28"/>
        <v>189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180</v>
      </c>
      <c r="AH17" s="95">
        <f t="shared" si="36"/>
        <v>9</v>
      </c>
      <c r="AI17" s="96"/>
      <c r="AJ17" s="96" t="str">
        <f t="shared" si="20"/>
        <v/>
      </c>
      <c r="AK17" s="96"/>
      <c r="AL17" s="96"/>
      <c r="AM17" s="150">
        <f t="shared" si="37"/>
        <v>189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STAFF_DAYS!L18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STAFF_DAYS!L19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STAFF_DAYS!L20</f>
        <v>9</v>
      </c>
      <c r="F20" s="90">
        <f>SUM(F21:F25)</f>
        <v>1620</v>
      </c>
      <c r="G20" s="90">
        <f t="shared" ref="G20:H20" si="38">SUM(G21:G25)</f>
        <v>81</v>
      </c>
      <c r="H20" s="90">
        <f t="shared" si="38"/>
        <v>0</v>
      </c>
      <c r="I20" s="90"/>
      <c r="J20" s="90">
        <f t="shared" ref="J20:L20" si="39">SUM(J21:J25)</f>
        <v>1500</v>
      </c>
      <c r="K20" s="90">
        <f t="shared" si="39"/>
        <v>0</v>
      </c>
      <c r="L20" s="91">
        <f t="shared" si="39"/>
        <v>3201</v>
      </c>
      <c r="N20" s="159">
        <f>SUM(N21:N25)</f>
        <v>2</v>
      </c>
      <c r="O20" s="90">
        <f>SUM(O21:O25)</f>
        <v>360</v>
      </c>
      <c r="P20" s="90">
        <f t="shared" ref="P20:U20" si="40">SUM(P21:P25)</f>
        <v>18</v>
      </c>
      <c r="Q20" s="90">
        <f t="shared" si="40"/>
        <v>0</v>
      </c>
      <c r="R20" s="90"/>
      <c r="S20" s="90">
        <f t="shared" si="40"/>
        <v>500</v>
      </c>
      <c r="T20" s="90">
        <f t="shared" si="40"/>
        <v>0</v>
      </c>
      <c r="U20" s="91">
        <f t="shared" si="40"/>
        <v>878</v>
      </c>
      <c r="W20" s="159">
        <f>SUM(W21:W25)</f>
        <v>3</v>
      </c>
      <c r="X20" s="90">
        <f>SUM(X21:X25)</f>
        <v>540</v>
      </c>
      <c r="Y20" s="90">
        <f t="shared" ref="Y20:AD20" si="41">SUM(Y21:Y25)</f>
        <v>27</v>
      </c>
      <c r="Z20" s="90">
        <f t="shared" si="41"/>
        <v>0</v>
      </c>
      <c r="AA20" s="90"/>
      <c r="AB20" s="90">
        <f t="shared" si="41"/>
        <v>500</v>
      </c>
      <c r="AC20" s="90">
        <f t="shared" si="41"/>
        <v>0</v>
      </c>
      <c r="AD20" s="91">
        <f t="shared" si="41"/>
        <v>1067</v>
      </c>
      <c r="AF20" s="159">
        <f>SUM(AF21:AF25)</f>
        <v>4</v>
      </c>
      <c r="AG20" s="90">
        <f>SUM(AG21:AG25)</f>
        <v>720</v>
      </c>
      <c r="AH20" s="90">
        <f t="shared" ref="AH20:AM20" si="42">SUM(AH21:AH25)</f>
        <v>36</v>
      </c>
      <c r="AI20" s="90">
        <f t="shared" si="42"/>
        <v>0</v>
      </c>
      <c r="AJ20" s="90"/>
      <c r="AK20" s="90">
        <f t="shared" si="42"/>
        <v>500</v>
      </c>
      <c r="AL20" s="90">
        <f t="shared" si="42"/>
        <v>0</v>
      </c>
      <c r="AM20" s="91">
        <f t="shared" si="42"/>
        <v>1256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STAFF_DAYS!L21</f>
        <v>6</v>
      </c>
      <c r="F21" s="94">
        <f t="shared" ref="F21:F25" si="43">E21*F$2</f>
        <v>1080</v>
      </c>
      <c r="G21" s="95">
        <f t="shared" ref="G21:G25" si="44">F21*0.05</f>
        <v>54</v>
      </c>
      <c r="H21" s="96"/>
      <c r="I21" s="96" t="s">
        <v>201</v>
      </c>
      <c r="J21" s="96">
        <v>1500</v>
      </c>
      <c r="K21" s="96"/>
      <c r="L21" s="150">
        <f t="shared" ref="L21:L25" si="45">SUM(F21:K21)</f>
        <v>2634</v>
      </c>
      <c r="N21" s="241">
        <v>2</v>
      </c>
      <c r="O21" s="95">
        <f t="shared" ref="O21:O25" si="46">N21*F$2</f>
        <v>360</v>
      </c>
      <c r="P21" s="95">
        <f t="shared" ref="P21:P25" si="47">O21*0.05</f>
        <v>18</v>
      </c>
      <c r="Q21" s="96"/>
      <c r="R21" s="96" t="str">
        <f t="shared" si="18"/>
        <v>First Level Control</v>
      </c>
      <c r="S21" s="96">
        <v>500</v>
      </c>
      <c r="T21" s="96"/>
      <c r="U21" s="150">
        <f t="shared" ref="U21:U25" si="48">SUM(O21:T21)</f>
        <v>878</v>
      </c>
      <c r="W21" s="241">
        <v>2</v>
      </c>
      <c r="X21" s="95">
        <f t="shared" ref="X21:X25" si="49">W21*F$2</f>
        <v>360</v>
      </c>
      <c r="Y21" s="95">
        <f t="shared" ref="Y21:Y25" si="50">X21*0.05</f>
        <v>18</v>
      </c>
      <c r="Z21" s="96"/>
      <c r="AA21" s="96" t="str">
        <f t="shared" si="19"/>
        <v>First Level Control</v>
      </c>
      <c r="AB21" s="96">
        <v>500</v>
      </c>
      <c r="AC21" s="96"/>
      <c r="AD21" s="150">
        <f t="shared" ref="AD21:AD25" si="51">SUM(X21:AC21)</f>
        <v>878</v>
      </c>
      <c r="AF21" s="241">
        <v>2</v>
      </c>
      <c r="AG21" s="95">
        <f t="shared" ref="AG21:AG25" si="52">AF21*F$2</f>
        <v>360</v>
      </c>
      <c r="AH21" s="95">
        <f t="shared" ref="AH21:AH25" si="53">AG21*0.05</f>
        <v>18</v>
      </c>
      <c r="AI21" s="96"/>
      <c r="AJ21" s="96" t="str">
        <f t="shared" si="20"/>
        <v>First Level Control</v>
      </c>
      <c r="AK21" s="96">
        <v>500</v>
      </c>
      <c r="AL21" s="96"/>
      <c r="AM21" s="150">
        <f t="shared" ref="AM21:AM25" si="54">SUM(AG21:AL21)</f>
        <v>878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STAFF_DAYS!L22</f>
        <v>2</v>
      </c>
      <c r="F22" s="94">
        <f t="shared" si="43"/>
        <v>360</v>
      </c>
      <c r="G22" s="95">
        <f t="shared" si="44"/>
        <v>18</v>
      </c>
      <c r="H22" s="96"/>
      <c r="I22" s="96"/>
      <c r="J22" s="96"/>
      <c r="K22" s="96"/>
      <c r="L22" s="150">
        <f t="shared" si="45"/>
        <v>378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180</v>
      </c>
      <c r="Y22" s="95">
        <f t="shared" si="50"/>
        <v>9</v>
      </c>
      <c r="Z22" s="96"/>
      <c r="AA22" s="96" t="str">
        <f t="shared" si="19"/>
        <v/>
      </c>
      <c r="AB22" s="96"/>
      <c r="AC22" s="96"/>
      <c r="AD22" s="150">
        <f t="shared" si="51"/>
        <v>189</v>
      </c>
      <c r="AF22" s="241">
        <v>1</v>
      </c>
      <c r="AG22" s="95">
        <f t="shared" si="52"/>
        <v>180</v>
      </c>
      <c r="AH22" s="95">
        <f t="shared" si="53"/>
        <v>9</v>
      </c>
      <c r="AI22" s="96"/>
      <c r="AJ22" s="96" t="str">
        <f t="shared" si="20"/>
        <v/>
      </c>
      <c r="AK22" s="96"/>
      <c r="AL22" s="96"/>
      <c r="AM22" s="150">
        <f t="shared" si="54"/>
        <v>189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STAFF_DAYS!L23</f>
        <v>1</v>
      </c>
      <c r="F23" s="94">
        <f t="shared" si="43"/>
        <v>180</v>
      </c>
      <c r="G23" s="95">
        <f t="shared" si="44"/>
        <v>9</v>
      </c>
      <c r="H23" s="96"/>
      <c r="I23" s="96"/>
      <c r="J23" s="96"/>
      <c r="K23" s="96"/>
      <c r="L23" s="150">
        <f t="shared" si="45"/>
        <v>189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180</v>
      </c>
      <c r="AH23" s="95">
        <f t="shared" si="53"/>
        <v>9</v>
      </c>
      <c r="AI23" s="96"/>
      <c r="AJ23" s="96" t="str">
        <f t="shared" si="20"/>
        <v/>
      </c>
      <c r="AK23" s="96"/>
      <c r="AL23" s="96"/>
      <c r="AM23" s="150">
        <f t="shared" si="54"/>
        <v>189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STAFF_DAYS!L24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STAFF_DAYS!L25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STAFF_DAYS!L26</f>
        <v>21</v>
      </c>
      <c r="F26" s="104">
        <f>SUM(F8,F14,F20)</f>
        <v>3780</v>
      </c>
      <c r="G26" s="104">
        <f t="shared" ref="G26:L26" si="55">SUM(G8,G14,G20)</f>
        <v>189</v>
      </c>
      <c r="H26" s="104">
        <f t="shared" si="55"/>
        <v>0</v>
      </c>
      <c r="I26" s="104"/>
      <c r="J26" s="104">
        <f t="shared" si="55"/>
        <v>1500</v>
      </c>
      <c r="K26" s="104">
        <f t="shared" si="55"/>
        <v>0</v>
      </c>
      <c r="L26" s="105">
        <f t="shared" si="55"/>
        <v>5469</v>
      </c>
      <c r="N26" s="160">
        <f>SUM(N8,N14,N20)</f>
        <v>7</v>
      </c>
      <c r="O26" s="104">
        <f>SUM(O8,O14,O20)</f>
        <v>1260</v>
      </c>
      <c r="P26" s="104">
        <f t="shared" ref="P26:U26" si="56">SUM(P8,P14,P20)</f>
        <v>63</v>
      </c>
      <c r="Q26" s="104">
        <f t="shared" si="56"/>
        <v>0</v>
      </c>
      <c r="R26" s="104"/>
      <c r="S26" s="104">
        <f t="shared" si="56"/>
        <v>500</v>
      </c>
      <c r="T26" s="104">
        <f t="shared" si="56"/>
        <v>0</v>
      </c>
      <c r="U26" s="105">
        <f t="shared" si="56"/>
        <v>1823</v>
      </c>
      <c r="W26" s="160">
        <f>SUM(W8,W14,W20)</f>
        <v>6</v>
      </c>
      <c r="X26" s="104">
        <f>SUM(X8,X14,X20)</f>
        <v>1080</v>
      </c>
      <c r="Y26" s="104">
        <f t="shared" ref="Y26:AD26" si="57">SUM(Y8,Y14,Y20)</f>
        <v>54</v>
      </c>
      <c r="Z26" s="104">
        <f t="shared" si="57"/>
        <v>0</v>
      </c>
      <c r="AA26" s="104"/>
      <c r="AB26" s="104">
        <f t="shared" si="57"/>
        <v>500</v>
      </c>
      <c r="AC26" s="104">
        <f t="shared" si="57"/>
        <v>0</v>
      </c>
      <c r="AD26" s="105">
        <f t="shared" si="57"/>
        <v>1634</v>
      </c>
      <c r="AF26" s="160">
        <f>SUM(AF8,AF14,AF20)</f>
        <v>8</v>
      </c>
      <c r="AG26" s="104">
        <f>SUM(AG8,AG14,AG20)</f>
        <v>1440</v>
      </c>
      <c r="AH26" s="104">
        <f t="shared" ref="AH26:AM26" si="58">SUM(AH8,AH14,AH20)</f>
        <v>72</v>
      </c>
      <c r="AI26" s="104">
        <f t="shared" si="58"/>
        <v>0</v>
      </c>
      <c r="AJ26" s="104"/>
      <c r="AK26" s="104">
        <f t="shared" si="58"/>
        <v>500</v>
      </c>
      <c r="AL26" s="104">
        <f t="shared" si="58"/>
        <v>0</v>
      </c>
      <c r="AM26" s="105">
        <f t="shared" si="58"/>
        <v>2012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STAFF_DAYS!L27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STAFF_DAYS!L28</f>
        <v>87</v>
      </c>
      <c r="F28" s="110">
        <f>SUM(F29:F43)</f>
        <v>15660</v>
      </c>
      <c r="G28" s="110">
        <f t="shared" ref="G28:L28" si="59">SUM(G29:G43)</f>
        <v>783</v>
      </c>
      <c r="H28" s="110">
        <f t="shared" si="59"/>
        <v>11250</v>
      </c>
      <c r="I28" s="110"/>
      <c r="J28" s="110">
        <f t="shared" si="59"/>
        <v>12550</v>
      </c>
      <c r="K28" s="110">
        <f t="shared" si="59"/>
        <v>0</v>
      </c>
      <c r="L28" s="111">
        <f t="shared" si="59"/>
        <v>40243</v>
      </c>
      <c r="N28" s="161">
        <f>SUM(N29:N43)</f>
        <v>29</v>
      </c>
      <c r="O28" s="110">
        <f>SUM(O29:O43)</f>
        <v>5220</v>
      </c>
      <c r="P28" s="110">
        <f t="shared" ref="P28:U28" si="60">SUM(P29:P43)</f>
        <v>261</v>
      </c>
      <c r="Q28" s="110">
        <f t="shared" si="60"/>
        <v>5900</v>
      </c>
      <c r="R28" s="110"/>
      <c r="S28" s="110">
        <f t="shared" ref="S28" si="61">SUM(S29:S43)</f>
        <v>1700</v>
      </c>
      <c r="T28" s="110">
        <f t="shared" si="60"/>
        <v>0</v>
      </c>
      <c r="U28" s="111">
        <f t="shared" si="60"/>
        <v>13081</v>
      </c>
      <c r="W28" s="161">
        <f>SUM(W29:W43)</f>
        <v>29</v>
      </c>
      <c r="X28" s="110">
        <f>SUM(X29:X43)</f>
        <v>5220</v>
      </c>
      <c r="Y28" s="110">
        <f t="shared" ref="Y28:AD28" si="62">SUM(Y29:Y43)</f>
        <v>261</v>
      </c>
      <c r="Z28" s="110">
        <f t="shared" si="62"/>
        <v>2050</v>
      </c>
      <c r="AA28" s="110"/>
      <c r="AB28" s="110">
        <f t="shared" ref="AB28" si="63">SUM(AB29:AB43)</f>
        <v>2150</v>
      </c>
      <c r="AC28" s="110">
        <f t="shared" si="62"/>
        <v>0</v>
      </c>
      <c r="AD28" s="111">
        <f t="shared" si="62"/>
        <v>9681</v>
      </c>
      <c r="AF28" s="161">
        <f>SUM(AF29:AF43)</f>
        <v>29</v>
      </c>
      <c r="AG28" s="110">
        <f>SUM(AG29:AG43)</f>
        <v>5220</v>
      </c>
      <c r="AH28" s="110">
        <f t="shared" ref="AH28:AM28" si="64">SUM(AH29:AH43)</f>
        <v>261</v>
      </c>
      <c r="AI28" s="110">
        <f t="shared" si="64"/>
        <v>3300</v>
      </c>
      <c r="AJ28" s="110"/>
      <c r="AK28" s="110">
        <f t="shared" ref="AK28" si="65">SUM(AK29:AK43)</f>
        <v>8700</v>
      </c>
      <c r="AL28" s="110">
        <f t="shared" si="64"/>
        <v>0</v>
      </c>
      <c r="AM28" s="111">
        <f t="shared" si="64"/>
        <v>17481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STAFF_DAYS!L29</f>
        <v>4</v>
      </c>
      <c r="F29" s="114">
        <f t="shared" ref="F29:F43" si="66">E29*F$2</f>
        <v>720</v>
      </c>
      <c r="G29" s="115">
        <f t="shared" ref="G29:G43" si="67">F29*0.05</f>
        <v>36</v>
      </c>
      <c r="H29" s="116"/>
      <c r="I29" s="116"/>
      <c r="J29" s="116"/>
      <c r="K29" s="116"/>
      <c r="L29" s="152">
        <f t="shared" ref="L29:L43" si="68">SUM(F29:K29)</f>
        <v>756</v>
      </c>
      <c r="N29" s="242">
        <f>E29</f>
        <v>4</v>
      </c>
      <c r="O29" s="115">
        <f t="shared" ref="O29:O43" si="69">N29*F$2</f>
        <v>720</v>
      </c>
      <c r="P29" s="115">
        <f t="shared" ref="P29:P43" si="70">O29*0.05</f>
        <v>36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756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STAFF_DAYS!L30</f>
        <v>3</v>
      </c>
      <c r="F30" s="114">
        <f t="shared" si="66"/>
        <v>540</v>
      </c>
      <c r="G30" s="115">
        <f t="shared" si="67"/>
        <v>27</v>
      </c>
      <c r="H30" s="116"/>
      <c r="I30" s="116"/>
      <c r="J30" s="116"/>
      <c r="K30" s="116"/>
      <c r="L30" s="152">
        <f t="shared" si="68"/>
        <v>567</v>
      </c>
      <c r="N30" s="242">
        <f t="shared" ref="N30:N32" si="81">E30</f>
        <v>3</v>
      </c>
      <c r="O30" s="115">
        <f t="shared" si="69"/>
        <v>540</v>
      </c>
      <c r="P30" s="115">
        <f t="shared" si="70"/>
        <v>27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567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STAFF_DAYS!L31</f>
        <v>8</v>
      </c>
      <c r="F31" s="114">
        <f t="shared" si="66"/>
        <v>1440</v>
      </c>
      <c r="G31" s="115">
        <f t="shared" si="67"/>
        <v>72</v>
      </c>
      <c r="H31" s="116">
        <v>1700</v>
      </c>
      <c r="I31" s="116" t="s">
        <v>206</v>
      </c>
      <c r="J31" s="116">
        <v>800</v>
      </c>
      <c r="K31" s="116"/>
      <c r="L31" s="152">
        <f t="shared" si="68"/>
        <v>4012</v>
      </c>
      <c r="N31" s="242">
        <f t="shared" si="81"/>
        <v>8</v>
      </c>
      <c r="O31" s="115">
        <f t="shared" si="69"/>
        <v>1440</v>
      </c>
      <c r="P31" s="115">
        <f t="shared" si="70"/>
        <v>72</v>
      </c>
      <c r="Q31" s="116">
        <f t="shared" si="82"/>
        <v>1700</v>
      </c>
      <c r="R31" s="116" t="str">
        <f t="shared" si="71"/>
        <v>Exp. &amp; non-staff Travel</v>
      </c>
      <c r="S31" s="116">
        <f>J31</f>
        <v>800</v>
      </c>
      <c r="T31" s="116"/>
      <c r="U31" s="152">
        <f t="shared" si="72"/>
        <v>4012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STAFF_DAYS!L32</f>
        <v>6</v>
      </c>
      <c r="F32" s="114">
        <f t="shared" si="66"/>
        <v>1080</v>
      </c>
      <c r="G32" s="115">
        <f t="shared" si="67"/>
        <v>54</v>
      </c>
      <c r="H32" s="116">
        <v>2000</v>
      </c>
      <c r="I32" s="116" t="s">
        <v>206</v>
      </c>
      <c r="J32" s="116">
        <v>900</v>
      </c>
      <c r="K32" s="116"/>
      <c r="L32" s="152">
        <f t="shared" si="68"/>
        <v>4034</v>
      </c>
      <c r="N32" s="242">
        <f t="shared" si="81"/>
        <v>6</v>
      </c>
      <c r="O32" s="115">
        <f t="shared" si="69"/>
        <v>1080</v>
      </c>
      <c r="P32" s="115">
        <f t="shared" si="70"/>
        <v>54</v>
      </c>
      <c r="Q32" s="116">
        <f t="shared" si="82"/>
        <v>2000</v>
      </c>
      <c r="R32" s="116" t="str">
        <f t="shared" si="71"/>
        <v>Exp. &amp; non-staff Travel</v>
      </c>
      <c r="S32" s="116">
        <f>J32</f>
        <v>900</v>
      </c>
      <c r="T32" s="116"/>
      <c r="U32" s="152">
        <f t="shared" si="72"/>
        <v>4034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STAFF_DAYS!L33</f>
        <v>6</v>
      </c>
      <c r="F33" s="114">
        <f t="shared" si="66"/>
        <v>1080</v>
      </c>
      <c r="G33" s="115">
        <f t="shared" si="67"/>
        <v>54</v>
      </c>
      <c r="H33" s="116">
        <v>750</v>
      </c>
      <c r="I33" s="116" t="s">
        <v>206</v>
      </c>
      <c r="J33" s="116">
        <v>750</v>
      </c>
      <c r="K33" s="116"/>
      <c r="L33" s="152">
        <f t="shared" si="68"/>
        <v>2634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1080</v>
      </c>
      <c r="Y33" s="115">
        <f t="shared" si="74"/>
        <v>54</v>
      </c>
      <c r="Z33" s="116" cm="1">
        <f t="array" ref="Z33:Z36">H33:H36</f>
        <v>750</v>
      </c>
      <c r="AA33" s="116" t="str">
        <f t="shared" si="75"/>
        <v>Exp. &amp; non-staff Travel</v>
      </c>
      <c r="AB33" s="116" cm="1">
        <f t="array" ref="AB33:AB36">J33:J36</f>
        <v>750</v>
      </c>
      <c r="AC33" s="116"/>
      <c r="AD33" s="152">
        <f t="shared" si="76"/>
        <v>2634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STAFF_DAYS!L34</f>
        <v>6</v>
      </c>
      <c r="F34" s="114">
        <f t="shared" si="66"/>
        <v>1080</v>
      </c>
      <c r="G34" s="115">
        <f t="shared" si="67"/>
        <v>54</v>
      </c>
      <c r="H34" s="116">
        <v>0</v>
      </c>
      <c r="I34" s="116"/>
      <c r="J34" s="116"/>
      <c r="K34" s="116"/>
      <c r="L34" s="152">
        <f t="shared" si="68"/>
        <v>1134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/>
      </c>
      <c r="S34" s="116"/>
      <c r="T34" s="116"/>
      <c r="U34" s="152">
        <f t="shared" si="72"/>
        <v>0</v>
      </c>
      <c r="W34" s="242">
        <v>6</v>
      </c>
      <c r="X34" s="115">
        <f t="shared" si="73"/>
        <v>1080</v>
      </c>
      <c r="Y34" s="115">
        <f t="shared" si="74"/>
        <v>54</v>
      </c>
      <c r="Z34" s="116">
        <v>0</v>
      </c>
      <c r="AA34" s="116" t="str">
        <f t="shared" si="75"/>
        <v/>
      </c>
      <c r="AB34" s="116">
        <v>0</v>
      </c>
      <c r="AC34" s="116"/>
      <c r="AD34" s="152">
        <f t="shared" si="76"/>
        <v>1134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/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STAFF_DAYS!L35</f>
        <v>6</v>
      </c>
      <c r="F35" s="114">
        <f t="shared" si="66"/>
        <v>1080</v>
      </c>
      <c r="G35" s="115">
        <f t="shared" si="67"/>
        <v>54</v>
      </c>
      <c r="H35" s="116">
        <v>700</v>
      </c>
      <c r="I35" s="116" t="s">
        <v>206</v>
      </c>
      <c r="J35" s="116">
        <v>700</v>
      </c>
      <c r="K35" s="116"/>
      <c r="L35" s="152">
        <f t="shared" si="68"/>
        <v>2534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Exp. &amp; non-staff Travel</v>
      </c>
      <c r="S35" s="116"/>
      <c r="T35" s="116"/>
      <c r="U35" s="152">
        <f t="shared" si="72"/>
        <v>0</v>
      </c>
      <c r="W35" s="242">
        <v>6</v>
      </c>
      <c r="X35" s="115">
        <f t="shared" si="73"/>
        <v>1080</v>
      </c>
      <c r="Y35" s="115">
        <f t="shared" si="74"/>
        <v>54</v>
      </c>
      <c r="Z35" s="116">
        <v>700</v>
      </c>
      <c r="AA35" s="116" t="str">
        <f t="shared" si="75"/>
        <v>Exp. &amp; non-staff Travel</v>
      </c>
      <c r="AB35" s="116">
        <v>700</v>
      </c>
      <c r="AC35" s="116"/>
      <c r="AD35" s="152">
        <f t="shared" si="76"/>
        <v>2534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Exp. &amp; non-staff Travel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STAFF_DAYS!L36</f>
        <v>6</v>
      </c>
      <c r="F36" s="114">
        <f t="shared" si="66"/>
        <v>1080</v>
      </c>
      <c r="G36" s="115">
        <f t="shared" si="67"/>
        <v>54</v>
      </c>
      <c r="H36" s="116">
        <v>600</v>
      </c>
      <c r="I36" s="116" t="s">
        <v>206</v>
      </c>
      <c r="J36" s="116">
        <v>700</v>
      </c>
      <c r="K36" s="116"/>
      <c r="L36" s="152">
        <f t="shared" si="68"/>
        <v>2434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Exp. &amp; non-staff Travel</v>
      </c>
      <c r="S36" s="116"/>
      <c r="T36" s="116"/>
      <c r="U36" s="152">
        <f t="shared" si="72"/>
        <v>0</v>
      </c>
      <c r="W36" s="242">
        <v>6</v>
      </c>
      <c r="X36" s="115">
        <f t="shared" si="73"/>
        <v>1080</v>
      </c>
      <c r="Y36" s="115">
        <f t="shared" si="74"/>
        <v>54</v>
      </c>
      <c r="Z36" s="116">
        <v>600</v>
      </c>
      <c r="AA36" s="116" t="str">
        <f t="shared" si="75"/>
        <v>Exp. &amp; non-staff Travel</v>
      </c>
      <c r="AB36" s="116">
        <v>700</v>
      </c>
      <c r="AC36" s="116"/>
      <c r="AD36" s="152">
        <f t="shared" si="76"/>
        <v>2434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Exp. &amp; non-staff Travel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STAFF_DAYS!L37</f>
        <v>6</v>
      </c>
      <c r="F37" s="114">
        <f t="shared" si="66"/>
        <v>1080</v>
      </c>
      <c r="G37" s="115">
        <f t="shared" si="67"/>
        <v>54</v>
      </c>
      <c r="H37" s="116">
        <v>1300</v>
      </c>
      <c r="I37" s="116" t="s">
        <v>206</v>
      </c>
      <c r="J37" s="116">
        <v>1300</v>
      </c>
      <c r="K37" s="116"/>
      <c r="L37" s="152">
        <f t="shared" si="68"/>
        <v>3734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1080</v>
      </c>
      <c r="AH37" s="115">
        <f t="shared" si="78"/>
        <v>54</v>
      </c>
      <c r="AI37" s="116" cm="1">
        <f t="array" ref="AI37:AI40">H37:H40</f>
        <v>1300</v>
      </c>
      <c r="AJ37" s="116" t="str">
        <f t="shared" si="79"/>
        <v>Exp. &amp; non-staff Travel</v>
      </c>
      <c r="AK37" s="116" cm="1">
        <f t="array" ref="AK37:AK40">J37:J40</f>
        <v>1300</v>
      </c>
      <c r="AL37" s="116"/>
      <c r="AM37" s="152">
        <f t="shared" si="80"/>
        <v>3734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STAFF_DAYS!L38</f>
        <v>6</v>
      </c>
      <c r="F38" s="114">
        <f t="shared" si="66"/>
        <v>1080</v>
      </c>
      <c r="G38" s="115">
        <f t="shared" si="67"/>
        <v>54</v>
      </c>
      <c r="H38" s="116">
        <v>0</v>
      </c>
      <c r="I38" s="116" t="s">
        <v>204</v>
      </c>
      <c r="J38" s="116">
        <v>6000</v>
      </c>
      <c r="K38" s="116"/>
      <c r="L38" s="152">
        <f t="shared" si="68"/>
        <v>7134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Ext. Meeting Organisation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Ext. Meeting Organisation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1080</v>
      </c>
      <c r="AH38" s="115">
        <f t="shared" si="78"/>
        <v>54</v>
      </c>
      <c r="AI38" s="116">
        <v>0</v>
      </c>
      <c r="AJ38" s="116" t="str">
        <f t="shared" si="79"/>
        <v>Ext. Meeting Organisation</v>
      </c>
      <c r="AK38" s="116">
        <v>6000</v>
      </c>
      <c r="AL38" s="116"/>
      <c r="AM38" s="152">
        <f t="shared" si="80"/>
        <v>7134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STAFF_DAYS!L39</f>
        <v>6</v>
      </c>
      <c r="F39" s="114">
        <f t="shared" si="66"/>
        <v>1080</v>
      </c>
      <c r="G39" s="115">
        <f t="shared" si="67"/>
        <v>54</v>
      </c>
      <c r="H39" s="116">
        <v>1400</v>
      </c>
      <c r="I39" s="116" t="s">
        <v>206</v>
      </c>
      <c r="J39" s="116">
        <v>800</v>
      </c>
      <c r="K39" s="116"/>
      <c r="L39" s="152">
        <f t="shared" si="68"/>
        <v>3334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1080</v>
      </c>
      <c r="AH39" s="115">
        <f t="shared" si="78"/>
        <v>54</v>
      </c>
      <c r="AI39" s="116">
        <v>1400</v>
      </c>
      <c r="AJ39" s="116" t="str">
        <f t="shared" si="79"/>
        <v>Exp. &amp; non-staff Travel</v>
      </c>
      <c r="AK39" s="116">
        <v>800</v>
      </c>
      <c r="AL39" s="116"/>
      <c r="AM39" s="152">
        <f t="shared" si="80"/>
        <v>3334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STAFF_DAYS!L40</f>
        <v>6</v>
      </c>
      <c r="F40" s="114">
        <f t="shared" si="66"/>
        <v>1080</v>
      </c>
      <c r="G40" s="115">
        <f t="shared" si="67"/>
        <v>54</v>
      </c>
      <c r="H40" s="116">
        <v>600</v>
      </c>
      <c r="I40" s="116" t="s">
        <v>206</v>
      </c>
      <c r="J40" s="116">
        <v>600</v>
      </c>
      <c r="K40" s="116"/>
      <c r="L40" s="152">
        <f t="shared" si="68"/>
        <v>2334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1080</v>
      </c>
      <c r="AH40" s="115">
        <f t="shared" si="78"/>
        <v>54</v>
      </c>
      <c r="AI40" s="116">
        <v>600</v>
      </c>
      <c r="AJ40" s="116" t="str">
        <f t="shared" si="79"/>
        <v>Exp. &amp; non-staff Travel</v>
      </c>
      <c r="AK40" s="116">
        <v>600</v>
      </c>
      <c r="AL40" s="116"/>
      <c r="AM40" s="152">
        <f t="shared" si="80"/>
        <v>2334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STAFF_DAYS!L41</f>
        <v>6</v>
      </c>
      <c r="F41" s="114">
        <f t="shared" si="66"/>
        <v>1080</v>
      </c>
      <c r="G41" s="115">
        <f t="shared" si="67"/>
        <v>54</v>
      </c>
      <c r="H41" s="116"/>
      <c r="I41" s="116"/>
      <c r="J41" s="116"/>
      <c r="K41" s="116"/>
      <c r="L41" s="152">
        <f t="shared" si="68"/>
        <v>1134</v>
      </c>
      <c r="N41" s="242">
        <f>E41/3</f>
        <v>2</v>
      </c>
      <c r="O41" s="115">
        <f t="shared" si="69"/>
        <v>360</v>
      </c>
      <c r="P41" s="115">
        <f t="shared" si="70"/>
        <v>18</v>
      </c>
      <c r="Q41" s="116"/>
      <c r="R41" s="116" t="str">
        <f t="shared" si="71"/>
        <v/>
      </c>
      <c r="S41" s="116"/>
      <c r="T41" s="116"/>
      <c r="U41" s="152">
        <f t="shared" si="72"/>
        <v>378</v>
      </c>
      <c r="W41" s="242">
        <f>E41/3</f>
        <v>2</v>
      </c>
      <c r="X41" s="115">
        <f t="shared" si="73"/>
        <v>360</v>
      </c>
      <c r="Y41" s="115">
        <f t="shared" si="74"/>
        <v>18</v>
      </c>
      <c r="Z41" s="116"/>
      <c r="AA41" s="116" t="str">
        <f t="shared" si="75"/>
        <v/>
      </c>
      <c r="AB41" s="116"/>
      <c r="AC41" s="116"/>
      <c r="AD41" s="152">
        <f t="shared" si="76"/>
        <v>378</v>
      </c>
      <c r="AF41" s="242">
        <f>E41/3</f>
        <v>2</v>
      </c>
      <c r="AG41" s="115">
        <f t="shared" si="77"/>
        <v>360</v>
      </c>
      <c r="AH41" s="115">
        <f t="shared" si="78"/>
        <v>18</v>
      </c>
      <c r="AI41" s="116"/>
      <c r="AJ41" s="116" t="str">
        <f t="shared" si="79"/>
        <v/>
      </c>
      <c r="AK41" s="116"/>
      <c r="AL41" s="116"/>
      <c r="AM41" s="152">
        <f t="shared" si="80"/>
        <v>378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STAFF_DAYS!L42</f>
        <v>6</v>
      </c>
      <c r="F42" s="114">
        <f t="shared" si="66"/>
        <v>1080</v>
      </c>
      <c r="G42" s="115">
        <f t="shared" si="67"/>
        <v>54</v>
      </c>
      <c r="H42" s="116"/>
      <c r="I42" s="116"/>
      <c r="J42" s="116"/>
      <c r="K42" s="116"/>
      <c r="L42" s="152">
        <f t="shared" si="68"/>
        <v>1134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540</v>
      </c>
      <c r="Y42" s="115">
        <f t="shared" si="74"/>
        <v>27</v>
      </c>
      <c r="Z42" s="116"/>
      <c r="AA42" s="116" t="str">
        <f t="shared" si="75"/>
        <v/>
      </c>
      <c r="AB42" s="116"/>
      <c r="AC42" s="116"/>
      <c r="AD42" s="152">
        <f t="shared" si="76"/>
        <v>567</v>
      </c>
      <c r="AF42" s="242">
        <f>E42/2</f>
        <v>3</v>
      </c>
      <c r="AG42" s="115">
        <f t="shared" si="77"/>
        <v>540</v>
      </c>
      <c r="AH42" s="115">
        <f t="shared" si="78"/>
        <v>27</v>
      </c>
      <c r="AI42" s="116"/>
      <c r="AJ42" s="116" t="str">
        <f t="shared" si="79"/>
        <v/>
      </c>
      <c r="AK42" s="116"/>
      <c r="AL42" s="116"/>
      <c r="AM42" s="152">
        <f t="shared" si="80"/>
        <v>567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STAFF_DAYS!L43</f>
        <v>6</v>
      </c>
      <c r="F43" s="119">
        <f t="shared" si="66"/>
        <v>1080</v>
      </c>
      <c r="G43" s="120">
        <f t="shared" si="67"/>
        <v>54</v>
      </c>
      <c r="H43" s="121">
        <v>2200</v>
      </c>
      <c r="I43" s="121"/>
      <c r="J43" s="121"/>
      <c r="K43" s="121"/>
      <c r="L43" s="153">
        <f t="shared" si="68"/>
        <v>3334</v>
      </c>
      <c r="N43" s="243">
        <f>E43</f>
        <v>6</v>
      </c>
      <c r="O43" s="120">
        <f t="shared" si="69"/>
        <v>1080</v>
      </c>
      <c r="P43" s="120">
        <f t="shared" si="70"/>
        <v>54</v>
      </c>
      <c r="Q43" s="121">
        <f>H43</f>
        <v>2200</v>
      </c>
      <c r="R43" s="121" t="str">
        <f t="shared" si="71"/>
        <v/>
      </c>
      <c r="S43" s="121"/>
      <c r="T43" s="121"/>
      <c r="U43" s="153">
        <f t="shared" si="72"/>
        <v>3334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STAFF_DAYS!L44</f>
        <v>17</v>
      </c>
      <c r="F44" s="110">
        <f>SUM(F45:F59)</f>
        <v>3060</v>
      </c>
      <c r="G44" s="110">
        <f t="shared" ref="G44:H44" si="83">SUM(G45:G59)</f>
        <v>153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3213</v>
      </c>
      <c r="N44" s="161">
        <f>SUM(N45:N59)</f>
        <v>7</v>
      </c>
      <c r="O44" s="110">
        <f>SUM(O45:O59)</f>
        <v>1260</v>
      </c>
      <c r="P44" s="110">
        <f t="shared" ref="P44:U44" si="85">SUM(P45:P59)</f>
        <v>63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1323</v>
      </c>
      <c r="W44" s="161">
        <f>SUM(W45:W59)</f>
        <v>1</v>
      </c>
      <c r="X44" s="110">
        <f>SUM(X45:X59)</f>
        <v>180</v>
      </c>
      <c r="Y44" s="110">
        <f t="shared" ref="Y44:AD44" si="87">SUM(Y45:Y59)</f>
        <v>9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189</v>
      </c>
      <c r="AF44" s="161">
        <f>SUM(AF45:AF59)</f>
        <v>9</v>
      </c>
      <c r="AG44" s="110">
        <f>SUM(AG45:AG59)</f>
        <v>1620</v>
      </c>
      <c r="AH44" s="110">
        <f t="shared" ref="AH44:AM44" si="89">SUM(AH45:AH59)</f>
        <v>81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1701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STAFF_DAYS!L45</f>
        <v>1</v>
      </c>
      <c r="F45" s="114">
        <f t="shared" ref="F45:F59" si="91">E45*F$2</f>
        <v>180</v>
      </c>
      <c r="G45" s="115">
        <f t="shared" ref="G45:G59" si="92">F45*0.05</f>
        <v>9</v>
      </c>
      <c r="H45" s="116"/>
      <c r="I45" s="116"/>
      <c r="J45" s="116"/>
      <c r="K45" s="116"/>
      <c r="L45" s="152">
        <f t="shared" ref="L45:L59" si="93">SUM(F45:K45)</f>
        <v>189</v>
      </c>
      <c r="N45" s="242">
        <f>E45</f>
        <v>1</v>
      </c>
      <c r="O45" s="115">
        <f t="shared" ref="O45:O59" si="94">N45*F$2</f>
        <v>180</v>
      </c>
      <c r="P45" s="115">
        <f t="shared" ref="P45:P59" si="95">O45*0.05</f>
        <v>9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189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STAFF_DAYS!L46</f>
        <v>1</v>
      </c>
      <c r="F46" s="114">
        <f t="shared" si="91"/>
        <v>180</v>
      </c>
      <c r="G46" s="115">
        <f t="shared" si="92"/>
        <v>9</v>
      </c>
      <c r="H46" s="116"/>
      <c r="I46" s="116"/>
      <c r="J46" s="116"/>
      <c r="K46" s="116"/>
      <c r="L46" s="152">
        <f t="shared" si="93"/>
        <v>189</v>
      </c>
      <c r="N46" s="242">
        <f t="shared" ref="N46:N49" si="106">E46</f>
        <v>1</v>
      </c>
      <c r="O46" s="115">
        <f t="shared" si="94"/>
        <v>180</v>
      </c>
      <c r="P46" s="115">
        <f t="shared" si="95"/>
        <v>9</v>
      </c>
      <c r="Q46" s="116"/>
      <c r="R46" s="116" t="str">
        <f t="shared" si="96"/>
        <v/>
      </c>
      <c r="S46" s="116"/>
      <c r="T46" s="116"/>
      <c r="U46" s="152">
        <f t="shared" si="97"/>
        <v>189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STAFF_DAYS!L47</f>
        <v>1</v>
      </c>
      <c r="F47" s="114">
        <f t="shared" si="91"/>
        <v>180</v>
      </c>
      <c r="G47" s="115">
        <f t="shared" si="92"/>
        <v>9</v>
      </c>
      <c r="H47" s="116"/>
      <c r="I47" s="116"/>
      <c r="J47" s="116"/>
      <c r="K47" s="116"/>
      <c r="L47" s="152">
        <f t="shared" si="93"/>
        <v>189</v>
      </c>
      <c r="N47" s="242">
        <f t="shared" si="106"/>
        <v>1</v>
      </c>
      <c r="O47" s="115">
        <f t="shared" si="94"/>
        <v>180</v>
      </c>
      <c r="P47" s="115">
        <f t="shared" si="95"/>
        <v>9</v>
      </c>
      <c r="Q47" s="116"/>
      <c r="R47" s="116" t="str">
        <f t="shared" si="96"/>
        <v/>
      </c>
      <c r="S47" s="116"/>
      <c r="T47" s="116"/>
      <c r="U47" s="152">
        <f t="shared" si="97"/>
        <v>189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STAFF_DAYS!L48</f>
        <v>2</v>
      </c>
      <c r="F48" s="114">
        <f t="shared" si="91"/>
        <v>360</v>
      </c>
      <c r="G48" s="115">
        <f t="shared" si="92"/>
        <v>18</v>
      </c>
      <c r="H48" s="116"/>
      <c r="I48" s="116"/>
      <c r="J48" s="116"/>
      <c r="K48" s="116"/>
      <c r="L48" s="152">
        <f t="shared" si="93"/>
        <v>378</v>
      </c>
      <c r="N48" s="242">
        <f t="shared" si="106"/>
        <v>2</v>
      </c>
      <c r="O48" s="115">
        <f t="shared" si="94"/>
        <v>360</v>
      </c>
      <c r="P48" s="115">
        <f t="shared" si="95"/>
        <v>18</v>
      </c>
      <c r="Q48" s="116"/>
      <c r="R48" s="116" t="str">
        <f t="shared" si="96"/>
        <v/>
      </c>
      <c r="S48" s="116"/>
      <c r="T48" s="116"/>
      <c r="U48" s="152">
        <f t="shared" si="97"/>
        <v>378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STAFF_DAYS!L49</f>
        <v>2</v>
      </c>
      <c r="F49" s="114">
        <f t="shared" si="91"/>
        <v>360</v>
      </c>
      <c r="G49" s="115">
        <f t="shared" si="92"/>
        <v>18</v>
      </c>
      <c r="H49" s="116"/>
      <c r="I49" s="116"/>
      <c r="J49" s="116"/>
      <c r="K49" s="116"/>
      <c r="L49" s="152">
        <f t="shared" si="93"/>
        <v>378</v>
      </c>
      <c r="N49" s="242">
        <f t="shared" si="106"/>
        <v>2</v>
      </c>
      <c r="O49" s="115">
        <f t="shared" si="94"/>
        <v>360</v>
      </c>
      <c r="P49" s="115">
        <f t="shared" si="95"/>
        <v>18</v>
      </c>
      <c r="Q49" s="116"/>
      <c r="R49" s="116" t="str">
        <f t="shared" si="96"/>
        <v/>
      </c>
      <c r="S49" s="116"/>
      <c r="T49" s="116"/>
      <c r="U49" s="152">
        <f t="shared" si="97"/>
        <v>378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STAFF_DAYS!L50</f>
        <v>1</v>
      </c>
      <c r="F50" s="114">
        <f t="shared" si="91"/>
        <v>180</v>
      </c>
      <c r="G50" s="115">
        <f t="shared" si="92"/>
        <v>9</v>
      </c>
      <c r="H50" s="116"/>
      <c r="I50" s="116"/>
      <c r="J50" s="116"/>
      <c r="K50" s="116"/>
      <c r="L50" s="152">
        <f t="shared" si="93"/>
        <v>189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180</v>
      </c>
      <c r="Y50" s="115">
        <f t="shared" si="99"/>
        <v>9</v>
      </c>
      <c r="Z50" s="116"/>
      <c r="AA50" s="116" t="str">
        <f t="shared" si="100"/>
        <v/>
      </c>
      <c r="AB50" s="116"/>
      <c r="AC50" s="116"/>
      <c r="AD50" s="152">
        <f t="shared" si="101"/>
        <v>189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STAFF_DAYS!L51</f>
        <v>3</v>
      </c>
      <c r="F51" s="114">
        <f t="shared" si="91"/>
        <v>540</v>
      </c>
      <c r="G51" s="115">
        <f t="shared" si="92"/>
        <v>27</v>
      </c>
      <c r="H51" s="116"/>
      <c r="I51" s="116"/>
      <c r="J51" s="116"/>
      <c r="K51" s="116"/>
      <c r="L51" s="152">
        <f t="shared" si="93"/>
        <v>567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540</v>
      </c>
      <c r="AH51" s="115">
        <f t="shared" si="103"/>
        <v>27</v>
      </c>
      <c r="AI51" s="116"/>
      <c r="AJ51" s="116" t="str">
        <f t="shared" si="104"/>
        <v/>
      </c>
      <c r="AK51" s="116"/>
      <c r="AL51" s="116"/>
      <c r="AM51" s="152">
        <f t="shared" si="105"/>
        <v>567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STAFF_DAYS!L52</f>
        <v>6</v>
      </c>
      <c r="F52" s="114">
        <f t="shared" si="91"/>
        <v>1080</v>
      </c>
      <c r="G52" s="115">
        <f t="shared" si="92"/>
        <v>54</v>
      </c>
      <c r="H52" s="116"/>
      <c r="I52" s="116"/>
      <c r="J52" s="116"/>
      <c r="K52" s="116"/>
      <c r="L52" s="152">
        <f t="shared" si="93"/>
        <v>1134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1080</v>
      </c>
      <c r="AH52" s="115">
        <f t="shared" si="103"/>
        <v>54</v>
      </c>
      <c r="AI52" s="116"/>
      <c r="AJ52" s="116" t="str">
        <f t="shared" si="104"/>
        <v/>
      </c>
      <c r="AK52" s="116"/>
      <c r="AL52" s="116"/>
      <c r="AM52" s="152">
        <f t="shared" si="105"/>
        <v>1134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STAFF_DAYS!L53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STAFF_DAYS!L54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STAFF_DAYS!L55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STAFF_DAYS!L56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STAFF_DAYS!L57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STAFF_DAYS!L58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STAFF_DAYS!L59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STAFF_DAYS!L60</f>
        <v>104</v>
      </c>
      <c r="F60" s="124">
        <f>SUM(F28,F44)</f>
        <v>18720</v>
      </c>
      <c r="G60" s="124">
        <f t="shared" ref="G60:L60" si="107">SUM(G28,G44)</f>
        <v>936</v>
      </c>
      <c r="H60" s="124">
        <f t="shared" si="107"/>
        <v>11250</v>
      </c>
      <c r="I60" s="124"/>
      <c r="J60" s="124">
        <f t="shared" si="107"/>
        <v>12550</v>
      </c>
      <c r="K60" s="124">
        <f t="shared" si="107"/>
        <v>0</v>
      </c>
      <c r="L60" s="125">
        <f t="shared" si="107"/>
        <v>43456</v>
      </c>
      <c r="N60" s="162">
        <f>SUM(N28,N44)</f>
        <v>36</v>
      </c>
      <c r="O60" s="124">
        <f>SUM(O28,O44)</f>
        <v>6480</v>
      </c>
      <c r="P60" s="124">
        <f t="shared" ref="P60:U60" si="108">SUM(P28,P44)</f>
        <v>324</v>
      </c>
      <c r="Q60" s="124">
        <f t="shared" si="108"/>
        <v>5900</v>
      </c>
      <c r="R60" s="124"/>
      <c r="S60" s="124">
        <f t="shared" si="108"/>
        <v>1700</v>
      </c>
      <c r="T60" s="124">
        <f t="shared" si="108"/>
        <v>0</v>
      </c>
      <c r="U60" s="125">
        <f t="shared" si="108"/>
        <v>14404</v>
      </c>
      <c r="W60" s="162">
        <f>SUM(W28,W44)</f>
        <v>30</v>
      </c>
      <c r="X60" s="124">
        <f>SUM(X28,X44)</f>
        <v>5400</v>
      </c>
      <c r="Y60" s="124">
        <f t="shared" ref="Y60:AD60" si="109">SUM(Y28,Y44)</f>
        <v>270</v>
      </c>
      <c r="Z60" s="124">
        <f t="shared" si="109"/>
        <v>2050</v>
      </c>
      <c r="AA60" s="124"/>
      <c r="AB60" s="124">
        <f t="shared" si="109"/>
        <v>2150</v>
      </c>
      <c r="AC60" s="124">
        <f t="shared" si="109"/>
        <v>0</v>
      </c>
      <c r="AD60" s="125">
        <f t="shared" si="109"/>
        <v>9870</v>
      </c>
      <c r="AF60" s="162">
        <f>SUM(AF28,AF44)</f>
        <v>38</v>
      </c>
      <c r="AG60" s="124">
        <f>SUM(AG28,AG44)</f>
        <v>6840</v>
      </c>
      <c r="AH60" s="124">
        <f t="shared" ref="AH60:AM60" si="110">SUM(AH28,AH44)</f>
        <v>342</v>
      </c>
      <c r="AI60" s="124">
        <f t="shared" si="110"/>
        <v>3300</v>
      </c>
      <c r="AJ60" s="124"/>
      <c r="AK60" s="124">
        <f t="shared" si="110"/>
        <v>8700</v>
      </c>
      <c r="AL60" s="124">
        <f t="shared" si="110"/>
        <v>0</v>
      </c>
      <c r="AM60" s="125">
        <f t="shared" si="110"/>
        <v>19182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STAFF_DAYS!L61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STAFF_DAYS!L62</f>
        <v>22</v>
      </c>
      <c r="F62" s="132">
        <f>SUM(F63:F70)</f>
        <v>3960</v>
      </c>
      <c r="G62" s="132">
        <f t="shared" ref="G62:L62" si="111">SUM(G63:G70)</f>
        <v>198</v>
      </c>
      <c r="H62" s="132">
        <f t="shared" si="111"/>
        <v>0</v>
      </c>
      <c r="I62" s="132"/>
      <c r="J62" s="132">
        <f t="shared" si="111"/>
        <v>4000</v>
      </c>
      <c r="K62" s="132">
        <f t="shared" si="111"/>
        <v>0</v>
      </c>
      <c r="L62" s="133">
        <f t="shared" si="111"/>
        <v>8158</v>
      </c>
      <c r="N62" s="164">
        <f>SUM(N63:N70)</f>
        <v>14</v>
      </c>
      <c r="O62" s="132">
        <f>SUM(O63:O70)</f>
        <v>2520</v>
      </c>
      <c r="P62" s="132">
        <f t="shared" ref="P62:U62" si="112">SUM(P63:P70)</f>
        <v>126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2646</v>
      </c>
      <c r="W62" s="164">
        <f>SUM(W63:W70)</f>
        <v>4</v>
      </c>
      <c r="X62" s="132">
        <f>SUM(X63:X70)</f>
        <v>720</v>
      </c>
      <c r="Y62" s="132">
        <f t="shared" ref="Y62:AD62" si="113">SUM(Y63:Y70)</f>
        <v>36</v>
      </c>
      <c r="Z62" s="132">
        <f t="shared" si="113"/>
        <v>0</v>
      </c>
      <c r="AA62" s="132"/>
      <c r="AB62" s="132">
        <f t="shared" si="113"/>
        <v>2000</v>
      </c>
      <c r="AC62" s="132">
        <f t="shared" si="113"/>
        <v>0</v>
      </c>
      <c r="AD62" s="133">
        <f t="shared" si="113"/>
        <v>2756</v>
      </c>
      <c r="AF62" s="164">
        <f>SUM(AF63:AF70)</f>
        <v>4</v>
      </c>
      <c r="AG62" s="132">
        <f>SUM(AG63:AG70)</f>
        <v>720</v>
      </c>
      <c r="AH62" s="132">
        <f t="shared" ref="AH62:AM62" si="114">SUM(AH63:AH70)</f>
        <v>36</v>
      </c>
      <c r="AI62" s="132">
        <f t="shared" si="114"/>
        <v>0</v>
      </c>
      <c r="AJ62" s="132"/>
      <c r="AK62" s="132">
        <f t="shared" si="114"/>
        <v>2000</v>
      </c>
      <c r="AL62" s="132">
        <f t="shared" si="114"/>
        <v>0</v>
      </c>
      <c r="AM62" s="133">
        <f t="shared" si="114"/>
        <v>2756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STAFF_DAYS!L63</f>
        <v>2</v>
      </c>
      <c r="F63" s="136">
        <f t="shared" ref="F63:F70" si="115">E63*F$2</f>
        <v>360</v>
      </c>
      <c r="G63" s="137">
        <f t="shared" ref="G63:G70" si="116">F63*0.05</f>
        <v>18</v>
      </c>
      <c r="H63" s="138"/>
      <c r="I63" s="138"/>
      <c r="J63" s="138"/>
      <c r="K63" s="138"/>
      <c r="L63" s="154">
        <f t="shared" ref="L63:L70" si="117">SUM(F63:K63)</f>
        <v>378</v>
      </c>
      <c r="N63" s="244">
        <f>E63</f>
        <v>2</v>
      </c>
      <c r="O63" s="137">
        <f t="shared" ref="O63:O70" si="118">N63*F$2</f>
        <v>360</v>
      </c>
      <c r="P63" s="137">
        <f t="shared" ref="P63:P70" si="119">O63*0.05</f>
        <v>18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378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STAFF_DAYS!L64</f>
        <v>3</v>
      </c>
      <c r="F64" s="136">
        <f t="shared" si="115"/>
        <v>540</v>
      </c>
      <c r="G64" s="137">
        <f t="shared" si="116"/>
        <v>27</v>
      </c>
      <c r="H64" s="138"/>
      <c r="I64" s="138"/>
      <c r="J64" s="138"/>
      <c r="K64" s="138"/>
      <c r="L64" s="154">
        <f t="shared" si="117"/>
        <v>567</v>
      </c>
      <c r="N64" s="244">
        <f t="shared" ref="N64:N65" si="130">E64</f>
        <v>3</v>
      </c>
      <c r="O64" s="137">
        <f t="shared" si="118"/>
        <v>540</v>
      </c>
      <c r="P64" s="137">
        <f t="shared" si="119"/>
        <v>27</v>
      </c>
      <c r="Q64" s="138"/>
      <c r="R64" s="138" t="str">
        <f t="shared" si="120"/>
        <v/>
      </c>
      <c r="S64" s="138"/>
      <c r="T64" s="138"/>
      <c r="U64" s="154">
        <f t="shared" si="121"/>
        <v>567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STAFF_DAYS!L65</f>
        <v>1</v>
      </c>
      <c r="F65" s="136">
        <f t="shared" si="115"/>
        <v>180</v>
      </c>
      <c r="G65" s="137">
        <f t="shared" si="116"/>
        <v>9</v>
      </c>
      <c r="H65" s="138"/>
      <c r="I65" s="138" t="s">
        <v>204</v>
      </c>
      <c r="J65" s="138">
        <v>2400</v>
      </c>
      <c r="K65" s="138"/>
      <c r="L65" s="154">
        <f t="shared" si="117"/>
        <v>2589</v>
      </c>
      <c r="N65" s="244">
        <f t="shared" si="130"/>
        <v>1</v>
      </c>
      <c r="O65" s="137">
        <f t="shared" si="118"/>
        <v>180</v>
      </c>
      <c r="P65" s="137">
        <f t="shared" si="119"/>
        <v>9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189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1200</v>
      </c>
      <c r="AC65" s="138"/>
      <c r="AD65" s="154">
        <f t="shared" si="125"/>
        <v>1200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1200</v>
      </c>
      <c r="AL65" s="138"/>
      <c r="AM65" s="154">
        <f t="shared" si="129"/>
        <v>1200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STAFF_DAYS!L66</f>
        <v>8</v>
      </c>
      <c r="F66" s="136">
        <f t="shared" si="115"/>
        <v>1440</v>
      </c>
      <c r="G66" s="137">
        <f t="shared" si="116"/>
        <v>72</v>
      </c>
      <c r="H66" s="138"/>
      <c r="I66" s="138" t="s">
        <v>204</v>
      </c>
      <c r="J66" s="138">
        <v>1600</v>
      </c>
      <c r="K66" s="138"/>
      <c r="L66" s="154">
        <f t="shared" si="117"/>
        <v>3112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720</v>
      </c>
      <c r="Y66" s="137">
        <f t="shared" si="123"/>
        <v>36</v>
      </c>
      <c r="Z66" s="138"/>
      <c r="AA66" s="138" t="str">
        <f t="shared" si="124"/>
        <v>Ext. Meeting Organisation</v>
      </c>
      <c r="AB66" s="138">
        <f>J66*0.5</f>
        <v>800</v>
      </c>
      <c r="AC66" s="138"/>
      <c r="AD66" s="154">
        <f t="shared" si="125"/>
        <v>1556</v>
      </c>
      <c r="AF66" s="244">
        <f>E66*0.5</f>
        <v>4</v>
      </c>
      <c r="AG66" s="137">
        <f t="shared" si="126"/>
        <v>720</v>
      </c>
      <c r="AH66" s="137">
        <f t="shared" si="127"/>
        <v>36</v>
      </c>
      <c r="AI66" s="138"/>
      <c r="AJ66" s="138" t="str">
        <f t="shared" si="128"/>
        <v>Ext. Meeting Organisation</v>
      </c>
      <c r="AK66" s="138">
        <f>J66*0.5</f>
        <v>800</v>
      </c>
      <c r="AL66" s="138"/>
      <c r="AM66" s="154">
        <f t="shared" si="129"/>
        <v>1556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STAFF_DAYS!L67</f>
        <v>2</v>
      </c>
      <c r="F67" s="136">
        <f t="shared" si="115"/>
        <v>360</v>
      </c>
      <c r="G67" s="137">
        <f t="shared" si="116"/>
        <v>18</v>
      </c>
      <c r="H67" s="138"/>
      <c r="I67" s="138"/>
      <c r="J67" s="138"/>
      <c r="K67" s="138"/>
      <c r="L67" s="154">
        <f t="shared" si="117"/>
        <v>378</v>
      </c>
      <c r="N67" s="244">
        <f>E67</f>
        <v>2</v>
      </c>
      <c r="O67" s="137">
        <f t="shared" si="118"/>
        <v>360</v>
      </c>
      <c r="P67" s="137">
        <f t="shared" si="119"/>
        <v>18</v>
      </c>
      <c r="Q67" s="138"/>
      <c r="R67" s="138" t="str">
        <f t="shared" si="120"/>
        <v/>
      </c>
      <c r="S67" s="138"/>
      <c r="T67" s="138"/>
      <c r="U67" s="154">
        <f t="shared" si="121"/>
        <v>378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STAFF_DAYS!L68</f>
        <v>2</v>
      </c>
      <c r="F68" s="136">
        <f t="shared" si="115"/>
        <v>360</v>
      </c>
      <c r="G68" s="137">
        <f t="shared" si="116"/>
        <v>18</v>
      </c>
      <c r="H68" s="138"/>
      <c r="I68" s="138"/>
      <c r="J68" s="138"/>
      <c r="K68" s="138"/>
      <c r="L68" s="154">
        <f t="shared" si="117"/>
        <v>378</v>
      </c>
      <c r="N68" s="244">
        <f t="shared" ref="N68:N69" si="131">E68</f>
        <v>2</v>
      </c>
      <c r="O68" s="137">
        <f t="shared" si="118"/>
        <v>360</v>
      </c>
      <c r="P68" s="137">
        <f t="shared" si="119"/>
        <v>18</v>
      </c>
      <c r="Q68" s="138"/>
      <c r="R68" s="138" t="str">
        <f t="shared" si="120"/>
        <v/>
      </c>
      <c r="S68" s="138"/>
      <c r="T68" s="138"/>
      <c r="U68" s="154">
        <f t="shared" si="121"/>
        <v>378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STAFF_DAYS!L69</f>
        <v>4</v>
      </c>
      <c r="F69" s="136">
        <f t="shared" si="115"/>
        <v>720</v>
      </c>
      <c r="G69" s="137">
        <f t="shared" si="116"/>
        <v>36</v>
      </c>
      <c r="H69" s="138"/>
      <c r="I69" s="138"/>
      <c r="J69" s="138"/>
      <c r="K69" s="138"/>
      <c r="L69" s="154">
        <f t="shared" si="117"/>
        <v>756</v>
      </c>
      <c r="N69" s="244">
        <f t="shared" si="131"/>
        <v>4</v>
      </c>
      <c r="O69" s="137">
        <f t="shared" si="118"/>
        <v>720</v>
      </c>
      <c r="P69" s="137">
        <f t="shared" si="119"/>
        <v>36</v>
      </c>
      <c r="Q69" s="138"/>
      <c r="R69" s="138" t="str">
        <f t="shared" si="120"/>
        <v/>
      </c>
      <c r="S69" s="138"/>
      <c r="T69" s="138"/>
      <c r="U69" s="154">
        <f t="shared" si="121"/>
        <v>756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STAFF_DAYS!L70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STAFF_DAYS!L71</f>
        <v>4</v>
      </c>
      <c r="F71" s="132">
        <f>SUM(F72:F74)</f>
        <v>720</v>
      </c>
      <c r="G71" s="132">
        <f t="shared" ref="G71:L71" si="132">SUM(G72:G74)</f>
        <v>36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8756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720</v>
      </c>
      <c r="Y71" s="132">
        <f t="shared" ref="Y71:AD71" si="134">SUM(Y72:Y74)</f>
        <v>36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756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STAFF_DAYS!L72</f>
        <v>2</v>
      </c>
      <c r="F72" s="136">
        <f t="shared" ref="F72:F74" si="138">E72*F$2</f>
        <v>360</v>
      </c>
      <c r="G72" s="137">
        <f t="shared" ref="G72:G74" si="139">F72*0.05</f>
        <v>18</v>
      </c>
      <c r="H72" s="138"/>
      <c r="I72" s="138"/>
      <c r="J72" s="138"/>
      <c r="K72" s="138"/>
      <c r="L72" s="154">
        <f t="shared" ref="L72:L74" si="140">SUM(F72:K72)</f>
        <v>378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360</v>
      </c>
      <c r="Y72" s="137">
        <f t="shared" ref="Y72:Y74" si="146">X72*0.05</f>
        <v>18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378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STAFF_DAYS!L73</f>
        <v>2</v>
      </c>
      <c r="F73" s="136">
        <f t="shared" si="138"/>
        <v>360</v>
      </c>
      <c r="G73" s="137">
        <f t="shared" si="139"/>
        <v>18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8378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360</v>
      </c>
      <c r="Y73" s="137">
        <f t="shared" si="146"/>
        <v>18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378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STAFF_DAYS!L74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STAFF_DAYS!L75</f>
        <v>10</v>
      </c>
      <c r="F75" s="132">
        <f>SUM(F76:F78)</f>
        <v>1800</v>
      </c>
      <c r="G75" s="132">
        <f t="shared" ref="G75:L75" si="154">SUM(G76:G78)</f>
        <v>90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1890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900</v>
      </c>
      <c r="Y75" s="132">
        <f t="shared" ref="Y75:AD75" si="156">SUM(Y76:Y78)</f>
        <v>45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945</v>
      </c>
      <c r="AF75" s="164">
        <f>SUM(AF76:AF78)</f>
        <v>5</v>
      </c>
      <c r="AG75" s="132">
        <f>SUM(AG76:AG78)</f>
        <v>900</v>
      </c>
      <c r="AH75" s="132">
        <f t="shared" ref="AH75:AM75" si="158">SUM(AH76:AH78)</f>
        <v>45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945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STAFF_DAYS!L76</f>
        <v>5</v>
      </c>
      <c r="F76" s="136">
        <f t="shared" ref="F76:F78" si="160">E76*F$2</f>
        <v>900</v>
      </c>
      <c r="G76" s="137">
        <f t="shared" ref="G76:G78" si="161">F76*0.05</f>
        <v>45</v>
      </c>
      <c r="H76" s="138"/>
      <c r="I76" s="138"/>
      <c r="J76" s="138"/>
      <c r="K76" s="138"/>
      <c r="L76" s="154">
        <f t="shared" ref="L76:L78" si="162">SUM(F76:K76)</f>
        <v>945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900</v>
      </c>
      <c r="Y76" s="137">
        <f t="shared" ref="Y76:Y78" si="168">X76*0.05</f>
        <v>45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945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STAFF_DAYS!L77</f>
        <v>5</v>
      </c>
      <c r="F77" s="136">
        <f t="shared" si="160"/>
        <v>900</v>
      </c>
      <c r="G77" s="137">
        <f t="shared" si="161"/>
        <v>45</v>
      </c>
      <c r="H77" s="138"/>
      <c r="I77" s="138"/>
      <c r="J77" s="138"/>
      <c r="K77" s="138"/>
      <c r="L77" s="154">
        <f t="shared" si="162"/>
        <v>945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900</v>
      </c>
      <c r="AH77" s="137">
        <f t="shared" si="172"/>
        <v>45</v>
      </c>
      <c r="AI77" s="138"/>
      <c r="AJ77" s="138" t="str">
        <f t="shared" si="173"/>
        <v/>
      </c>
      <c r="AK77" s="138"/>
      <c r="AL77" s="138"/>
      <c r="AM77" s="154">
        <f t="shared" si="174"/>
        <v>945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STAFF_DAYS!L78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STAFF_DAYS!L79</f>
        <v>12</v>
      </c>
      <c r="F79" s="132">
        <f>SUM(F80:F87)</f>
        <v>2160</v>
      </c>
      <c r="G79" s="132">
        <f t="shared" ref="G79:L79" si="175">SUM(G80:G87)</f>
        <v>108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3268</v>
      </c>
      <c r="N79" s="164">
        <f>SUM(N80:N87)</f>
        <v>3.2</v>
      </c>
      <c r="O79" s="132">
        <f>SUM(O80:O87)</f>
        <v>576</v>
      </c>
      <c r="P79" s="132">
        <f t="shared" ref="P79:U79" si="176">SUM(P80:P87)</f>
        <v>28.800000000000004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604.80000000000007</v>
      </c>
      <c r="W79" s="164">
        <f>SUM(W80:W87)</f>
        <v>2.4000000000000004</v>
      </c>
      <c r="X79" s="132">
        <f>SUM(X80:X87)</f>
        <v>432.00000000000006</v>
      </c>
      <c r="Y79" s="132">
        <f t="shared" ref="Y79:AD79" si="177">SUM(Y80:Y87)</f>
        <v>21.600000000000005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953.60000000000014</v>
      </c>
      <c r="AF79" s="164">
        <f>SUM(AF80:AF87)</f>
        <v>6.4</v>
      </c>
      <c r="AG79" s="132">
        <f>SUM(AG80:AG87)</f>
        <v>1152</v>
      </c>
      <c r="AH79" s="132">
        <f t="shared" ref="AH79:AM79" si="179">SUM(AH80:AH87)</f>
        <v>57.600000000000009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1709.6000000000001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STAFF_DAYS!L80</f>
        <v>1</v>
      </c>
      <c r="F80" s="136">
        <f t="shared" ref="F80:F87" si="181">E80*F$2</f>
        <v>180</v>
      </c>
      <c r="G80" s="137">
        <f t="shared" ref="G80:G87" si="182">F80*0.05</f>
        <v>9</v>
      </c>
      <c r="H80" s="138"/>
      <c r="I80" s="138"/>
      <c r="J80" s="138"/>
      <c r="K80" s="138"/>
      <c r="L80" s="154">
        <f t="shared" ref="L80:L87" si="183">SUM(F80:K80)</f>
        <v>189</v>
      </c>
      <c r="N80" s="244">
        <f>E80</f>
        <v>1</v>
      </c>
      <c r="O80" s="137">
        <f t="shared" ref="O80:O87" si="184">N80*F$2</f>
        <v>180</v>
      </c>
      <c r="P80" s="137">
        <f t="shared" ref="P80:P87" si="185">O80*0.05</f>
        <v>9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189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STAFF_DAYS!L81</f>
        <v>1</v>
      </c>
      <c r="F81" s="136">
        <f t="shared" si="181"/>
        <v>180</v>
      </c>
      <c r="G81" s="137">
        <f t="shared" si="182"/>
        <v>9</v>
      </c>
      <c r="H81" s="138"/>
      <c r="I81" s="138"/>
      <c r="J81" s="138"/>
      <c r="K81" s="138"/>
      <c r="L81" s="154">
        <f t="shared" si="183"/>
        <v>189</v>
      </c>
      <c r="N81" s="244">
        <f>E81</f>
        <v>1</v>
      </c>
      <c r="O81" s="137">
        <f t="shared" si="184"/>
        <v>180</v>
      </c>
      <c r="P81" s="137">
        <f t="shared" si="185"/>
        <v>9</v>
      </c>
      <c r="Q81" s="138"/>
      <c r="R81" s="138" t="str">
        <f t="shared" si="186"/>
        <v/>
      </c>
      <c r="S81" s="138"/>
      <c r="T81" s="138"/>
      <c r="U81" s="154">
        <f t="shared" si="187"/>
        <v>189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STAFF_DAYS!L82</f>
        <v>6</v>
      </c>
      <c r="F82" s="136">
        <f t="shared" si="181"/>
        <v>1080</v>
      </c>
      <c r="G82" s="137">
        <f t="shared" si="182"/>
        <v>54</v>
      </c>
      <c r="H82" s="138"/>
      <c r="I82" s="138"/>
      <c r="J82" s="138"/>
      <c r="K82" s="138"/>
      <c r="L82" s="154">
        <f t="shared" si="183"/>
        <v>1134</v>
      </c>
      <c r="N82" s="244">
        <f>E82*0.2</f>
        <v>1.2000000000000002</v>
      </c>
      <c r="O82" s="137">
        <f t="shared" si="184"/>
        <v>216.00000000000003</v>
      </c>
      <c r="P82" s="137">
        <f t="shared" si="185"/>
        <v>10.800000000000002</v>
      </c>
      <c r="Q82" s="138"/>
      <c r="R82" s="138" t="str">
        <f t="shared" si="186"/>
        <v/>
      </c>
      <c r="S82" s="138"/>
      <c r="T82" s="138"/>
      <c r="U82" s="154">
        <f t="shared" si="187"/>
        <v>226.80000000000004</v>
      </c>
      <c r="W82" s="244">
        <f>E82*0.4</f>
        <v>2.4000000000000004</v>
      </c>
      <c r="X82" s="137">
        <f t="shared" si="188"/>
        <v>432.00000000000006</v>
      </c>
      <c r="Y82" s="137">
        <f t="shared" si="189"/>
        <v>21.600000000000005</v>
      </c>
      <c r="Z82" s="138"/>
      <c r="AA82" s="138" t="str">
        <f t="shared" si="190"/>
        <v/>
      </c>
      <c r="AB82" s="138"/>
      <c r="AC82" s="138"/>
      <c r="AD82" s="154">
        <f t="shared" si="191"/>
        <v>453.60000000000008</v>
      </c>
      <c r="AF82" s="244">
        <f>E82*0.4</f>
        <v>2.4000000000000004</v>
      </c>
      <c r="AG82" s="137">
        <f t="shared" si="192"/>
        <v>432.00000000000006</v>
      </c>
      <c r="AH82" s="137">
        <f t="shared" si="193"/>
        <v>21.600000000000005</v>
      </c>
      <c r="AI82" s="138"/>
      <c r="AJ82" s="138" t="str">
        <f t="shared" si="194"/>
        <v/>
      </c>
      <c r="AK82" s="138"/>
      <c r="AL82" s="138"/>
      <c r="AM82" s="154">
        <f t="shared" si="195"/>
        <v>453.60000000000008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STAFF_DAYS!L83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STAFF_DAYS!L84</f>
        <v>1</v>
      </c>
      <c r="F84" s="136">
        <f t="shared" si="181"/>
        <v>180</v>
      </c>
      <c r="G84" s="137">
        <f t="shared" si="182"/>
        <v>9</v>
      </c>
      <c r="H84" s="138"/>
      <c r="I84" s="138"/>
      <c r="J84" s="138"/>
      <c r="K84" s="138"/>
      <c r="L84" s="154">
        <f t="shared" si="183"/>
        <v>189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180</v>
      </c>
      <c r="AH84" s="137">
        <f t="shared" si="193"/>
        <v>9</v>
      </c>
      <c r="AI84" s="138"/>
      <c r="AJ84" s="138" t="str">
        <f t="shared" si="194"/>
        <v/>
      </c>
      <c r="AK84" s="138"/>
      <c r="AL84" s="138"/>
      <c r="AM84" s="154">
        <f t="shared" si="195"/>
        <v>189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STAFF_DAYS!L85</f>
        <v>3</v>
      </c>
      <c r="F85" s="136">
        <f t="shared" si="181"/>
        <v>540</v>
      </c>
      <c r="G85" s="137">
        <f t="shared" si="182"/>
        <v>27</v>
      </c>
      <c r="H85" s="138"/>
      <c r="I85" s="138"/>
      <c r="J85" s="138"/>
      <c r="K85" s="138"/>
      <c r="L85" s="154">
        <f t="shared" si="183"/>
        <v>567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540</v>
      </c>
      <c r="AH85" s="137">
        <f t="shared" si="193"/>
        <v>27</v>
      </c>
      <c r="AI85" s="138"/>
      <c r="AJ85" s="138" t="str">
        <f t="shared" si="194"/>
        <v/>
      </c>
      <c r="AK85" s="138"/>
      <c r="AL85" s="138"/>
      <c r="AM85" s="154">
        <f t="shared" si="195"/>
        <v>567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STAFF_DAYS!L86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STAFF_DAYS!L87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STAFF_DAYS!L88</f>
        <v>48</v>
      </c>
      <c r="F88" s="146">
        <f>SUM(F62,F71,F75,F79)</f>
        <v>8640</v>
      </c>
      <c r="G88" s="146">
        <f t="shared" ref="G88:L88" si="196">SUM(G62,G71,G75,G79)</f>
        <v>432</v>
      </c>
      <c r="H88" s="146">
        <f t="shared" si="196"/>
        <v>0</v>
      </c>
      <c r="I88" s="146"/>
      <c r="J88" s="146">
        <f t="shared" si="196"/>
        <v>11000</v>
      </c>
      <c r="K88" s="146">
        <f t="shared" si="196"/>
        <v>2000</v>
      </c>
      <c r="L88" s="147">
        <f t="shared" si="196"/>
        <v>22072</v>
      </c>
      <c r="N88" s="165">
        <f>SUM(N62,N71,N75,N79)</f>
        <v>17.2</v>
      </c>
      <c r="O88" s="146">
        <f>SUM(O62,O71,O75,O79)</f>
        <v>3096</v>
      </c>
      <c r="P88" s="146">
        <f t="shared" ref="P88:U88" si="197">SUM(P62,P71,P75,P79)</f>
        <v>154.80000000000001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3250.8</v>
      </c>
      <c r="W88" s="165">
        <f>SUM(W62,W71,W75,W79)</f>
        <v>15.4</v>
      </c>
      <c r="X88" s="146">
        <f>SUM(X62,X71,X75,X79)</f>
        <v>2772</v>
      </c>
      <c r="Y88" s="146">
        <f t="shared" ref="Y88:AD88" si="198">SUM(Y62,Y71,Y75,Y79)</f>
        <v>138.6</v>
      </c>
      <c r="Z88" s="146">
        <f t="shared" si="198"/>
        <v>0</v>
      </c>
      <c r="AA88" s="146"/>
      <c r="AB88" s="146">
        <f t="shared" si="198"/>
        <v>2500</v>
      </c>
      <c r="AC88" s="146">
        <f t="shared" si="198"/>
        <v>0</v>
      </c>
      <c r="AD88" s="147">
        <f t="shared" si="198"/>
        <v>5410.6</v>
      </c>
      <c r="AF88" s="165">
        <f>SUM(AF62,AF71,AF75,AF79)</f>
        <v>15.4</v>
      </c>
      <c r="AG88" s="146">
        <f>SUM(AG62,AG71,AG75,AG79)</f>
        <v>2772</v>
      </c>
      <c r="AH88" s="146">
        <f t="shared" ref="AH88:AM88" si="199">SUM(AH62,AH71,AH75,AH79)</f>
        <v>138.60000000000002</v>
      </c>
      <c r="AI88" s="146">
        <f t="shared" si="199"/>
        <v>0</v>
      </c>
      <c r="AJ88" s="146"/>
      <c r="AK88" s="146">
        <f t="shared" si="199"/>
        <v>8500</v>
      </c>
      <c r="AL88" s="146">
        <f t="shared" si="199"/>
        <v>2000</v>
      </c>
      <c r="AM88" s="147">
        <f t="shared" si="199"/>
        <v>13410.6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STAFF_DAYS!L89</f>
        <v>173</v>
      </c>
      <c r="F89" s="251">
        <f>SUM(F26,F60,F88)</f>
        <v>31140</v>
      </c>
      <c r="G89" s="251">
        <f t="shared" ref="G89:L89" si="200">SUM(G26,G60,G88)</f>
        <v>1557</v>
      </c>
      <c r="H89" s="251">
        <f t="shared" si="200"/>
        <v>11250</v>
      </c>
      <c r="I89" s="251"/>
      <c r="J89" s="251">
        <f t="shared" si="200"/>
        <v>25050</v>
      </c>
      <c r="K89" s="251">
        <f t="shared" si="200"/>
        <v>2000</v>
      </c>
      <c r="L89" s="252">
        <f t="shared" si="200"/>
        <v>70997</v>
      </c>
      <c r="N89" s="250">
        <f>STAFF_DAYS!M89</f>
        <v>173</v>
      </c>
      <c r="O89" s="251">
        <f>SUM(O26,O60,O88)</f>
        <v>10836</v>
      </c>
      <c r="P89" s="251">
        <f t="shared" ref="P89:U89" si="201">SUM(P26,P60,P88)</f>
        <v>541.79999999999995</v>
      </c>
      <c r="Q89" s="251">
        <f t="shared" si="201"/>
        <v>5900</v>
      </c>
      <c r="R89" s="251"/>
      <c r="S89" s="251">
        <f t="shared" si="201"/>
        <v>2200</v>
      </c>
      <c r="T89" s="251">
        <f t="shared" si="201"/>
        <v>0</v>
      </c>
      <c r="U89" s="252">
        <f t="shared" si="201"/>
        <v>19477.8</v>
      </c>
      <c r="W89" s="250">
        <f>STAFF_DAYS!V89</f>
        <v>20760</v>
      </c>
      <c r="X89" s="251">
        <f>SUM(X26,X60,X88)</f>
        <v>9252</v>
      </c>
      <c r="Y89" s="251">
        <f t="shared" ref="Y89:AD89" si="202">SUM(Y26,Y60,Y88)</f>
        <v>462.6</v>
      </c>
      <c r="Z89" s="251">
        <f t="shared" si="202"/>
        <v>2050</v>
      </c>
      <c r="AA89" s="251"/>
      <c r="AB89" s="251">
        <f t="shared" si="202"/>
        <v>5150</v>
      </c>
      <c r="AC89" s="251">
        <f t="shared" si="202"/>
        <v>0</v>
      </c>
      <c r="AD89" s="252">
        <f t="shared" si="202"/>
        <v>16914.599999999999</v>
      </c>
      <c r="AF89" s="250">
        <f>STAFF_DAYS!AE89</f>
        <v>0</v>
      </c>
      <c r="AG89" s="251">
        <f>SUM(AG26,AG60,AG88)</f>
        <v>11052</v>
      </c>
      <c r="AH89" s="251">
        <f t="shared" ref="AH89:AM89" si="203">SUM(AH26,AH60,AH88)</f>
        <v>552.6</v>
      </c>
      <c r="AI89" s="251">
        <f t="shared" si="203"/>
        <v>3300</v>
      </c>
      <c r="AJ89" s="251"/>
      <c r="AK89" s="251">
        <f t="shared" si="203"/>
        <v>17700</v>
      </c>
      <c r="AL89" s="251">
        <f t="shared" si="203"/>
        <v>2000</v>
      </c>
      <c r="AM89" s="252">
        <f t="shared" si="203"/>
        <v>34604.6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31140</v>
      </c>
      <c r="F93" s="263">
        <f>O89</f>
        <v>10836</v>
      </c>
      <c r="G93" s="263">
        <f>X89</f>
        <v>9252</v>
      </c>
      <c r="H93" s="264">
        <f>AG89</f>
        <v>11052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31140</v>
      </c>
      <c r="F94" s="265">
        <f t="shared" ref="F94:H94" si="204">SUM(F93)</f>
        <v>10836</v>
      </c>
      <c r="G94" s="265">
        <f t="shared" si="204"/>
        <v>9252</v>
      </c>
      <c r="H94" s="266">
        <f t="shared" si="204"/>
        <v>11052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1557</v>
      </c>
      <c r="F95" s="267">
        <f>P89</f>
        <v>541.79999999999995</v>
      </c>
      <c r="G95" s="267">
        <f>Y89</f>
        <v>462.6</v>
      </c>
      <c r="H95" s="268">
        <f>AH89</f>
        <v>552.6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1557</v>
      </c>
      <c r="F96" s="265">
        <f t="shared" ref="F96:H96" si="206">SUM(F95)</f>
        <v>541.79999999999995</v>
      </c>
      <c r="G96" s="265">
        <f t="shared" si="206"/>
        <v>462.6</v>
      </c>
      <c r="H96" s="266">
        <f t="shared" si="206"/>
        <v>552.6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11250</v>
      </c>
      <c r="F97" s="267">
        <f>Q89</f>
        <v>5900</v>
      </c>
      <c r="G97" s="267">
        <f>Z89</f>
        <v>2050</v>
      </c>
      <c r="H97" s="268">
        <f>AI89</f>
        <v>3300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11250</v>
      </c>
      <c r="F98" s="265">
        <f t="shared" ref="F98:H98" si="207">SUM(F97)</f>
        <v>5900</v>
      </c>
      <c r="G98" s="265">
        <f t="shared" si="207"/>
        <v>2050</v>
      </c>
      <c r="H98" s="266">
        <f t="shared" si="207"/>
        <v>3300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10000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2000</v>
      </c>
      <c r="H100" s="268">
        <f t="shared" ref="H100:H103" si="211">SUMIF($AJ$7:$AJ$88,C100,$AK$7:$AK$88)</f>
        <v>8000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6550</v>
      </c>
      <c r="F102" s="267">
        <f t="shared" si="209"/>
        <v>1700</v>
      </c>
      <c r="G102" s="267">
        <f t="shared" si="210"/>
        <v>2150</v>
      </c>
      <c r="H102" s="268">
        <f t="shared" si="211"/>
        <v>2700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1500</v>
      </c>
      <c r="F103" s="267">
        <f t="shared" si="209"/>
        <v>500</v>
      </c>
      <c r="G103" s="267">
        <f t="shared" si="210"/>
        <v>500</v>
      </c>
      <c r="H103" s="268">
        <f t="shared" si="211"/>
        <v>500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25050</v>
      </c>
      <c r="F104" s="265">
        <f t="shared" ref="F104:H104" si="213">SUM(F99:F103)</f>
        <v>2200</v>
      </c>
      <c r="G104" s="265">
        <f t="shared" si="213"/>
        <v>5150</v>
      </c>
      <c r="H104" s="266">
        <f t="shared" si="213"/>
        <v>17700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70997</v>
      </c>
      <c r="F107" s="277">
        <f t="shared" ref="F107:H107" si="215">SUM(F106,F104,F98,F96,F94)</f>
        <v>19477.8</v>
      </c>
      <c r="G107" s="277">
        <f t="shared" si="215"/>
        <v>16914.599999999999</v>
      </c>
      <c r="H107" s="278">
        <f t="shared" si="215"/>
        <v>34604.6</v>
      </c>
      <c r="J107" s="283" t="str">
        <f t="shared" si="205"/>
        <v>OK</v>
      </c>
    </row>
    <row r="108" spans="2:10" ht="13.5" thickTop="1" x14ac:dyDescent="0.2">
      <c r="E108" s="274">
        <f>F107+G107+H107</f>
        <v>70997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2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9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160</v>
      </c>
      <c r="B1" s="488" t="str">
        <f>VLOOKUP(A1,PARTNERS!$A$3:$H$12,2,FALSE)</f>
        <v>Viladecans</v>
      </c>
      <c r="C1" s="488"/>
      <c r="D1" s="488"/>
      <c r="E1" s="3" t="s">
        <v>11</v>
      </c>
      <c r="F1" s="248" t="str">
        <f>VLOOKUP(A1,PARTNERS!$A$3:$H$12,4,FALSE)</f>
        <v>ES</v>
      </c>
      <c r="G1" s="54"/>
      <c r="H1" s="492" t="s">
        <v>8</v>
      </c>
      <c r="I1" s="493"/>
      <c r="J1" s="493"/>
      <c r="K1" s="494"/>
      <c r="L1" s="246">
        <f>L89</f>
        <v>75283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19941.8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19255.599999999999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36085.599999999999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180</v>
      </c>
      <c r="G2" s="55"/>
      <c r="H2" s="483" t="s">
        <v>9</v>
      </c>
      <c r="I2" s="484"/>
      <c r="J2" s="524"/>
      <c r="K2" s="83">
        <f>VLOOKUP(A1,PARTNERS!A3:H12,8,FALSE)</f>
        <v>0.65</v>
      </c>
      <c r="L2" s="247">
        <f>L1*$K2</f>
        <v>48933.950000000004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12962.17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12516.14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23455.64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0.35</v>
      </c>
      <c r="L3" s="247">
        <f>L1*$K3</f>
        <v>26349.05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6979.6299999999992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6739.4599999999991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12629.96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STAFF_DAYS!N8</f>
        <v>9</v>
      </c>
      <c r="F8" s="90">
        <f>SUM(F9:F13)</f>
        <v>1620</v>
      </c>
      <c r="G8" s="90">
        <f t="shared" ref="G8:L8" si="1">SUM(G9:G13)</f>
        <v>81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1701</v>
      </c>
      <c r="N8" s="159">
        <f>SUM(N9:N13)</f>
        <v>5</v>
      </c>
      <c r="O8" s="90">
        <f>SUM(O9:O13)</f>
        <v>900</v>
      </c>
      <c r="P8" s="90">
        <f t="shared" ref="P8:U8" si="2">SUM(P9:P13)</f>
        <v>45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945</v>
      </c>
      <c r="W8" s="159">
        <f>SUM(W9:W13)</f>
        <v>2</v>
      </c>
      <c r="X8" s="90">
        <f>SUM(X9:X13)</f>
        <v>360</v>
      </c>
      <c r="Y8" s="90">
        <f t="shared" ref="Y8:AD8" si="3">SUM(Y9:Y13)</f>
        <v>18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378</v>
      </c>
      <c r="AF8" s="159">
        <f>SUM(AF9:AF13)</f>
        <v>2</v>
      </c>
      <c r="AG8" s="90">
        <f>SUM(AG9:AG13)</f>
        <v>360</v>
      </c>
      <c r="AH8" s="90">
        <f t="shared" ref="AH8:AM8" si="4">SUM(AH9:AH13)</f>
        <v>18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378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STAFF_DAYS!N9</f>
        <v>1</v>
      </c>
      <c r="F9" s="94">
        <f>E9*F$2</f>
        <v>180</v>
      </c>
      <c r="G9" s="95">
        <f>F9*0.05</f>
        <v>9</v>
      </c>
      <c r="H9" s="96"/>
      <c r="I9" s="96"/>
      <c r="J9" s="96"/>
      <c r="K9" s="96">
        <v>0</v>
      </c>
      <c r="L9" s="150">
        <f>SUM(F9:K9)</f>
        <v>189</v>
      </c>
      <c r="N9" s="241">
        <v>1</v>
      </c>
      <c r="O9" s="95">
        <f>N9*F$2</f>
        <v>180</v>
      </c>
      <c r="P9" s="95">
        <f>O9*0.05</f>
        <v>9</v>
      </c>
      <c r="Q9" s="96"/>
      <c r="R9" s="96"/>
      <c r="S9" s="96"/>
      <c r="T9" s="96"/>
      <c r="U9" s="150">
        <f>SUM(O9:T9)</f>
        <v>189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STAFF_DAYS!N10</f>
        <v>1</v>
      </c>
      <c r="F10" s="94">
        <f t="shared" ref="F10:F13" si="6">E10*F$2</f>
        <v>180</v>
      </c>
      <c r="G10" s="95">
        <f t="shared" ref="G10:G13" si="7">F10*0.05</f>
        <v>9</v>
      </c>
      <c r="H10" s="96"/>
      <c r="I10" s="96"/>
      <c r="J10" s="96"/>
      <c r="K10" s="96"/>
      <c r="L10" s="150">
        <f t="shared" ref="L10:L13" si="8">SUM(F10:K10)</f>
        <v>189</v>
      </c>
      <c r="N10" s="241">
        <v>1</v>
      </c>
      <c r="O10" s="95">
        <f t="shared" ref="O10:O13" si="9">N10*F$2</f>
        <v>180</v>
      </c>
      <c r="P10" s="95">
        <f t="shared" ref="P10:P13" si="10">O10*0.05</f>
        <v>9</v>
      </c>
      <c r="Q10" s="96"/>
      <c r="R10" s="96"/>
      <c r="S10" s="96"/>
      <c r="T10" s="96"/>
      <c r="U10" s="150">
        <f t="shared" ref="U10:U13" si="11">SUM(O10:T10)</f>
        <v>189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STAFF_DAYS!N11</f>
        <v>2</v>
      </c>
      <c r="F11" s="94">
        <f t="shared" si="6"/>
        <v>360</v>
      </c>
      <c r="G11" s="95">
        <f t="shared" si="7"/>
        <v>18</v>
      </c>
      <c r="H11" s="96"/>
      <c r="I11" s="96"/>
      <c r="J11" s="96"/>
      <c r="K11" s="96"/>
      <c r="L11" s="150">
        <f t="shared" si="8"/>
        <v>378</v>
      </c>
      <c r="N11" s="241">
        <v>2</v>
      </c>
      <c r="O11" s="95">
        <f t="shared" si="9"/>
        <v>360</v>
      </c>
      <c r="P11" s="95">
        <f t="shared" si="10"/>
        <v>18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378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STAFF_DAYS!N12</f>
        <v>5</v>
      </c>
      <c r="F12" s="94">
        <f t="shared" si="6"/>
        <v>900</v>
      </c>
      <c r="G12" s="95">
        <f t="shared" si="7"/>
        <v>45</v>
      </c>
      <c r="H12" s="96"/>
      <c r="I12" s="96"/>
      <c r="J12" s="96"/>
      <c r="K12" s="96"/>
      <c r="L12" s="150">
        <f t="shared" si="8"/>
        <v>945</v>
      </c>
      <c r="N12" s="241">
        <v>1</v>
      </c>
      <c r="O12" s="95">
        <f t="shared" si="9"/>
        <v>180</v>
      </c>
      <c r="P12" s="95">
        <f t="shared" si="10"/>
        <v>9</v>
      </c>
      <c r="Q12" s="96"/>
      <c r="R12" s="96" t="str">
        <f t="shared" si="18"/>
        <v/>
      </c>
      <c r="S12" s="96"/>
      <c r="T12" s="96"/>
      <c r="U12" s="150">
        <f t="shared" si="11"/>
        <v>189</v>
      </c>
      <c r="W12" s="241">
        <v>2</v>
      </c>
      <c r="X12" s="95">
        <f t="shared" si="12"/>
        <v>360</v>
      </c>
      <c r="Y12" s="95">
        <f t="shared" si="13"/>
        <v>18</v>
      </c>
      <c r="Z12" s="96"/>
      <c r="AA12" s="96" t="str">
        <f t="shared" si="19"/>
        <v/>
      </c>
      <c r="AB12" s="96"/>
      <c r="AC12" s="96"/>
      <c r="AD12" s="150">
        <f t="shared" si="14"/>
        <v>378</v>
      </c>
      <c r="AF12" s="241">
        <v>2</v>
      </c>
      <c r="AG12" s="95">
        <f t="shared" si="15"/>
        <v>360</v>
      </c>
      <c r="AH12" s="95">
        <f t="shared" si="16"/>
        <v>18</v>
      </c>
      <c r="AI12" s="96"/>
      <c r="AJ12" s="96" t="str">
        <f t="shared" si="20"/>
        <v/>
      </c>
      <c r="AK12" s="96"/>
      <c r="AL12" s="96"/>
      <c r="AM12" s="150">
        <f t="shared" si="17"/>
        <v>378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STAFF_DAYS!N13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STAFF_DAYS!N14</f>
        <v>3</v>
      </c>
      <c r="F14" s="90">
        <f>SUM(F15:F19)</f>
        <v>540</v>
      </c>
      <c r="G14" s="90">
        <f t="shared" ref="G14:H14" si="21">SUM(G15:G19)</f>
        <v>27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567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180</v>
      </c>
      <c r="Y14" s="90">
        <f t="shared" ref="Y14:AD14" si="24">SUM(Y15:Y19)</f>
        <v>9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189</v>
      </c>
      <c r="AF14" s="159">
        <f>SUM(AF15:AF19)</f>
        <v>2</v>
      </c>
      <c r="AG14" s="90">
        <f>SUM(AG15:AG19)</f>
        <v>360</v>
      </c>
      <c r="AH14" s="90">
        <f t="shared" ref="AH14:AM14" si="25">SUM(AH15:AH19)</f>
        <v>18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378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STAFF_DAYS!N15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STAFF_DAYS!N16</f>
        <v>2</v>
      </c>
      <c r="F16" s="94">
        <f t="shared" si="26"/>
        <v>360</v>
      </c>
      <c r="G16" s="95">
        <f t="shared" si="27"/>
        <v>18</v>
      </c>
      <c r="H16" s="96"/>
      <c r="I16" s="96"/>
      <c r="J16" s="96"/>
      <c r="K16" s="96"/>
      <c r="L16" s="150">
        <f t="shared" si="28"/>
        <v>378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180</v>
      </c>
      <c r="Y16" s="95">
        <f t="shared" si="33"/>
        <v>9</v>
      </c>
      <c r="Z16" s="96"/>
      <c r="AA16" s="96" t="str">
        <f t="shared" si="19"/>
        <v/>
      </c>
      <c r="AB16" s="96"/>
      <c r="AC16" s="96"/>
      <c r="AD16" s="150">
        <f t="shared" si="34"/>
        <v>189</v>
      </c>
      <c r="AF16" s="241">
        <v>1</v>
      </c>
      <c r="AG16" s="95">
        <f t="shared" si="35"/>
        <v>180</v>
      </c>
      <c r="AH16" s="95">
        <f t="shared" si="36"/>
        <v>9</v>
      </c>
      <c r="AI16" s="96"/>
      <c r="AJ16" s="96" t="str">
        <f t="shared" si="20"/>
        <v/>
      </c>
      <c r="AK16" s="96"/>
      <c r="AL16" s="96"/>
      <c r="AM16" s="150">
        <f t="shared" si="37"/>
        <v>189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STAFF_DAYS!N17</f>
        <v>1</v>
      </c>
      <c r="F17" s="94">
        <f t="shared" si="26"/>
        <v>180</v>
      </c>
      <c r="G17" s="95">
        <f t="shared" si="27"/>
        <v>9</v>
      </c>
      <c r="H17" s="96"/>
      <c r="I17" s="96"/>
      <c r="J17" s="96"/>
      <c r="K17" s="96"/>
      <c r="L17" s="150">
        <f t="shared" si="28"/>
        <v>189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180</v>
      </c>
      <c r="AH17" s="95">
        <f t="shared" si="36"/>
        <v>9</v>
      </c>
      <c r="AI17" s="96"/>
      <c r="AJ17" s="96" t="str">
        <f t="shared" si="20"/>
        <v/>
      </c>
      <c r="AK17" s="96"/>
      <c r="AL17" s="96"/>
      <c r="AM17" s="150">
        <f t="shared" si="37"/>
        <v>189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STAFF_DAYS!N18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STAFF_DAYS!N19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STAFF_DAYS!N20</f>
        <v>9</v>
      </c>
      <c r="F20" s="90">
        <f>SUM(F21:F25)</f>
        <v>1620</v>
      </c>
      <c r="G20" s="90">
        <f t="shared" ref="G20:H20" si="38">SUM(G21:G25)</f>
        <v>81</v>
      </c>
      <c r="H20" s="90">
        <f t="shared" si="38"/>
        <v>0</v>
      </c>
      <c r="I20" s="90"/>
      <c r="J20" s="90">
        <f t="shared" ref="J20:L20" si="39">SUM(J21:J25)</f>
        <v>2400</v>
      </c>
      <c r="K20" s="90">
        <f t="shared" si="39"/>
        <v>0</v>
      </c>
      <c r="L20" s="91">
        <f t="shared" si="39"/>
        <v>4101</v>
      </c>
      <c r="N20" s="159">
        <f>SUM(N21:N25)</f>
        <v>2</v>
      </c>
      <c r="O20" s="90">
        <f>SUM(O21:O25)</f>
        <v>360</v>
      </c>
      <c r="P20" s="90">
        <f t="shared" ref="P20:U20" si="40">SUM(P21:P25)</f>
        <v>18</v>
      </c>
      <c r="Q20" s="90">
        <f t="shared" si="40"/>
        <v>0</v>
      </c>
      <c r="R20" s="90"/>
      <c r="S20" s="90">
        <f t="shared" si="40"/>
        <v>800</v>
      </c>
      <c r="T20" s="90">
        <f t="shared" si="40"/>
        <v>0</v>
      </c>
      <c r="U20" s="91">
        <f t="shared" si="40"/>
        <v>1178</v>
      </c>
      <c r="W20" s="159">
        <f>SUM(W21:W25)</f>
        <v>3</v>
      </c>
      <c r="X20" s="90">
        <f>SUM(X21:X25)</f>
        <v>540</v>
      </c>
      <c r="Y20" s="90">
        <f t="shared" ref="Y20:AD20" si="41">SUM(Y21:Y25)</f>
        <v>27</v>
      </c>
      <c r="Z20" s="90">
        <f t="shared" si="41"/>
        <v>0</v>
      </c>
      <c r="AA20" s="90"/>
      <c r="AB20" s="90">
        <f t="shared" si="41"/>
        <v>800</v>
      </c>
      <c r="AC20" s="90">
        <f t="shared" si="41"/>
        <v>0</v>
      </c>
      <c r="AD20" s="91">
        <f t="shared" si="41"/>
        <v>1367</v>
      </c>
      <c r="AF20" s="159">
        <f>SUM(AF21:AF25)</f>
        <v>4</v>
      </c>
      <c r="AG20" s="90">
        <f>SUM(AG21:AG25)</f>
        <v>720</v>
      </c>
      <c r="AH20" s="90">
        <f t="shared" ref="AH20:AM20" si="42">SUM(AH21:AH25)</f>
        <v>36</v>
      </c>
      <c r="AI20" s="90">
        <f t="shared" si="42"/>
        <v>0</v>
      </c>
      <c r="AJ20" s="90"/>
      <c r="AK20" s="90">
        <f t="shared" si="42"/>
        <v>800</v>
      </c>
      <c r="AL20" s="90">
        <f t="shared" si="42"/>
        <v>0</v>
      </c>
      <c r="AM20" s="91">
        <f t="shared" si="42"/>
        <v>1556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STAFF_DAYS!N21</f>
        <v>6</v>
      </c>
      <c r="F21" s="94">
        <f t="shared" ref="F21:F25" si="43">E21*F$2</f>
        <v>1080</v>
      </c>
      <c r="G21" s="95">
        <f t="shared" ref="G21:G25" si="44">F21*0.05</f>
        <v>54</v>
      </c>
      <c r="H21" s="96"/>
      <c r="I21" s="96" t="s">
        <v>201</v>
      </c>
      <c r="J21" s="96">
        <v>2400</v>
      </c>
      <c r="K21" s="96"/>
      <c r="L21" s="150">
        <f t="shared" ref="L21:L25" si="45">SUM(F21:K21)</f>
        <v>3534</v>
      </c>
      <c r="N21" s="241">
        <v>2</v>
      </c>
      <c r="O21" s="95">
        <f t="shared" ref="O21:O25" si="46">N21*F$2</f>
        <v>360</v>
      </c>
      <c r="P21" s="95">
        <f t="shared" ref="P21:P25" si="47">O21*0.05</f>
        <v>18</v>
      </c>
      <c r="Q21" s="96"/>
      <c r="R21" s="96" t="str">
        <f t="shared" si="18"/>
        <v>First Level Control</v>
      </c>
      <c r="S21" s="96">
        <v>800</v>
      </c>
      <c r="T21" s="96"/>
      <c r="U21" s="150">
        <f t="shared" ref="U21:U25" si="48">SUM(O21:T21)</f>
        <v>1178</v>
      </c>
      <c r="W21" s="241">
        <v>2</v>
      </c>
      <c r="X21" s="95">
        <f t="shared" ref="X21:X25" si="49">W21*F$2</f>
        <v>360</v>
      </c>
      <c r="Y21" s="95">
        <f t="shared" ref="Y21:Y25" si="50">X21*0.05</f>
        <v>18</v>
      </c>
      <c r="Z21" s="96"/>
      <c r="AA21" s="96" t="str">
        <f t="shared" si="19"/>
        <v>First Level Control</v>
      </c>
      <c r="AB21" s="96">
        <v>800</v>
      </c>
      <c r="AC21" s="96"/>
      <c r="AD21" s="150">
        <f t="shared" ref="AD21:AD25" si="51">SUM(X21:AC21)</f>
        <v>1178</v>
      </c>
      <c r="AF21" s="241">
        <v>2</v>
      </c>
      <c r="AG21" s="95">
        <f t="shared" ref="AG21:AG25" si="52">AF21*F$2</f>
        <v>360</v>
      </c>
      <c r="AH21" s="95">
        <f t="shared" ref="AH21:AH25" si="53">AG21*0.05</f>
        <v>18</v>
      </c>
      <c r="AI21" s="96"/>
      <c r="AJ21" s="96" t="str">
        <f t="shared" si="20"/>
        <v>First Level Control</v>
      </c>
      <c r="AK21" s="96">
        <v>800</v>
      </c>
      <c r="AL21" s="96"/>
      <c r="AM21" s="150">
        <f t="shared" ref="AM21:AM25" si="54">SUM(AG21:AL21)</f>
        <v>1178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STAFF_DAYS!N22</f>
        <v>2</v>
      </c>
      <c r="F22" s="94">
        <f t="shared" si="43"/>
        <v>360</v>
      </c>
      <c r="G22" s="95">
        <f t="shared" si="44"/>
        <v>18</v>
      </c>
      <c r="H22" s="96"/>
      <c r="I22" s="96"/>
      <c r="J22" s="96"/>
      <c r="K22" s="96"/>
      <c r="L22" s="150">
        <f t="shared" si="45"/>
        <v>378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180</v>
      </c>
      <c r="Y22" s="95">
        <f t="shared" si="50"/>
        <v>9</v>
      </c>
      <c r="Z22" s="96"/>
      <c r="AA22" s="96" t="str">
        <f t="shared" si="19"/>
        <v/>
      </c>
      <c r="AB22" s="96"/>
      <c r="AC22" s="96"/>
      <c r="AD22" s="150">
        <f t="shared" si="51"/>
        <v>189</v>
      </c>
      <c r="AF22" s="241">
        <v>1</v>
      </c>
      <c r="AG22" s="95">
        <f t="shared" si="52"/>
        <v>180</v>
      </c>
      <c r="AH22" s="95">
        <f t="shared" si="53"/>
        <v>9</v>
      </c>
      <c r="AI22" s="96"/>
      <c r="AJ22" s="96" t="str">
        <f t="shared" si="20"/>
        <v/>
      </c>
      <c r="AK22" s="96"/>
      <c r="AL22" s="96"/>
      <c r="AM22" s="150">
        <f t="shared" si="54"/>
        <v>189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STAFF_DAYS!N23</f>
        <v>1</v>
      </c>
      <c r="F23" s="94">
        <f t="shared" si="43"/>
        <v>180</v>
      </c>
      <c r="G23" s="95">
        <f t="shared" si="44"/>
        <v>9</v>
      </c>
      <c r="H23" s="96"/>
      <c r="I23" s="96"/>
      <c r="J23" s="96"/>
      <c r="K23" s="96"/>
      <c r="L23" s="150">
        <f t="shared" si="45"/>
        <v>189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180</v>
      </c>
      <c r="AH23" s="95">
        <f t="shared" si="53"/>
        <v>9</v>
      </c>
      <c r="AI23" s="96"/>
      <c r="AJ23" s="96" t="str">
        <f t="shared" si="20"/>
        <v/>
      </c>
      <c r="AK23" s="96"/>
      <c r="AL23" s="96"/>
      <c r="AM23" s="150">
        <f t="shared" si="54"/>
        <v>189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STAFF_DAYS!N24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STAFF_DAYS!N25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STAFF_DAYS!N26</f>
        <v>21</v>
      </c>
      <c r="F26" s="104">
        <f>SUM(F8,F14,F20)</f>
        <v>3780</v>
      </c>
      <c r="G26" s="104">
        <f t="shared" ref="G26:L26" si="55">SUM(G8,G14,G20)</f>
        <v>189</v>
      </c>
      <c r="H26" s="104">
        <f t="shared" si="55"/>
        <v>0</v>
      </c>
      <c r="I26" s="104"/>
      <c r="J26" s="104">
        <f t="shared" si="55"/>
        <v>2400</v>
      </c>
      <c r="K26" s="104">
        <f t="shared" si="55"/>
        <v>0</v>
      </c>
      <c r="L26" s="105">
        <f t="shared" si="55"/>
        <v>6369</v>
      </c>
      <c r="N26" s="160">
        <f>SUM(N8,N14,N20)</f>
        <v>7</v>
      </c>
      <c r="O26" s="104">
        <f>SUM(O8,O14,O20)</f>
        <v>1260</v>
      </c>
      <c r="P26" s="104">
        <f t="shared" ref="P26:U26" si="56">SUM(P8,P14,P20)</f>
        <v>63</v>
      </c>
      <c r="Q26" s="104">
        <f t="shared" si="56"/>
        <v>0</v>
      </c>
      <c r="R26" s="104"/>
      <c r="S26" s="104">
        <f t="shared" si="56"/>
        <v>800</v>
      </c>
      <c r="T26" s="104">
        <f t="shared" si="56"/>
        <v>0</v>
      </c>
      <c r="U26" s="105">
        <f t="shared" si="56"/>
        <v>2123</v>
      </c>
      <c r="W26" s="160">
        <f>SUM(W8,W14,W20)</f>
        <v>6</v>
      </c>
      <c r="X26" s="104">
        <f>SUM(X8,X14,X20)</f>
        <v>1080</v>
      </c>
      <c r="Y26" s="104">
        <f t="shared" ref="Y26:AD26" si="57">SUM(Y8,Y14,Y20)</f>
        <v>54</v>
      </c>
      <c r="Z26" s="104">
        <f t="shared" si="57"/>
        <v>0</v>
      </c>
      <c r="AA26" s="104"/>
      <c r="AB26" s="104">
        <f t="shared" si="57"/>
        <v>800</v>
      </c>
      <c r="AC26" s="104">
        <f t="shared" si="57"/>
        <v>0</v>
      </c>
      <c r="AD26" s="105">
        <f t="shared" si="57"/>
        <v>1934</v>
      </c>
      <c r="AF26" s="160">
        <f>SUM(AF8,AF14,AF20)</f>
        <v>8</v>
      </c>
      <c r="AG26" s="104">
        <f>SUM(AG8,AG14,AG20)</f>
        <v>1440</v>
      </c>
      <c r="AH26" s="104">
        <f t="shared" ref="AH26:AM26" si="58">SUM(AH8,AH14,AH20)</f>
        <v>72</v>
      </c>
      <c r="AI26" s="104">
        <f t="shared" si="58"/>
        <v>0</v>
      </c>
      <c r="AJ26" s="104"/>
      <c r="AK26" s="104">
        <f t="shared" si="58"/>
        <v>800</v>
      </c>
      <c r="AL26" s="104">
        <f t="shared" si="58"/>
        <v>0</v>
      </c>
      <c r="AM26" s="105">
        <f t="shared" si="58"/>
        <v>2312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STAFF_DAYS!N27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STAFF_DAYS!N28</f>
        <v>59</v>
      </c>
      <c r="F28" s="110">
        <f>SUM(F29:F43)</f>
        <v>10620</v>
      </c>
      <c r="G28" s="110">
        <f t="shared" ref="G28:L28" si="59">SUM(G29:G43)</f>
        <v>531</v>
      </c>
      <c r="H28" s="110">
        <f t="shared" si="59"/>
        <v>11000</v>
      </c>
      <c r="I28" s="110"/>
      <c r="J28" s="110">
        <f t="shared" si="59"/>
        <v>18240</v>
      </c>
      <c r="K28" s="110">
        <f t="shared" si="59"/>
        <v>0</v>
      </c>
      <c r="L28" s="111">
        <f t="shared" si="59"/>
        <v>40391</v>
      </c>
      <c r="N28" s="161">
        <f>SUM(N29:N43)</f>
        <v>20</v>
      </c>
      <c r="O28" s="110">
        <f>SUM(O29:O43)</f>
        <v>3600</v>
      </c>
      <c r="P28" s="110">
        <f t="shared" ref="P28:U28" si="60">SUM(P29:P43)</f>
        <v>180</v>
      </c>
      <c r="Q28" s="110">
        <f t="shared" si="60"/>
        <v>5800</v>
      </c>
      <c r="R28" s="110"/>
      <c r="S28" s="110">
        <f t="shared" ref="S28" si="61">SUM(S29:S43)</f>
        <v>3008</v>
      </c>
      <c r="T28" s="110">
        <f t="shared" si="60"/>
        <v>0</v>
      </c>
      <c r="U28" s="111">
        <f t="shared" si="60"/>
        <v>12588</v>
      </c>
      <c r="W28" s="161">
        <f>SUM(W29:W43)</f>
        <v>20</v>
      </c>
      <c r="X28" s="110">
        <f>SUM(X29:X43)</f>
        <v>3600</v>
      </c>
      <c r="Y28" s="110">
        <f t="shared" ref="Y28:AD28" si="62">SUM(Y29:Y43)</f>
        <v>180</v>
      </c>
      <c r="Z28" s="110">
        <f t="shared" si="62"/>
        <v>3400</v>
      </c>
      <c r="AA28" s="110"/>
      <c r="AB28" s="110">
        <f t="shared" ref="AB28" si="63">SUM(AB29:AB43)</f>
        <v>5216</v>
      </c>
      <c r="AC28" s="110">
        <f t="shared" si="62"/>
        <v>0</v>
      </c>
      <c r="AD28" s="111">
        <f t="shared" si="62"/>
        <v>12396</v>
      </c>
      <c r="AF28" s="161">
        <f>SUM(AF29:AF43)</f>
        <v>19</v>
      </c>
      <c r="AG28" s="110">
        <f>SUM(AG29:AG43)</f>
        <v>3420</v>
      </c>
      <c r="AH28" s="110">
        <f t="shared" ref="AH28:AM28" si="64">SUM(AH29:AH43)</f>
        <v>171</v>
      </c>
      <c r="AI28" s="110">
        <f t="shared" si="64"/>
        <v>1800</v>
      </c>
      <c r="AJ28" s="110"/>
      <c r="AK28" s="110">
        <f t="shared" ref="AK28" si="65">SUM(AK29:AK43)</f>
        <v>10016</v>
      </c>
      <c r="AL28" s="110">
        <f t="shared" si="64"/>
        <v>0</v>
      </c>
      <c r="AM28" s="111">
        <f t="shared" si="64"/>
        <v>15407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STAFF_DAYS!N29</f>
        <v>3</v>
      </c>
      <c r="F29" s="114">
        <f t="shared" ref="F29:F43" si="66">E29*F$2</f>
        <v>540</v>
      </c>
      <c r="G29" s="115">
        <f t="shared" ref="G29:G43" si="67">F29*0.05</f>
        <v>27</v>
      </c>
      <c r="H29" s="116"/>
      <c r="I29" s="116"/>
      <c r="J29" s="116"/>
      <c r="K29" s="116"/>
      <c r="L29" s="152">
        <f t="shared" ref="L29:L43" si="68">SUM(F29:K29)</f>
        <v>567</v>
      </c>
      <c r="N29" s="242">
        <f>E29</f>
        <v>3</v>
      </c>
      <c r="O29" s="115">
        <f t="shared" ref="O29:O43" si="69">N29*F$2</f>
        <v>540</v>
      </c>
      <c r="P29" s="115">
        <f t="shared" ref="P29:P43" si="70">O29*0.05</f>
        <v>27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567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STAFF_DAYS!N30</f>
        <v>2</v>
      </c>
      <c r="F30" s="114">
        <f t="shared" si="66"/>
        <v>360</v>
      </c>
      <c r="G30" s="115">
        <f t="shared" si="67"/>
        <v>18</v>
      </c>
      <c r="H30" s="116"/>
      <c r="I30" s="116"/>
      <c r="J30" s="116"/>
      <c r="K30" s="116"/>
      <c r="L30" s="152">
        <f t="shared" si="68"/>
        <v>378</v>
      </c>
      <c r="N30" s="242">
        <f t="shared" ref="N30:N32" si="81">E30</f>
        <v>2</v>
      </c>
      <c r="O30" s="115">
        <f t="shared" si="69"/>
        <v>360</v>
      </c>
      <c r="P30" s="115">
        <f t="shared" si="70"/>
        <v>18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378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STAFF_DAYS!N31</f>
        <v>6</v>
      </c>
      <c r="F31" s="114">
        <f t="shared" si="66"/>
        <v>1080</v>
      </c>
      <c r="G31" s="115">
        <f t="shared" si="67"/>
        <v>54</v>
      </c>
      <c r="H31" s="116">
        <v>1600</v>
      </c>
      <c r="I31" s="116" t="s">
        <v>206</v>
      </c>
      <c r="J31" s="116">
        <v>900</v>
      </c>
      <c r="K31" s="116"/>
      <c r="L31" s="152">
        <f t="shared" si="68"/>
        <v>3634</v>
      </c>
      <c r="N31" s="242">
        <f t="shared" si="81"/>
        <v>6</v>
      </c>
      <c r="O31" s="115">
        <f t="shared" si="69"/>
        <v>1080</v>
      </c>
      <c r="P31" s="115">
        <f t="shared" si="70"/>
        <v>54</v>
      </c>
      <c r="Q31" s="116">
        <f t="shared" si="82"/>
        <v>1600</v>
      </c>
      <c r="R31" s="116" t="str">
        <f t="shared" si="71"/>
        <v>Exp. &amp; non-staff Travel</v>
      </c>
      <c r="S31" s="116">
        <v>900</v>
      </c>
      <c r="T31" s="116"/>
      <c r="U31" s="152">
        <f t="shared" si="72"/>
        <v>3634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STAFF_DAYS!N32</f>
        <v>4</v>
      </c>
      <c r="F32" s="114">
        <f t="shared" si="66"/>
        <v>720</v>
      </c>
      <c r="G32" s="115">
        <f t="shared" si="67"/>
        <v>36</v>
      </c>
      <c r="H32" s="116">
        <v>2000</v>
      </c>
      <c r="I32" s="116" t="s">
        <v>206</v>
      </c>
      <c r="J32" s="116">
        <v>1100</v>
      </c>
      <c r="K32" s="116"/>
      <c r="L32" s="152">
        <f t="shared" si="68"/>
        <v>3856</v>
      </c>
      <c r="N32" s="242">
        <f t="shared" si="81"/>
        <v>4</v>
      </c>
      <c r="O32" s="115">
        <f t="shared" si="69"/>
        <v>720</v>
      </c>
      <c r="P32" s="115">
        <f t="shared" si="70"/>
        <v>36</v>
      </c>
      <c r="Q32" s="116">
        <f t="shared" si="82"/>
        <v>2000</v>
      </c>
      <c r="R32" s="116" t="str">
        <f t="shared" si="71"/>
        <v>Exp. &amp; non-staff Travel</v>
      </c>
      <c r="S32" s="116">
        <f>J32</f>
        <v>1100</v>
      </c>
      <c r="T32" s="116"/>
      <c r="U32" s="152">
        <f t="shared" si="72"/>
        <v>3856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STAFF_DAYS!N33</f>
        <v>4</v>
      </c>
      <c r="F33" s="114">
        <f t="shared" si="66"/>
        <v>720</v>
      </c>
      <c r="G33" s="115">
        <f t="shared" si="67"/>
        <v>36</v>
      </c>
      <c r="H33" s="116">
        <v>1400</v>
      </c>
      <c r="I33" s="116" t="s">
        <v>206</v>
      </c>
      <c r="J33" s="116">
        <v>800</v>
      </c>
      <c r="K33" s="116"/>
      <c r="L33" s="152">
        <f t="shared" si="68"/>
        <v>2956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4</v>
      </c>
      <c r="X33" s="115">
        <f t="shared" si="73"/>
        <v>720</v>
      </c>
      <c r="Y33" s="115">
        <f t="shared" si="74"/>
        <v>36</v>
      </c>
      <c r="Z33" s="116" cm="1">
        <f t="array" ref="Z33:Z36">H33:H36</f>
        <v>1400</v>
      </c>
      <c r="AA33" s="116" t="str">
        <f t="shared" si="75"/>
        <v>Exp. &amp; non-staff Travel</v>
      </c>
      <c r="AB33" s="116" cm="1">
        <f t="array" ref="AB33:AB36">J33:J36</f>
        <v>800</v>
      </c>
      <c r="AC33" s="116"/>
      <c r="AD33" s="152">
        <f t="shared" si="76"/>
        <v>2956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STAFF_DAYS!N34</f>
        <v>4</v>
      </c>
      <c r="F34" s="114">
        <f t="shared" si="66"/>
        <v>720</v>
      </c>
      <c r="G34" s="115">
        <f t="shared" si="67"/>
        <v>36</v>
      </c>
      <c r="H34" s="116">
        <v>700</v>
      </c>
      <c r="I34" s="116" t="s">
        <v>206</v>
      </c>
      <c r="J34" s="116">
        <v>800</v>
      </c>
      <c r="K34" s="116"/>
      <c r="L34" s="152">
        <f t="shared" si="68"/>
        <v>2256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Exp. &amp; non-staff Travel</v>
      </c>
      <c r="S34" s="116"/>
      <c r="T34" s="116"/>
      <c r="U34" s="152">
        <f t="shared" si="72"/>
        <v>0</v>
      </c>
      <c r="W34" s="242">
        <v>4</v>
      </c>
      <c r="X34" s="115">
        <f t="shared" si="73"/>
        <v>720</v>
      </c>
      <c r="Y34" s="115">
        <f t="shared" si="74"/>
        <v>36</v>
      </c>
      <c r="Z34" s="116">
        <v>700</v>
      </c>
      <c r="AA34" s="116" t="str">
        <f t="shared" si="75"/>
        <v>Exp. &amp; non-staff Travel</v>
      </c>
      <c r="AB34" s="116">
        <v>800</v>
      </c>
      <c r="AC34" s="116"/>
      <c r="AD34" s="152">
        <f t="shared" si="76"/>
        <v>2256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Exp. &amp; non-staff Travel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STAFF_DAYS!N35</f>
        <v>4</v>
      </c>
      <c r="F35" s="114">
        <f t="shared" si="66"/>
        <v>720</v>
      </c>
      <c r="G35" s="115">
        <f t="shared" si="67"/>
        <v>36</v>
      </c>
      <c r="H35" s="116">
        <v>800</v>
      </c>
      <c r="I35" s="116" t="s">
        <v>206</v>
      </c>
      <c r="J35" s="116">
        <v>800</v>
      </c>
      <c r="K35" s="116"/>
      <c r="L35" s="152">
        <f t="shared" si="68"/>
        <v>2356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Exp. &amp; non-staff Travel</v>
      </c>
      <c r="S35" s="116"/>
      <c r="T35" s="116"/>
      <c r="U35" s="152">
        <f t="shared" si="72"/>
        <v>0</v>
      </c>
      <c r="W35" s="242">
        <v>4</v>
      </c>
      <c r="X35" s="115">
        <f t="shared" si="73"/>
        <v>720</v>
      </c>
      <c r="Y35" s="115">
        <f t="shared" si="74"/>
        <v>36</v>
      </c>
      <c r="Z35" s="116">
        <v>800</v>
      </c>
      <c r="AA35" s="116" t="str">
        <f t="shared" si="75"/>
        <v>Exp. &amp; non-staff Travel</v>
      </c>
      <c r="AB35" s="116">
        <v>800</v>
      </c>
      <c r="AC35" s="116"/>
      <c r="AD35" s="152">
        <f t="shared" si="76"/>
        <v>2356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Exp. &amp; non-staff Travel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STAFF_DAYS!N36</f>
        <v>4</v>
      </c>
      <c r="F36" s="114">
        <f t="shared" si="66"/>
        <v>720</v>
      </c>
      <c r="G36" s="115">
        <f t="shared" si="67"/>
        <v>36</v>
      </c>
      <c r="H36" s="116">
        <v>500</v>
      </c>
      <c r="I36" s="116" t="s">
        <v>206</v>
      </c>
      <c r="J36" s="116">
        <v>800</v>
      </c>
      <c r="K36" s="116"/>
      <c r="L36" s="152">
        <f t="shared" si="68"/>
        <v>2056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Exp. &amp; non-staff Travel</v>
      </c>
      <c r="S36" s="116"/>
      <c r="T36" s="116"/>
      <c r="U36" s="152">
        <f t="shared" si="72"/>
        <v>0</v>
      </c>
      <c r="W36" s="242">
        <v>4</v>
      </c>
      <c r="X36" s="115">
        <f t="shared" si="73"/>
        <v>720</v>
      </c>
      <c r="Y36" s="115">
        <f t="shared" si="74"/>
        <v>36</v>
      </c>
      <c r="Z36" s="116">
        <v>500</v>
      </c>
      <c r="AA36" s="116" t="str">
        <f t="shared" si="75"/>
        <v>Exp. &amp; non-staff Travel</v>
      </c>
      <c r="AB36" s="116">
        <v>800</v>
      </c>
      <c r="AC36" s="116"/>
      <c r="AD36" s="152">
        <f t="shared" si="76"/>
        <v>2056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Exp. &amp; non-staff Travel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STAFF_DAYS!N37</f>
        <v>4</v>
      </c>
      <c r="F37" s="114">
        <f t="shared" si="66"/>
        <v>720</v>
      </c>
      <c r="G37" s="115">
        <f t="shared" si="67"/>
        <v>36</v>
      </c>
      <c r="H37" s="116">
        <v>1200</v>
      </c>
      <c r="I37" s="116" t="s">
        <v>206</v>
      </c>
      <c r="J37" s="116">
        <v>1400</v>
      </c>
      <c r="K37" s="116"/>
      <c r="L37" s="152">
        <f t="shared" si="68"/>
        <v>3356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4</v>
      </c>
      <c r="AG37" s="115">
        <f t="shared" si="77"/>
        <v>720</v>
      </c>
      <c r="AH37" s="115">
        <f t="shared" si="78"/>
        <v>36</v>
      </c>
      <c r="AI37" s="116" cm="1">
        <f t="array" ref="AI37:AI40">H37:H40</f>
        <v>1200</v>
      </c>
      <c r="AJ37" s="116" t="str">
        <f t="shared" si="79"/>
        <v>Exp. &amp; non-staff Travel</v>
      </c>
      <c r="AK37" s="116" cm="1">
        <f t="array" ref="AK37:AK40">J37:J40</f>
        <v>1400</v>
      </c>
      <c r="AL37" s="116"/>
      <c r="AM37" s="152">
        <f t="shared" si="80"/>
        <v>3356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STAFF_DAYS!N38</f>
        <v>4</v>
      </c>
      <c r="F38" s="114">
        <f t="shared" si="66"/>
        <v>720</v>
      </c>
      <c r="G38" s="115">
        <f t="shared" si="67"/>
        <v>36</v>
      </c>
      <c r="H38" s="116">
        <v>0</v>
      </c>
      <c r="I38" s="116"/>
      <c r="J38" s="116"/>
      <c r="K38" s="116"/>
      <c r="L38" s="152">
        <f t="shared" si="68"/>
        <v>756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/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/>
      </c>
      <c r="AB38" s="116"/>
      <c r="AC38" s="116"/>
      <c r="AD38" s="152">
        <f t="shared" si="76"/>
        <v>0</v>
      </c>
      <c r="AF38" s="242">
        <v>4</v>
      </c>
      <c r="AG38" s="115">
        <f t="shared" si="77"/>
        <v>720</v>
      </c>
      <c r="AH38" s="115">
        <f t="shared" si="78"/>
        <v>36</v>
      </c>
      <c r="AI38" s="116">
        <v>0</v>
      </c>
      <c r="AJ38" s="116" t="str">
        <f t="shared" si="79"/>
        <v/>
      </c>
      <c r="AK38" s="116">
        <v>0</v>
      </c>
      <c r="AL38" s="116"/>
      <c r="AM38" s="152">
        <f t="shared" si="80"/>
        <v>756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STAFF_DAYS!N39</f>
        <v>4</v>
      </c>
      <c r="F39" s="114">
        <f t="shared" si="66"/>
        <v>720</v>
      </c>
      <c r="G39" s="115">
        <f t="shared" si="67"/>
        <v>36</v>
      </c>
      <c r="H39" s="116">
        <v>0</v>
      </c>
      <c r="I39" s="116" t="s">
        <v>204</v>
      </c>
      <c r="J39" s="116">
        <v>6000</v>
      </c>
      <c r="K39" s="116"/>
      <c r="L39" s="152">
        <f t="shared" si="68"/>
        <v>6756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Ext. Meeting Organisation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Ext. Meeting Organisation</v>
      </c>
      <c r="AB39" s="116"/>
      <c r="AC39" s="116"/>
      <c r="AD39" s="152">
        <f t="shared" si="76"/>
        <v>0</v>
      </c>
      <c r="AF39" s="242">
        <v>4</v>
      </c>
      <c r="AG39" s="115">
        <f t="shared" si="77"/>
        <v>720</v>
      </c>
      <c r="AH39" s="115">
        <f t="shared" si="78"/>
        <v>36</v>
      </c>
      <c r="AI39" s="116">
        <v>0</v>
      </c>
      <c r="AJ39" s="116" t="str">
        <f t="shared" si="79"/>
        <v>Ext. Meeting Organisation</v>
      </c>
      <c r="AK39" s="116">
        <v>6000</v>
      </c>
      <c r="AL39" s="116"/>
      <c r="AM39" s="152">
        <f t="shared" si="80"/>
        <v>6756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STAFF_DAYS!N40</f>
        <v>4</v>
      </c>
      <c r="F40" s="114">
        <f t="shared" si="66"/>
        <v>720</v>
      </c>
      <c r="G40" s="115">
        <f t="shared" si="67"/>
        <v>36</v>
      </c>
      <c r="H40" s="116">
        <v>600</v>
      </c>
      <c r="I40" s="116" t="s">
        <v>206</v>
      </c>
      <c r="J40" s="116">
        <v>600</v>
      </c>
      <c r="K40" s="116"/>
      <c r="L40" s="152">
        <f t="shared" si="68"/>
        <v>1956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4</v>
      </c>
      <c r="AG40" s="115">
        <f t="shared" si="77"/>
        <v>720</v>
      </c>
      <c r="AH40" s="115">
        <f t="shared" si="78"/>
        <v>36</v>
      </c>
      <c r="AI40" s="116">
        <v>600</v>
      </c>
      <c r="AJ40" s="116" t="str">
        <f t="shared" si="79"/>
        <v>Exp. &amp; non-staff Travel</v>
      </c>
      <c r="AK40" s="116">
        <v>600</v>
      </c>
      <c r="AL40" s="116"/>
      <c r="AM40" s="152">
        <f t="shared" si="80"/>
        <v>1956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STAFF_DAYS!N41</f>
        <v>4</v>
      </c>
      <c r="F41" s="114">
        <f t="shared" si="66"/>
        <v>720</v>
      </c>
      <c r="G41" s="115">
        <f t="shared" si="67"/>
        <v>36</v>
      </c>
      <c r="H41" s="116"/>
      <c r="I41" s="116"/>
      <c r="J41" s="116"/>
      <c r="K41" s="116"/>
      <c r="L41" s="152">
        <f t="shared" si="68"/>
        <v>756</v>
      </c>
      <c r="N41" s="242">
        <v>1</v>
      </c>
      <c r="O41" s="115">
        <f t="shared" si="69"/>
        <v>180</v>
      </c>
      <c r="P41" s="115">
        <f t="shared" si="70"/>
        <v>9</v>
      </c>
      <c r="Q41" s="116"/>
      <c r="R41" s="116" t="str">
        <f t="shared" si="71"/>
        <v/>
      </c>
      <c r="S41" s="116"/>
      <c r="T41" s="116"/>
      <c r="U41" s="152">
        <f t="shared" si="72"/>
        <v>189</v>
      </c>
      <c r="W41" s="242">
        <v>2</v>
      </c>
      <c r="X41" s="115">
        <f t="shared" si="73"/>
        <v>360</v>
      </c>
      <c r="Y41" s="115">
        <f t="shared" si="74"/>
        <v>18</v>
      </c>
      <c r="Z41" s="116"/>
      <c r="AA41" s="116" t="str">
        <f t="shared" si="75"/>
        <v/>
      </c>
      <c r="AB41" s="116"/>
      <c r="AC41" s="116"/>
      <c r="AD41" s="152">
        <f t="shared" si="76"/>
        <v>378</v>
      </c>
      <c r="AF41" s="242">
        <v>1</v>
      </c>
      <c r="AG41" s="115">
        <f t="shared" si="77"/>
        <v>180</v>
      </c>
      <c r="AH41" s="115">
        <f t="shared" si="78"/>
        <v>9</v>
      </c>
      <c r="AI41" s="116"/>
      <c r="AJ41" s="116" t="str">
        <f t="shared" si="79"/>
        <v/>
      </c>
      <c r="AK41" s="116"/>
      <c r="AL41" s="116"/>
      <c r="AM41" s="152">
        <f t="shared" si="80"/>
        <v>189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STAFF_DAYS!N42</f>
        <v>4</v>
      </c>
      <c r="F42" s="114">
        <f t="shared" si="66"/>
        <v>720</v>
      </c>
      <c r="G42" s="115">
        <f t="shared" si="67"/>
        <v>36</v>
      </c>
      <c r="H42" s="116"/>
      <c r="I42" s="116" t="s">
        <v>203</v>
      </c>
      <c r="J42" s="116">
        <v>5040</v>
      </c>
      <c r="K42" s="116"/>
      <c r="L42" s="152">
        <f t="shared" si="68"/>
        <v>5796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>Ext. Project Coordination</v>
      </c>
      <c r="S42" s="116">
        <f>J42*0.2</f>
        <v>1008</v>
      </c>
      <c r="T42" s="116"/>
      <c r="U42" s="152">
        <f t="shared" si="72"/>
        <v>1008</v>
      </c>
      <c r="W42" s="242">
        <f>E42/2</f>
        <v>2</v>
      </c>
      <c r="X42" s="115">
        <f t="shared" si="73"/>
        <v>360</v>
      </c>
      <c r="Y42" s="115">
        <f t="shared" si="74"/>
        <v>18</v>
      </c>
      <c r="Z42" s="116"/>
      <c r="AA42" s="116" t="str">
        <f t="shared" si="75"/>
        <v>Ext. Project Coordination</v>
      </c>
      <c r="AB42" s="116">
        <f>J42*0.4</f>
        <v>2016</v>
      </c>
      <c r="AC42" s="116"/>
      <c r="AD42" s="152">
        <f t="shared" si="76"/>
        <v>2394</v>
      </c>
      <c r="AF42" s="242">
        <f>E42/2</f>
        <v>2</v>
      </c>
      <c r="AG42" s="115">
        <f t="shared" si="77"/>
        <v>360</v>
      </c>
      <c r="AH42" s="115">
        <f t="shared" si="78"/>
        <v>18</v>
      </c>
      <c r="AI42" s="116"/>
      <c r="AJ42" s="116" t="str">
        <f t="shared" si="79"/>
        <v>Ext. Project Coordination</v>
      </c>
      <c r="AK42" s="116">
        <f>J42*0.4</f>
        <v>2016</v>
      </c>
      <c r="AL42" s="116"/>
      <c r="AM42" s="152">
        <f t="shared" si="80"/>
        <v>2394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STAFF_DAYS!N43</f>
        <v>4</v>
      </c>
      <c r="F43" s="119">
        <f t="shared" si="66"/>
        <v>720</v>
      </c>
      <c r="G43" s="120">
        <f t="shared" si="67"/>
        <v>36</v>
      </c>
      <c r="H43" s="121">
        <v>2200</v>
      </c>
      <c r="I43" s="121"/>
      <c r="J43" s="121"/>
      <c r="K43" s="121"/>
      <c r="L43" s="153">
        <f t="shared" si="68"/>
        <v>2956</v>
      </c>
      <c r="N43" s="243">
        <f>E43</f>
        <v>4</v>
      </c>
      <c r="O43" s="120">
        <f t="shared" si="69"/>
        <v>720</v>
      </c>
      <c r="P43" s="120">
        <f t="shared" si="70"/>
        <v>36</v>
      </c>
      <c r="Q43" s="121">
        <f>H43</f>
        <v>2200</v>
      </c>
      <c r="R43" s="121" t="str">
        <f t="shared" si="71"/>
        <v/>
      </c>
      <c r="S43" s="121"/>
      <c r="T43" s="121"/>
      <c r="U43" s="153">
        <f t="shared" si="72"/>
        <v>2956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STAFF_DAYS!N44</f>
        <v>17</v>
      </c>
      <c r="F44" s="110">
        <f>SUM(F45:F59)</f>
        <v>3060</v>
      </c>
      <c r="G44" s="110">
        <f t="shared" ref="G44:H44" si="83">SUM(G45:G59)</f>
        <v>153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3213</v>
      </c>
      <c r="N44" s="161">
        <f>SUM(N45:N59)</f>
        <v>7</v>
      </c>
      <c r="O44" s="110">
        <f>SUM(O45:O59)</f>
        <v>1260</v>
      </c>
      <c r="P44" s="110">
        <f t="shared" ref="P44:U44" si="85">SUM(P45:P59)</f>
        <v>63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1323</v>
      </c>
      <c r="W44" s="161">
        <f>SUM(W45:W59)</f>
        <v>1</v>
      </c>
      <c r="X44" s="110">
        <f>SUM(X45:X59)</f>
        <v>180</v>
      </c>
      <c r="Y44" s="110">
        <f t="shared" ref="Y44:AD44" si="87">SUM(Y45:Y59)</f>
        <v>9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189</v>
      </c>
      <c r="AF44" s="161">
        <f>SUM(AF45:AF59)</f>
        <v>9</v>
      </c>
      <c r="AG44" s="110">
        <f>SUM(AG45:AG59)</f>
        <v>1620</v>
      </c>
      <c r="AH44" s="110">
        <f t="shared" ref="AH44:AM44" si="89">SUM(AH45:AH59)</f>
        <v>81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1701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STAFF_DAYS!N45</f>
        <v>1</v>
      </c>
      <c r="F45" s="114">
        <f t="shared" ref="F45:F59" si="91">E45*F$2</f>
        <v>180</v>
      </c>
      <c r="G45" s="115">
        <f t="shared" ref="G45:G59" si="92">F45*0.05</f>
        <v>9</v>
      </c>
      <c r="H45" s="116"/>
      <c r="I45" s="116"/>
      <c r="J45" s="116"/>
      <c r="K45" s="116"/>
      <c r="L45" s="152">
        <f t="shared" ref="L45:L59" si="93">SUM(F45:K45)</f>
        <v>189</v>
      </c>
      <c r="N45" s="242">
        <f>E45</f>
        <v>1</v>
      </c>
      <c r="O45" s="115">
        <f t="shared" ref="O45:O59" si="94">N45*F$2</f>
        <v>180</v>
      </c>
      <c r="P45" s="115">
        <f t="shared" ref="P45:P59" si="95">O45*0.05</f>
        <v>9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189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STAFF_DAYS!N46</f>
        <v>1</v>
      </c>
      <c r="F46" s="114">
        <f t="shared" si="91"/>
        <v>180</v>
      </c>
      <c r="G46" s="115">
        <f t="shared" si="92"/>
        <v>9</v>
      </c>
      <c r="H46" s="116"/>
      <c r="I46" s="116"/>
      <c r="J46" s="116"/>
      <c r="K46" s="116"/>
      <c r="L46" s="152">
        <f t="shared" si="93"/>
        <v>189</v>
      </c>
      <c r="N46" s="242">
        <f t="shared" ref="N46:N49" si="106">E46</f>
        <v>1</v>
      </c>
      <c r="O46" s="115">
        <f t="shared" si="94"/>
        <v>180</v>
      </c>
      <c r="P46" s="115">
        <f t="shared" si="95"/>
        <v>9</v>
      </c>
      <c r="Q46" s="116"/>
      <c r="R46" s="116" t="str">
        <f t="shared" si="96"/>
        <v/>
      </c>
      <c r="S46" s="116"/>
      <c r="T46" s="116"/>
      <c r="U46" s="152">
        <f t="shared" si="97"/>
        <v>189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STAFF_DAYS!N47</f>
        <v>1</v>
      </c>
      <c r="F47" s="114">
        <f t="shared" si="91"/>
        <v>180</v>
      </c>
      <c r="G47" s="115">
        <f t="shared" si="92"/>
        <v>9</v>
      </c>
      <c r="H47" s="116"/>
      <c r="I47" s="116"/>
      <c r="J47" s="116"/>
      <c r="K47" s="116"/>
      <c r="L47" s="152">
        <f t="shared" si="93"/>
        <v>189</v>
      </c>
      <c r="N47" s="242">
        <f t="shared" si="106"/>
        <v>1</v>
      </c>
      <c r="O47" s="115">
        <f t="shared" si="94"/>
        <v>180</v>
      </c>
      <c r="P47" s="115">
        <f t="shared" si="95"/>
        <v>9</v>
      </c>
      <c r="Q47" s="116"/>
      <c r="R47" s="116" t="str">
        <f t="shared" si="96"/>
        <v/>
      </c>
      <c r="S47" s="116"/>
      <c r="T47" s="116"/>
      <c r="U47" s="152">
        <f t="shared" si="97"/>
        <v>189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STAFF_DAYS!N48</f>
        <v>2</v>
      </c>
      <c r="F48" s="114">
        <f t="shared" si="91"/>
        <v>360</v>
      </c>
      <c r="G48" s="115">
        <f t="shared" si="92"/>
        <v>18</v>
      </c>
      <c r="H48" s="116"/>
      <c r="I48" s="116"/>
      <c r="J48" s="116"/>
      <c r="K48" s="116"/>
      <c r="L48" s="152">
        <f t="shared" si="93"/>
        <v>378</v>
      </c>
      <c r="N48" s="242">
        <f t="shared" si="106"/>
        <v>2</v>
      </c>
      <c r="O48" s="115">
        <f t="shared" si="94"/>
        <v>360</v>
      </c>
      <c r="P48" s="115">
        <f t="shared" si="95"/>
        <v>18</v>
      </c>
      <c r="Q48" s="116"/>
      <c r="R48" s="116" t="str">
        <f t="shared" si="96"/>
        <v/>
      </c>
      <c r="S48" s="116"/>
      <c r="T48" s="116"/>
      <c r="U48" s="152">
        <f t="shared" si="97"/>
        <v>378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STAFF_DAYS!N49</f>
        <v>2</v>
      </c>
      <c r="F49" s="114">
        <f t="shared" si="91"/>
        <v>360</v>
      </c>
      <c r="G49" s="115">
        <f t="shared" si="92"/>
        <v>18</v>
      </c>
      <c r="H49" s="116"/>
      <c r="I49" s="116"/>
      <c r="J49" s="116"/>
      <c r="K49" s="116"/>
      <c r="L49" s="152">
        <f t="shared" si="93"/>
        <v>378</v>
      </c>
      <c r="N49" s="242">
        <f t="shared" si="106"/>
        <v>2</v>
      </c>
      <c r="O49" s="115">
        <f t="shared" si="94"/>
        <v>360</v>
      </c>
      <c r="P49" s="115">
        <f t="shared" si="95"/>
        <v>18</v>
      </c>
      <c r="Q49" s="116"/>
      <c r="R49" s="116" t="str">
        <f t="shared" si="96"/>
        <v/>
      </c>
      <c r="S49" s="116"/>
      <c r="T49" s="116"/>
      <c r="U49" s="152">
        <f t="shared" si="97"/>
        <v>378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STAFF_DAYS!N50</f>
        <v>1</v>
      </c>
      <c r="F50" s="114">
        <f t="shared" si="91"/>
        <v>180</v>
      </c>
      <c r="G50" s="115">
        <f t="shared" si="92"/>
        <v>9</v>
      </c>
      <c r="H50" s="116"/>
      <c r="I50" s="116"/>
      <c r="J50" s="116"/>
      <c r="K50" s="116"/>
      <c r="L50" s="152">
        <f t="shared" si="93"/>
        <v>189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180</v>
      </c>
      <c r="Y50" s="115">
        <f t="shared" si="99"/>
        <v>9</v>
      </c>
      <c r="Z50" s="116"/>
      <c r="AA50" s="116" t="str">
        <f t="shared" si="100"/>
        <v/>
      </c>
      <c r="AB50" s="116"/>
      <c r="AC50" s="116"/>
      <c r="AD50" s="152">
        <f t="shared" si="101"/>
        <v>189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STAFF_DAYS!N51</f>
        <v>3</v>
      </c>
      <c r="F51" s="114">
        <f t="shared" si="91"/>
        <v>540</v>
      </c>
      <c r="G51" s="115">
        <f t="shared" si="92"/>
        <v>27</v>
      </c>
      <c r="H51" s="116"/>
      <c r="I51" s="116"/>
      <c r="J51" s="116"/>
      <c r="K51" s="116"/>
      <c r="L51" s="152">
        <f t="shared" si="93"/>
        <v>567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540</v>
      </c>
      <c r="AH51" s="115">
        <f t="shared" si="103"/>
        <v>27</v>
      </c>
      <c r="AI51" s="116"/>
      <c r="AJ51" s="116" t="str">
        <f t="shared" si="104"/>
        <v/>
      </c>
      <c r="AK51" s="116"/>
      <c r="AL51" s="116"/>
      <c r="AM51" s="152">
        <f t="shared" si="105"/>
        <v>567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STAFF_DAYS!N52</f>
        <v>6</v>
      </c>
      <c r="F52" s="114">
        <f t="shared" si="91"/>
        <v>1080</v>
      </c>
      <c r="G52" s="115">
        <f t="shared" si="92"/>
        <v>54</v>
      </c>
      <c r="H52" s="116"/>
      <c r="I52" s="116"/>
      <c r="J52" s="116"/>
      <c r="K52" s="116"/>
      <c r="L52" s="152">
        <f t="shared" si="93"/>
        <v>1134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1080</v>
      </c>
      <c r="AH52" s="115">
        <f t="shared" si="103"/>
        <v>54</v>
      </c>
      <c r="AI52" s="116"/>
      <c r="AJ52" s="116" t="str">
        <f t="shared" si="104"/>
        <v/>
      </c>
      <c r="AK52" s="116"/>
      <c r="AL52" s="116"/>
      <c r="AM52" s="152">
        <f t="shared" si="105"/>
        <v>1134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STAFF_DAYS!N53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STAFF_DAYS!N54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STAFF_DAYS!N55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STAFF_DAYS!N56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STAFF_DAYS!N57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STAFF_DAYS!N58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STAFF_DAYS!N59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STAFF_DAYS!N60</f>
        <v>76</v>
      </c>
      <c r="F60" s="124">
        <f>SUM(F28,F44)</f>
        <v>13680</v>
      </c>
      <c r="G60" s="124">
        <f t="shared" ref="G60:L60" si="107">SUM(G28,G44)</f>
        <v>684</v>
      </c>
      <c r="H60" s="124">
        <f t="shared" si="107"/>
        <v>11000</v>
      </c>
      <c r="I60" s="124"/>
      <c r="J60" s="124">
        <f t="shared" si="107"/>
        <v>18240</v>
      </c>
      <c r="K60" s="124">
        <f t="shared" si="107"/>
        <v>0</v>
      </c>
      <c r="L60" s="125">
        <f t="shared" si="107"/>
        <v>43604</v>
      </c>
      <c r="N60" s="162">
        <f>SUM(N28,N44)</f>
        <v>27</v>
      </c>
      <c r="O60" s="124">
        <f>SUM(O28,O44)</f>
        <v>4860</v>
      </c>
      <c r="P60" s="124">
        <f t="shared" ref="P60:U60" si="108">SUM(P28,P44)</f>
        <v>243</v>
      </c>
      <c r="Q60" s="124">
        <f t="shared" si="108"/>
        <v>5800</v>
      </c>
      <c r="R60" s="124"/>
      <c r="S60" s="124">
        <f t="shared" si="108"/>
        <v>3008</v>
      </c>
      <c r="T60" s="124">
        <f t="shared" si="108"/>
        <v>0</v>
      </c>
      <c r="U60" s="125">
        <f t="shared" si="108"/>
        <v>13911</v>
      </c>
      <c r="W60" s="162">
        <f>SUM(W28,W44)</f>
        <v>21</v>
      </c>
      <c r="X60" s="124">
        <f>SUM(X28,X44)</f>
        <v>3780</v>
      </c>
      <c r="Y60" s="124">
        <f t="shared" ref="Y60:AD60" si="109">SUM(Y28,Y44)</f>
        <v>189</v>
      </c>
      <c r="Z60" s="124">
        <f t="shared" si="109"/>
        <v>3400</v>
      </c>
      <c r="AA60" s="124"/>
      <c r="AB60" s="124">
        <f t="shared" si="109"/>
        <v>5216</v>
      </c>
      <c r="AC60" s="124">
        <f t="shared" si="109"/>
        <v>0</v>
      </c>
      <c r="AD60" s="125">
        <f t="shared" si="109"/>
        <v>12585</v>
      </c>
      <c r="AF60" s="162">
        <f>SUM(AF28,AF44)</f>
        <v>28</v>
      </c>
      <c r="AG60" s="124">
        <f>SUM(AG28,AG44)</f>
        <v>5040</v>
      </c>
      <c r="AH60" s="124">
        <f t="shared" ref="AH60:AM60" si="110">SUM(AH28,AH44)</f>
        <v>252</v>
      </c>
      <c r="AI60" s="124">
        <f t="shared" si="110"/>
        <v>1800</v>
      </c>
      <c r="AJ60" s="124"/>
      <c r="AK60" s="124">
        <f t="shared" si="110"/>
        <v>10016</v>
      </c>
      <c r="AL60" s="124">
        <f t="shared" si="110"/>
        <v>0</v>
      </c>
      <c r="AM60" s="125">
        <f t="shared" si="110"/>
        <v>17108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STAFF_DAYS!N61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STAFF_DAYS!N62</f>
        <v>11</v>
      </c>
      <c r="F62" s="132">
        <f>SUM(F63:F70)</f>
        <v>1980</v>
      </c>
      <c r="G62" s="132">
        <f t="shared" ref="G62:L62" si="111">SUM(G63:G70)</f>
        <v>99</v>
      </c>
      <c r="H62" s="132">
        <f t="shared" si="111"/>
        <v>0</v>
      </c>
      <c r="I62" s="132"/>
      <c r="J62" s="132">
        <f t="shared" si="111"/>
        <v>6180</v>
      </c>
      <c r="K62" s="132">
        <f t="shared" si="111"/>
        <v>0</v>
      </c>
      <c r="L62" s="133">
        <f t="shared" si="111"/>
        <v>8259</v>
      </c>
      <c r="N62" s="164">
        <f>SUM(N63:N70)</f>
        <v>7</v>
      </c>
      <c r="O62" s="132">
        <f>SUM(O63:O70)</f>
        <v>1260</v>
      </c>
      <c r="P62" s="132">
        <f t="shared" ref="P62:U62" si="112">SUM(P63:P70)</f>
        <v>63</v>
      </c>
      <c r="Q62" s="132">
        <f t="shared" si="112"/>
        <v>0</v>
      </c>
      <c r="R62" s="132"/>
      <c r="S62" s="132">
        <f t="shared" si="112"/>
        <v>1980</v>
      </c>
      <c r="T62" s="132">
        <f t="shared" si="112"/>
        <v>0</v>
      </c>
      <c r="U62" s="133">
        <f t="shared" si="112"/>
        <v>3303</v>
      </c>
      <c r="W62" s="164">
        <f>SUM(W63:W70)</f>
        <v>2</v>
      </c>
      <c r="X62" s="132">
        <f>SUM(X63:X70)</f>
        <v>360</v>
      </c>
      <c r="Y62" s="132">
        <f t="shared" ref="Y62:AD62" si="113">SUM(Y63:Y70)</f>
        <v>18</v>
      </c>
      <c r="Z62" s="132">
        <f t="shared" si="113"/>
        <v>0</v>
      </c>
      <c r="AA62" s="132"/>
      <c r="AB62" s="132">
        <f t="shared" si="113"/>
        <v>2100</v>
      </c>
      <c r="AC62" s="132">
        <f t="shared" si="113"/>
        <v>0</v>
      </c>
      <c r="AD62" s="133">
        <f t="shared" si="113"/>
        <v>2478</v>
      </c>
      <c r="AF62" s="164">
        <f>SUM(AF63:AF70)</f>
        <v>2</v>
      </c>
      <c r="AG62" s="132">
        <f>SUM(AG63:AG70)</f>
        <v>360</v>
      </c>
      <c r="AH62" s="132">
        <f t="shared" ref="AH62:AM62" si="114">SUM(AH63:AH70)</f>
        <v>18</v>
      </c>
      <c r="AI62" s="132">
        <f t="shared" si="114"/>
        <v>0</v>
      </c>
      <c r="AJ62" s="132"/>
      <c r="AK62" s="132">
        <f t="shared" si="114"/>
        <v>2100</v>
      </c>
      <c r="AL62" s="132">
        <f t="shared" si="114"/>
        <v>0</v>
      </c>
      <c r="AM62" s="133">
        <f t="shared" si="114"/>
        <v>2478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STAFF_DAYS!N63</f>
        <v>1</v>
      </c>
      <c r="F63" s="136">
        <f t="shared" ref="F63:F70" si="115">E63*F$2</f>
        <v>180</v>
      </c>
      <c r="G63" s="137">
        <f t="shared" ref="G63:G70" si="116">F63*0.05</f>
        <v>9</v>
      </c>
      <c r="H63" s="138"/>
      <c r="I63" s="138"/>
      <c r="J63" s="138"/>
      <c r="K63" s="138"/>
      <c r="L63" s="154">
        <f t="shared" ref="L63:L70" si="117">SUM(F63:K63)</f>
        <v>189</v>
      </c>
      <c r="N63" s="244">
        <f>E63</f>
        <v>1</v>
      </c>
      <c r="O63" s="137">
        <f t="shared" ref="O63:O70" si="118">N63*F$2</f>
        <v>180</v>
      </c>
      <c r="P63" s="137">
        <f t="shared" ref="P63:P70" si="119">O63*0.05</f>
        <v>9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189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STAFF_DAYS!N64</f>
        <v>1</v>
      </c>
      <c r="F64" s="136">
        <f t="shared" si="115"/>
        <v>180</v>
      </c>
      <c r="G64" s="137">
        <f t="shared" si="116"/>
        <v>9</v>
      </c>
      <c r="H64" s="138"/>
      <c r="I64" s="138"/>
      <c r="J64" s="138"/>
      <c r="K64" s="138"/>
      <c r="L64" s="154">
        <f t="shared" si="117"/>
        <v>189</v>
      </c>
      <c r="N64" s="244">
        <f t="shared" ref="N64:N65" si="130">E64</f>
        <v>1</v>
      </c>
      <c r="O64" s="137">
        <f t="shared" si="118"/>
        <v>180</v>
      </c>
      <c r="P64" s="137">
        <f t="shared" si="119"/>
        <v>9</v>
      </c>
      <c r="Q64" s="138"/>
      <c r="R64" s="138" t="str">
        <f t="shared" si="120"/>
        <v/>
      </c>
      <c r="S64" s="138"/>
      <c r="T64" s="138"/>
      <c r="U64" s="154">
        <f t="shared" si="121"/>
        <v>189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STAFF_DAYS!N65</f>
        <v>1</v>
      </c>
      <c r="F65" s="136">
        <f t="shared" si="115"/>
        <v>180</v>
      </c>
      <c r="G65" s="137">
        <f t="shared" si="116"/>
        <v>9</v>
      </c>
      <c r="H65" s="138"/>
      <c r="I65" s="138" t="s">
        <v>204</v>
      </c>
      <c r="J65" s="138">
        <v>2100</v>
      </c>
      <c r="K65" s="138"/>
      <c r="L65" s="154">
        <f t="shared" si="117"/>
        <v>2289</v>
      </c>
      <c r="N65" s="244">
        <f t="shared" si="130"/>
        <v>1</v>
      </c>
      <c r="O65" s="137">
        <f t="shared" si="118"/>
        <v>180</v>
      </c>
      <c r="P65" s="137">
        <f t="shared" si="119"/>
        <v>9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189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1050</v>
      </c>
      <c r="AC65" s="138"/>
      <c r="AD65" s="154">
        <f t="shared" si="125"/>
        <v>1050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1050</v>
      </c>
      <c r="AL65" s="138"/>
      <c r="AM65" s="154">
        <f t="shared" si="129"/>
        <v>1050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STAFF_DAYS!N66</f>
        <v>4</v>
      </c>
      <c r="F66" s="136">
        <f t="shared" si="115"/>
        <v>720</v>
      </c>
      <c r="G66" s="137">
        <f t="shared" si="116"/>
        <v>36</v>
      </c>
      <c r="H66" s="138"/>
      <c r="I66" s="138" t="s">
        <v>204</v>
      </c>
      <c r="J66" s="138">
        <v>2100</v>
      </c>
      <c r="K66" s="138"/>
      <c r="L66" s="154">
        <f t="shared" si="117"/>
        <v>2856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2</v>
      </c>
      <c r="X66" s="137">
        <f t="shared" si="122"/>
        <v>360</v>
      </c>
      <c r="Y66" s="137">
        <f t="shared" si="123"/>
        <v>18</v>
      </c>
      <c r="Z66" s="138"/>
      <c r="AA66" s="138" t="str">
        <f t="shared" si="124"/>
        <v>Ext. Meeting Organisation</v>
      </c>
      <c r="AB66" s="138">
        <f>J66*0.5</f>
        <v>1050</v>
      </c>
      <c r="AC66" s="138"/>
      <c r="AD66" s="154">
        <f t="shared" si="125"/>
        <v>1428</v>
      </c>
      <c r="AF66" s="244">
        <f>E66*0.5</f>
        <v>2</v>
      </c>
      <c r="AG66" s="137">
        <f t="shared" si="126"/>
        <v>360</v>
      </c>
      <c r="AH66" s="137">
        <f t="shared" si="127"/>
        <v>18</v>
      </c>
      <c r="AI66" s="138"/>
      <c r="AJ66" s="138" t="str">
        <f t="shared" si="128"/>
        <v>Ext. Meeting Organisation</v>
      </c>
      <c r="AK66" s="138">
        <f>J66*0.5</f>
        <v>1050</v>
      </c>
      <c r="AL66" s="138"/>
      <c r="AM66" s="154">
        <f t="shared" si="129"/>
        <v>1428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STAFF_DAYS!N67</f>
        <v>1</v>
      </c>
      <c r="F67" s="136">
        <f t="shared" si="115"/>
        <v>180</v>
      </c>
      <c r="G67" s="137">
        <f t="shared" si="116"/>
        <v>9</v>
      </c>
      <c r="H67" s="138"/>
      <c r="I67" s="138"/>
      <c r="J67" s="138"/>
      <c r="K67" s="138"/>
      <c r="L67" s="154">
        <f t="shared" si="117"/>
        <v>189</v>
      </c>
      <c r="N67" s="244">
        <f>E67</f>
        <v>1</v>
      </c>
      <c r="O67" s="137">
        <f t="shared" si="118"/>
        <v>180</v>
      </c>
      <c r="P67" s="137">
        <f t="shared" si="119"/>
        <v>9</v>
      </c>
      <c r="Q67" s="138"/>
      <c r="R67" s="138" t="str">
        <f t="shared" si="120"/>
        <v/>
      </c>
      <c r="S67" s="138"/>
      <c r="T67" s="138"/>
      <c r="U67" s="154">
        <f t="shared" si="121"/>
        <v>189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STAFF_DAYS!N68</f>
        <v>1</v>
      </c>
      <c r="F68" s="136">
        <f t="shared" si="115"/>
        <v>180</v>
      </c>
      <c r="G68" s="137">
        <f t="shared" si="116"/>
        <v>9</v>
      </c>
      <c r="H68" s="138"/>
      <c r="I68" s="138"/>
      <c r="J68" s="138"/>
      <c r="K68" s="138"/>
      <c r="L68" s="154">
        <f t="shared" si="117"/>
        <v>189</v>
      </c>
      <c r="N68" s="244">
        <f t="shared" ref="N68:N69" si="131">E68</f>
        <v>1</v>
      </c>
      <c r="O68" s="137">
        <f t="shared" si="118"/>
        <v>180</v>
      </c>
      <c r="P68" s="137">
        <f t="shared" si="119"/>
        <v>9</v>
      </c>
      <c r="Q68" s="138"/>
      <c r="R68" s="138" t="str">
        <f t="shared" si="120"/>
        <v/>
      </c>
      <c r="S68" s="138"/>
      <c r="T68" s="138"/>
      <c r="U68" s="154">
        <f t="shared" si="121"/>
        <v>189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STAFF_DAYS!N69</f>
        <v>2</v>
      </c>
      <c r="F69" s="136">
        <f t="shared" si="115"/>
        <v>360</v>
      </c>
      <c r="G69" s="137">
        <f t="shared" si="116"/>
        <v>18</v>
      </c>
      <c r="H69" s="138"/>
      <c r="I69" s="138" t="s">
        <v>203</v>
      </c>
      <c r="J69" s="138">
        <v>1980</v>
      </c>
      <c r="K69" s="138"/>
      <c r="L69" s="154">
        <f t="shared" si="117"/>
        <v>2358</v>
      </c>
      <c r="N69" s="244">
        <f t="shared" si="131"/>
        <v>2</v>
      </c>
      <c r="O69" s="137">
        <f t="shared" si="118"/>
        <v>360</v>
      </c>
      <c r="P69" s="137">
        <f t="shared" si="119"/>
        <v>18</v>
      </c>
      <c r="Q69" s="138"/>
      <c r="R69" s="138" t="str">
        <f t="shared" si="120"/>
        <v>Ext. Project Coordination</v>
      </c>
      <c r="S69" s="138">
        <f>J69</f>
        <v>1980</v>
      </c>
      <c r="T69" s="138"/>
      <c r="U69" s="154">
        <f t="shared" si="121"/>
        <v>2358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>Ext. Project Coordination</v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>Ext. Project Coordination</v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STAFF_DAYS!N70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STAFF_DAYS!N71</f>
        <v>2</v>
      </c>
      <c r="F71" s="132">
        <f>SUM(F72:F74)</f>
        <v>360</v>
      </c>
      <c r="G71" s="132">
        <f t="shared" ref="G71:L71" si="132">SUM(G72:G74)</f>
        <v>18</v>
      </c>
      <c r="H71" s="132">
        <f t="shared" si="132"/>
        <v>0</v>
      </c>
      <c r="I71" s="132"/>
      <c r="J71" s="132">
        <f t="shared" si="132"/>
        <v>6360</v>
      </c>
      <c r="K71" s="132">
        <f t="shared" si="132"/>
        <v>2000</v>
      </c>
      <c r="L71" s="133">
        <f t="shared" si="132"/>
        <v>8738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2</v>
      </c>
      <c r="X71" s="132">
        <f>SUM(X72:X74)</f>
        <v>360</v>
      </c>
      <c r="Y71" s="132">
        <f t="shared" ref="Y71:AD71" si="134">SUM(Y72:Y74)</f>
        <v>18</v>
      </c>
      <c r="Z71" s="132">
        <f t="shared" si="134"/>
        <v>0</v>
      </c>
      <c r="AA71" s="132"/>
      <c r="AB71" s="132">
        <f t="shared" ref="AB71" si="135">SUM(AB72:AB74)</f>
        <v>360</v>
      </c>
      <c r="AC71" s="132">
        <f t="shared" si="134"/>
        <v>0</v>
      </c>
      <c r="AD71" s="133">
        <f t="shared" si="134"/>
        <v>738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STAFF_DAYS!N72</f>
        <v>1</v>
      </c>
      <c r="F72" s="136">
        <f t="shared" ref="F72:F74" si="138">E72*F$2</f>
        <v>180</v>
      </c>
      <c r="G72" s="137">
        <f t="shared" ref="G72:G74" si="139">F72*0.05</f>
        <v>9</v>
      </c>
      <c r="H72" s="138"/>
      <c r="I72" s="138" t="s">
        <v>203</v>
      </c>
      <c r="J72" s="138">
        <v>360</v>
      </c>
      <c r="K72" s="138"/>
      <c r="L72" s="154">
        <f t="shared" ref="L72:L74" si="140">SUM(F72:K72)</f>
        <v>549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>Ext. Project Coordination</v>
      </c>
      <c r="S72" s="138"/>
      <c r="T72" s="138"/>
      <c r="U72" s="154">
        <f t="shared" ref="U72:U74" si="144">SUM(O72:T72)</f>
        <v>0</v>
      </c>
      <c r="W72" s="244">
        <f>E72</f>
        <v>1</v>
      </c>
      <c r="X72" s="137">
        <f t="shared" ref="X72:X74" si="145">W72*F$2</f>
        <v>180</v>
      </c>
      <c r="Y72" s="137">
        <f t="shared" ref="Y72:Y74" si="146">X72*0.05</f>
        <v>9</v>
      </c>
      <c r="Z72" s="138"/>
      <c r="AA72" s="138" t="str">
        <f t="shared" ref="AA72:AA74" si="147">IF(ISBLANK($I72),"",$I72)</f>
        <v>Ext. Project Coordination</v>
      </c>
      <c r="AB72" s="138">
        <f>J72</f>
        <v>360</v>
      </c>
      <c r="AC72" s="138"/>
      <c r="AD72" s="154">
        <f t="shared" ref="AD72:AD74" si="148">SUM(X72:AC72)</f>
        <v>549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>Ext. Project Coordination</v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STAFF_DAYS!N73</f>
        <v>1</v>
      </c>
      <c r="F73" s="136">
        <f t="shared" si="138"/>
        <v>180</v>
      </c>
      <c r="G73" s="137">
        <f t="shared" si="139"/>
        <v>9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8189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1</v>
      </c>
      <c r="X73" s="137">
        <f t="shared" si="145"/>
        <v>180</v>
      </c>
      <c r="Y73" s="137">
        <f t="shared" si="146"/>
        <v>9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189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STAFF_DAYS!N74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STAFF_DAYS!N75</f>
        <v>5</v>
      </c>
      <c r="F75" s="132">
        <f>SUM(F76:F78)</f>
        <v>900</v>
      </c>
      <c r="G75" s="132">
        <f t="shared" ref="G75:L75" si="154">SUM(G76:G78)</f>
        <v>45</v>
      </c>
      <c r="H75" s="132">
        <f t="shared" si="154"/>
        <v>0</v>
      </c>
      <c r="I75" s="132"/>
      <c r="J75" s="132">
        <f t="shared" si="154"/>
        <v>4100</v>
      </c>
      <c r="K75" s="132">
        <f t="shared" si="154"/>
        <v>0</v>
      </c>
      <c r="L75" s="133">
        <f t="shared" si="154"/>
        <v>5045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3</v>
      </c>
      <c r="X75" s="132">
        <f>SUM(X76:X78)</f>
        <v>540</v>
      </c>
      <c r="Y75" s="132">
        <f t="shared" ref="Y75:AD75" si="156">SUM(Y76:Y78)</f>
        <v>27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567</v>
      </c>
      <c r="AF75" s="164">
        <f>SUM(AF76:AF78)</f>
        <v>2</v>
      </c>
      <c r="AG75" s="132">
        <f>SUM(AG76:AG78)</f>
        <v>360</v>
      </c>
      <c r="AH75" s="132">
        <f t="shared" ref="AH75:AM75" si="158">SUM(AH76:AH78)</f>
        <v>18</v>
      </c>
      <c r="AI75" s="132">
        <f t="shared" si="158"/>
        <v>0</v>
      </c>
      <c r="AJ75" s="132"/>
      <c r="AK75" s="132">
        <f t="shared" ref="AK75:AL75" si="159">SUM(AK76:AK78)</f>
        <v>4100</v>
      </c>
      <c r="AL75" s="132">
        <f t="shared" si="159"/>
        <v>0</v>
      </c>
      <c r="AM75" s="133">
        <f t="shared" si="158"/>
        <v>4478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STAFF_DAYS!N76</f>
        <v>3</v>
      </c>
      <c r="F76" s="136">
        <f t="shared" ref="F76:F78" si="160">E76*F$2</f>
        <v>540</v>
      </c>
      <c r="G76" s="137">
        <f t="shared" ref="G76:G78" si="161">F76*0.05</f>
        <v>27</v>
      </c>
      <c r="H76" s="138"/>
      <c r="I76" s="138"/>
      <c r="J76" s="138"/>
      <c r="K76" s="138"/>
      <c r="L76" s="154">
        <f t="shared" ref="L76:L78" si="162">SUM(F76:K76)</f>
        <v>567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3</v>
      </c>
      <c r="X76" s="137">
        <f t="shared" ref="X76:X78" si="167">W76*F$2</f>
        <v>540</v>
      </c>
      <c r="Y76" s="137">
        <f t="shared" ref="Y76:Y78" si="168">X76*0.05</f>
        <v>27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567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STAFF_DAYS!N77</f>
        <v>2</v>
      </c>
      <c r="F77" s="136">
        <f t="shared" si="160"/>
        <v>360</v>
      </c>
      <c r="G77" s="137">
        <f t="shared" si="161"/>
        <v>18</v>
      </c>
      <c r="H77" s="138"/>
      <c r="I77" s="138" t="s">
        <v>203</v>
      </c>
      <c r="J77" s="138">
        <v>4100</v>
      </c>
      <c r="K77" s="138"/>
      <c r="L77" s="154">
        <f t="shared" si="162"/>
        <v>4478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>Ext. Project Coordination</v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>Ext. Project Coordination</v>
      </c>
      <c r="AB77" s="138"/>
      <c r="AC77" s="138"/>
      <c r="AD77" s="154">
        <f t="shared" si="170"/>
        <v>0</v>
      </c>
      <c r="AF77" s="244">
        <f>E77</f>
        <v>2</v>
      </c>
      <c r="AG77" s="137">
        <f t="shared" si="171"/>
        <v>360</v>
      </c>
      <c r="AH77" s="137">
        <f t="shared" si="172"/>
        <v>18</v>
      </c>
      <c r="AI77" s="138"/>
      <c r="AJ77" s="138" t="str">
        <f t="shared" si="173"/>
        <v>Ext. Project Coordination</v>
      </c>
      <c r="AK77" s="138">
        <f>J77</f>
        <v>4100</v>
      </c>
      <c r="AL77" s="138"/>
      <c r="AM77" s="154">
        <f t="shared" si="174"/>
        <v>4478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STAFF_DAYS!N78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STAFF_DAYS!N79</f>
        <v>12</v>
      </c>
      <c r="F79" s="132">
        <f>SUM(F80:F87)</f>
        <v>2160</v>
      </c>
      <c r="G79" s="132">
        <f t="shared" ref="G79:L79" si="175">SUM(G80:G87)</f>
        <v>108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3268</v>
      </c>
      <c r="N79" s="164">
        <f>SUM(N80:N87)</f>
        <v>3.2</v>
      </c>
      <c r="O79" s="132">
        <f>SUM(O80:O87)</f>
        <v>576</v>
      </c>
      <c r="P79" s="132">
        <f t="shared" ref="P79:U79" si="176">SUM(P80:P87)</f>
        <v>28.800000000000004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604.80000000000007</v>
      </c>
      <c r="W79" s="164">
        <f>SUM(W80:W87)</f>
        <v>2.4000000000000004</v>
      </c>
      <c r="X79" s="132">
        <f>SUM(X80:X87)</f>
        <v>432.00000000000006</v>
      </c>
      <c r="Y79" s="132">
        <f t="shared" ref="Y79:AD79" si="177">SUM(Y80:Y87)</f>
        <v>21.600000000000005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953.60000000000014</v>
      </c>
      <c r="AF79" s="164">
        <f>SUM(AF80:AF87)</f>
        <v>6.4</v>
      </c>
      <c r="AG79" s="132">
        <f>SUM(AG80:AG87)</f>
        <v>1152</v>
      </c>
      <c r="AH79" s="132">
        <f t="shared" ref="AH79:AM79" si="179">SUM(AH80:AH87)</f>
        <v>57.600000000000009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1709.6000000000001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STAFF_DAYS!N80</f>
        <v>1</v>
      </c>
      <c r="F80" s="136">
        <f t="shared" ref="F80:F87" si="181">E80*F$2</f>
        <v>180</v>
      </c>
      <c r="G80" s="137">
        <f t="shared" ref="G80:G87" si="182">F80*0.05</f>
        <v>9</v>
      </c>
      <c r="H80" s="138"/>
      <c r="I80" s="138"/>
      <c r="J80" s="138"/>
      <c r="K80" s="138"/>
      <c r="L80" s="154">
        <f t="shared" ref="L80:L87" si="183">SUM(F80:K80)</f>
        <v>189</v>
      </c>
      <c r="N80" s="244">
        <f>E80</f>
        <v>1</v>
      </c>
      <c r="O80" s="137">
        <f t="shared" ref="O80:O87" si="184">N80*F$2</f>
        <v>180</v>
      </c>
      <c r="P80" s="137">
        <f t="shared" ref="P80:P87" si="185">O80*0.05</f>
        <v>9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189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STAFF_DAYS!N81</f>
        <v>1</v>
      </c>
      <c r="F81" s="136">
        <f t="shared" si="181"/>
        <v>180</v>
      </c>
      <c r="G81" s="137">
        <f t="shared" si="182"/>
        <v>9</v>
      </c>
      <c r="H81" s="138"/>
      <c r="I81" s="138"/>
      <c r="J81" s="138"/>
      <c r="K81" s="138"/>
      <c r="L81" s="154">
        <f t="shared" si="183"/>
        <v>189</v>
      </c>
      <c r="N81" s="244">
        <f>E81</f>
        <v>1</v>
      </c>
      <c r="O81" s="137">
        <f t="shared" si="184"/>
        <v>180</v>
      </c>
      <c r="P81" s="137">
        <f t="shared" si="185"/>
        <v>9</v>
      </c>
      <c r="Q81" s="138"/>
      <c r="R81" s="138" t="str">
        <f t="shared" si="186"/>
        <v/>
      </c>
      <c r="S81" s="138"/>
      <c r="T81" s="138"/>
      <c r="U81" s="154">
        <f t="shared" si="187"/>
        <v>189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STAFF_DAYS!N82</f>
        <v>6</v>
      </c>
      <c r="F82" s="136">
        <f t="shared" si="181"/>
        <v>1080</v>
      </c>
      <c r="G82" s="137">
        <f t="shared" si="182"/>
        <v>54</v>
      </c>
      <c r="H82" s="138"/>
      <c r="I82" s="138"/>
      <c r="J82" s="138"/>
      <c r="K82" s="138"/>
      <c r="L82" s="154">
        <f t="shared" si="183"/>
        <v>1134</v>
      </c>
      <c r="N82" s="244">
        <f>E82*0.2</f>
        <v>1.2000000000000002</v>
      </c>
      <c r="O82" s="137">
        <f t="shared" si="184"/>
        <v>216.00000000000003</v>
      </c>
      <c r="P82" s="137">
        <f t="shared" si="185"/>
        <v>10.800000000000002</v>
      </c>
      <c r="Q82" s="138"/>
      <c r="R82" s="138" t="str">
        <f t="shared" si="186"/>
        <v/>
      </c>
      <c r="S82" s="138"/>
      <c r="T82" s="138"/>
      <c r="U82" s="154">
        <f t="shared" si="187"/>
        <v>226.80000000000004</v>
      </c>
      <c r="W82" s="244">
        <f>E82*0.4</f>
        <v>2.4000000000000004</v>
      </c>
      <c r="X82" s="137">
        <f t="shared" si="188"/>
        <v>432.00000000000006</v>
      </c>
      <c r="Y82" s="137">
        <f t="shared" si="189"/>
        <v>21.600000000000005</v>
      </c>
      <c r="Z82" s="138"/>
      <c r="AA82" s="138" t="str">
        <f t="shared" si="190"/>
        <v/>
      </c>
      <c r="AB82" s="138"/>
      <c r="AC82" s="138"/>
      <c r="AD82" s="154">
        <f t="shared" si="191"/>
        <v>453.60000000000008</v>
      </c>
      <c r="AF82" s="244">
        <f>E82*0.4</f>
        <v>2.4000000000000004</v>
      </c>
      <c r="AG82" s="137">
        <f t="shared" si="192"/>
        <v>432.00000000000006</v>
      </c>
      <c r="AH82" s="137">
        <f t="shared" si="193"/>
        <v>21.600000000000005</v>
      </c>
      <c r="AI82" s="138"/>
      <c r="AJ82" s="138" t="str">
        <f t="shared" si="194"/>
        <v/>
      </c>
      <c r="AK82" s="138"/>
      <c r="AL82" s="138"/>
      <c r="AM82" s="154">
        <f t="shared" si="195"/>
        <v>453.60000000000008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STAFF_DAYS!N83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STAFF_DAYS!N84</f>
        <v>1</v>
      </c>
      <c r="F84" s="136">
        <f t="shared" si="181"/>
        <v>180</v>
      </c>
      <c r="G84" s="137">
        <f t="shared" si="182"/>
        <v>9</v>
      </c>
      <c r="H84" s="138"/>
      <c r="I84" s="138"/>
      <c r="J84" s="138"/>
      <c r="K84" s="138"/>
      <c r="L84" s="154">
        <f t="shared" si="183"/>
        <v>189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180</v>
      </c>
      <c r="AH84" s="137">
        <f t="shared" si="193"/>
        <v>9</v>
      </c>
      <c r="AI84" s="138"/>
      <c r="AJ84" s="138" t="str">
        <f t="shared" si="194"/>
        <v/>
      </c>
      <c r="AK84" s="138"/>
      <c r="AL84" s="138"/>
      <c r="AM84" s="154">
        <f t="shared" si="195"/>
        <v>189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STAFF_DAYS!N85</f>
        <v>3</v>
      </c>
      <c r="F85" s="136">
        <f t="shared" si="181"/>
        <v>540</v>
      </c>
      <c r="G85" s="137">
        <f t="shared" si="182"/>
        <v>27</v>
      </c>
      <c r="H85" s="138"/>
      <c r="I85" s="138"/>
      <c r="J85" s="138"/>
      <c r="K85" s="138"/>
      <c r="L85" s="154">
        <f t="shared" si="183"/>
        <v>567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540</v>
      </c>
      <c r="AH85" s="137">
        <f t="shared" si="193"/>
        <v>27</v>
      </c>
      <c r="AI85" s="138"/>
      <c r="AJ85" s="138" t="str">
        <f t="shared" si="194"/>
        <v/>
      </c>
      <c r="AK85" s="138"/>
      <c r="AL85" s="138"/>
      <c r="AM85" s="154">
        <f t="shared" si="195"/>
        <v>567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STAFF_DAYS!N86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STAFF_DAYS!N87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STAFF_DAYS!N88</f>
        <v>30</v>
      </c>
      <c r="F88" s="146">
        <f>SUM(F62,F71,F75,F79)</f>
        <v>5400</v>
      </c>
      <c r="G88" s="146">
        <f t="shared" ref="G88:L88" si="196">SUM(G62,G71,G75,G79)</f>
        <v>270</v>
      </c>
      <c r="H88" s="146">
        <f t="shared" si="196"/>
        <v>0</v>
      </c>
      <c r="I88" s="146"/>
      <c r="J88" s="146">
        <f t="shared" si="196"/>
        <v>17640</v>
      </c>
      <c r="K88" s="146">
        <f t="shared" si="196"/>
        <v>2000</v>
      </c>
      <c r="L88" s="147">
        <f t="shared" si="196"/>
        <v>25310</v>
      </c>
      <c r="N88" s="165">
        <f>SUM(N62,N71,N75,N79)</f>
        <v>10.199999999999999</v>
      </c>
      <c r="O88" s="146">
        <f>SUM(O62,O71,O75,O79)</f>
        <v>1836</v>
      </c>
      <c r="P88" s="146">
        <f t="shared" ref="P88:U88" si="197">SUM(P62,P71,P75,P79)</f>
        <v>91.800000000000011</v>
      </c>
      <c r="Q88" s="146">
        <f t="shared" si="197"/>
        <v>0</v>
      </c>
      <c r="R88" s="146"/>
      <c r="S88" s="146">
        <f t="shared" si="197"/>
        <v>1980</v>
      </c>
      <c r="T88" s="146">
        <f t="shared" si="197"/>
        <v>0</v>
      </c>
      <c r="U88" s="147">
        <f t="shared" si="197"/>
        <v>3907.8</v>
      </c>
      <c r="W88" s="165">
        <f>SUM(W62,W71,W75,W79)</f>
        <v>9.4</v>
      </c>
      <c r="X88" s="146">
        <f>SUM(X62,X71,X75,X79)</f>
        <v>1692</v>
      </c>
      <c r="Y88" s="146">
        <f t="shared" ref="Y88:AD88" si="198">SUM(Y62,Y71,Y75,Y79)</f>
        <v>84.600000000000009</v>
      </c>
      <c r="Z88" s="146">
        <f t="shared" si="198"/>
        <v>0</v>
      </c>
      <c r="AA88" s="146"/>
      <c r="AB88" s="146">
        <f t="shared" si="198"/>
        <v>2960</v>
      </c>
      <c r="AC88" s="146">
        <f t="shared" si="198"/>
        <v>0</v>
      </c>
      <c r="AD88" s="147">
        <f t="shared" si="198"/>
        <v>4736.6000000000004</v>
      </c>
      <c r="AF88" s="165">
        <f>SUM(AF62,AF71,AF75,AF79)</f>
        <v>10.4</v>
      </c>
      <c r="AG88" s="146">
        <f>SUM(AG62,AG71,AG75,AG79)</f>
        <v>1872</v>
      </c>
      <c r="AH88" s="146">
        <f t="shared" ref="AH88:AM88" si="199">SUM(AH62,AH71,AH75,AH79)</f>
        <v>93.600000000000009</v>
      </c>
      <c r="AI88" s="146">
        <f t="shared" si="199"/>
        <v>0</v>
      </c>
      <c r="AJ88" s="146"/>
      <c r="AK88" s="146">
        <f t="shared" si="199"/>
        <v>12700</v>
      </c>
      <c r="AL88" s="146">
        <f t="shared" si="199"/>
        <v>2000</v>
      </c>
      <c r="AM88" s="147">
        <f t="shared" si="199"/>
        <v>16665.599999999999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STAFF_DAYS!N89</f>
        <v>127</v>
      </c>
      <c r="F89" s="251">
        <f>SUM(F26,F60,F88)</f>
        <v>22860</v>
      </c>
      <c r="G89" s="251">
        <f t="shared" ref="G89:L89" si="200">SUM(G26,G60,G88)</f>
        <v>1143</v>
      </c>
      <c r="H89" s="251">
        <f t="shared" si="200"/>
        <v>11000</v>
      </c>
      <c r="I89" s="251"/>
      <c r="J89" s="251">
        <f t="shared" si="200"/>
        <v>38280</v>
      </c>
      <c r="K89" s="251">
        <f t="shared" si="200"/>
        <v>2000</v>
      </c>
      <c r="L89" s="252">
        <f t="shared" si="200"/>
        <v>75283</v>
      </c>
      <c r="N89" s="250">
        <f>STAFF_DAYS!M89</f>
        <v>173</v>
      </c>
      <c r="O89" s="251">
        <f>SUM(O26,O60,O88)</f>
        <v>7956</v>
      </c>
      <c r="P89" s="251">
        <f t="shared" ref="P89:U89" si="201">SUM(P26,P60,P88)</f>
        <v>397.8</v>
      </c>
      <c r="Q89" s="251">
        <f t="shared" si="201"/>
        <v>5800</v>
      </c>
      <c r="R89" s="251"/>
      <c r="S89" s="251">
        <f t="shared" si="201"/>
        <v>5788</v>
      </c>
      <c r="T89" s="251">
        <f t="shared" si="201"/>
        <v>0</v>
      </c>
      <c r="U89" s="252">
        <f t="shared" si="201"/>
        <v>19941.8</v>
      </c>
      <c r="W89" s="250">
        <f>STAFF_DAYS!V89</f>
        <v>20760</v>
      </c>
      <c r="X89" s="251">
        <f>SUM(X26,X60,X88)</f>
        <v>6552</v>
      </c>
      <c r="Y89" s="251">
        <f t="shared" ref="Y89:AD89" si="202">SUM(Y26,Y60,Y88)</f>
        <v>327.60000000000002</v>
      </c>
      <c r="Z89" s="251">
        <f t="shared" si="202"/>
        <v>3400</v>
      </c>
      <c r="AA89" s="251"/>
      <c r="AB89" s="251">
        <f t="shared" si="202"/>
        <v>8976</v>
      </c>
      <c r="AC89" s="251">
        <f t="shared" si="202"/>
        <v>0</v>
      </c>
      <c r="AD89" s="252">
        <f t="shared" si="202"/>
        <v>19255.599999999999</v>
      </c>
      <c r="AF89" s="250">
        <f>STAFF_DAYS!AE89</f>
        <v>0</v>
      </c>
      <c r="AG89" s="251">
        <f>SUM(AG26,AG60,AG88)</f>
        <v>8352</v>
      </c>
      <c r="AH89" s="251">
        <f t="shared" ref="AH89:AM89" si="203">SUM(AH26,AH60,AH88)</f>
        <v>417.6</v>
      </c>
      <c r="AI89" s="251">
        <f t="shared" si="203"/>
        <v>1800</v>
      </c>
      <c r="AJ89" s="251"/>
      <c r="AK89" s="251">
        <f t="shared" si="203"/>
        <v>23516</v>
      </c>
      <c r="AL89" s="251">
        <f t="shared" si="203"/>
        <v>2000</v>
      </c>
      <c r="AM89" s="252">
        <f t="shared" si="203"/>
        <v>36085.599999999999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22860</v>
      </c>
      <c r="F93" s="263">
        <f>O89</f>
        <v>7956</v>
      </c>
      <c r="G93" s="263">
        <f>X89</f>
        <v>6552</v>
      </c>
      <c r="H93" s="264">
        <f>AG89</f>
        <v>8352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22860</v>
      </c>
      <c r="F94" s="265">
        <f t="shared" ref="F94:H94" si="204">SUM(F93)</f>
        <v>7956</v>
      </c>
      <c r="G94" s="265">
        <f t="shared" si="204"/>
        <v>6552</v>
      </c>
      <c r="H94" s="266">
        <f t="shared" si="204"/>
        <v>8352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1143</v>
      </c>
      <c r="F95" s="267">
        <f>P89</f>
        <v>397.8</v>
      </c>
      <c r="G95" s="267">
        <f>Y89</f>
        <v>327.60000000000002</v>
      </c>
      <c r="H95" s="268">
        <f>AH89</f>
        <v>417.6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1143</v>
      </c>
      <c r="F96" s="265">
        <f t="shared" ref="F96:H96" si="206">SUM(F95)</f>
        <v>397.8</v>
      </c>
      <c r="G96" s="265">
        <f t="shared" si="206"/>
        <v>327.60000000000002</v>
      </c>
      <c r="H96" s="266">
        <f t="shared" si="206"/>
        <v>417.6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11000</v>
      </c>
      <c r="F97" s="267">
        <f>Q89</f>
        <v>5800</v>
      </c>
      <c r="G97" s="267">
        <f>Z89</f>
        <v>3400</v>
      </c>
      <c r="H97" s="268">
        <f>AI89</f>
        <v>1800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11000</v>
      </c>
      <c r="F98" s="265">
        <f t="shared" ref="F98:H98" si="207">SUM(F97)</f>
        <v>5800</v>
      </c>
      <c r="G98" s="265">
        <f t="shared" si="207"/>
        <v>3400</v>
      </c>
      <c r="H98" s="266">
        <f t="shared" si="207"/>
        <v>1800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17480</v>
      </c>
      <c r="F99" s="267">
        <f>SUMIF($R$7:$R$88,C99,$S$7:$S$88)</f>
        <v>2988</v>
      </c>
      <c r="G99" s="267">
        <f>SUMIF($AA$7:$AA$88,C99,$AB$7:$AB$88)</f>
        <v>2376</v>
      </c>
      <c r="H99" s="268">
        <f>SUMIF($AJ$7:$AJ$88,C99,$AK$7:$AK$88)</f>
        <v>12116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10200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2100</v>
      </c>
      <c r="H100" s="268">
        <f t="shared" ref="H100:H103" si="211">SUMIF($AJ$7:$AJ$88,C100,$AK$7:$AK$88)</f>
        <v>8100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7200</v>
      </c>
      <c r="F102" s="267">
        <f t="shared" si="209"/>
        <v>2000</v>
      </c>
      <c r="G102" s="267">
        <f t="shared" si="210"/>
        <v>3200</v>
      </c>
      <c r="H102" s="268">
        <f t="shared" si="211"/>
        <v>2000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2400</v>
      </c>
      <c r="F103" s="267">
        <f t="shared" si="209"/>
        <v>800</v>
      </c>
      <c r="G103" s="267">
        <f t="shared" si="210"/>
        <v>800</v>
      </c>
      <c r="H103" s="268">
        <f t="shared" si="211"/>
        <v>800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38280</v>
      </c>
      <c r="F104" s="265">
        <f t="shared" ref="F104:H104" si="213">SUM(F99:F103)</f>
        <v>5788</v>
      </c>
      <c r="G104" s="265">
        <f t="shared" si="213"/>
        <v>8976</v>
      </c>
      <c r="H104" s="266">
        <f t="shared" si="213"/>
        <v>23516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75283</v>
      </c>
      <c r="F107" s="277">
        <f t="shared" ref="F107:H107" si="215">SUM(F106,F104,F98,F96,F94)</f>
        <v>19941.8</v>
      </c>
      <c r="G107" s="277">
        <f t="shared" si="215"/>
        <v>19255.599999999999</v>
      </c>
      <c r="H107" s="278">
        <f t="shared" si="215"/>
        <v>36085.599999999999</v>
      </c>
      <c r="J107" s="283" t="str">
        <f t="shared" si="205"/>
        <v>OK</v>
      </c>
    </row>
    <row r="108" spans="2:10" ht="13.5" thickTop="1" x14ac:dyDescent="0.2">
      <c r="E108" s="274">
        <f>F107+G107+H107</f>
        <v>75283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1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90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159</v>
      </c>
      <c r="B1" s="488" t="str">
        <f>VLOOKUP(A1,PARTNERS!$A$3:$H$12,2,FALSE)</f>
        <v>Тetovo</v>
      </c>
      <c r="C1" s="488"/>
      <c r="D1" s="488"/>
      <c r="E1" s="3" t="s">
        <v>11</v>
      </c>
      <c r="F1" s="248" t="str">
        <f>VLOOKUP(A1,PARTNERS!$A$3:$H$12,4,FALSE)</f>
        <v>MK</v>
      </c>
      <c r="G1" s="54"/>
      <c r="H1" s="492" t="s">
        <v>8</v>
      </c>
      <c r="I1" s="493"/>
      <c r="J1" s="493"/>
      <c r="K1" s="494"/>
      <c r="L1" s="246">
        <f>L89</f>
        <v>49340.25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13272.85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10487.45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25579.95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85</v>
      </c>
      <c r="G2" s="55"/>
      <c r="H2" s="483" t="s">
        <v>176</v>
      </c>
      <c r="I2" s="484"/>
      <c r="J2" s="524"/>
      <c r="K2" s="83">
        <f>VLOOKUP(A1,PARTNERS!A3:H12,8,FALSE)</f>
        <v>0.95</v>
      </c>
      <c r="L2" s="247">
        <f>L1*$K2</f>
        <v>46873.237499999996</v>
      </c>
      <c r="N2" s="477"/>
      <c r="O2" s="478"/>
      <c r="P2" s="478"/>
      <c r="Q2" s="478"/>
      <c r="R2" s="478"/>
      <c r="S2" s="479"/>
      <c r="T2" s="7" t="s">
        <v>176</v>
      </c>
      <c r="U2" s="247">
        <f>U1*$K2</f>
        <v>12609.2075</v>
      </c>
      <c r="W2" s="477"/>
      <c r="X2" s="478"/>
      <c r="Y2" s="478"/>
      <c r="Z2" s="478"/>
      <c r="AA2" s="478"/>
      <c r="AB2" s="479"/>
      <c r="AC2" s="7" t="s">
        <v>176</v>
      </c>
      <c r="AD2" s="247">
        <f>AD1*$K2</f>
        <v>9963.0774999999994</v>
      </c>
      <c r="AF2" s="477"/>
      <c r="AG2" s="478"/>
      <c r="AH2" s="478"/>
      <c r="AI2" s="478"/>
      <c r="AJ2" s="478"/>
      <c r="AK2" s="479"/>
      <c r="AL2" s="7" t="s">
        <v>176</v>
      </c>
      <c r="AM2" s="247">
        <f>AM1*$K2</f>
        <v>24300.952499999999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5.0000000000000044E-2</v>
      </c>
      <c r="L3" s="247">
        <f>L1*$K3</f>
        <v>2467.0125000000021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663.64250000000061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524.37250000000051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1278.9975000000011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STAFF_DAYS!M8</f>
        <v>9</v>
      </c>
      <c r="F8" s="90">
        <f>SUM(F9:F13)</f>
        <v>765</v>
      </c>
      <c r="G8" s="90">
        <f t="shared" ref="G8:L8" si="1">SUM(G9:G13)</f>
        <v>38.25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803.25</v>
      </c>
      <c r="N8" s="159">
        <f>SUM(N9:N13)</f>
        <v>5</v>
      </c>
      <c r="O8" s="90">
        <f>SUM(O9:O13)</f>
        <v>425</v>
      </c>
      <c r="P8" s="90">
        <f t="shared" ref="P8:U8" si="2">SUM(P9:P13)</f>
        <v>21.25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446.25</v>
      </c>
      <c r="W8" s="159">
        <f>SUM(W9:W13)</f>
        <v>2</v>
      </c>
      <c r="X8" s="90">
        <f>SUM(X9:X13)</f>
        <v>170</v>
      </c>
      <c r="Y8" s="90">
        <f t="shared" ref="Y8:AD8" si="3">SUM(Y9:Y13)</f>
        <v>8.5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178.5</v>
      </c>
      <c r="AF8" s="159">
        <f>SUM(AF9:AF13)</f>
        <v>2</v>
      </c>
      <c r="AG8" s="90">
        <f>SUM(AG9:AG13)</f>
        <v>170</v>
      </c>
      <c r="AH8" s="90">
        <f t="shared" ref="AH8:AM8" si="4">SUM(AH9:AH13)</f>
        <v>8.5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178.5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STAFF_DAYS!M9</f>
        <v>1</v>
      </c>
      <c r="F9" s="94">
        <f>E9*F$2</f>
        <v>85</v>
      </c>
      <c r="G9" s="95">
        <f>F9*0.05</f>
        <v>4.25</v>
      </c>
      <c r="H9" s="96"/>
      <c r="I9" s="96"/>
      <c r="J9" s="96"/>
      <c r="K9" s="96">
        <v>0</v>
      </c>
      <c r="L9" s="150">
        <f>SUM(F9:K9)</f>
        <v>89.25</v>
      </c>
      <c r="N9" s="241">
        <v>1</v>
      </c>
      <c r="O9" s="95">
        <f>N9*F$2</f>
        <v>85</v>
      </c>
      <c r="P9" s="95">
        <f>O9*0.05</f>
        <v>4.25</v>
      </c>
      <c r="Q9" s="96"/>
      <c r="R9" s="96"/>
      <c r="S9" s="96"/>
      <c r="T9" s="96"/>
      <c r="U9" s="150">
        <f>SUM(O9:T9)</f>
        <v>89.25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STAFF_DAYS!M10</f>
        <v>1</v>
      </c>
      <c r="F10" s="94">
        <f t="shared" ref="F10:F13" si="6">E10*F$2</f>
        <v>85</v>
      </c>
      <c r="G10" s="95">
        <f t="shared" ref="G10:G13" si="7">F10*0.05</f>
        <v>4.25</v>
      </c>
      <c r="H10" s="96"/>
      <c r="I10" s="96"/>
      <c r="J10" s="96"/>
      <c r="K10" s="96"/>
      <c r="L10" s="150">
        <f t="shared" ref="L10:L13" si="8">SUM(F10:K10)</f>
        <v>89.25</v>
      </c>
      <c r="N10" s="241">
        <v>1</v>
      </c>
      <c r="O10" s="95">
        <f t="shared" ref="O10:O13" si="9">N10*F$2</f>
        <v>85</v>
      </c>
      <c r="P10" s="95">
        <f t="shared" ref="P10:P13" si="10">O10*0.05</f>
        <v>4.25</v>
      </c>
      <c r="Q10" s="96"/>
      <c r="R10" s="96"/>
      <c r="S10" s="96"/>
      <c r="T10" s="96"/>
      <c r="U10" s="150">
        <f t="shared" ref="U10:U13" si="11">SUM(O10:T10)</f>
        <v>89.25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STAFF_DAYS!M11</f>
        <v>2</v>
      </c>
      <c r="F11" s="94">
        <f t="shared" si="6"/>
        <v>170</v>
      </c>
      <c r="G11" s="95">
        <f t="shared" si="7"/>
        <v>8.5</v>
      </c>
      <c r="H11" s="96"/>
      <c r="I11" s="96"/>
      <c r="J11" s="96"/>
      <c r="K11" s="96"/>
      <c r="L11" s="150">
        <f t="shared" si="8"/>
        <v>178.5</v>
      </c>
      <c r="N11" s="241">
        <v>2</v>
      </c>
      <c r="O11" s="95">
        <f t="shared" si="9"/>
        <v>170</v>
      </c>
      <c r="P11" s="95">
        <f t="shared" si="10"/>
        <v>8.5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178.5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STAFF_DAYS!M12</f>
        <v>5</v>
      </c>
      <c r="F12" s="94">
        <f t="shared" si="6"/>
        <v>425</v>
      </c>
      <c r="G12" s="95">
        <f t="shared" si="7"/>
        <v>21.25</v>
      </c>
      <c r="H12" s="96"/>
      <c r="I12" s="96"/>
      <c r="J12" s="96"/>
      <c r="K12" s="96"/>
      <c r="L12" s="150">
        <f t="shared" si="8"/>
        <v>446.25</v>
      </c>
      <c r="N12" s="241">
        <v>1</v>
      </c>
      <c r="O12" s="95">
        <f t="shared" si="9"/>
        <v>85</v>
      </c>
      <c r="P12" s="95">
        <f t="shared" si="10"/>
        <v>4.25</v>
      </c>
      <c r="Q12" s="96"/>
      <c r="R12" s="96" t="str">
        <f t="shared" si="18"/>
        <v/>
      </c>
      <c r="S12" s="96"/>
      <c r="T12" s="96"/>
      <c r="U12" s="150">
        <f t="shared" si="11"/>
        <v>89.25</v>
      </c>
      <c r="W12" s="241">
        <v>2</v>
      </c>
      <c r="X12" s="95">
        <f t="shared" si="12"/>
        <v>170</v>
      </c>
      <c r="Y12" s="95">
        <f t="shared" si="13"/>
        <v>8.5</v>
      </c>
      <c r="Z12" s="96"/>
      <c r="AA12" s="96" t="str">
        <f t="shared" si="19"/>
        <v/>
      </c>
      <c r="AB12" s="96"/>
      <c r="AC12" s="96"/>
      <c r="AD12" s="150">
        <f t="shared" si="14"/>
        <v>178.5</v>
      </c>
      <c r="AF12" s="241">
        <v>2</v>
      </c>
      <c r="AG12" s="95">
        <f t="shared" si="15"/>
        <v>170</v>
      </c>
      <c r="AH12" s="95">
        <f t="shared" si="16"/>
        <v>8.5</v>
      </c>
      <c r="AI12" s="96"/>
      <c r="AJ12" s="96" t="str">
        <f t="shared" si="20"/>
        <v/>
      </c>
      <c r="AK12" s="96"/>
      <c r="AL12" s="96"/>
      <c r="AM12" s="150">
        <f t="shared" si="17"/>
        <v>178.5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STAFF_DAYS!M13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STAFF_DAYS!M14</f>
        <v>3</v>
      </c>
      <c r="F14" s="90">
        <f>SUM(F15:F19)</f>
        <v>255</v>
      </c>
      <c r="G14" s="90">
        <f t="shared" ref="G14:H14" si="21">SUM(G15:G19)</f>
        <v>12.75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267.75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85</v>
      </c>
      <c r="Y14" s="90">
        <f t="shared" ref="Y14:AD14" si="24">SUM(Y15:Y19)</f>
        <v>4.25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89.25</v>
      </c>
      <c r="AF14" s="159">
        <f>SUM(AF15:AF19)</f>
        <v>2</v>
      </c>
      <c r="AG14" s="90">
        <f>SUM(AG15:AG19)</f>
        <v>170</v>
      </c>
      <c r="AH14" s="90">
        <f t="shared" ref="AH14:AM14" si="25">SUM(AH15:AH19)</f>
        <v>8.5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178.5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STAFF_DAYS!M15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STAFF_DAYS!M16</f>
        <v>2</v>
      </c>
      <c r="F16" s="94">
        <f t="shared" si="26"/>
        <v>170</v>
      </c>
      <c r="G16" s="95">
        <f t="shared" si="27"/>
        <v>8.5</v>
      </c>
      <c r="H16" s="96"/>
      <c r="I16" s="96"/>
      <c r="J16" s="96"/>
      <c r="K16" s="96"/>
      <c r="L16" s="150">
        <f t="shared" si="28"/>
        <v>178.5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85</v>
      </c>
      <c r="Y16" s="95">
        <f t="shared" si="33"/>
        <v>4.25</v>
      </c>
      <c r="Z16" s="96"/>
      <c r="AA16" s="96" t="str">
        <f t="shared" si="19"/>
        <v/>
      </c>
      <c r="AB16" s="96"/>
      <c r="AC16" s="96"/>
      <c r="AD16" s="150">
        <f t="shared" si="34"/>
        <v>89.25</v>
      </c>
      <c r="AF16" s="241">
        <v>1</v>
      </c>
      <c r="AG16" s="95">
        <f t="shared" si="35"/>
        <v>85</v>
      </c>
      <c r="AH16" s="95">
        <f t="shared" si="36"/>
        <v>4.25</v>
      </c>
      <c r="AI16" s="96"/>
      <c r="AJ16" s="96" t="str">
        <f t="shared" si="20"/>
        <v/>
      </c>
      <c r="AK16" s="96"/>
      <c r="AL16" s="96"/>
      <c r="AM16" s="150">
        <f t="shared" si="37"/>
        <v>89.25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STAFF_DAYS!M17</f>
        <v>1</v>
      </c>
      <c r="F17" s="94">
        <f t="shared" si="26"/>
        <v>85</v>
      </c>
      <c r="G17" s="95">
        <f t="shared" si="27"/>
        <v>4.25</v>
      </c>
      <c r="H17" s="96"/>
      <c r="I17" s="96"/>
      <c r="J17" s="96"/>
      <c r="K17" s="96"/>
      <c r="L17" s="150">
        <f t="shared" si="28"/>
        <v>89.25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85</v>
      </c>
      <c r="AH17" s="95">
        <f t="shared" si="36"/>
        <v>4.25</v>
      </c>
      <c r="AI17" s="96"/>
      <c r="AJ17" s="96" t="str">
        <f t="shared" si="20"/>
        <v/>
      </c>
      <c r="AK17" s="96"/>
      <c r="AL17" s="96"/>
      <c r="AM17" s="150">
        <f t="shared" si="37"/>
        <v>89.25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STAFF_DAYS!M18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STAFF_DAYS!M19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STAFF_DAYS!M20</f>
        <v>9</v>
      </c>
      <c r="F20" s="90">
        <f>SUM(F21:F25)</f>
        <v>765</v>
      </c>
      <c r="G20" s="90">
        <f t="shared" ref="G20:H20" si="38">SUM(G21:G25)</f>
        <v>38.25</v>
      </c>
      <c r="H20" s="90">
        <f t="shared" si="38"/>
        <v>0</v>
      </c>
      <c r="I20" s="90"/>
      <c r="J20" s="90">
        <f t="shared" ref="J20:L20" si="39">SUM(J21:J25)</f>
        <v>0</v>
      </c>
      <c r="K20" s="90">
        <f t="shared" si="39"/>
        <v>0</v>
      </c>
      <c r="L20" s="91">
        <f t="shared" si="39"/>
        <v>803.25</v>
      </c>
      <c r="N20" s="159">
        <f>SUM(N21:N25)</f>
        <v>2</v>
      </c>
      <c r="O20" s="90">
        <f>SUM(O21:O25)</f>
        <v>170</v>
      </c>
      <c r="P20" s="90">
        <f t="shared" ref="P20:U20" si="40">SUM(P21:P25)</f>
        <v>8.5</v>
      </c>
      <c r="Q20" s="90">
        <f t="shared" si="40"/>
        <v>0</v>
      </c>
      <c r="R20" s="90"/>
      <c r="S20" s="90">
        <f t="shared" si="40"/>
        <v>0</v>
      </c>
      <c r="T20" s="90">
        <f t="shared" si="40"/>
        <v>0</v>
      </c>
      <c r="U20" s="91">
        <f t="shared" si="40"/>
        <v>178.5</v>
      </c>
      <c r="W20" s="159">
        <f>SUM(W21:W25)</f>
        <v>3</v>
      </c>
      <c r="X20" s="90">
        <f>SUM(X21:X25)</f>
        <v>255</v>
      </c>
      <c r="Y20" s="90">
        <f t="shared" ref="Y20:AD20" si="41">SUM(Y21:Y25)</f>
        <v>12.75</v>
      </c>
      <c r="Z20" s="90">
        <f t="shared" si="41"/>
        <v>0</v>
      </c>
      <c r="AA20" s="90"/>
      <c r="AB20" s="90">
        <f t="shared" si="41"/>
        <v>0</v>
      </c>
      <c r="AC20" s="90">
        <f t="shared" si="41"/>
        <v>0</v>
      </c>
      <c r="AD20" s="91">
        <f t="shared" si="41"/>
        <v>267.75</v>
      </c>
      <c r="AF20" s="159">
        <f>SUM(AF21:AF25)</f>
        <v>4</v>
      </c>
      <c r="AG20" s="90">
        <f>SUM(AG21:AG25)</f>
        <v>340</v>
      </c>
      <c r="AH20" s="90">
        <f t="shared" ref="AH20:AM20" si="42">SUM(AH21:AH25)</f>
        <v>17</v>
      </c>
      <c r="AI20" s="90">
        <f t="shared" si="42"/>
        <v>0</v>
      </c>
      <c r="AJ20" s="90"/>
      <c r="AK20" s="90">
        <f t="shared" si="42"/>
        <v>0</v>
      </c>
      <c r="AL20" s="90">
        <f t="shared" si="42"/>
        <v>0</v>
      </c>
      <c r="AM20" s="91">
        <f t="shared" si="42"/>
        <v>357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STAFF_DAYS!M21</f>
        <v>6</v>
      </c>
      <c r="F21" s="94">
        <f t="shared" ref="F21:F25" si="43">E21*F$2</f>
        <v>510</v>
      </c>
      <c r="G21" s="95">
        <f t="shared" ref="G21:G25" si="44">F21*0.05</f>
        <v>25.5</v>
      </c>
      <c r="H21" s="96"/>
      <c r="I21" s="96"/>
      <c r="J21" s="96"/>
      <c r="K21" s="96"/>
      <c r="L21" s="150">
        <f t="shared" ref="L21:L25" si="45">SUM(F21:K21)</f>
        <v>535.5</v>
      </c>
      <c r="N21" s="241">
        <v>2</v>
      </c>
      <c r="O21" s="95">
        <f t="shared" ref="O21:O25" si="46">N21*F$2</f>
        <v>170</v>
      </c>
      <c r="P21" s="95">
        <f t="shared" ref="P21:P25" si="47">O21*0.05</f>
        <v>8.5</v>
      </c>
      <c r="Q21" s="96"/>
      <c r="R21" s="96" t="str">
        <f t="shared" si="18"/>
        <v/>
      </c>
      <c r="S21" s="96"/>
      <c r="T21" s="96"/>
      <c r="U21" s="150">
        <f t="shared" ref="U21:U25" si="48">SUM(O21:T21)</f>
        <v>178.5</v>
      </c>
      <c r="W21" s="241">
        <v>2</v>
      </c>
      <c r="X21" s="95">
        <f t="shared" ref="X21:X25" si="49">W21*F$2</f>
        <v>170</v>
      </c>
      <c r="Y21" s="95">
        <f t="shared" ref="Y21:Y25" si="50">X21*0.05</f>
        <v>8.5</v>
      </c>
      <c r="Z21" s="96"/>
      <c r="AA21" s="96" t="str">
        <f t="shared" si="19"/>
        <v/>
      </c>
      <c r="AB21" s="96"/>
      <c r="AC21" s="96"/>
      <c r="AD21" s="150">
        <f t="shared" ref="AD21:AD25" si="51">SUM(X21:AC21)</f>
        <v>178.5</v>
      </c>
      <c r="AF21" s="241">
        <v>2</v>
      </c>
      <c r="AG21" s="95">
        <f t="shared" ref="AG21:AG25" si="52">AF21*F$2</f>
        <v>170</v>
      </c>
      <c r="AH21" s="95">
        <f t="shared" ref="AH21:AH25" si="53">AG21*0.05</f>
        <v>8.5</v>
      </c>
      <c r="AI21" s="96"/>
      <c r="AJ21" s="96" t="str">
        <f t="shared" si="20"/>
        <v/>
      </c>
      <c r="AK21" s="96"/>
      <c r="AL21" s="96"/>
      <c r="AM21" s="150">
        <f t="shared" ref="AM21:AM25" si="54">SUM(AG21:AL21)</f>
        <v>178.5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STAFF_DAYS!M22</f>
        <v>2</v>
      </c>
      <c r="F22" s="94">
        <f t="shared" si="43"/>
        <v>170</v>
      </c>
      <c r="G22" s="95">
        <f t="shared" si="44"/>
        <v>8.5</v>
      </c>
      <c r="H22" s="96"/>
      <c r="I22" s="96"/>
      <c r="J22" s="96"/>
      <c r="K22" s="96"/>
      <c r="L22" s="150">
        <f t="shared" si="45"/>
        <v>178.5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85</v>
      </c>
      <c r="Y22" s="95">
        <f t="shared" si="50"/>
        <v>4.25</v>
      </c>
      <c r="Z22" s="96"/>
      <c r="AA22" s="96" t="str">
        <f t="shared" si="19"/>
        <v/>
      </c>
      <c r="AB22" s="96"/>
      <c r="AC22" s="96"/>
      <c r="AD22" s="150">
        <f t="shared" si="51"/>
        <v>89.25</v>
      </c>
      <c r="AF22" s="241">
        <v>1</v>
      </c>
      <c r="AG22" s="95">
        <f t="shared" si="52"/>
        <v>85</v>
      </c>
      <c r="AH22" s="95">
        <f t="shared" si="53"/>
        <v>4.25</v>
      </c>
      <c r="AI22" s="96"/>
      <c r="AJ22" s="96" t="str">
        <f t="shared" si="20"/>
        <v/>
      </c>
      <c r="AK22" s="96"/>
      <c r="AL22" s="96"/>
      <c r="AM22" s="150">
        <f t="shared" si="54"/>
        <v>89.25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STAFF_DAYS!M23</f>
        <v>1</v>
      </c>
      <c r="F23" s="94">
        <f t="shared" si="43"/>
        <v>85</v>
      </c>
      <c r="G23" s="95">
        <f t="shared" si="44"/>
        <v>4.25</v>
      </c>
      <c r="H23" s="96"/>
      <c r="I23" s="96"/>
      <c r="J23" s="96"/>
      <c r="K23" s="96"/>
      <c r="L23" s="150">
        <f t="shared" si="45"/>
        <v>89.25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85</v>
      </c>
      <c r="AH23" s="95">
        <f t="shared" si="53"/>
        <v>4.25</v>
      </c>
      <c r="AI23" s="96"/>
      <c r="AJ23" s="96" t="str">
        <f t="shared" si="20"/>
        <v/>
      </c>
      <c r="AK23" s="96"/>
      <c r="AL23" s="96"/>
      <c r="AM23" s="150">
        <f t="shared" si="54"/>
        <v>89.25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STAFF_DAYS!M24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STAFF_DAYS!M25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STAFF_DAYS!M26</f>
        <v>21</v>
      </c>
      <c r="F26" s="104">
        <f>SUM(F8,F14,F20)</f>
        <v>1785</v>
      </c>
      <c r="G26" s="104">
        <f t="shared" ref="G26:L26" si="55">SUM(G8,G14,G20)</f>
        <v>89.25</v>
      </c>
      <c r="H26" s="104">
        <f t="shared" si="55"/>
        <v>0</v>
      </c>
      <c r="I26" s="104"/>
      <c r="J26" s="104">
        <f t="shared" si="55"/>
        <v>0</v>
      </c>
      <c r="K26" s="104">
        <f t="shared" si="55"/>
        <v>0</v>
      </c>
      <c r="L26" s="105">
        <f t="shared" si="55"/>
        <v>1874.25</v>
      </c>
      <c r="N26" s="160">
        <f>SUM(N8,N14,N20)</f>
        <v>7</v>
      </c>
      <c r="O26" s="104">
        <f>SUM(O8,O14,O20)</f>
        <v>595</v>
      </c>
      <c r="P26" s="104">
        <f t="shared" ref="P26:U26" si="56">SUM(P8,P14,P20)</f>
        <v>29.75</v>
      </c>
      <c r="Q26" s="104">
        <f t="shared" si="56"/>
        <v>0</v>
      </c>
      <c r="R26" s="104"/>
      <c r="S26" s="104">
        <f t="shared" si="56"/>
        <v>0</v>
      </c>
      <c r="T26" s="104">
        <f t="shared" si="56"/>
        <v>0</v>
      </c>
      <c r="U26" s="105">
        <f t="shared" si="56"/>
        <v>624.75</v>
      </c>
      <c r="W26" s="160">
        <f>SUM(W8,W14,W20)</f>
        <v>6</v>
      </c>
      <c r="X26" s="104">
        <f>SUM(X8,X14,X20)</f>
        <v>510</v>
      </c>
      <c r="Y26" s="104">
        <f t="shared" ref="Y26:AD26" si="57">SUM(Y8,Y14,Y20)</f>
        <v>25.5</v>
      </c>
      <c r="Z26" s="104">
        <f t="shared" si="57"/>
        <v>0</v>
      </c>
      <c r="AA26" s="104"/>
      <c r="AB26" s="104">
        <f t="shared" si="57"/>
        <v>0</v>
      </c>
      <c r="AC26" s="104">
        <f t="shared" si="57"/>
        <v>0</v>
      </c>
      <c r="AD26" s="105">
        <f t="shared" si="57"/>
        <v>535.5</v>
      </c>
      <c r="AF26" s="160">
        <f>SUM(AF8,AF14,AF20)</f>
        <v>8</v>
      </c>
      <c r="AG26" s="104">
        <f>SUM(AG8,AG14,AG20)</f>
        <v>680</v>
      </c>
      <c r="AH26" s="104">
        <f t="shared" ref="AH26:AM26" si="58">SUM(AH8,AH14,AH20)</f>
        <v>34</v>
      </c>
      <c r="AI26" s="104">
        <f t="shared" si="58"/>
        <v>0</v>
      </c>
      <c r="AJ26" s="104"/>
      <c r="AK26" s="104">
        <f t="shared" si="58"/>
        <v>0</v>
      </c>
      <c r="AL26" s="104">
        <f t="shared" si="58"/>
        <v>0</v>
      </c>
      <c r="AM26" s="105">
        <f t="shared" si="58"/>
        <v>714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STAFF_DAYS!M27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STAFF_DAYS!M28</f>
        <v>87</v>
      </c>
      <c r="F28" s="110">
        <f>SUM(F29:F43)</f>
        <v>7395</v>
      </c>
      <c r="G28" s="110">
        <f t="shared" ref="G28:L28" si="59">SUM(G29:G43)</f>
        <v>369.75</v>
      </c>
      <c r="H28" s="110">
        <f t="shared" si="59"/>
        <v>11750</v>
      </c>
      <c r="I28" s="110"/>
      <c r="J28" s="110">
        <f t="shared" si="59"/>
        <v>10750</v>
      </c>
      <c r="K28" s="110">
        <f t="shared" si="59"/>
        <v>0</v>
      </c>
      <c r="L28" s="111">
        <f t="shared" si="59"/>
        <v>30264.75</v>
      </c>
      <c r="N28" s="161">
        <f>SUM(N29:N43)</f>
        <v>29</v>
      </c>
      <c r="O28" s="110">
        <f>SUM(O29:O43)</f>
        <v>2465</v>
      </c>
      <c r="P28" s="110">
        <f t="shared" ref="P28:U28" si="60">SUM(P29:P43)</f>
        <v>123.25</v>
      </c>
      <c r="Q28" s="110">
        <f t="shared" si="60"/>
        <v>6000</v>
      </c>
      <c r="R28" s="110"/>
      <c r="S28" s="110">
        <f t="shared" ref="S28" si="61">SUM(S29:S43)</f>
        <v>1900</v>
      </c>
      <c r="T28" s="110">
        <f t="shared" si="60"/>
        <v>0</v>
      </c>
      <c r="U28" s="111">
        <f t="shared" si="60"/>
        <v>10488.25</v>
      </c>
      <c r="W28" s="161">
        <f>SUM(W29:W43)</f>
        <v>29</v>
      </c>
      <c r="X28" s="110">
        <f>SUM(X29:X43)</f>
        <v>2465</v>
      </c>
      <c r="Y28" s="110">
        <f t="shared" ref="Y28:AD28" si="62">SUM(Y29:Y43)</f>
        <v>123.25</v>
      </c>
      <c r="Z28" s="110">
        <f t="shared" si="62"/>
        <v>2100</v>
      </c>
      <c r="AA28" s="110"/>
      <c r="AB28" s="110">
        <f t="shared" ref="AB28" si="63">SUM(AB29:AB43)</f>
        <v>2100</v>
      </c>
      <c r="AC28" s="110">
        <f t="shared" si="62"/>
        <v>0</v>
      </c>
      <c r="AD28" s="111">
        <f t="shared" si="62"/>
        <v>6788.25</v>
      </c>
      <c r="AF28" s="161">
        <f>SUM(AF29:AF43)</f>
        <v>29</v>
      </c>
      <c r="AG28" s="110">
        <f>SUM(AG29:AG43)</f>
        <v>2465</v>
      </c>
      <c r="AH28" s="110">
        <f t="shared" ref="AH28:AM28" si="64">SUM(AH29:AH43)</f>
        <v>123.25</v>
      </c>
      <c r="AI28" s="110">
        <f t="shared" si="64"/>
        <v>3650</v>
      </c>
      <c r="AJ28" s="110"/>
      <c r="AK28" s="110">
        <f t="shared" ref="AK28" si="65">SUM(AK29:AK43)</f>
        <v>6750</v>
      </c>
      <c r="AL28" s="110">
        <f t="shared" si="64"/>
        <v>0</v>
      </c>
      <c r="AM28" s="111">
        <f t="shared" si="64"/>
        <v>12988.25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STAFF_DAYS!M29</f>
        <v>4</v>
      </c>
      <c r="F29" s="114">
        <f t="shared" ref="F29:F43" si="66">E29*F$2</f>
        <v>340</v>
      </c>
      <c r="G29" s="115">
        <f t="shared" ref="G29:G43" si="67">F29*0.05</f>
        <v>17</v>
      </c>
      <c r="H29" s="116"/>
      <c r="I29" s="116"/>
      <c r="J29" s="116"/>
      <c r="K29" s="116"/>
      <c r="L29" s="152">
        <f t="shared" ref="L29:L43" si="68">SUM(F29:K29)</f>
        <v>357</v>
      </c>
      <c r="N29" s="242">
        <f>E29</f>
        <v>4</v>
      </c>
      <c r="O29" s="115">
        <f t="shared" ref="O29:O43" si="69">N29*F$2</f>
        <v>340</v>
      </c>
      <c r="P29" s="115">
        <f t="shared" ref="P29:P43" si="70">O29*0.05</f>
        <v>17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357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STAFF_DAYS!M30</f>
        <v>3</v>
      </c>
      <c r="F30" s="114">
        <f t="shared" si="66"/>
        <v>255</v>
      </c>
      <c r="G30" s="115">
        <f t="shared" si="67"/>
        <v>12.75</v>
      </c>
      <c r="H30" s="116"/>
      <c r="I30" s="116"/>
      <c r="J30" s="116"/>
      <c r="K30" s="116"/>
      <c r="L30" s="152">
        <f t="shared" si="68"/>
        <v>267.75</v>
      </c>
      <c r="N30" s="242">
        <f t="shared" ref="N30:N32" si="81">E30</f>
        <v>3</v>
      </c>
      <c r="O30" s="115">
        <f t="shared" si="69"/>
        <v>255</v>
      </c>
      <c r="P30" s="115">
        <f t="shared" si="70"/>
        <v>12.75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267.75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STAFF_DAYS!M31</f>
        <v>8</v>
      </c>
      <c r="F31" s="114">
        <f t="shared" si="66"/>
        <v>680</v>
      </c>
      <c r="G31" s="115">
        <f t="shared" si="67"/>
        <v>34</v>
      </c>
      <c r="H31" s="116">
        <v>1600</v>
      </c>
      <c r="I31" s="116" t="s">
        <v>206</v>
      </c>
      <c r="J31" s="116">
        <v>900</v>
      </c>
      <c r="K31" s="116"/>
      <c r="L31" s="152">
        <f t="shared" si="68"/>
        <v>3214</v>
      </c>
      <c r="N31" s="242">
        <f t="shared" si="81"/>
        <v>8</v>
      </c>
      <c r="O31" s="115">
        <f t="shared" si="69"/>
        <v>680</v>
      </c>
      <c r="P31" s="115">
        <f t="shared" si="70"/>
        <v>34</v>
      </c>
      <c r="Q31" s="116">
        <f t="shared" si="82"/>
        <v>1600</v>
      </c>
      <c r="R31" s="116" t="str">
        <f t="shared" si="71"/>
        <v>Exp. &amp; non-staff Travel</v>
      </c>
      <c r="S31" s="116">
        <f>J31</f>
        <v>900</v>
      </c>
      <c r="T31" s="116"/>
      <c r="U31" s="152">
        <f t="shared" si="72"/>
        <v>3214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STAFF_DAYS!M32</f>
        <v>6</v>
      </c>
      <c r="F32" s="114">
        <f t="shared" si="66"/>
        <v>510</v>
      </c>
      <c r="G32" s="115">
        <f t="shared" si="67"/>
        <v>25.5</v>
      </c>
      <c r="H32" s="116">
        <v>2100</v>
      </c>
      <c r="I32" s="116" t="s">
        <v>206</v>
      </c>
      <c r="J32" s="116">
        <v>1000</v>
      </c>
      <c r="K32" s="116"/>
      <c r="L32" s="152">
        <f t="shared" si="68"/>
        <v>3635.5</v>
      </c>
      <c r="N32" s="242">
        <f t="shared" si="81"/>
        <v>6</v>
      </c>
      <c r="O32" s="115">
        <f t="shared" si="69"/>
        <v>510</v>
      </c>
      <c r="P32" s="115">
        <f t="shared" si="70"/>
        <v>25.5</v>
      </c>
      <c r="Q32" s="116">
        <f t="shared" si="82"/>
        <v>2100</v>
      </c>
      <c r="R32" s="116" t="str">
        <f t="shared" si="71"/>
        <v>Exp. &amp; non-staff Travel</v>
      </c>
      <c r="S32" s="116">
        <f>J32</f>
        <v>1000</v>
      </c>
      <c r="T32" s="116"/>
      <c r="U32" s="152">
        <f t="shared" si="72"/>
        <v>3635.5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STAFF_DAYS!M33</f>
        <v>6</v>
      </c>
      <c r="F33" s="114">
        <f t="shared" si="66"/>
        <v>510</v>
      </c>
      <c r="G33" s="115">
        <f t="shared" si="67"/>
        <v>25.5</v>
      </c>
      <c r="H33" s="116">
        <v>800</v>
      </c>
      <c r="I33" s="116" t="s">
        <v>206</v>
      </c>
      <c r="J33" s="116">
        <v>800</v>
      </c>
      <c r="K33" s="116"/>
      <c r="L33" s="152">
        <f t="shared" si="68"/>
        <v>2135.5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510</v>
      </c>
      <c r="Y33" s="115">
        <f t="shared" si="74"/>
        <v>25.5</v>
      </c>
      <c r="Z33" s="116" cm="1">
        <f t="array" ref="Z33:Z36">H33:H36</f>
        <v>800</v>
      </c>
      <c r="AA33" s="116" t="str">
        <f t="shared" si="75"/>
        <v>Exp. &amp; non-staff Travel</v>
      </c>
      <c r="AB33" s="116" cm="1">
        <f t="array" ref="AB33:AB36">J33:J36</f>
        <v>800</v>
      </c>
      <c r="AC33" s="116"/>
      <c r="AD33" s="152">
        <f t="shared" si="76"/>
        <v>2135.5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STAFF_DAYS!M34</f>
        <v>6</v>
      </c>
      <c r="F34" s="114">
        <f t="shared" si="66"/>
        <v>510</v>
      </c>
      <c r="G34" s="115">
        <f t="shared" si="67"/>
        <v>25.5</v>
      </c>
      <c r="H34" s="116">
        <v>650</v>
      </c>
      <c r="I34" s="116" t="s">
        <v>206</v>
      </c>
      <c r="J34" s="116">
        <v>650</v>
      </c>
      <c r="K34" s="116"/>
      <c r="L34" s="152">
        <f t="shared" si="68"/>
        <v>1835.5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Exp. &amp; non-staff Travel</v>
      </c>
      <c r="S34" s="116"/>
      <c r="T34" s="116"/>
      <c r="U34" s="152">
        <f t="shared" si="72"/>
        <v>0</v>
      </c>
      <c r="W34" s="242">
        <v>6</v>
      </c>
      <c r="X34" s="115">
        <f t="shared" si="73"/>
        <v>510</v>
      </c>
      <c r="Y34" s="115">
        <f t="shared" si="74"/>
        <v>25.5</v>
      </c>
      <c r="Z34" s="116">
        <v>650</v>
      </c>
      <c r="AA34" s="116" t="str">
        <f t="shared" si="75"/>
        <v>Exp. &amp; non-staff Travel</v>
      </c>
      <c r="AB34" s="116">
        <v>650</v>
      </c>
      <c r="AC34" s="116"/>
      <c r="AD34" s="152">
        <f t="shared" si="76"/>
        <v>1835.5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Exp. &amp; non-staff Travel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STAFF_DAYS!M35</f>
        <v>6</v>
      </c>
      <c r="F35" s="114">
        <f t="shared" si="66"/>
        <v>510</v>
      </c>
      <c r="G35" s="115">
        <f t="shared" si="67"/>
        <v>25.5</v>
      </c>
      <c r="H35" s="116">
        <v>0</v>
      </c>
      <c r="I35" s="116"/>
      <c r="J35" s="116"/>
      <c r="K35" s="116"/>
      <c r="L35" s="152">
        <f t="shared" si="68"/>
        <v>535.5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/>
      </c>
      <c r="S35" s="116"/>
      <c r="T35" s="116"/>
      <c r="U35" s="152">
        <f t="shared" si="72"/>
        <v>0</v>
      </c>
      <c r="W35" s="242">
        <v>6</v>
      </c>
      <c r="X35" s="115">
        <f t="shared" si="73"/>
        <v>510</v>
      </c>
      <c r="Y35" s="115">
        <f t="shared" si="74"/>
        <v>25.5</v>
      </c>
      <c r="Z35" s="116">
        <v>0</v>
      </c>
      <c r="AA35" s="116" t="str">
        <f t="shared" si="75"/>
        <v/>
      </c>
      <c r="AB35" s="116">
        <v>0</v>
      </c>
      <c r="AC35" s="116"/>
      <c r="AD35" s="152">
        <f t="shared" si="76"/>
        <v>535.5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/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STAFF_DAYS!M36</f>
        <v>6</v>
      </c>
      <c r="F36" s="114">
        <f t="shared" si="66"/>
        <v>510</v>
      </c>
      <c r="G36" s="115">
        <f t="shared" si="67"/>
        <v>25.5</v>
      </c>
      <c r="H36" s="116">
        <v>650</v>
      </c>
      <c r="I36" s="116" t="s">
        <v>206</v>
      </c>
      <c r="J36" s="116">
        <v>650</v>
      </c>
      <c r="K36" s="116"/>
      <c r="L36" s="152">
        <f t="shared" si="68"/>
        <v>1835.5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Exp. &amp; non-staff Travel</v>
      </c>
      <c r="S36" s="116"/>
      <c r="T36" s="116"/>
      <c r="U36" s="152">
        <f t="shared" si="72"/>
        <v>0</v>
      </c>
      <c r="W36" s="242">
        <v>6</v>
      </c>
      <c r="X36" s="115">
        <f t="shared" si="73"/>
        <v>510</v>
      </c>
      <c r="Y36" s="115">
        <f t="shared" si="74"/>
        <v>25.5</v>
      </c>
      <c r="Z36" s="116">
        <v>650</v>
      </c>
      <c r="AA36" s="116" t="str">
        <f t="shared" si="75"/>
        <v>Exp. &amp; non-staff Travel</v>
      </c>
      <c r="AB36" s="116">
        <v>650</v>
      </c>
      <c r="AC36" s="116"/>
      <c r="AD36" s="152">
        <f t="shared" si="76"/>
        <v>1835.5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Exp. &amp; non-staff Travel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STAFF_DAYS!M37</f>
        <v>6</v>
      </c>
      <c r="F37" s="114">
        <f t="shared" si="66"/>
        <v>510</v>
      </c>
      <c r="G37" s="115">
        <f t="shared" si="67"/>
        <v>25.5</v>
      </c>
      <c r="H37" s="116">
        <v>1300</v>
      </c>
      <c r="I37" s="116" t="s">
        <v>206</v>
      </c>
      <c r="J37" s="116">
        <v>1300</v>
      </c>
      <c r="K37" s="116"/>
      <c r="L37" s="152">
        <f t="shared" si="68"/>
        <v>3135.5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510</v>
      </c>
      <c r="AH37" s="115">
        <f t="shared" si="78"/>
        <v>25.5</v>
      </c>
      <c r="AI37" s="116" cm="1">
        <f t="array" ref="AI37:AI40">H37:H40</f>
        <v>1300</v>
      </c>
      <c r="AJ37" s="116" t="str">
        <f t="shared" si="79"/>
        <v>Exp. &amp; non-staff Travel</v>
      </c>
      <c r="AK37" s="116" cm="1">
        <f t="array" ref="AK37:AK40">J37:J40</f>
        <v>1300</v>
      </c>
      <c r="AL37" s="116"/>
      <c r="AM37" s="152">
        <f t="shared" si="80"/>
        <v>3135.5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STAFF_DAYS!M38</f>
        <v>6</v>
      </c>
      <c r="F38" s="114">
        <f t="shared" si="66"/>
        <v>510</v>
      </c>
      <c r="G38" s="115">
        <f t="shared" si="67"/>
        <v>25.5</v>
      </c>
      <c r="H38" s="116">
        <v>750</v>
      </c>
      <c r="I38" s="116" t="s">
        <v>206</v>
      </c>
      <c r="J38" s="116">
        <v>750</v>
      </c>
      <c r="K38" s="116"/>
      <c r="L38" s="152">
        <f t="shared" si="68"/>
        <v>2035.5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Exp. &amp; non-staff Travel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Exp. &amp; non-staff Travel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510</v>
      </c>
      <c r="AH38" s="115">
        <f t="shared" si="78"/>
        <v>25.5</v>
      </c>
      <c r="AI38" s="116">
        <v>750</v>
      </c>
      <c r="AJ38" s="116" t="str">
        <f t="shared" si="79"/>
        <v>Exp. &amp; non-staff Travel</v>
      </c>
      <c r="AK38" s="116">
        <v>750</v>
      </c>
      <c r="AL38" s="116"/>
      <c r="AM38" s="152">
        <f t="shared" si="80"/>
        <v>2035.5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STAFF_DAYS!M39</f>
        <v>6</v>
      </c>
      <c r="F39" s="114">
        <f t="shared" si="66"/>
        <v>510</v>
      </c>
      <c r="G39" s="115">
        <f t="shared" si="67"/>
        <v>25.5</v>
      </c>
      <c r="H39" s="116">
        <v>1600</v>
      </c>
      <c r="I39" s="116" t="s">
        <v>206</v>
      </c>
      <c r="J39" s="116">
        <v>700</v>
      </c>
      <c r="K39" s="116"/>
      <c r="L39" s="152">
        <f t="shared" si="68"/>
        <v>2835.5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510</v>
      </c>
      <c r="AH39" s="115">
        <f t="shared" si="78"/>
        <v>25.5</v>
      </c>
      <c r="AI39" s="116">
        <v>1600</v>
      </c>
      <c r="AJ39" s="116" t="str">
        <f t="shared" si="79"/>
        <v>Exp. &amp; non-staff Travel</v>
      </c>
      <c r="AK39" s="116">
        <v>700</v>
      </c>
      <c r="AL39" s="116"/>
      <c r="AM39" s="152">
        <f t="shared" si="80"/>
        <v>2835.5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STAFF_DAYS!M40</f>
        <v>6</v>
      </c>
      <c r="F40" s="114">
        <f t="shared" si="66"/>
        <v>510</v>
      </c>
      <c r="G40" s="115">
        <f t="shared" si="67"/>
        <v>25.5</v>
      </c>
      <c r="H40" s="116">
        <v>0</v>
      </c>
      <c r="I40" s="116" t="s">
        <v>204</v>
      </c>
      <c r="J40" s="116">
        <v>4000</v>
      </c>
      <c r="K40" s="116"/>
      <c r="L40" s="152">
        <f t="shared" si="68"/>
        <v>4535.5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Ext. Meeting Organisation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Ext. Meeting Organisation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510</v>
      </c>
      <c r="AH40" s="115">
        <f t="shared" si="78"/>
        <v>25.5</v>
      </c>
      <c r="AI40" s="116">
        <v>0</v>
      </c>
      <c r="AJ40" s="116" t="str">
        <f t="shared" si="79"/>
        <v>Ext. Meeting Organisation</v>
      </c>
      <c r="AK40" s="116">
        <v>4000</v>
      </c>
      <c r="AL40" s="116"/>
      <c r="AM40" s="152">
        <f t="shared" si="80"/>
        <v>4535.5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STAFF_DAYS!M41</f>
        <v>6</v>
      </c>
      <c r="F41" s="114">
        <f t="shared" si="66"/>
        <v>510</v>
      </c>
      <c r="G41" s="115">
        <f t="shared" si="67"/>
        <v>25.5</v>
      </c>
      <c r="H41" s="116"/>
      <c r="I41" s="116"/>
      <c r="J41" s="116"/>
      <c r="K41" s="116"/>
      <c r="L41" s="152">
        <f t="shared" si="68"/>
        <v>535.5</v>
      </c>
      <c r="N41" s="242">
        <f>E41/3</f>
        <v>2</v>
      </c>
      <c r="O41" s="115">
        <f t="shared" si="69"/>
        <v>170</v>
      </c>
      <c r="P41" s="115">
        <f t="shared" si="70"/>
        <v>8.5</v>
      </c>
      <c r="Q41" s="116"/>
      <c r="R41" s="116" t="str">
        <f t="shared" si="71"/>
        <v/>
      </c>
      <c r="S41" s="116"/>
      <c r="T41" s="116"/>
      <c r="U41" s="152">
        <f t="shared" si="72"/>
        <v>178.5</v>
      </c>
      <c r="W41" s="242">
        <f>E41/3</f>
        <v>2</v>
      </c>
      <c r="X41" s="115">
        <f t="shared" si="73"/>
        <v>170</v>
      </c>
      <c r="Y41" s="115">
        <f t="shared" si="74"/>
        <v>8.5</v>
      </c>
      <c r="Z41" s="116"/>
      <c r="AA41" s="116" t="str">
        <f t="shared" si="75"/>
        <v/>
      </c>
      <c r="AB41" s="116"/>
      <c r="AC41" s="116"/>
      <c r="AD41" s="152">
        <f t="shared" si="76"/>
        <v>178.5</v>
      </c>
      <c r="AF41" s="242">
        <f>E41/3</f>
        <v>2</v>
      </c>
      <c r="AG41" s="115">
        <f t="shared" si="77"/>
        <v>170</v>
      </c>
      <c r="AH41" s="115">
        <f t="shared" si="78"/>
        <v>8.5</v>
      </c>
      <c r="AI41" s="116"/>
      <c r="AJ41" s="116" t="str">
        <f t="shared" si="79"/>
        <v/>
      </c>
      <c r="AK41" s="116"/>
      <c r="AL41" s="116"/>
      <c r="AM41" s="152">
        <f t="shared" si="80"/>
        <v>178.5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STAFF_DAYS!M42</f>
        <v>6</v>
      </c>
      <c r="F42" s="114">
        <f t="shared" si="66"/>
        <v>510</v>
      </c>
      <c r="G42" s="115">
        <f t="shared" si="67"/>
        <v>25.5</v>
      </c>
      <c r="H42" s="116"/>
      <c r="I42" s="116"/>
      <c r="J42" s="116"/>
      <c r="K42" s="116"/>
      <c r="L42" s="152">
        <f t="shared" si="68"/>
        <v>535.5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255</v>
      </c>
      <c r="Y42" s="115">
        <f t="shared" si="74"/>
        <v>12.75</v>
      </c>
      <c r="Z42" s="116"/>
      <c r="AA42" s="116" t="str">
        <f t="shared" si="75"/>
        <v/>
      </c>
      <c r="AB42" s="116"/>
      <c r="AC42" s="116"/>
      <c r="AD42" s="152">
        <f t="shared" si="76"/>
        <v>267.75</v>
      </c>
      <c r="AF42" s="242">
        <f>E42/2</f>
        <v>3</v>
      </c>
      <c r="AG42" s="115">
        <f t="shared" si="77"/>
        <v>255</v>
      </c>
      <c r="AH42" s="115">
        <f t="shared" si="78"/>
        <v>12.75</v>
      </c>
      <c r="AI42" s="116"/>
      <c r="AJ42" s="116" t="str">
        <f t="shared" si="79"/>
        <v/>
      </c>
      <c r="AK42" s="116"/>
      <c r="AL42" s="116"/>
      <c r="AM42" s="152">
        <f t="shared" si="80"/>
        <v>267.75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STAFF_DAYS!M43</f>
        <v>6</v>
      </c>
      <c r="F43" s="119">
        <f t="shared" si="66"/>
        <v>510</v>
      </c>
      <c r="G43" s="120">
        <f t="shared" si="67"/>
        <v>25.5</v>
      </c>
      <c r="H43" s="121">
        <v>2300</v>
      </c>
      <c r="I43" s="121"/>
      <c r="J43" s="121"/>
      <c r="K43" s="121"/>
      <c r="L43" s="153">
        <f t="shared" si="68"/>
        <v>2835.5</v>
      </c>
      <c r="N43" s="243">
        <f>E43</f>
        <v>6</v>
      </c>
      <c r="O43" s="120">
        <f t="shared" si="69"/>
        <v>510</v>
      </c>
      <c r="P43" s="120">
        <f t="shared" si="70"/>
        <v>25.5</v>
      </c>
      <c r="Q43" s="121">
        <f>H43</f>
        <v>2300</v>
      </c>
      <c r="R43" s="121" t="str">
        <f t="shared" si="71"/>
        <v/>
      </c>
      <c r="S43" s="121"/>
      <c r="T43" s="121"/>
      <c r="U43" s="153">
        <f t="shared" si="72"/>
        <v>2835.5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STAFF_DAYS!M44</f>
        <v>17</v>
      </c>
      <c r="F44" s="110">
        <f>SUM(F45:F59)</f>
        <v>1445</v>
      </c>
      <c r="G44" s="110">
        <f t="shared" ref="G44:H44" si="83">SUM(G45:G59)</f>
        <v>72.25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1517.25</v>
      </c>
      <c r="N44" s="161">
        <f>SUM(N45:N59)</f>
        <v>7</v>
      </c>
      <c r="O44" s="110">
        <f>SUM(O45:O59)</f>
        <v>595</v>
      </c>
      <c r="P44" s="110">
        <f t="shared" ref="P44:U44" si="85">SUM(P45:P59)</f>
        <v>29.75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624.75</v>
      </c>
      <c r="W44" s="161">
        <f>SUM(W45:W59)</f>
        <v>1</v>
      </c>
      <c r="X44" s="110">
        <f>SUM(X45:X59)</f>
        <v>85</v>
      </c>
      <c r="Y44" s="110">
        <f t="shared" ref="Y44:AD44" si="87">SUM(Y45:Y59)</f>
        <v>4.25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89.25</v>
      </c>
      <c r="AF44" s="161">
        <f>SUM(AF45:AF59)</f>
        <v>9</v>
      </c>
      <c r="AG44" s="110">
        <f>SUM(AG45:AG59)</f>
        <v>765</v>
      </c>
      <c r="AH44" s="110">
        <f t="shared" ref="AH44:AM44" si="89">SUM(AH45:AH59)</f>
        <v>38.25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803.25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STAFF_DAYS!M45</f>
        <v>1</v>
      </c>
      <c r="F45" s="114">
        <f t="shared" ref="F45:F59" si="91">E45*F$2</f>
        <v>85</v>
      </c>
      <c r="G45" s="115">
        <f t="shared" ref="G45:G59" si="92">F45*0.05</f>
        <v>4.25</v>
      </c>
      <c r="H45" s="116"/>
      <c r="I45" s="116"/>
      <c r="J45" s="116"/>
      <c r="K45" s="116"/>
      <c r="L45" s="152">
        <f t="shared" ref="L45:L59" si="93">SUM(F45:K45)</f>
        <v>89.25</v>
      </c>
      <c r="N45" s="242">
        <f>E45</f>
        <v>1</v>
      </c>
      <c r="O45" s="115">
        <f t="shared" ref="O45:O59" si="94">N45*F$2</f>
        <v>85</v>
      </c>
      <c r="P45" s="115">
        <f t="shared" ref="P45:P59" si="95">O45*0.05</f>
        <v>4.25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89.25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STAFF_DAYS!M46</f>
        <v>1</v>
      </c>
      <c r="F46" s="114">
        <f t="shared" si="91"/>
        <v>85</v>
      </c>
      <c r="G46" s="115">
        <f t="shared" si="92"/>
        <v>4.25</v>
      </c>
      <c r="H46" s="116"/>
      <c r="I46" s="116"/>
      <c r="J46" s="116"/>
      <c r="K46" s="116"/>
      <c r="L46" s="152">
        <f t="shared" si="93"/>
        <v>89.25</v>
      </c>
      <c r="N46" s="242">
        <f t="shared" ref="N46:N49" si="106">E46</f>
        <v>1</v>
      </c>
      <c r="O46" s="115">
        <f t="shared" si="94"/>
        <v>85</v>
      </c>
      <c r="P46" s="115">
        <f t="shared" si="95"/>
        <v>4.25</v>
      </c>
      <c r="Q46" s="116"/>
      <c r="R46" s="116" t="str">
        <f t="shared" si="96"/>
        <v/>
      </c>
      <c r="S46" s="116"/>
      <c r="T46" s="116"/>
      <c r="U46" s="152">
        <f t="shared" si="97"/>
        <v>89.25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STAFF_DAYS!M47</f>
        <v>1</v>
      </c>
      <c r="F47" s="114">
        <f t="shared" si="91"/>
        <v>85</v>
      </c>
      <c r="G47" s="115">
        <f t="shared" si="92"/>
        <v>4.25</v>
      </c>
      <c r="H47" s="116"/>
      <c r="I47" s="116"/>
      <c r="J47" s="116"/>
      <c r="K47" s="116"/>
      <c r="L47" s="152">
        <f t="shared" si="93"/>
        <v>89.25</v>
      </c>
      <c r="N47" s="242">
        <f t="shared" si="106"/>
        <v>1</v>
      </c>
      <c r="O47" s="115">
        <f t="shared" si="94"/>
        <v>85</v>
      </c>
      <c r="P47" s="115">
        <f t="shared" si="95"/>
        <v>4.25</v>
      </c>
      <c r="Q47" s="116"/>
      <c r="R47" s="116" t="str">
        <f t="shared" si="96"/>
        <v/>
      </c>
      <c r="S47" s="116"/>
      <c r="T47" s="116"/>
      <c r="U47" s="152">
        <f t="shared" si="97"/>
        <v>89.25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STAFF_DAYS!M48</f>
        <v>2</v>
      </c>
      <c r="F48" s="114">
        <f t="shared" si="91"/>
        <v>170</v>
      </c>
      <c r="G48" s="115">
        <f t="shared" si="92"/>
        <v>8.5</v>
      </c>
      <c r="H48" s="116"/>
      <c r="I48" s="116"/>
      <c r="J48" s="116"/>
      <c r="K48" s="116"/>
      <c r="L48" s="152">
        <f t="shared" si="93"/>
        <v>178.5</v>
      </c>
      <c r="N48" s="242">
        <f t="shared" si="106"/>
        <v>2</v>
      </c>
      <c r="O48" s="115">
        <f t="shared" si="94"/>
        <v>170</v>
      </c>
      <c r="P48" s="115">
        <f t="shared" si="95"/>
        <v>8.5</v>
      </c>
      <c r="Q48" s="116"/>
      <c r="R48" s="116" t="str">
        <f t="shared" si="96"/>
        <v/>
      </c>
      <c r="S48" s="116"/>
      <c r="T48" s="116"/>
      <c r="U48" s="152">
        <f t="shared" si="97"/>
        <v>178.5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STAFF_DAYS!M49</f>
        <v>2</v>
      </c>
      <c r="F49" s="114">
        <f t="shared" si="91"/>
        <v>170</v>
      </c>
      <c r="G49" s="115">
        <f t="shared" si="92"/>
        <v>8.5</v>
      </c>
      <c r="H49" s="116"/>
      <c r="I49" s="116"/>
      <c r="J49" s="116"/>
      <c r="K49" s="116"/>
      <c r="L49" s="152">
        <f t="shared" si="93"/>
        <v>178.5</v>
      </c>
      <c r="N49" s="242">
        <f t="shared" si="106"/>
        <v>2</v>
      </c>
      <c r="O49" s="115">
        <f t="shared" si="94"/>
        <v>170</v>
      </c>
      <c r="P49" s="115">
        <f t="shared" si="95"/>
        <v>8.5</v>
      </c>
      <c r="Q49" s="116"/>
      <c r="R49" s="116" t="str">
        <f t="shared" si="96"/>
        <v/>
      </c>
      <c r="S49" s="116"/>
      <c r="T49" s="116"/>
      <c r="U49" s="152">
        <f t="shared" si="97"/>
        <v>178.5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STAFF_DAYS!M50</f>
        <v>1</v>
      </c>
      <c r="F50" s="114">
        <f t="shared" si="91"/>
        <v>85</v>
      </c>
      <c r="G50" s="115">
        <f t="shared" si="92"/>
        <v>4.25</v>
      </c>
      <c r="H50" s="116"/>
      <c r="I50" s="116"/>
      <c r="J50" s="116"/>
      <c r="K50" s="116"/>
      <c r="L50" s="152">
        <f t="shared" si="93"/>
        <v>89.25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85</v>
      </c>
      <c r="Y50" s="115">
        <f t="shared" si="99"/>
        <v>4.25</v>
      </c>
      <c r="Z50" s="116"/>
      <c r="AA50" s="116" t="str">
        <f t="shared" si="100"/>
        <v/>
      </c>
      <c r="AB50" s="116"/>
      <c r="AC50" s="116"/>
      <c r="AD50" s="152">
        <f t="shared" si="101"/>
        <v>89.25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STAFF_DAYS!M51</f>
        <v>3</v>
      </c>
      <c r="F51" s="114">
        <f t="shared" si="91"/>
        <v>255</v>
      </c>
      <c r="G51" s="115">
        <f t="shared" si="92"/>
        <v>12.75</v>
      </c>
      <c r="H51" s="116"/>
      <c r="I51" s="116"/>
      <c r="J51" s="116"/>
      <c r="K51" s="116"/>
      <c r="L51" s="152">
        <f t="shared" si="93"/>
        <v>267.75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255</v>
      </c>
      <c r="AH51" s="115">
        <f t="shared" si="103"/>
        <v>12.75</v>
      </c>
      <c r="AI51" s="116"/>
      <c r="AJ51" s="116" t="str">
        <f t="shared" si="104"/>
        <v/>
      </c>
      <c r="AK51" s="116"/>
      <c r="AL51" s="116"/>
      <c r="AM51" s="152">
        <f t="shared" si="105"/>
        <v>267.75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STAFF_DAYS!M52</f>
        <v>6</v>
      </c>
      <c r="F52" s="114">
        <f t="shared" si="91"/>
        <v>510</v>
      </c>
      <c r="G52" s="115">
        <f t="shared" si="92"/>
        <v>25.5</v>
      </c>
      <c r="H52" s="116"/>
      <c r="I52" s="116"/>
      <c r="J52" s="116"/>
      <c r="K52" s="116"/>
      <c r="L52" s="152">
        <f t="shared" si="93"/>
        <v>535.5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510</v>
      </c>
      <c r="AH52" s="115">
        <f t="shared" si="103"/>
        <v>25.5</v>
      </c>
      <c r="AI52" s="116"/>
      <c r="AJ52" s="116" t="str">
        <f t="shared" si="104"/>
        <v/>
      </c>
      <c r="AK52" s="116"/>
      <c r="AL52" s="116"/>
      <c r="AM52" s="152">
        <f t="shared" si="105"/>
        <v>535.5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STAFF_DAYS!M53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STAFF_DAYS!M54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STAFF_DAYS!M55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STAFF_DAYS!M56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STAFF_DAYS!M57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STAFF_DAYS!M58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STAFF_DAYS!M59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STAFF_DAYS!M60</f>
        <v>104</v>
      </c>
      <c r="F60" s="124">
        <f>SUM(F28,F44)</f>
        <v>8840</v>
      </c>
      <c r="G60" s="124">
        <f t="shared" ref="G60:L60" si="107">SUM(G28,G44)</f>
        <v>442</v>
      </c>
      <c r="H60" s="124">
        <f t="shared" si="107"/>
        <v>11750</v>
      </c>
      <c r="I60" s="124"/>
      <c r="J60" s="124">
        <f t="shared" si="107"/>
        <v>10750</v>
      </c>
      <c r="K60" s="124">
        <f t="shared" si="107"/>
        <v>0</v>
      </c>
      <c r="L60" s="125">
        <f t="shared" si="107"/>
        <v>31782</v>
      </c>
      <c r="N60" s="162">
        <f>SUM(N28,N44)</f>
        <v>36</v>
      </c>
      <c r="O60" s="124">
        <f>SUM(O28,O44)</f>
        <v>3060</v>
      </c>
      <c r="P60" s="124">
        <f t="shared" ref="P60:U60" si="108">SUM(P28,P44)</f>
        <v>153</v>
      </c>
      <c r="Q60" s="124">
        <f t="shared" si="108"/>
        <v>6000</v>
      </c>
      <c r="R60" s="124"/>
      <c r="S60" s="124">
        <f t="shared" si="108"/>
        <v>1900</v>
      </c>
      <c r="T60" s="124">
        <f t="shared" si="108"/>
        <v>0</v>
      </c>
      <c r="U60" s="125">
        <f t="shared" si="108"/>
        <v>11113</v>
      </c>
      <c r="W60" s="162">
        <f>SUM(W28,W44)</f>
        <v>30</v>
      </c>
      <c r="X60" s="124">
        <f>SUM(X28,X44)</f>
        <v>2550</v>
      </c>
      <c r="Y60" s="124">
        <f t="shared" ref="Y60:AD60" si="109">SUM(Y28,Y44)</f>
        <v>127.5</v>
      </c>
      <c r="Z60" s="124">
        <f t="shared" si="109"/>
        <v>2100</v>
      </c>
      <c r="AA60" s="124"/>
      <c r="AB60" s="124">
        <f t="shared" si="109"/>
        <v>2100</v>
      </c>
      <c r="AC60" s="124">
        <f t="shared" si="109"/>
        <v>0</v>
      </c>
      <c r="AD60" s="125">
        <f t="shared" si="109"/>
        <v>6877.5</v>
      </c>
      <c r="AF60" s="162">
        <f>SUM(AF28,AF44)</f>
        <v>38</v>
      </c>
      <c r="AG60" s="124">
        <f>SUM(AG28,AG44)</f>
        <v>3230</v>
      </c>
      <c r="AH60" s="124">
        <f t="shared" ref="AH60:AM60" si="110">SUM(AH28,AH44)</f>
        <v>161.5</v>
      </c>
      <c r="AI60" s="124">
        <f t="shared" si="110"/>
        <v>3650</v>
      </c>
      <c r="AJ60" s="124"/>
      <c r="AK60" s="124">
        <f t="shared" si="110"/>
        <v>6750</v>
      </c>
      <c r="AL60" s="124">
        <f t="shared" si="110"/>
        <v>0</v>
      </c>
      <c r="AM60" s="125">
        <f t="shared" si="110"/>
        <v>13791.5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STAFF_DAYS!M61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STAFF_DAYS!M62</f>
        <v>22</v>
      </c>
      <c r="F62" s="132">
        <f>SUM(F63:F70)</f>
        <v>1870</v>
      </c>
      <c r="G62" s="132">
        <f t="shared" ref="G62:L62" si="111">SUM(G63:G70)</f>
        <v>93.5</v>
      </c>
      <c r="H62" s="132">
        <f t="shared" si="111"/>
        <v>0</v>
      </c>
      <c r="I62" s="132"/>
      <c r="J62" s="132">
        <f t="shared" si="111"/>
        <v>2400</v>
      </c>
      <c r="K62" s="132">
        <f t="shared" si="111"/>
        <v>0</v>
      </c>
      <c r="L62" s="133">
        <f t="shared" si="111"/>
        <v>4363.5</v>
      </c>
      <c r="N62" s="164">
        <f>SUM(N63:N70)</f>
        <v>14</v>
      </c>
      <c r="O62" s="132">
        <f>SUM(O63:O70)</f>
        <v>1190</v>
      </c>
      <c r="P62" s="132">
        <f t="shared" ref="P62:U62" si="112">SUM(P63:P70)</f>
        <v>59.5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1249.5</v>
      </c>
      <c r="W62" s="164">
        <f>SUM(W63:W70)</f>
        <v>4</v>
      </c>
      <c r="X62" s="132">
        <f>SUM(X63:X70)</f>
        <v>340</v>
      </c>
      <c r="Y62" s="132">
        <f t="shared" ref="Y62:AD62" si="113">SUM(Y63:Y70)</f>
        <v>17</v>
      </c>
      <c r="Z62" s="132">
        <f t="shared" si="113"/>
        <v>0</v>
      </c>
      <c r="AA62" s="132"/>
      <c r="AB62" s="132">
        <f t="shared" si="113"/>
        <v>1200</v>
      </c>
      <c r="AC62" s="132">
        <f t="shared" si="113"/>
        <v>0</v>
      </c>
      <c r="AD62" s="133">
        <f t="shared" si="113"/>
        <v>1557</v>
      </c>
      <c r="AF62" s="164">
        <f>SUM(AF63:AF70)</f>
        <v>4</v>
      </c>
      <c r="AG62" s="132">
        <f>SUM(AG63:AG70)</f>
        <v>340</v>
      </c>
      <c r="AH62" s="132">
        <f t="shared" ref="AH62:AM62" si="114">SUM(AH63:AH70)</f>
        <v>17</v>
      </c>
      <c r="AI62" s="132">
        <f t="shared" si="114"/>
        <v>0</v>
      </c>
      <c r="AJ62" s="132"/>
      <c r="AK62" s="132">
        <f t="shared" si="114"/>
        <v>1200</v>
      </c>
      <c r="AL62" s="132">
        <f t="shared" si="114"/>
        <v>0</v>
      </c>
      <c r="AM62" s="133">
        <f t="shared" si="114"/>
        <v>1557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STAFF_DAYS!M63</f>
        <v>2</v>
      </c>
      <c r="F63" s="136">
        <f t="shared" ref="F63:F70" si="115">E63*F$2</f>
        <v>170</v>
      </c>
      <c r="G63" s="137">
        <f t="shared" ref="G63:G70" si="116">F63*0.05</f>
        <v>8.5</v>
      </c>
      <c r="H63" s="138"/>
      <c r="I63" s="138"/>
      <c r="J63" s="138"/>
      <c r="K63" s="138"/>
      <c r="L63" s="154">
        <f t="shared" ref="L63:L70" si="117">SUM(F63:K63)</f>
        <v>178.5</v>
      </c>
      <c r="N63" s="244">
        <f>E63</f>
        <v>2</v>
      </c>
      <c r="O63" s="137">
        <f t="shared" ref="O63:O70" si="118">N63*F$2</f>
        <v>170</v>
      </c>
      <c r="P63" s="137">
        <f t="shared" ref="P63:P70" si="119">O63*0.05</f>
        <v>8.5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178.5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STAFF_DAYS!M64</f>
        <v>3</v>
      </c>
      <c r="F64" s="136">
        <f t="shared" si="115"/>
        <v>255</v>
      </c>
      <c r="G64" s="137">
        <f t="shared" si="116"/>
        <v>12.75</v>
      </c>
      <c r="H64" s="138"/>
      <c r="I64" s="138"/>
      <c r="J64" s="138"/>
      <c r="K64" s="138"/>
      <c r="L64" s="154">
        <f t="shared" si="117"/>
        <v>267.75</v>
      </c>
      <c r="N64" s="244">
        <f t="shared" ref="N64:N65" si="130">E64</f>
        <v>3</v>
      </c>
      <c r="O64" s="137">
        <f t="shared" si="118"/>
        <v>255</v>
      </c>
      <c r="P64" s="137">
        <f t="shared" si="119"/>
        <v>12.75</v>
      </c>
      <c r="Q64" s="138"/>
      <c r="R64" s="138" t="str">
        <f t="shared" si="120"/>
        <v/>
      </c>
      <c r="S64" s="138"/>
      <c r="T64" s="138"/>
      <c r="U64" s="154">
        <f t="shared" si="121"/>
        <v>267.75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STAFF_DAYS!M65</f>
        <v>1</v>
      </c>
      <c r="F65" s="136">
        <f t="shared" si="115"/>
        <v>85</v>
      </c>
      <c r="G65" s="137">
        <f t="shared" si="116"/>
        <v>4.25</v>
      </c>
      <c r="H65" s="138"/>
      <c r="I65" s="138" t="s">
        <v>204</v>
      </c>
      <c r="J65" s="138">
        <v>1200</v>
      </c>
      <c r="K65" s="138"/>
      <c r="L65" s="154">
        <f t="shared" si="117"/>
        <v>1289.25</v>
      </c>
      <c r="N65" s="244">
        <f t="shared" si="130"/>
        <v>1</v>
      </c>
      <c r="O65" s="137">
        <f t="shared" si="118"/>
        <v>85</v>
      </c>
      <c r="P65" s="137">
        <f t="shared" si="119"/>
        <v>4.25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89.25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600</v>
      </c>
      <c r="AC65" s="138"/>
      <c r="AD65" s="154">
        <f t="shared" si="125"/>
        <v>600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600</v>
      </c>
      <c r="AL65" s="138"/>
      <c r="AM65" s="154">
        <f t="shared" si="129"/>
        <v>600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STAFF_DAYS!M66</f>
        <v>8</v>
      </c>
      <c r="F66" s="136">
        <f t="shared" si="115"/>
        <v>680</v>
      </c>
      <c r="G66" s="137">
        <f t="shared" si="116"/>
        <v>34</v>
      </c>
      <c r="H66" s="138"/>
      <c r="I66" s="138" t="s">
        <v>204</v>
      </c>
      <c r="J66" s="138">
        <v>1200</v>
      </c>
      <c r="K66" s="138"/>
      <c r="L66" s="154">
        <f t="shared" si="117"/>
        <v>1914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340</v>
      </c>
      <c r="Y66" s="137">
        <f t="shared" si="123"/>
        <v>17</v>
      </c>
      <c r="Z66" s="138"/>
      <c r="AA66" s="138" t="str">
        <f t="shared" si="124"/>
        <v>Ext. Meeting Organisation</v>
      </c>
      <c r="AB66" s="138">
        <f>J66*0.5</f>
        <v>600</v>
      </c>
      <c r="AC66" s="138"/>
      <c r="AD66" s="154">
        <f t="shared" si="125"/>
        <v>957</v>
      </c>
      <c r="AF66" s="244">
        <f>E66*0.5</f>
        <v>4</v>
      </c>
      <c r="AG66" s="137">
        <f t="shared" si="126"/>
        <v>340</v>
      </c>
      <c r="AH66" s="137">
        <f t="shared" si="127"/>
        <v>17</v>
      </c>
      <c r="AI66" s="138"/>
      <c r="AJ66" s="138" t="str">
        <f t="shared" si="128"/>
        <v>Ext. Meeting Organisation</v>
      </c>
      <c r="AK66" s="138">
        <f>J66*0.5</f>
        <v>600</v>
      </c>
      <c r="AL66" s="138"/>
      <c r="AM66" s="154">
        <f t="shared" si="129"/>
        <v>957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STAFF_DAYS!M67</f>
        <v>2</v>
      </c>
      <c r="F67" s="136">
        <f t="shared" si="115"/>
        <v>170</v>
      </c>
      <c r="G67" s="137">
        <f t="shared" si="116"/>
        <v>8.5</v>
      </c>
      <c r="H67" s="138"/>
      <c r="I67" s="138"/>
      <c r="J67" s="138"/>
      <c r="K67" s="138"/>
      <c r="L67" s="154">
        <f t="shared" si="117"/>
        <v>178.5</v>
      </c>
      <c r="N67" s="244">
        <f>E67</f>
        <v>2</v>
      </c>
      <c r="O67" s="137">
        <f t="shared" si="118"/>
        <v>170</v>
      </c>
      <c r="P67" s="137">
        <f t="shared" si="119"/>
        <v>8.5</v>
      </c>
      <c r="Q67" s="138"/>
      <c r="R67" s="138" t="str">
        <f t="shared" si="120"/>
        <v/>
      </c>
      <c r="S67" s="138"/>
      <c r="T67" s="138"/>
      <c r="U67" s="154">
        <f t="shared" si="121"/>
        <v>178.5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STAFF_DAYS!M68</f>
        <v>2</v>
      </c>
      <c r="F68" s="136">
        <f t="shared" si="115"/>
        <v>170</v>
      </c>
      <c r="G68" s="137">
        <f t="shared" si="116"/>
        <v>8.5</v>
      </c>
      <c r="H68" s="138"/>
      <c r="I68" s="138"/>
      <c r="J68" s="138"/>
      <c r="K68" s="138"/>
      <c r="L68" s="154">
        <f t="shared" si="117"/>
        <v>178.5</v>
      </c>
      <c r="N68" s="244">
        <f t="shared" ref="N68:N69" si="131">E68</f>
        <v>2</v>
      </c>
      <c r="O68" s="137">
        <f t="shared" si="118"/>
        <v>170</v>
      </c>
      <c r="P68" s="137">
        <f t="shared" si="119"/>
        <v>8.5</v>
      </c>
      <c r="Q68" s="138"/>
      <c r="R68" s="138" t="str">
        <f t="shared" si="120"/>
        <v/>
      </c>
      <c r="S68" s="138"/>
      <c r="T68" s="138"/>
      <c r="U68" s="154">
        <f t="shared" si="121"/>
        <v>178.5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STAFF_DAYS!M69</f>
        <v>4</v>
      </c>
      <c r="F69" s="136">
        <f t="shared" si="115"/>
        <v>340</v>
      </c>
      <c r="G69" s="137">
        <f t="shared" si="116"/>
        <v>17</v>
      </c>
      <c r="H69" s="138"/>
      <c r="I69" s="138"/>
      <c r="J69" s="138"/>
      <c r="K69" s="138"/>
      <c r="L69" s="154">
        <f t="shared" si="117"/>
        <v>357</v>
      </c>
      <c r="N69" s="244">
        <f t="shared" si="131"/>
        <v>4</v>
      </c>
      <c r="O69" s="137">
        <f t="shared" si="118"/>
        <v>340</v>
      </c>
      <c r="P69" s="137">
        <f t="shared" si="119"/>
        <v>17</v>
      </c>
      <c r="Q69" s="138"/>
      <c r="R69" s="138" t="str">
        <f t="shared" si="120"/>
        <v/>
      </c>
      <c r="S69" s="138"/>
      <c r="T69" s="138"/>
      <c r="U69" s="154">
        <f t="shared" si="121"/>
        <v>357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STAFF_DAYS!M70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STAFF_DAYS!M71</f>
        <v>4</v>
      </c>
      <c r="F71" s="132">
        <f>SUM(F72:F74)</f>
        <v>340</v>
      </c>
      <c r="G71" s="132">
        <f t="shared" ref="G71:L71" si="132">SUM(G72:G74)</f>
        <v>17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8357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340</v>
      </c>
      <c r="Y71" s="132">
        <f t="shared" ref="Y71:AD71" si="134">SUM(Y72:Y74)</f>
        <v>17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357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STAFF_DAYS!M72</f>
        <v>2</v>
      </c>
      <c r="F72" s="136">
        <f t="shared" ref="F72:F74" si="138">E72*F$2</f>
        <v>170</v>
      </c>
      <c r="G72" s="137">
        <f t="shared" ref="G72:G74" si="139">F72*0.05</f>
        <v>8.5</v>
      </c>
      <c r="H72" s="138"/>
      <c r="I72" s="138"/>
      <c r="J72" s="138"/>
      <c r="K72" s="138"/>
      <c r="L72" s="154">
        <f t="shared" ref="L72:L74" si="140">SUM(F72:K72)</f>
        <v>178.5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170</v>
      </c>
      <c r="Y72" s="137">
        <f t="shared" ref="Y72:Y74" si="146">X72*0.05</f>
        <v>8.5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178.5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STAFF_DAYS!M73</f>
        <v>2</v>
      </c>
      <c r="F73" s="136">
        <f t="shared" si="138"/>
        <v>170</v>
      </c>
      <c r="G73" s="137">
        <f t="shared" si="139"/>
        <v>8.5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8178.5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170</v>
      </c>
      <c r="Y73" s="137">
        <f t="shared" si="146"/>
        <v>8.5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178.5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STAFF_DAYS!M74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STAFF_DAYS!M75</f>
        <v>10</v>
      </c>
      <c r="F75" s="132">
        <f>SUM(F76:F78)</f>
        <v>850</v>
      </c>
      <c r="G75" s="132">
        <f t="shared" ref="G75:L75" si="154">SUM(G76:G78)</f>
        <v>42.5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892.5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425</v>
      </c>
      <c r="Y75" s="132">
        <f t="shared" ref="Y75:AD75" si="156">SUM(Y76:Y78)</f>
        <v>21.25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446.25</v>
      </c>
      <c r="AF75" s="164">
        <f>SUM(AF76:AF78)</f>
        <v>5</v>
      </c>
      <c r="AG75" s="132">
        <f>SUM(AG76:AG78)</f>
        <v>425</v>
      </c>
      <c r="AH75" s="132">
        <f t="shared" ref="AH75:AM75" si="158">SUM(AH76:AH78)</f>
        <v>21.25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446.25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STAFF_DAYS!M76</f>
        <v>5</v>
      </c>
      <c r="F76" s="136">
        <f t="shared" ref="F76:F78" si="160">E76*F$2</f>
        <v>425</v>
      </c>
      <c r="G76" s="137">
        <f t="shared" ref="G76:G78" si="161">F76*0.05</f>
        <v>21.25</v>
      </c>
      <c r="H76" s="138"/>
      <c r="I76" s="138"/>
      <c r="J76" s="138"/>
      <c r="K76" s="138"/>
      <c r="L76" s="154">
        <f t="shared" ref="L76:L78" si="162">SUM(F76:K76)</f>
        <v>446.25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425</v>
      </c>
      <c r="Y76" s="137">
        <f t="shared" ref="Y76:Y78" si="168">X76*0.05</f>
        <v>21.25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446.25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STAFF_DAYS!M77</f>
        <v>5</v>
      </c>
      <c r="F77" s="136">
        <f t="shared" si="160"/>
        <v>425</v>
      </c>
      <c r="G77" s="137">
        <f t="shared" si="161"/>
        <v>21.25</v>
      </c>
      <c r="H77" s="138"/>
      <c r="I77" s="138"/>
      <c r="J77" s="138"/>
      <c r="K77" s="138"/>
      <c r="L77" s="154">
        <f t="shared" si="162"/>
        <v>446.25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425</v>
      </c>
      <c r="AH77" s="137">
        <f t="shared" si="172"/>
        <v>21.25</v>
      </c>
      <c r="AI77" s="138"/>
      <c r="AJ77" s="138" t="str">
        <f t="shared" si="173"/>
        <v/>
      </c>
      <c r="AK77" s="138"/>
      <c r="AL77" s="138"/>
      <c r="AM77" s="154">
        <f t="shared" si="174"/>
        <v>446.25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STAFF_DAYS!M78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STAFF_DAYS!M79</f>
        <v>12</v>
      </c>
      <c r="F79" s="132">
        <f>SUM(F80:F87)</f>
        <v>1020</v>
      </c>
      <c r="G79" s="132">
        <f t="shared" ref="G79:L79" si="175">SUM(G80:G87)</f>
        <v>51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2071</v>
      </c>
      <c r="N79" s="164">
        <f>SUM(N80:N87)</f>
        <v>3.2</v>
      </c>
      <c r="O79" s="132">
        <f>SUM(O80:O87)</f>
        <v>272</v>
      </c>
      <c r="P79" s="132">
        <f t="shared" ref="P79:U79" si="176">SUM(P80:P87)</f>
        <v>13.600000000000001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285.60000000000002</v>
      </c>
      <c r="W79" s="164">
        <f>SUM(W80:W87)</f>
        <v>2.4000000000000004</v>
      </c>
      <c r="X79" s="132">
        <f>SUM(X80:X87)</f>
        <v>204.00000000000003</v>
      </c>
      <c r="Y79" s="132">
        <f t="shared" ref="Y79:AD79" si="177">SUM(Y80:Y87)</f>
        <v>10.200000000000003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714.2</v>
      </c>
      <c r="AF79" s="164">
        <f>SUM(AF80:AF87)</f>
        <v>6.4</v>
      </c>
      <c r="AG79" s="132">
        <f>SUM(AG80:AG87)</f>
        <v>544</v>
      </c>
      <c r="AH79" s="132">
        <f t="shared" ref="AH79:AM79" si="179">SUM(AH80:AH87)</f>
        <v>27.200000000000003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1071.2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STAFF_DAYS!M80</f>
        <v>1</v>
      </c>
      <c r="F80" s="136">
        <f t="shared" ref="F80:F87" si="181">E80*F$2</f>
        <v>85</v>
      </c>
      <c r="G80" s="137">
        <f t="shared" ref="G80:G87" si="182">F80*0.05</f>
        <v>4.25</v>
      </c>
      <c r="H80" s="138"/>
      <c r="I80" s="138"/>
      <c r="J80" s="138"/>
      <c r="K80" s="138"/>
      <c r="L80" s="154">
        <f t="shared" ref="L80:L87" si="183">SUM(F80:K80)</f>
        <v>89.25</v>
      </c>
      <c r="N80" s="244">
        <f>E80</f>
        <v>1</v>
      </c>
      <c r="O80" s="137">
        <f t="shared" ref="O80:O87" si="184">N80*F$2</f>
        <v>85</v>
      </c>
      <c r="P80" s="137">
        <f t="shared" ref="P80:P87" si="185">O80*0.05</f>
        <v>4.25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89.25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STAFF_DAYS!M81</f>
        <v>1</v>
      </c>
      <c r="F81" s="136">
        <f t="shared" si="181"/>
        <v>85</v>
      </c>
      <c r="G81" s="137">
        <f t="shared" si="182"/>
        <v>4.25</v>
      </c>
      <c r="H81" s="138"/>
      <c r="I81" s="138"/>
      <c r="J81" s="138"/>
      <c r="K81" s="138"/>
      <c r="L81" s="154">
        <f t="shared" si="183"/>
        <v>89.25</v>
      </c>
      <c r="N81" s="244">
        <f>E81</f>
        <v>1</v>
      </c>
      <c r="O81" s="137">
        <f t="shared" si="184"/>
        <v>85</v>
      </c>
      <c r="P81" s="137">
        <f t="shared" si="185"/>
        <v>4.25</v>
      </c>
      <c r="Q81" s="138"/>
      <c r="R81" s="138" t="str">
        <f t="shared" si="186"/>
        <v/>
      </c>
      <c r="S81" s="138"/>
      <c r="T81" s="138"/>
      <c r="U81" s="154">
        <f t="shared" si="187"/>
        <v>89.25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STAFF_DAYS!M82</f>
        <v>6</v>
      </c>
      <c r="F82" s="136">
        <f t="shared" si="181"/>
        <v>510</v>
      </c>
      <c r="G82" s="137">
        <f t="shared" si="182"/>
        <v>25.5</v>
      </c>
      <c r="H82" s="138"/>
      <c r="I82" s="138"/>
      <c r="J82" s="138"/>
      <c r="K82" s="138"/>
      <c r="L82" s="154">
        <f t="shared" si="183"/>
        <v>535.5</v>
      </c>
      <c r="N82" s="244">
        <f>E82*0.2</f>
        <v>1.2000000000000002</v>
      </c>
      <c r="O82" s="137">
        <f t="shared" si="184"/>
        <v>102.00000000000001</v>
      </c>
      <c r="P82" s="137">
        <f t="shared" si="185"/>
        <v>5.1000000000000014</v>
      </c>
      <c r="Q82" s="138"/>
      <c r="R82" s="138" t="str">
        <f t="shared" si="186"/>
        <v/>
      </c>
      <c r="S82" s="138"/>
      <c r="T82" s="138"/>
      <c r="U82" s="154">
        <f t="shared" si="187"/>
        <v>107.10000000000002</v>
      </c>
      <c r="W82" s="244">
        <f>E82*0.4</f>
        <v>2.4000000000000004</v>
      </c>
      <c r="X82" s="137">
        <f t="shared" si="188"/>
        <v>204.00000000000003</v>
      </c>
      <c r="Y82" s="137">
        <f t="shared" si="189"/>
        <v>10.200000000000003</v>
      </c>
      <c r="Z82" s="138"/>
      <c r="AA82" s="138" t="str">
        <f t="shared" si="190"/>
        <v/>
      </c>
      <c r="AB82" s="138"/>
      <c r="AC82" s="138"/>
      <c r="AD82" s="154">
        <f t="shared" si="191"/>
        <v>214.20000000000005</v>
      </c>
      <c r="AF82" s="244">
        <f>E82*0.4</f>
        <v>2.4000000000000004</v>
      </c>
      <c r="AG82" s="137">
        <f t="shared" si="192"/>
        <v>204.00000000000003</v>
      </c>
      <c r="AH82" s="137">
        <f t="shared" si="193"/>
        <v>10.200000000000003</v>
      </c>
      <c r="AI82" s="138"/>
      <c r="AJ82" s="138" t="str">
        <f t="shared" si="194"/>
        <v/>
      </c>
      <c r="AK82" s="138"/>
      <c r="AL82" s="138"/>
      <c r="AM82" s="154">
        <f t="shared" si="195"/>
        <v>214.20000000000005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STAFF_DAYS!M83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STAFF_DAYS!M84</f>
        <v>1</v>
      </c>
      <c r="F84" s="136">
        <f t="shared" si="181"/>
        <v>85</v>
      </c>
      <c r="G84" s="137">
        <f t="shared" si="182"/>
        <v>4.25</v>
      </c>
      <c r="H84" s="138"/>
      <c r="I84" s="138"/>
      <c r="J84" s="138"/>
      <c r="K84" s="138"/>
      <c r="L84" s="154">
        <f t="shared" si="183"/>
        <v>89.25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85</v>
      </c>
      <c r="AH84" s="137">
        <f t="shared" si="193"/>
        <v>4.25</v>
      </c>
      <c r="AI84" s="138"/>
      <c r="AJ84" s="138" t="str">
        <f t="shared" si="194"/>
        <v/>
      </c>
      <c r="AK84" s="138"/>
      <c r="AL84" s="138"/>
      <c r="AM84" s="154">
        <f t="shared" si="195"/>
        <v>89.25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STAFF_DAYS!M85</f>
        <v>3</v>
      </c>
      <c r="F85" s="136">
        <f t="shared" si="181"/>
        <v>255</v>
      </c>
      <c r="G85" s="137">
        <f t="shared" si="182"/>
        <v>12.75</v>
      </c>
      <c r="H85" s="138"/>
      <c r="I85" s="138"/>
      <c r="J85" s="138"/>
      <c r="K85" s="138"/>
      <c r="L85" s="154">
        <f t="shared" si="183"/>
        <v>267.75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255</v>
      </c>
      <c r="AH85" s="137">
        <f t="shared" si="193"/>
        <v>12.75</v>
      </c>
      <c r="AI85" s="138"/>
      <c r="AJ85" s="138" t="str">
        <f t="shared" si="194"/>
        <v/>
      </c>
      <c r="AK85" s="138"/>
      <c r="AL85" s="138"/>
      <c r="AM85" s="154">
        <f t="shared" si="195"/>
        <v>267.75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STAFF_DAYS!M86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STAFF_DAYS!M87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STAFF_DAYS!M88</f>
        <v>48</v>
      </c>
      <c r="F88" s="146">
        <f>SUM(F62,F71,F75,F79)</f>
        <v>4080</v>
      </c>
      <c r="G88" s="146">
        <f t="shared" ref="G88:L88" si="196">SUM(G62,G71,G75,G79)</f>
        <v>204</v>
      </c>
      <c r="H88" s="146">
        <f t="shared" si="196"/>
        <v>0</v>
      </c>
      <c r="I88" s="146"/>
      <c r="J88" s="146">
        <f t="shared" si="196"/>
        <v>9400</v>
      </c>
      <c r="K88" s="146">
        <f t="shared" si="196"/>
        <v>2000</v>
      </c>
      <c r="L88" s="147">
        <f t="shared" si="196"/>
        <v>15684</v>
      </c>
      <c r="N88" s="165">
        <f>SUM(N62,N71,N75,N79)</f>
        <v>17.2</v>
      </c>
      <c r="O88" s="146">
        <f>SUM(O62,O71,O75,O79)</f>
        <v>1462</v>
      </c>
      <c r="P88" s="146">
        <f t="shared" ref="P88:U88" si="197">SUM(P62,P71,P75,P79)</f>
        <v>73.099999999999994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1535.1</v>
      </c>
      <c r="W88" s="165">
        <f>SUM(W62,W71,W75,W79)</f>
        <v>15.4</v>
      </c>
      <c r="X88" s="146">
        <f>SUM(X62,X71,X75,X79)</f>
        <v>1309</v>
      </c>
      <c r="Y88" s="146">
        <f t="shared" ref="Y88:AD88" si="198">SUM(Y62,Y71,Y75,Y79)</f>
        <v>65.45</v>
      </c>
      <c r="Z88" s="146">
        <f t="shared" si="198"/>
        <v>0</v>
      </c>
      <c r="AA88" s="146"/>
      <c r="AB88" s="146">
        <f t="shared" si="198"/>
        <v>1700</v>
      </c>
      <c r="AC88" s="146">
        <f t="shared" si="198"/>
        <v>0</v>
      </c>
      <c r="AD88" s="147">
        <f t="shared" si="198"/>
        <v>3074.45</v>
      </c>
      <c r="AF88" s="165">
        <f>SUM(AF62,AF71,AF75,AF79)</f>
        <v>15.4</v>
      </c>
      <c r="AG88" s="146">
        <f>SUM(AG62,AG71,AG75,AG79)</f>
        <v>1309</v>
      </c>
      <c r="AH88" s="146">
        <f t="shared" ref="AH88:AM88" si="199">SUM(AH62,AH71,AH75,AH79)</f>
        <v>65.45</v>
      </c>
      <c r="AI88" s="146">
        <f t="shared" si="199"/>
        <v>0</v>
      </c>
      <c r="AJ88" s="146"/>
      <c r="AK88" s="146">
        <f t="shared" si="199"/>
        <v>7700</v>
      </c>
      <c r="AL88" s="146">
        <f t="shared" si="199"/>
        <v>2000</v>
      </c>
      <c r="AM88" s="147">
        <f t="shared" si="199"/>
        <v>11074.45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STAFF_DAYS!M89</f>
        <v>173</v>
      </c>
      <c r="F89" s="251">
        <f>SUM(F26,F60,F88)</f>
        <v>14705</v>
      </c>
      <c r="G89" s="251">
        <f t="shared" ref="G89:L89" si="200">SUM(G26,G60,G88)</f>
        <v>735.25</v>
      </c>
      <c r="H89" s="251">
        <f t="shared" si="200"/>
        <v>11750</v>
      </c>
      <c r="I89" s="251"/>
      <c r="J89" s="251">
        <f t="shared" si="200"/>
        <v>20150</v>
      </c>
      <c r="K89" s="251">
        <f t="shared" si="200"/>
        <v>2000</v>
      </c>
      <c r="L89" s="252">
        <f t="shared" si="200"/>
        <v>49340.25</v>
      </c>
      <c r="N89" s="250">
        <f>STAFF_DAYS!M89</f>
        <v>173</v>
      </c>
      <c r="O89" s="251">
        <f>SUM(O26,O60,O88)</f>
        <v>5117</v>
      </c>
      <c r="P89" s="251">
        <f t="shared" ref="P89:U89" si="201">SUM(P26,P60,P88)</f>
        <v>255.85</v>
      </c>
      <c r="Q89" s="251">
        <f t="shared" si="201"/>
        <v>6000</v>
      </c>
      <c r="R89" s="251"/>
      <c r="S89" s="251">
        <f t="shared" si="201"/>
        <v>1900</v>
      </c>
      <c r="T89" s="251">
        <f t="shared" si="201"/>
        <v>0</v>
      </c>
      <c r="U89" s="252">
        <f t="shared" si="201"/>
        <v>13272.85</v>
      </c>
      <c r="W89" s="250">
        <f>STAFF_DAYS!V89</f>
        <v>20760</v>
      </c>
      <c r="X89" s="251">
        <f>SUM(X26,X60,X88)</f>
        <v>4369</v>
      </c>
      <c r="Y89" s="251">
        <f t="shared" ref="Y89:AD89" si="202">SUM(Y26,Y60,Y88)</f>
        <v>218.45</v>
      </c>
      <c r="Z89" s="251">
        <f t="shared" si="202"/>
        <v>2100</v>
      </c>
      <c r="AA89" s="251"/>
      <c r="AB89" s="251">
        <f t="shared" si="202"/>
        <v>3800</v>
      </c>
      <c r="AC89" s="251">
        <f t="shared" si="202"/>
        <v>0</v>
      </c>
      <c r="AD89" s="252">
        <f t="shared" si="202"/>
        <v>10487.45</v>
      </c>
      <c r="AF89" s="250">
        <f>STAFF_DAYS!AE89</f>
        <v>0</v>
      </c>
      <c r="AG89" s="251">
        <f>SUM(AG26,AG60,AG88)</f>
        <v>5219</v>
      </c>
      <c r="AH89" s="251">
        <f t="shared" ref="AH89:AM89" si="203">SUM(AH26,AH60,AH88)</f>
        <v>260.95</v>
      </c>
      <c r="AI89" s="251">
        <f t="shared" si="203"/>
        <v>3650</v>
      </c>
      <c r="AJ89" s="251"/>
      <c r="AK89" s="251">
        <f t="shared" si="203"/>
        <v>14450</v>
      </c>
      <c r="AL89" s="251">
        <f t="shared" si="203"/>
        <v>2000</v>
      </c>
      <c r="AM89" s="252">
        <f t="shared" si="203"/>
        <v>25579.95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14705</v>
      </c>
      <c r="F93" s="263">
        <f>O89</f>
        <v>5117</v>
      </c>
      <c r="G93" s="263">
        <f>X89</f>
        <v>4369</v>
      </c>
      <c r="H93" s="264">
        <f>AG89</f>
        <v>5219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14705</v>
      </c>
      <c r="F94" s="265">
        <f t="shared" ref="F94:H94" si="204">SUM(F93)</f>
        <v>5117</v>
      </c>
      <c r="G94" s="265">
        <f t="shared" si="204"/>
        <v>4369</v>
      </c>
      <c r="H94" s="266">
        <f t="shared" si="204"/>
        <v>5219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735.25</v>
      </c>
      <c r="F95" s="267">
        <f>P89</f>
        <v>255.85</v>
      </c>
      <c r="G95" s="267">
        <f>Y89</f>
        <v>218.45</v>
      </c>
      <c r="H95" s="268">
        <f>AH89</f>
        <v>260.95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735.25</v>
      </c>
      <c r="F96" s="265">
        <f t="shared" ref="F96:H96" si="206">SUM(F95)</f>
        <v>255.85</v>
      </c>
      <c r="G96" s="265">
        <f t="shared" si="206"/>
        <v>218.45</v>
      </c>
      <c r="H96" s="266">
        <f t="shared" si="206"/>
        <v>260.95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11750</v>
      </c>
      <c r="F97" s="267">
        <f>Q89</f>
        <v>6000</v>
      </c>
      <c r="G97" s="267">
        <f>Z89</f>
        <v>2100</v>
      </c>
      <c r="H97" s="268">
        <f>AI89</f>
        <v>3650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11750</v>
      </c>
      <c r="F98" s="265">
        <f t="shared" ref="F98:H98" si="207">SUM(F97)</f>
        <v>6000</v>
      </c>
      <c r="G98" s="265">
        <f t="shared" si="207"/>
        <v>2100</v>
      </c>
      <c r="H98" s="266">
        <f t="shared" si="207"/>
        <v>3650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6400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1200</v>
      </c>
      <c r="H100" s="268">
        <f t="shared" ref="H100:H103" si="211">SUMIF($AJ$7:$AJ$88,C100,$AK$7:$AK$88)</f>
        <v>5200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6750</v>
      </c>
      <c r="F102" s="267">
        <f t="shared" si="209"/>
        <v>1900</v>
      </c>
      <c r="G102" s="267">
        <f t="shared" si="210"/>
        <v>2100</v>
      </c>
      <c r="H102" s="268">
        <f t="shared" si="211"/>
        <v>2750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0</v>
      </c>
      <c r="F103" s="267">
        <f t="shared" si="209"/>
        <v>0</v>
      </c>
      <c r="G103" s="267">
        <f t="shared" si="210"/>
        <v>0</v>
      </c>
      <c r="H103" s="268">
        <f t="shared" si="211"/>
        <v>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20150</v>
      </c>
      <c r="F104" s="265">
        <f t="shared" ref="F104:H104" si="213">SUM(F99:F103)</f>
        <v>1900</v>
      </c>
      <c r="G104" s="265">
        <f t="shared" si="213"/>
        <v>3800</v>
      </c>
      <c r="H104" s="266">
        <f t="shared" si="213"/>
        <v>14450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49340.25</v>
      </c>
      <c r="F107" s="277">
        <f t="shared" ref="F107:H107" si="215">SUM(F106,F104,F98,F96,F94)</f>
        <v>13272.85</v>
      </c>
      <c r="G107" s="277">
        <f t="shared" si="215"/>
        <v>10487.45</v>
      </c>
      <c r="H107" s="278">
        <f t="shared" si="215"/>
        <v>25579.95</v>
      </c>
      <c r="J107" s="283" t="str">
        <f t="shared" si="205"/>
        <v>OK</v>
      </c>
    </row>
    <row r="108" spans="2:10" ht="13.5" thickTop="1" x14ac:dyDescent="0.2">
      <c r="E108" s="274">
        <f>F107+G107+H107</f>
        <v>49340.25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0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6"/>
  <sheetViews>
    <sheetView workbookViewId="0">
      <selection activeCell="D5" sqref="D5"/>
    </sheetView>
  </sheetViews>
  <sheetFormatPr defaultRowHeight="15" x14ac:dyDescent="0.25"/>
  <cols>
    <col min="1" max="1" width="24.7109375" customWidth="1"/>
    <col min="3" max="3" width="24.7109375" customWidth="1"/>
  </cols>
  <sheetData>
    <row r="1" spans="1:5" x14ac:dyDescent="0.25">
      <c r="A1" s="259" t="s">
        <v>192</v>
      </c>
      <c r="C1" s="259" t="s">
        <v>215</v>
      </c>
      <c r="D1" s="259" t="s">
        <v>9</v>
      </c>
      <c r="E1" s="259" t="s">
        <v>216</v>
      </c>
    </row>
    <row r="2" spans="1:5" x14ac:dyDescent="0.25">
      <c r="A2" s="262" t="s">
        <v>203</v>
      </c>
      <c r="C2" s="262" t="s">
        <v>173</v>
      </c>
      <c r="D2" s="285">
        <v>0.65</v>
      </c>
      <c r="E2" s="285">
        <f>1-D2</f>
        <v>0.35</v>
      </c>
    </row>
    <row r="3" spans="1:5" x14ac:dyDescent="0.25">
      <c r="A3" s="262" t="s">
        <v>204</v>
      </c>
      <c r="C3" s="262" t="s">
        <v>217</v>
      </c>
      <c r="D3" s="285">
        <v>0.7</v>
      </c>
      <c r="E3" s="285">
        <f t="shared" ref="E3:E5" si="0">1-D3</f>
        <v>0.30000000000000004</v>
      </c>
    </row>
    <row r="4" spans="1:5" x14ac:dyDescent="0.25">
      <c r="A4" s="262" t="s">
        <v>205</v>
      </c>
      <c r="C4" s="262" t="s">
        <v>174</v>
      </c>
      <c r="D4" s="285">
        <v>0.8</v>
      </c>
      <c r="E4" s="285">
        <f t="shared" si="0"/>
        <v>0.19999999999999996</v>
      </c>
    </row>
    <row r="5" spans="1:5" x14ac:dyDescent="0.25">
      <c r="A5" s="262" t="s">
        <v>206</v>
      </c>
      <c r="C5" s="262" t="s">
        <v>176</v>
      </c>
      <c r="D5" s="285">
        <v>0.95</v>
      </c>
      <c r="E5" s="285">
        <f t="shared" si="0"/>
        <v>5.0000000000000044E-2</v>
      </c>
    </row>
    <row r="6" spans="1:5" x14ac:dyDescent="0.25">
      <c r="A6" s="262" t="s">
        <v>201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J89"/>
  <sheetViews>
    <sheetView zoomScaleNormal="100" workbookViewId="0">
      <pane xSplit="5" ySplit="6" topLeftCell="F27" activePane="bottomRight" state="frozen"/>
      <selection pane="topRight" activeCell="F1" sqref="F1"/>
      <selection pane="bottomLeft" activeCell="A7" sqref="A7"/>
      <selection pane="bottomRight" activeCell="B39" sqref="B39"/>
    </sheetView>
  </sheetViews>
  <sheetFormatPr defaultColWidth="8.85546875" defaultRowHeight="12.75" x14ac:dyDescent="0.2"/>
  <cols>
    <col min="1" max="1" width="6.7109375" style="29" customWidth="1"/>
    <col min="2" max="2" width="48.7109375" style="1" customWidth="1"/>
    <col min="3" max="3" width="8.7109375" style="2" customWidth="1"/>
    <col min="4" max="4" width="10.7109375" style="2" customWidth="1"/>
    <col min="5" max="5" width="24.7109375" style="1" customWidth="1"/>
    <col min="6" max="36" width="3.7109375" style="1" customWidth="1"/>
    <col min="37" max="16384" width="8.85546875" style="1"/>
  </cols>
  <sheetData>
    <row r="1" spans="1:36" ht="30" customHeight="1" thickTop="1" thickBot="1" x14ac:dyDescent="0.45">
      <c r="A1" s="453" t="s">
        <v>221</v>
      </c>
      <c r="B1" s="454"/>
      <c r="C1" s="454"/>
      <c r="D1" s="346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4"/>
    </row>
    <row r="2" spans="1:36" ht="14.45" customHeight="1" thickTop="1" x14ac:dyDescent="0.2">
      <c r="A2" s="455" t="s">
        <v>0</v>
      </c>
      <c r="B2" s="446" t="s">
        <v>7</v>
      </c>
      <c r="C2" s="446" t="s">
        <v>1</v>
      </c>
      <c r="D2" s="446" t="s">
        <v>2</v>
      </c>
      <c r="E2" s="446" t="s">
        <v>14</v>
      </c>
      <c r="F2" s="448" t="s">
        <v>27</v>
      </c>
      <c r="G2" s="449"/>
      <c r="H2" s="449"/>
      <c r="I2" s="449"/>
      <c r="J2" s="449"/>
      <c r="K2" s="449"/>
      <c r="L2" s="450"/>
      <c r="M2" s="448" t="s">
        <v>28</v>
      </c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50"/>
      <c r="Y2" s="443" t="s">
        <v>29</v>
      </c>
      <c r="Z2" s="444"/>
      <c r="AA2" s="444"/>
      <c r="AB2" s="444"/>
      <c r="AC2" s="444"/>
      <c r="AD2" s="444"/>
      <c r="AE2" s="444"/>
      <c r="AF2" s="444"/>
      <c r="AG2" s="444"/>
      <c r="AH2" s="443" t="s">
        <v>30</v>
      </c>
      <c r="AI2" s="444"/>
      <c r="AJ2" s="445"/>
    </row>
    <row r="3" spans="1:36" ht="14.45" customHeight="1" x14ac:dyDescent="0.2">
      <c r="A3" s="455"/>
      <c r="B3" s="446"/>
      <c r="C3" s="446"/>
      <c r="D3" s="446"/>
      <c r="E3" s="446"/>
      <c r="F3" s="440">
        <v>2023</v>
      </c>
      <c r="G3" s="441"/>
      <c r="H3" s="441"/>
      <c r="I3" s="441"/>
      <c r="J3" s="441"/>
      <c r="K3" s="441"/>
      <c r="L3" s="442"/>
      <c r="M3" s="440">
        <v>2024</v>
      </c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2"/>
      <c r="Y3" s="440">
        <v>2025</v>
      </c>
      <c r="Z3" s="441"/>
      <c r="AA3" s="441"/>
      <c r="AB3" s="441"/>
      <c r="AC3" s="441"/>
      <c r="AD3" s="441"/>
      <c r="AE3" s="441"/>
      <c r="AF3" s="441"/>
      <c r="AG3" s="441"/>
      <c r="AH3" s="441"/>
      <c r="AI3" s="441"/>
      <c r="AJ3" s="452"/>
    </row>
    <row r="4" spans="1:36" ht="14.45" customHeight="1" x14ac:dyDescent="0.2">
      <c r="A4" s="455"/>
      <c r="B4" s="446"/>
      <c r="C4" s="446"/>
      <c r="D4" s="446"/>
      <c r="E4" s="446"/>
      <c r="F4" s="451" t="s">
        <v>26</v>
      </c>
      <c r="G4" s="451"/>
      <c r="H4" s="451"/>
      <c r="I4" s="451" t="s">
        <v>23</v>
      </c>
      <c r="J4" s="451"/>
      <c r="K4" s="451"/>
      <c r="L4" s="325"/>
      <c r="M4" s="440" t="s">
        <v>24</v>
      </c>
      <c r="N4" s="441"/>
      <c r="O4" s="442"/>
      <c r="P4" s="440" t="s">
        <v>25</v>
      </c>
      <c r="Q4" s="441"/>
      <c r="R4" s="442"/>
      <c r="S4" s="440" t="s">
        <v>234</v>
      </c>
      <c r="T4" s="441"/>
      <c r="U4" s="442"/>
      <c r="V4" s="440" t="s">
        <v>235</v>
      </c>
      <c r="W4" s="441"/>
      <c r="X4" s="442"/>
      <c r="Y4" s="440" t="s">
        <v>236</v>
      </c>
      <c r="Z4" s="441"/>
      <c r="AA4" s="442"/>
      <c r="AB4" s="440" t="s">
        <v>237</v>
      </c>
      <c r="AC4" s="441"/>
      <c r="AD4" s="442"/>
      <c r="AE4" s="440" t="s">
        <v>238</v>
      </c>
      <c r="AF4" s="441"/>
      <c r="AG4" s="442"/>
      <c r="AH4" s="440" t="s">
        <v>239</v>
      </c>
      <c r="AI4" s="441"/>
      <c r="AJ4" s="452"/>
    </row>
    <row r="5" spans="1:36" ht="14.45" customHeight="1" x14ac:dyDescent="0.2">
      <c r="A5" s="455"/>
      <c r="B5" s="446"/>
      <c r="C5" s="446"/>
      <c r="D5" s="446"/>
      <c r="E5" s="446"/>
      <c r="F5" s="50">
        <v>1</v>
      </c>
      <c r="G5" s="50">
        <v>2</v>
      </c>
      <c r="H5" s="50">
        <v>3</v>
      </c>
      <c r="I5" s="50">
        <v>4</v>
      </c>
      <c r="J5" s="50">
        <v>5</v>
      </c>
      <c r="K5" s="50">
        <v>6</v>
      </c>
      <c r="L5" s="50">
        <v>7</v>
      </c>
      <c r="M5" s="50">
        <v>8</v>
      </c>
      <c r="N5" s="50">
        <v>9</v>
      </c>
      <c r="O5" s="50">
        <v>10</v>
      </c>
      <c r="P5" s="50">
        <v>11</v>
      </c>
      <c r="Q5" s="50">
        <v>12</v>
      </c>
      <c r="R5" s="50">
        <v>13</v>
      </c>
      <c r="S5" s="50">
        <v>14</v>
      </c>
      <c r="T5" s="50">
        <v>15</v>
      </c>
      <c r="U5" s="50">
        <v>16</v>
      </c>
      <c r="V5" s="50">
        <v>17</v>
      </c>
      <c r="W5" s="50">
        <v>18</v>
      </c>
      <c r="X5" s="50">
        <v>19</v>
      </c>
      <c r="Y5" s="50">
        <v>20</v>
      </c>
      <c r="Z5" s="50">
        <v>21</v>
      </c>
      <c r="AA5" s="50">
        <v>22</v>
      </c>
      <c r="AB5" s="50">
        <v>23</v>
      </c>
      <c r="AC5" s="50">
        <v>24</v>
      </c>
      <c r="AD5" s="50">
        <v>25</v>
      </c>
      <c r="AE5" s="50">
        <v>26</v>
      </c>
      <c r="AF5" s="50">
        <v>27</v>
      </c>
      <c r="AG5" s="50">
        <v>28</v>
      </c>
      <c r="AH5" s="50">
        <v>29</v>
      </c>
      <c r="AI5" s="50">
        <v>30</v>
      </c>
      <c r="AJ5" s="51">
        <v>31</v>
      </c>
    </row>
    <row r="6" spans="1:36" ht="15" customHeight="1" thickBot="1" x14ac:dyDescent="0.25">
      <c r="A6" s="456"/>
      <c r="B6" s="447"/>
      <c r="C6" s="447"/>
      <c r="D6" s="447"/>
      <c r="E6" s="447"/>
      <c r="F6" s="52" t="s">
        <v>15</v>
      </c>
      <c r="G6" s="52" t="s">
        <v>15</v>
      </c>
      <c r="H6" s="52" t="s">
        <v>16</v>
      </c>
      <c r="I6" s="52" t="s">
        <v>17</v>
      </c>
      <c r="J6" s="52" t="s">
        <v>18</v>
      </c>
      <c r="K6" s="52" t="s">
        <v>19</v>
      </c>
      <c r="L6" s="52" t="s">
        <v>20</v>
      </c>
      <c r="M6" s="52" t="s">
        <v>15</v>
      </c>
      <c r="N6" s="52" t="s">
        <v>21</v>
      </c>
      <c r="O6" s="52" t="s">
        <v>22</v>
      </c>
      <c r="P6" s="52" t="s">
        <v>16</v>
      </c>
      <c r="Q6" s="52" t="s">
        <v>22</v>
      </c>
      <c r="R6" s="52" t="s">
        <v>15</v>
      </c>
      <c r="S6" s="52" t="s">
        <v>15</v>
      </c>
      <c r="T6" s="52" t="s">
        <v>16</v>
      </c>
      <c r="U6" s="52" t="s">
        <v>17</v>
      </c>
      <c r="V6" s="52" t="s">
        <v>18</v>
      </c>
      <c r="W6" s="52" t="s">
        <v>19</v>
      </c>
      <c r="X6" s="52" t="s">
        <v>20</v>
      </c>
      <c r="Y6" s="52" t="s">
        <v>15</v>
      </c>
      <c r="Z6" s="52" t="s">
        <v>21</v>
      </c>
      <c r="AA6" s="52" t="s">
        <v>22</v>
      </c>
      <c r="AB6" s="52" t="s">
        <v>16</v>
      </c>
      <c r="AC6" s="52" t="s">
        <v>22</v>
      </c>
      <c r="AD6" s="52" t="s">
        <v>15</v>
      </c>
      <c r="AE6" s="52" t="s">
        <v>15</v>
      </c>
      <c r="AF6" s="52" t="s">
        <v>16</v>
      </c>
      <c r="AG6" s="52" t="s">
        <v>17</v>
      </c>
      <c r="AH6" s="52" t="s">
        <v>18</v>
      </c>
      <c r="AI6" s="52" t="s">
        <v>19</v>
      </c>
      <c r="AJ6" s="53" t="s">
        <v>20</v>
      </c>
    </row>
    <row r="7" spans="1:36" ht="13.5" thickTop="1" x14ac:dyDescent="0.2">
      <c r="A7" s="19" t="s">
        <v>73</v>
      </c>
      <c r="B7" s="8" t="s">
        <v>31</v>
      </c>
      <c r="C7" s="30"/>
      <c r="D7" s="30"/>
      <c r="E7" s="8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36" x14ac:dyDescent="0.2">
      <c r="A8" s="58" t="s">
        <v>74</v>
      </c>
      <c r="B8" s="59" t="s">
        <v>32</v>
      </c>
      <c r="C8" s="60"/>
      <c r="D8" s="60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1"/>
    </row>
    <row r="9" spans="1:36" x14ac:dyDescent="0.2">
      <c r="A9" s="62" t="s">
        <v>75</v>
      </c>
      <c r="B9" s="63" t="s">
        <v>33</v>
      </c>
      <c r="C9" s="347" t="s">
        <v>13</v>
      </c>
      <c r="D9" s="347"/>
      <c r="E9" s="63" t="s">
        <v>253</v>
      </c>
      <c r="F9" s="64" t="s">
        <v>252</v>
      </c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5"/>
    </row>
    <row r="10" spans="1:36" x14ac:dyDescent="0.2">
      <c r="A10" s="62" t="s">
        <v>76</v>
      </c>
      <c r="B10" s="63" t="s">
        <v>34</v>
      </c>
      <c r="C10" s="347" t="s">
        <v>13</v>
      </c>
      <c r="D10" s="347" t="s">
        <v>292</v>
      </c>
      <c r="E10" s="63" t="s">
        <v>254</v>
      </c>
      <c r="F10" s="64" t="s">
        <v>252</v>
      </c>
      <c r="G10" s="64" t="s">
        <v>252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5"/>
    </row>
    <row r="11" spans="1:36" x14ac:dyDescent="0.2">
      <c r="A11" s="62" t="s">
        <v>77</v>
      </c>
      <c r="B11" s="63" t="s">
        <v>35</v>
      </c>
      <c r="C11" s="347" t="s">
        <v>13</v>
      </c>
      <c r="D11" s="347" t="s">
        <v>292</v>
      </c>
      <c r="E11" s="63" t="s">
        <v>255</v>
      </c>
      <c r="F11" s="64" t="s">
        <v>252</v>
      </c>
      <c r="G11" s="64" t="s">
        <v>252</v>
      </c>
      <c r="H11" s="64" t="s">
        <v>252</v>
      </c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5"/>
    </row>
    <row r="12" spans="1:36" x14ac:dyDescent="0.2">
      <c r="A12" s="62" t="s">
        <v>78</v>
      </c>
      <c r="B12" s="63" t="s">
        <v>36</v>
      </c>
      <c r="C12" s="347" t="s">
        <v>13</v>
      </c>
      <c r="D12" s="347" t="s">
        <v>292</v>
      </c>
      <c r="E12" s="63" t="s">
        <v>256</v>
      </c>
      <c r="F12" s="64" t="s">
        <v>252</v>
      </c>
      <c r="G12" s="64" t="s">
        <v>252</v>
      </c>
      <c r="H12" s="64" t="s">
        <v>252</v>
      </c>
      <c r="I12" s="64" t="s">
        <v>252</v>
      </c>
      <c r="J12" s="64" t="s">
        <v>252</v>
      </c>
      <c r="K12" s="64" t="s">
        <v>252</v>
      </c>
      <c r="L12" s="64" t="s">
        <v>252</v>
      </c>
      <c r="M12" s="64" t="s">
        <v>252</v>
      </c>
      <c r="N12" s="64" t="s">
        <v>252</v>
      </c>
      <c r="O12" s="64" t="s">
        <v>252</v>
      </c>
      <c r="P12" s="64" t="s">
        <v>252</v>
      </c>
      <c r="Q12" s="64" t="s">
        <v>252</v>
      </c>
      <c r="R12" s="64" t="s">
        <v>252</v>
      </c>
      <c r="S12" s="64" t="s">
        <v>252</v>
      </c>
      <c r="T12" s="64" t="s">
        <v>252</v>
      </c>
      <c r="U12" s="64" t="s">
        <v>252</v>
      </c>
      <c r="V12" s="64" t="s">
        <v>252</v>
      </c>
      <c r="W12" s="64" t="s">
        <v>252</v>
      </c>
      <c r="X12" s="64" t="s">
        <v>252</v>
      </c>
      <c r="Y12" s="64" t="s">
        <v>252</v>
      </c>
      <c r="Z12" s="64" t="s">
        <v>252</v>
      </c>
      <c r="AA12" s="64" t="s">
        <v>252</v>
      </c>
      <c r="AB12" s="64" t="s">
        <v>252</v>
      </c>
      <c r="AC12" s="64" t="s">
        <v>252</v>
      </c>
      <c r="AD12" s="64" t="s">
        <v>252</v>
      </c>
      <c r="AE12" s="64" t="s">
        <v>252</v>
      </c>
      <c r="AF12" s="64" t="s">
        <v>252</v>
      </c>
      <c r="AG12" s="64" t="s">
        <v>252</v>
      </c>
      <c r="AH12" s="64" t="s">
        <v>252</v>
      </c>
      <c r="AI12" s="64" t="s">
        <v>252</v>
      </c>
      <c r="AJ12" s="65" t="s">
        <v>252</v>
      </c>
    </row>
    <row r="13" spans="1:36" x14ac:dyDescent="0.2">
      <c r="A13" s="62" t="s">
        <v>79</v>
      </c>
      <c r="B13" s="63"/>
      <c r="C13" s="347"/>
      <c r="D13" s="347"/>
      <c r="E13" s="63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5"/>
    </row>
    <row r="14" spans="1:36" x14ac:dyDescent="0.2">
      <c r="A14" s="58" t="s">
        <v>80</v>
      </c>
      <c r="B14" s="59" t="s">
        <v>37</v>
      </c>
      <c r="C14" s="60"/>
      <c r="D14" s="60"/>
      <c r="E14" s="59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1"/>
    </row>
    <row r="15" spans="1:36" x14ac:dyDescent="0.2">
      <c r="A15" s="62" t="s">
        <v>81</v>
      </c>
      <c r="B15" s="63" t="s">
        <v>38</v>
      </c>
      <c r="C15" s="347" t="s">
        <v>13</v>
      </c>
      <c r="D15" s="347" t="s">
        <v>292</v>
      </c>
      <c r="E15" s="63" t="s">
        <v>258</v>
      </c>
      <c r="F15" s="64"/>
      <c r="G15" s="64" t="s">
        <v>252</v>
      </c>
      <c r="H15" s="64"/>
      <c r="I15" s="64"/>
      <c r="J15" s="64"/>
      <c r="K15" s="64" t="s">
        <v>252</v>
      </c>
      <c r="L15" s="64"/>
      <c r="M15" s="64"/>
      <c r="N15" s="64" t="s">
        <v>252</v>
      </c>
      <c r="O15" s="64"/>
      <c r="P15" s="64" t="s">
        <v>252</v>
      </c>
      <c r="Q15" s="64"/>
      <c r="R15" s="64"/>
      <c r="S15" s="64"/>
      <c r="T15" s="64"/>
      <c r="U15" s="64" t="s">
        <v>252</v>
      </c>
      <c r="V15" s="64"/>
      <c r="W15" s="64" t="s">
        <v>252</v>
      </c>
      <c r="X15" s="64"/>
      <c r="Y15" s="64"/>
      <c r="Z15" s="64" t="s">
        <v>252</v>
      </c>
      <c r="AA15" s="64"/>
      <c r="AB15" s="64"/>
      <c r="AC15" s="64" t="s">
        <v>252</v>
      </c>
      <c r="AD15" s="64"/>
      <c r="AE15" s="64"/>
      <c r="AF15" s="64" t="s">
        <v>252</v>
      </c>
      <c r="AG15" s="64"/>
      <c r="AH15" s="64"/>
      <c r="AI15" s="64" t="s">
        <v>252</v>
      </c>
      <c r="AJ15" s="65"/>
    </row>
    <row r="16" spans="1:36" x14ac:dyDescent="0.2">
      <c r="A16" s="62" t="s">
        <v>82</v>
      </c>
      <c r="B16" s="63" t="s">
        <v>39</v>
      </c>
      <c r="C16" s="347" t="s">
        <v>293</v>
      </c>
      <c r="D16" s="347" t="s">
        <v>292</v>
      </c>
      <c r="E16" s="63" t="s">
        <v>259</v>
      </c>
      <c r="F16" s="64" t="s">
        <v>252</v>
      </c>
      <c r="G16" s="64"/>
      <c r="H16" s="64"/>
      <c r="I16" s="64"/>
      <c r="J16" s="64" t="s">
        <v>252</v>
      </c>
      <c r="K16" s="64"/>
      <c r="L16" s="64"/>
      <c r="M16" s="64" t="s">
        <v>252</v>
      </c>
      <c r="N16" s="64"/>
      <c r="O16" s="64" t="s">
        <v>252</v>
      </c>
      <c r="P16" s="64"/>
      <c r="Q16" s="64"/>
      <c r="R16" s="64"/>
      <c r="S16" s="64"/>
      <c r="T16" s="64" t="s">
        <v>252</v>
      </c>
      <c r="U16" s="64"/>
      <c r="V16" s="64" t="s">
        <v>252</v>
      </c>
      <c r="W16" s="64"/>
      <c r="X16" s="64"/>
      <c r="Y16" s="64" t="s">
        <v>252</v>
      </c>
      <c r="Z16" s="64"/>
      <c r="AA16" s="64"/>
      <c r="AB16" s="64" t="s">
        <v>252</v>
      </c>
      <c r="AC16" s="64"/>
      <c r="AD16" s="64"/>
      <c r="AE16" s="64" t="s">
        <v>252</v>
      </c>
      <c r="AF16" s="64"/>
      <c r="AG16" s="64"/>
      <c r="AH16" s="64" t="s">
        <v>252</v>
      </c>
      <c r="AI16" s="64"/>
      <c r="AJ16" s="65"/>
    </row>
    <row r="17" spans="1:36" x14ac:dyDescent="0.2">
      <c r="A17" s="62" t="s">
        <v>83</v>
      </c>
      <c r="B17" s="63" t="s">
        <v>40</v>
      </c>
      <c r="C17" s="347" t="s">
        <v>293</v>
      </c>
      <c r="D17" s="347" t="s">
        <v>292</v>
      </c>
      <c r="E17" s="63" t="s">
        <v>257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 t="s">
        <v>252</v>
      </c>
      <c r="X17" s="64" t="s">
        <v>252</v>
      </c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5"/>
    </row>
    <row r="18" spans="1:36" x14ac:dyDescent="0.2">
      <c r="A18" s="62" t="s">
        <v>84</v>
      </c>
      <c r="B18" s="63"/>
      <c r="C18" s="347"/>
      <c r="D18" s="347"/>
      <c r="E18" s="63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5"/>
    </row>
    <row r="19" spans="1:36" x14ac:dyDescent="0.2">
      <c r="A19" s="62" t="s">
        <v>85</v>
      </c>
      <c r="B19" s="63"/>
      <c r="C19" s="347"/>
      <c r="D19" s="347"/>
      <c r="E19" s="63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5"/>
    </row>
    <row r="20" spans="1:36" x14ac:dyDescent="0.2">
      <c r="A20" s="58" t="s">
        <v>86</v>
      </c>
      <c r="B20" s="59" t="s">
        <v>41</v>
      </c>
      <c r="C20" s="60"/>
      <c r="D20" s="60"/>
      <c r="E20" s="59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1"/>
    </row>
    <row r="21" spans="1:36" x14ac:dyDescent="0.2">
      <c r="A21" s="62" t="s">
        <v>87</v>
      </c>
      <c r="B21" s="63" t="s">
        <v>42</v>
      </c>
      <c r="C21" s="347" t="s">
        <v>292</v>
      </c>
      <c r="D21" s="347"/>
      <c r="E21" s="63" t="s">
        <v>260</v>
      </c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5"/>
    </row>
    <row r="22" spans="1:36" x14ac:dyDescent="0.2">
      <c r="A22" s="62" t="s">
        <v>88</v>
      </c>
      <c r="B22" s="63" t="s">
        <v>43</v>
      </c>
      <c r="C22" s="347" t="s">
        <v>13</v>
      </c>
      <c r="D22" s="347" t="s">
        <v>292</v>
      </c>
      <c r="E22" s="63" t="s">
        <v>261</v>
      </c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5"/>
    </row>
    <row r="23" spans="1:36" x14ac:dyDescent="0.2">
      <c r="A23" s="62" t="s">
        <v>89</v>
      </c>
      <c r="B23" s="63" t="s">
        <v>44</v>
      </c>
      <c r="C23" s="347" t="s">
        <v>13</v>
      </c>
      <c r="D23" s="347" t="s">
        <v>292</v>
      </c>
      <c r="E23" s="63" t="s">
        <v>262</v>
      </c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 t="s">
        <v>252</v>
      </c>
      <c r="AJ23" s="65" t="s">
        <v>252</v>
      </c>
    </row>
    <row r="24" spans="1:36" x14ac:dyDescent="0.2">
      <c r="A24" s="62" t="s">
        <v>90</v>
      </c>
      <c r="B24" s="63"/>
      <c r="C24" s="347"/>
      <c r="D24" s="347"/>
      <c r="E24" s="63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5"/>
    </row>
    <row r="25" spans="1:36" x14ac:dyDescent="0.2">
      <c r="A25" s="62" t="s">
        <v>91</v>
      </c>
      <c r="B25" s="66"/>
      <c r="C25" s="348"/>
      <c r="D25" s="348"/>
      <c r="E25" s="66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8"/>
    </row>
    <row r="26" spans="1:36" s="5" customFormat="1" ht="13.5" thickBot="1" x14ac:dyDescent="0.25">
      <c r="A26" s="20"/>
      <c r="B26" s="9"/>
      <c r="C26" s="32"/>
      <c r="D26" s="32"/>
      <c r="E26" s="9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3"/>
    </row>
    <row r="27" spans="1:36" ht="13.5" thickTop="1" x14ac:dyDescent="0.2">
      <c r="A27" s="21" t="s">
        <v>92</v>
      </c>
      <c r="B27" s="10" t="s">
        <v>45</v>
      </c>
      <c r="C27" s="34"/>
      <c r="D27" s="34"/>
      <c r="E27" s="10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5"/>
    </row>
    <row r="28" spans="1:36" x14ac:dyDescent="0.2">
      <c r="A28" s="22" t="s">
        <v>93</v>
      </c>
      <c r="B28" s="11" t="s">
        <v>46</v>
      </c>
      <c r="C28" s="36"/>
      <c r="D28" s="36"/>
      <c r="E28" s="11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7"/>
    </row>
    <row r="29" spans="1:36" x14ac:dyDescent="0.2">
      <c r="A29" s="23" t="s">
        <v>112</v>
      </c>
      <c r="B29" s="17" t="s">
        <v>47</v>
      </c>
      <c r="C29" s="349" t="s">
        <v>292</v>
      </c>
      <c r="D29" s="349"/>
      <c r="E29" s="17" t="s">
        <v>263</v>
      </c>
      <c r="F29" s="38" t="s">
        <v>252</v>
      </c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9"/>
    </row>
    <row r="30" spans="1:36" x14ac:dyDescent="0.2">
      <c r="A30" s="23" t="s">
        <v>113</v>
      </c>
      <c r="B30" s="17" t="s">
        <v>48</v>
      </c>
      <c r="C30" s="349" t="s">
        <v>293</v>
      </c>
      <c r="D30" s="349" t="s">
        <v>292</v>
      </c>
      <c r="E30" s="17" t="s">
        <v>264</v>
      </c>
      <c r="F30" s="38"/>
      <c r="G30" s="38"/>
      <c r="H30" s="38"/>
      <c r="I30" s="38" t="s">
        <v>252</v>
      </c>
      <c r="J30" s="38" t="s">
        <v>252</v>
      </c>
      <c r="K30" s="38" t="s">
        <v>252</v>
      </c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9"/>
    </row>
    <row r="31" spans="1:36" x14ac:dyDescent="0.2">
      <c r="A31" s="23" t="s">
        <v>114</v>
      </c>
      <c r="B31" s="377" t="s">
        <v>301</v>
      </c>
      <c r="C31" s="349" t="str">
        <f>PARTNERS!B3</f>
        <v>Eindhoven</v>
      </c>
      <c r="D31" s="349" t="s">
        <v>292</v>
      </c>
      <c r="E31" s="17" t="s">
        <v>265</v>
      </c>
      <c r="F31" s="38"/>
      <c r="G31" s="38" t="s">
        <v>300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9"/>
    </row>
    <row r="32" spans="1:36" x14ac:dyDescent="0.2">
      <c r="A32" s="23" t="s">
        <v>115</v>
      </c>
      <c r="B32" s="377" t="s">
        <v>302</v>
      </c>
      <c r="C32" s="349" t="str">
        <f>PARTNERS!B4</f>
        <v xml:space="preserve">Aarhus </v>
      </c>
      <c r="D32" s="349" t="s">
        <v>292</v>
      </c>
      <c r="E32" s="17" t="s">
        <v>265</v>
      </c>
      <c r="F32" s="38"/>
      <c r="G32" s="38"/>
      <c r="H32" s="38"/>
      <c r="I32" s="38"/>
      <c r="J32" s="38"/>
      <c r="K32" s="38" t="s">
        <v>300</v>
      </c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9"/>
    </row>
    <row r="33" spans="1:36" x14ac:dyDescent="0.2">
      <c r="A33" s="23" t="s">
        <v>116</v>
      </c>
      <c r="B33" s="377" t="s">
        <v>303</v>
      </c>
      <c r="C33" s="349" t="str">
        <f>PARTNERS!B5</f>
        <v>Cartagena</v>
      </c>
      <c r="D33" s="349" t="s">
        <v>292</v>
      </c>
      <c r="E33" s="17" t="s">
        <v>265</v>
      </c>
      <c r="F33" s="38"/>
      <c r="G33" s="38"/>
      <c r="H33" s="38"/>
      <c r="I33" s="38"/>
      <c r="J33" s="38"/>
      <c r="K33" s="38"/>
      <c r="L33" s="38"/>
      <c r="M33" s="38"/>
      <c r="N33" s="38" t="s">
        <v>300</v>
      </c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9"/>
    </row>
    <row r="34" spans="1:36" x14ac:dyDescent="0.2">
      <c r="A34" s="23" t="s">
        <v>117</v>
      </c>
      <c r="B34" s="17" t="s">
        <v>304</v>
      </c>
      <c r="C34" s="349" t="str">
        <f>PARTNERS!B6</f>
        <v>Gdańsk</v>
      </c>
      <c r="D34" s="349" t="s">
        <v>298</v>
      </c>
      <c r="E34" s="17" t="s">
        <v>265</v>
      </c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 t="s">
        <v>18</v>
      </c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9"/>
    </row>
    <row r="35" spans="1:36" x14ac:dyDescent="0.2">
      <c r="A35" s="23" t="s">
        <v>118</v>
      </c>
      <c r="B35" s="17" t="s">
        <v>305</v>
      </c>
      <c r="C35" s="349" t="str">
        <f>PARTNERS!B7</f>
        <v>Iași</v>
      </c>
      <c r="D35" s="349" t="s">
        <v>298</v>
      </c>
      <c r="E35" s="17" t="s">
        <v>265</v>
      </c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 t="s">
        <v>18</v>
      </c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9"/>
    </row>
    <row r="36" spans="1:36" x14ac:dyDescent="0.2">
      <c r="A36" s="23" t="s">
        <v>119</v>
      </c>
      <c r="B36" s="17" t="s">
        <v>306</v>
      </c>
      <c r="C36" s="349" t="str">
        <f>PARTNERS!B8</f>
        <v>Veszprém</v>
      </c>
      <c r="D36" s="349" t="s">
        <v>298</v>
      </c>
      <c r="E36" s="17" t="s">
        <v>265</v>
      </c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 t="s">
        <v>18</v>
      </c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9"/>
    </row>
    <row r="37" spans="1:36" x14ac:dyDescent="0.2">
      <c r="A37" s="23" t="s">
        <v>120</v>
      </c>
      <c r="B37" s="377" t="s">
        <v>307</v>
      </c>
      <c r="C37" s="349" t="str">
        <f>PARTNERS!B9</f>
        <v>Oulu</v>
      </c>
      <c r="D37" s="349" t="s">
        <v>292</v>
      </c>
      <c r="E37" s="17" t="s">
        <v>265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 t="s">
        <v>300</v>
      </c>
      <c r="AB37" s="38"/>
      <c r="AC37" s="38"/>
      <c r="AD37" s="38"/>
      <c r="AE37" s="38"/>
      <c r="AF37" s="38"/>
      <c r="AG37" s="38"/>
      <c r="AH37" s="38"/>
      <c r="AI37" s="38"/>
      <c r="AJ37" s="39"/>
    </row>
    <row r="38" spans="1:36" x14ac:dyDescent="0.2">
      <c r="A38" s="23" t="s">
        <v>121</v>
      </c>
      <c r="B38" s="17" t="s">
        <v>308</v>
      </c>
      <c r="C38" s="349" t="str">
        <f>PARTNERS!B10</f>
        <v>Perugia</v>
      </c>
      <c r="D38" s="349" t="s">
        <v>298</v>
      </c>
      <c r="E38" s="17" t="s">
        <v>265</v>
      </c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 t="s">
        <v>18</v>
      </c>
      <c r="AD38" s="38"/>
      <c r="AE38" s="38"/>
      <c r="AF38" s="38"/>
      <c r="AG38" s="38"/>
      <c r="AH38" s="38"/>
      <c r="AI38" s="38"/>
      <c r="AJ38" s="39"/>
    </row>
    <row r="39" spans="1:36" x14ac:dyDescent="0.2">
      <c r="A39" s="23" t="s">
        <v>122</v>
      </c>
      <c r="B39" s="377" t="s">
        <v>309</v>
      </c>
      <c r="C39" s="349" t="str">
        <f>PARTNERS!B12</f>
        <v>Viladecans</v>
      </c>
      <c r="D39" s="349" t="s">
        <v>292</v>
      </c>
      <c r="E39" s="17" t="s">
        <v>265</v>
      </c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 t="s">
        <v>300</v>
      </c>
      <c r="AH39" s="38"/>
      <c r="AI39" s="38"/>
      <c r="AJ39" s="39"/>
    </row>
    <row r="40" spans="1:36" x14ac:dyDescent="0.2">
      <c r="A40" s="23" t="s">
        <v>123</v>
      </c>
      <c r="B40" s="377" t="s">
        <v>310</v>
      </c>
      <c r="C40" s="349" t="str">
        <f>PARTNERS!B11</f>
        <v>Тetovo</v>
      </c>
      <c r="D40" s="349" t="s">
        <v>292</v>
      </c>
      <c r="E40" s="17" t="s">
        <v>265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 t="s">
        <v>300</v>
      </c>
      <c r="AJ40" s="39"/>
    </row>
    <row r="41" spans="1:36" x14ac:dyDescent="0.2">
      <c r="A41" s="23" t="s">
        <v>124</v>
      </c>
      <c r="B41" s="17" t="s">
        <v>241</v>
      </c>
      <c r="C41" s="349"/>
      <c r="D41" s="349" t="s">
        <v>292</v>
      </c>
      <c r="E41" s="17" t="s">
        <v>266</v>
      </c>
      <c r="F41" s="38"/>
      <c r="G41" s="38"/>
      <c r="H41" s="38"/>
      <c r="I41" s="38"/>
      <c r="J41" s="38"/>
      <c r="K41" s="38"/>
      <c r="L41" s="38"/>
      <c r="M41" s="38"/>
      <c r="N41" s="38" t="s">
        <v>252</v>
      </c>
      <c r="O41" s="38"/>
      <c r="P41" s="38"/>
      <c r="Q41" s="38" t="s">
        <v>252</v>
      </c>
      <c r="R41" s="38"/>
      <c r="S41" s="38"/>
      <c r="T41" s="38"/>
      <c r="U41" s="38" t="s">
        <v>252</v>
      </c>
      <c r="V41" s="38"/>
      <c r="W41" s="38" t="s">
        <v>252</v>
      </c>
      <c r="X41" s="38"/>
      <c r="Y41" s="38"/>
      <c r="Z41" s="38" t="s">
        <v>252</v>
      </c>
      <c r="AA41" s="38"/>
      <c r="AB41" s="38"/>
      <c r="AC41" s="38" t="s">
        <v>252</v>
      </c>
      <c r="AD41" s="38"/>
      <c r="AE41" s="38"/>
      <c r="AF41" s="38"/>
      <c r="AG41" s="38" t="s">
        <v>252</v>
      </c>
      <c r="AH41" s="38"/>
      <c r="AI41" s="38" t="s">
        <v>252</v>
      </c>
      <c r="AJ41" s="39"/>
    </row>
    <row r="42" spans="1:36" x14ac:dyDescent="0.2">
      <c r="A42" s="23" t="s">
        <v>125</v>
      </c>
      <c r="B42" s="17" t="s">
        <v>240</v>
      </c>
      <c r="C42" s="349" t="s">
        <v>294</v>
      </c>
      <c r="D42" s="349" t="s">
        <v>292</v>
      </c>
      <c r="E42" s="17" t="s">
        <v>267</v>
      </c>
      <c r="F42" s="38"/>
      <c r="G42" s="38"/>
      <c r="H42" s="38"/>
      <c r="I42" s="38"/>
      <c r="J42" s="38"/>
      <c r="K42" s="38"/>
      <c r="L42" s="38"/>
      <c r="M42" s="38"/>
      <c r="N42" s="38"/>
      <c r="O42" s="38" t="s">
        <v>252</v>
      </c>
      <c r="P42" s="38"/>
      <c r="Q42" s="38"/>
      <c r="R42" s="38" t="s">
        <v>252</v>
      </c>
      <c r="S42" s="38"/>
      <c r="T42" s="38"/>
      <c r="U42" s="38" t="s">
        <v>252</v>
      </c>
      <c r="V42" s="38"/>
      <c r="W42" s="38"/>
      <c r="X42" s="38" t="s">
        <v>252</v>
      </c>
      <c r="Y42" s="38"/>
      <c r="Z42" s="38"/>
      <c r="AA42" s="38"/>
      <c r="AB42" s="38" t="s">
        <v>252</v>
      </c>
      <c r="AC42" s="38"/>
      <c r="AD42" s="38" t="s">
        <v>252</v>
      </c>
      <c r="AE42" s="38"/>
      <c r="AF42" s="38"/>
      <c r="AG42" s="38"/>
      <c r="AH42" s="38"/>
      <c r="AI42" s="38" t="s">
        <v>252</v>
      </c>
      <c r="AJ42" s="39"/>
    </row>
    <row r="43" spans="1:36" x14ac:dyDescent="0.2">
      <c r="A43" s="23" t="s">
        <v>126</v>
      </c>
      <c r="B43" s="17" t="s">
        <v>229</v>
      </c>
      <c r="C43" s="350" t="s">
        <v>292</v>
      </c>
      <c r="D43" s="350"/>
      <c r="E43" s="18" t="s">
        <v>268</v>
      </c>
      <c r="F43" s="40"/>
      <c r="G43" s="40"/>
      <c r="H43" s="40" t="s">
        <v>252</v>
      </c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1"/>
    </row>
    <row r="44" spans="1:36" x14ac:dyDescent="0.2">
      <c r="A44" s="22" t="s">
        <v>94</v>
      </c>
      <c r="B44" s="11" t="s">
        <v>49</v>
      </c>
      <c r="C44" s="36"/>
      <c r="D44" s="36"/>
      <c r="E44" s="11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7"/>
    </row>
    <row r="45" spans="1:36" x14ac:dyDescent="0.2">
      <c r="A45" s="23" t="s">
        <v>111</v>
      </c>
      <c r="B45" s="17" t="s">
        <v>230</v>
      </c>
      <c r="C45" s="349" t="s">
        <v>293</v>
      </c>
      <c r="D45" s="349" t="s">
        <v>292</v>
      </c>
      <c r="E45" s="17" t="s">
        <v>269</v>
      </c>
      <c r="F45" s="38"/>
      <c r="G45" s="38"/>
      <c r="H45" s="38"/>
      <c r="I45" s="38" t="s">
        <v>252</v>
      </c>
      <c r="J45" s="38" t="s">
        <v>252</v>
      </c>
      <c r="K45" s="38" t="s">
        <v>252</v>
      </c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9"/>
    </row>
    <row r="46" spans="1:36" x14ac:dyDescent="0.2">
      <c r="A46" s="23" t="s">
        <v>127</v>
      </c>
      <c r="B46" s="17" t="s">
        <v>50</v>
      </c>
      <c r="C46" s="349" t="s">
        <v>293</v>
      </c>
      <c r="D46" s="349" t="s">
        <v>292</v>
      </c>
      <c r="E46" s="17" t="s">
        <v>270</v>
      </c>
      <c r="F46" s="38" t="s">
        <v>252</v>
      </c>
      <c r="G46" s="38" t="s">
        <v>252</v>
      </c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9"/>
    </row>
    <row r="47" spans="1:36" x14ac:dyDescent="0.2">
      <c r="A47" s="23" t="s">
        <v>128</v>
      </c>
      <c r="B47" s="17" t="s">
        <v>299</v>
      </c>
      <c r="C47" s="349" t="s">
        <v>293</v>
      </c>
      <c r="D47" s="349" t="s">
        <v>292</v>
      </c>
      <c r="E47" s="17" t="s">
        <v>271</v>
      </c>
      <c r="F47" s="38"/>
      <c r="G47" s="38"/>
      <c r="H47" s="38"/>
      <c r="I47" s="38" t="s">
        <v>252</v>
      </c>
      <c r="J47" s="38" t="s">
        <v>252</v>
      </c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9"/>
    </row>
    <row r="48" spans="1:36" x14ac:dyDescent="0.2">
      <c r="A48" s="23" t="s">
        <v>129</v>
      </c>
      <c r="B48" s="17" t="s">
        <v>51</v>
      </c>
      <c r="C48" s="349" t="s">
        <v>293</v>
      </c>
      <c r="D48" s="349" t="s">
        <v>292</v>
      </c>
      <c r="E48" s="17" t="s">
        <v>272</v>
      </c>
      <c r="F48" s="38"/>
      <c r="G48" s="38"/>
      <c r="H48" s="38"/>
      <c r="I48" s="38"/>
      <c r="J48" s="38"/>
      <c r="K48" s="38" t="s">
        <v>252</v>
      </c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9"/>
    </row>
    <row r="49" spans="1:36" x14ac:dyDescent="0.2">
      <c r="A49" s="23" t="s">
        <v>130</v>
      </c>
      <c r="B49" s="17" t="s">
        <v>52</v>
      </c>
      <c r="C49" s="349" t="s">
        <v>293</v>
      </c>
      <c r="D49" s="349" t="s">
        <v>292</v>
      </c>
      <c r="E49" s="17" t="s">
        <v>275</v>
      </c>
      <c r="F49" s="38"/>
      <c r="G49" s="38"/>
      <c r="H49" s="38"/>
      <c r="I49" s="38"/>
      <c r="J49" s="38"/>
      <c r="K49" s="38" t="s">
        <v>252</v>
      </c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9"/>
    </row>
    <row r="50" spans="1:36" x14ac:dyDescent="0.2">
      <c r="A50" s="23" t="s">
        <v>131</v>
      </c>
      <c r="B50" s="17" t="s">
        <v>53</v>
      </c>
      <c r="C50" s="349" t="s">
        <v>294</v>
      </c>
      <c r="D50" s="349" t="s">
        <v>292</v>
      </c>
      <c r="E50" s="17" t="s">
        <v>273</v>
      </c>
      <c r="F50" s="38"/>
      <c r="G50" s="38"/>
      <c r="H50" s="38"/>
      <c r="I50" s="38"/>
      <c r="J50" s="38"/>
      <c r="K50" s="38" t="s">
        <v>252</v>
      </c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 t="s">
        <v>252</v>
      </c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 t="s">
        <v>252</v>
      </c>
      <c r="AJ50" s="39"/>
    </row>
    <row r="51" spans="1:36" x14ac:dyDescent="0.2">
      <c r="A51" s="23" t="s">
        <v>132</v>
      </c>
      <c r="B51" s="17" t="s">
        <v>54</v>
      </c>
      <c r="C51" s="349" t="s">
        <v>293</v>
      </c>
      <c r="D51" s="349" t="s">
        <v>292</v>
      </c>
      <c r="E51" s="17" t="s">
        <v>274</v>
      </c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 t="s">
        <v>252</v>
      </c>
      <c r="AI51" s="38" t="s">
        <v>252</v>
      </c>
      <c r="AJ51" s="39"/>
    </row>
    <row r="52" spans="1:36" x14ac:dyDescent="0.2">
      <c r="A52" s="23" t="s">
        <v>133</v>
      </c>
      <c r="B52" s="17" t="s">
        <v>55</v>
      </c>
      <c r="D52" s="349" t="s">
        <v>292</v>
      </c>
      <c r="E52" s="17" t="s">
        <v>276</v>
      </c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 t="s">
        <v>252</v>
      </c>
      <c r="AJ52" s="39"/>
    </row>
    <row r="53" spans="1:36" x14ac:dyDescent="0.2">
      <c r="A53" s="23" t="s">
        <v>134</v>
      </c>
      <c r="B53" s="17"/>
      <c r="C53" s="349"/>
      <c r="D53" s="349"/>
      <c r="E53" s="17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9"/>
    </row>
    <row r="54" spans="1:36" x14ac:dyDescent="0.2">
      <c r="A54" s="23" t="s">
        <v>135</v>
      </c>
      <c r="B54" s="17"/>
      <c r="C54" s="349"/>
      <c r="D54" s="349"/>
      <c r="E54" s="17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9"/>
    </row>
    <row r="55" spans="1:36" x14ac:dyDescent="0.2">
      <c r="A55" s="23" t="s">
        <v>136</v>
      </c>
      <c r="B55" s="17"/>
      <c r="C55" s="349"/>
      <c r="D55" s="349"/>
      <c r="E55" s="17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9"/>
    </row>
    <row r="56" spans="1:36" x14ac:dyDescent="0.2">
      <c r="A56" s="23" t="s">
        <v>137</v>
      </c>
      <c r="B56" s="17"/>
      <c r="C56" s="349"/>
      <c r="D56" s="349"/>
      <c r="E56" s="17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9"/>
    </row>
    <row r="57" spans="1:36" x14ac:dyDescent="0.2">
      <c r="A57" s="23" t="s">
        <v>138</v>
      </c>
      <c r="B57" s="17"/>
      <c r="C57" s="349"/>
      <c r="D57" s="349"/>
      <c r="E57" s="17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9"/>
    </row>
    <row r="58" spans="1:36" x14ac:dyDescent="0.2">
      <c r="A58" s="23" t="s">
        <v>139</v>
      </c>
      <c r="B58" s="17"/>
      <c r="C58" s="349"/>
      <c r="D58" s="349"/>
      <c r="E58" s="17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9"/>
    </row>
    <row r="59" spans="1:36" x14ac:dyDescent="0.2">
      <c r="A59" s="23" t="s">
        <v>140</v>
      </c>
      <c r="B59" s="18"/>
      <c r="C59" s="350"/>
      <c r="D59" s="350"/>
      <c r="E59" s="18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1"/>
    </row>
    <row r="60" spans="1:36" ht="13.5" thickBot="1" x14ac:dyDescent="0.25">
      <c r="A60" s="24"/>
      <c r="B60" s="12"/>
      <c r="C60" s="42"/>
      <c r="D60" s="42"/>
      <c r="E60" s="1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3"/>
    </row>
    <row r="61" spans="1:36" ht="13.5" thickTop="1" x14ac:dyDescent="0.2">
      <c r="A61" s="25" t="s">
        <v>95</v>
      </c>
      <c r="B61" s="13" t="s">
        <v>56</v>
      </c>
      <c r="C61" s="44"/>
      <c r="D61" s="44"/>
      <c r="E61" s="1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5"/>
    </row>
    <row r="62" spans="1:36" x14ac:dyDescent="0.2">
      <c r="A62" s="26" t="s">
        <v>96</v>
      </c>
      <c r="B62" s="16" t="s">
        <v>57</v>
      </c>
      <c r="C62" s="69"/>
      <c r="D62" s="69"/>
      <c r="E62" s="16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70"/>
    </row>
    <row r="63" spans="1:36" x14ac:dyDescent="0.2">
      <c r="A63" s="71" t="s">
        <v>100</v>
      </c>
      <c r="B63" s="72" t="s">
        <v>58</v>
      </c>
      <c r="C63" s="351" t="s">
        <v>292</v>
      </c>
      <c r="D63" s="351" t="s">
        <v>295</v>
      </c>
      <c r="E63" s="72" t="s">
        <v>277</v>
      </c>
      <c r="F63" s="73" t="s">
        <v>252</v>
      </c>
      <c r="G63" s="73" t="s">
        <v>252</v>
      </c>
      <c r="H63" s="73" t="s">
        <v>252</v>
      </c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4"/>
    </row>
    <row r="64" spans="1:36" x14ac:dyDescent="0.2">
      <c r="A64" s="71" t="s">
        <v>101</v>
      </c>
      <c r="B64" s="72" t="s">
        <v>231</v>
      </c>
      <c r="C64" s="351" t="s">
        <v>292</v>
      </c>
      <c r="D64" s="351" t="s">
        <v>295</v>
      </c>
      <c r="E64" s="72" t="s">
        <v>278</v>
      </c>
      <c r="F64" s="73"/>
      <c r="G64" s="73"/>
      <c r="H64" s="73" t="s">
        <v>252</v>
      </c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4"/>
    </row>
    <row r="65" spans="1:36" x14ac:dyDescent="0.2">
      <c r="A65" s="71" t="s">
        <v>102</v>
      </c>
      <c r="B65" s="72" t="s">
        <v>59</v>
      </c>
      <c r="C65" s="351" t="s">
        <v>292</v>
      </c>
      <c r="D65" s="351" t="s">
        <v>295</v>
      </c>
      <c r="E65" s="72" t="s">
        <v>279</v>
      </c>
      <c r="F65" s="73" t="s">
        <v>252</v>
      </c>
      <c r="G65" s="73" t="s">
        <v>252</v>
      </c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4"/>
    </row>
    <row r="66" spans="1:36" x14ac:dyDescent="0.2">
      <c r="A66" s="71" t="s">
        <v>103</v>
      </c>
      <c r="B66" s="72" t="s">
        <v>60</v>
      </c>
      <c r="C66" s="351" t="s">
        <v>292</v>
      </c>
      <c r="D66" s="351" t="s">
        <v>295</v>
      </c>
      <c r="E66" s="72" t="s">
        <v>280</v>
      </c>
      <c r="F66" s="73"/>
      <c r="G66" s="73"/>
      <c r="H66" s="73"/>
      <c r="I66" s="73"/>
      <c r="J66" s="73"/>
      <c r="K66" s="73"/>
      <c r="L66" s="73"/>
      <c r="M66" s="73" t="s">
        <v>252</v>
      </c>
      <c r="N66" s="73"/>
      <c r="O66" s="73"/>
      <c r="P66" s="73" t="s">
        <v>252</v>
      </c>
      <c r="Q66" s="73"/>
      <c r="R66" s="73"/>
      <c r="S66" s="73" t="s">
        <v>252</v>
      </c>
      <c r="T66" s="73"/>
      <c r="U66" s="73"/>
      <c r="V66" s="73" t="s">
        <v>297</v>
      </c>
      <c r="W66" s="73"/>
      <c r="X66" s="73"/>
      <c r="Y66" s="73" t="s">
        <v>297</v>
      </c>
      <c r="Z66" s="73"/>
      <c r="AA66" s="73"/>
      <c r="AB66" s="73" t="s">
        <v>297</v>
      </c>
      <c r="AC66" s="73"/>
      <c r="AD66" s="73"/>
      <c r="AE66" s="73" t="s">
        <v>297</v>
      </c>
      <c r="AF66" s="73"/>
      <c r="AG66" s="73"/>
      <c r="AH66" s="73" t="s">
        <v>297</v>
      </c>
      <c r="AI66" s="73"/>
      <c r="AJ66" s="74"/>
    </row>
    <row r="67" spans="1:36" x14ac:dyDescent="0.2">
      <c r="A67" s="71" t="s">
        <v>104</v>
      </c>
      <c r="B67" s="72" t="s">
        <v>61</v>
      </c>
      <c r="C67" s="351" t="s">
        <v>292</v>
      </c>
      <c r="D67" s="351" t="s">
        <v>295</v>
      </c>
      <c r="E67" s="72" t="s">
        <v>283</v>
      </c>
      <c r="F67" s="73"/>
      <c r="G67" s="73"/>
      <c r="H67" s="73"/>
      <c r="I67" s="73" t="s">
        <v>252</v>
      </c>
      <c r="J67" s="73" t="s">
        <v>252</v>
      </c>
      <c r="K67" s="73" t="s">
        <v>252</v>
      </c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4"/>
    </row>
    <row r="68" spans="1:36" x14ac:dyDescent="0.2">
      <c r="A68" s="71" t="s">
        <v>105</v>
      </c>
      <c r="B68" s="72" t="s">
        <v>62</v>
      </c>
      <c r="C68" s="351" t="s">
        <v>292</v>
      </c>
      <c r="D68" s="351" t="s">
        <v>295</v>
      </c>
      <c r="E68" s="72" t="s">
        <v>282</v>
      </c>
      <c r="F68" s="73"/>
      <c r="G68" s="73"/>
      <c r="H68" s="73"/>
      <c r="I68" s="73" t="s">
        <v>252</v>
      </c>
      <c r="J68" s="73" t="s">
        <v>252</v>
      </c>
      <c r="K68" s="73" t="s">
        <v>252</v>
      </c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4"/>
    </row>
    <row r="69" spans="1:36" x14ac:dyDescent="0.2">
      <c r="A69" s="71" t="s">
        <v>106</v>
      </c>
      <c r="B69" s="72" t="s">
        <v>63</v>
      </c>
      <c r="C69" s="351" t="s">
        <v>292</v>
      </c>
      <c r="D69" s="351" t="s">
        <v>295</v>
      </c>
      <c r="E69" s="72" t="s">
        <v>281</v>
      </c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4"/>
    </row>
    <row r="70" spans="1:36" x14ac:dyDescent="0.2">
      <c r="A70" s="71" t="s">
        <v>107</v>
      </c>
      <c r="B70" s="72"/>
      <c r="C70" s="351"/>
      <c r="D70" s="351"/>
      <c r="E70" s="72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4"/>
    </row>
    <row r="71" spans="1:36" x14ac:dyDescent="0.2">
      <c r="A71" s="26" t="s">
        <v>97</v>
      </c>
      <c r="B71" s="16" t="s">
        <v>64</v>
      </c>
      <c r="C71" s="69"/>
      <c r="D71" s="69"/>
      <c r="E71" s="16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70"/>
    </row>
    <row r="72" spans="1:36" x14ac:dyDescent="0.2">
      <c r="A72" s="71" t="s">
        <v>108</v>
      </c>
      <c r="B72" s="72" t="s">
        <v>65</v>
      </c>
      <c r="C72" s="351" t="s">
        <v>292</v>
      </c>
      <c r="D72" s="351" t="s">
        <v>295</v>
      </c>
      <c r="E72" s="72" t="s">
        <v>284</v>
      </c>
      <c r="F72" s="73"/>
      <c r="G72" s="73"/>
      <c r="H72" s="73"/>
      <c r="I72" s="73"/>
      <c r="J72" s="73"/>
      <c r="K72" s="73"/>
      <c r="L72" s="73"/>
      <c r="M72" s="73"/>
      <c r="N72" s="73"/>
      <c r="O72" s="73" t="s">
        <v>252</v>
      </c>
      <c r="P72" s="73" t="s">
        <v>252</v>
      </c>
      <c r="Q72" s="73" t="s">
        <v>252</v>
      </c>
      <c r="R72" s="73" t="s">
        <v>252</v>
      </c>
      <c r="S72" s="73" t="s">
        <v>252</v>
      </c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4"/>
    </row>
    <row r="73" spans="1:36" x14ac:dyDescent="0.2">
      <c r="A73" s="71" t="s">
        <v>141</v>
      </c>
      <c r="B73" s="72" t="s">
        <v>66</v>
      </c>
      <c r="C73" s="351" t="s">
        <v>292</v>
      </c>
      <c r="D73" s="351" t="s">
        <v>295</v>
      </c>
      <c r="E73" s="72" t="s">
        <v>285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 t="s">
        <v>252</v>
      </c>
      <c r="S73" s="73" t="s">
        <v>252</v>
      </c>
      <c r="T73" s="73" t="s">
        <v>252</v>
      </c>
      <c r="U73" s="73" t="s">
        <v>252</v>
      </c>
      <c r="V73" s="73" t="s">
        <v>252</v>
      </c>
      <c r="W73" s="73" t="s">
        <v>252</v>
      </c>
      <c r="X73" s="73" t="s">
        <v>252</v>
      </c>
      <c r="Y73" s="73" t="s">
        <v>252</v>
      </c>
      <c r="Z73" s="73" t="s">
        <v>252</v>
      </c>
      <c r="AA73" s="73" t="s">
        <v>252</v>
      </c>
      <c r="AB73" s="73" t="s">
        <v>252</v>
      </c>
      <c r="AC73" s="73"/>
      <c r="AD73" s="73"/>
      <c r="AE73" s="73"/>
      <c r="AF73" s="73"/>
      <c r="AG73" s="73"/>
      <c r="AH73" s="73"/>
      <c r="AI73" s="73"/>
      <c r="AJ73" s="74"/>
    </row>
    <row r="74" spans="1:36" x14ac:dyDescent="0.2">
      <c r="A74" s="71" t="s">
        <v>142</v>
      </c>
      <c r="B74" s="72"/>
      <c r="C74" s="351"/>
      <c r="D74" s="351"/>
      <c r="E74" s="72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4"/>
    </row>
    <row r="75" spans="1:36" x14ac:dyDescent="0.2">
      <c r="A75" s="26" t="s">
        <v>98</v>
      </c>
      <c r="B75" s="16" t="s">
        <v>67</v>
      </c>
      <c r="C75" s="69"/>
      <c r="D75" s="69"/>
      <c r="E75" s="16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70"/>
    </row>
    <row r="76" spans="1:36" x14ac:dyDescent="0.2">
      <c r="A76" s="71" t="s">
        <v>109</v>
      </c>
      <c r="B76" s="72" t="s">
        <v>68</v>
      </c>
      <c r="C76" s="351" t="s">
        <v>292</v>
      </c>
      <c r="D76" s="351" t="s">
        <v>295</v>
      </c>
      <c r="E76" s="72" t="s">
        <v>286</v>
      </c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 t="s">
        <v>252</v>
      </c>
      <c r="X76" s="73" t="s">
        <v>252</v>
      </c>
      <c r="Y76" s="73" t="s">
        <v>252</v>
      </c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4"/>
    </row>
    <row r="77" spans="1:36" x14ac:dyDescent="0.2">
      <c r="A77" s="71" t="s">
        <v>143</v>
      </c>
      <c r="B77" s="72" t="s">
        <v>233</v>
      </c>
      <c r="C77" s="351" t="s">
        <v>292</v>
      </c>
      <c r="D77" s="351" t="s">
        <v>295</v>
      </c>
      <c r="E77" s="72" t="s">
        <v>287</v>
      </c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 t="s">
        <v>252</v>
      </c>
      <c r="AF77" s="73" t="s">
        <v>252</v>
      </c>
      <c r="AG77" s="73" t="s">
        <v>252</v>
      </c>
      <c r="AH77" s="73"/>
      <c r="AI77" s="73"/>
      <c r="AJ77" s="74"/>
    </row>
    <row r="78" spans="1:36" x14ac:dyDescent="0.2">
      <c r="A78" s="71" t="s">
        <v>144</v>
      </c>
      <c r="B78" s="72"/>
      <c r="C78" s="351"/>
      <c r="D78" s="351"/>
      <c r="E78" s="72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4"/>
    </row>
    <row r="79" spans="1:36" x14ac:dyDescent="0.2">
      <c r="A79" s="26" t="s">
        <v>99</v>
      </c>
      <c r="B79" s="16" t="s">
        <v>69</v>
      </c>
      <c r="C79" s="69"/>
      <c r="D79" s="69"/>
      <c r="E79" s="16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70"/>
    </row>
    <row r="80" spans="1:36" x14ac:dyDescent="0.2">
      <c r="A80" s="71" t="s">
        <v>110</v>
      </c>
      <c r="B80" s="72" t="s">
        <v>242</v>
      </c>
      <c r="C80" s="351" t="s">
        <v>292</v>
      </c>
      <c r="D80" s="351" t="s">
        <v>13</v>
      </c>
      <c r="E80" s="72" t="s">
        <v>290</v>
      </c>
      <c r="F80" s="73"/>
      <c r="G80" s="73"/>
      <c r="H80" s="73" t="s">
        <v>252</v>
      </c>
      <c r="I80" s="73" t="s">
        <v>252</v>
      </c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4"/>
    </row>
    <row r="81" spans="1:36" x14ac:dyDescent="0.2">
      <c r="A81" s="71" t="s">
        <v>145</v>
      </c>
      <c r="B81" s="72" t="s">
        <v>70</v>
      </c>
      <c r="C81" s="351" t="s">
        <v>292</v>
      </c>
      <c r="D81" s="351" t="s">
        <v>13</v>
      </c>
      <c r="E81" s="72" t="s">
        <v>288</v>
      </c>
      <c r="F81" s="73"/>
      <c r="G81" s="73"/>
      <c r="H81" s="73"/>
      <c r="I81" s="73"/>
      <c r="J81" s="73"/>
      <c r="K81" s="73" t="s">
        <v>252</v>
      </c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4"/>
    </row>
    <row r="82" spans="1:36" x14ac:dyDescent="0.2">
      <c r="A82" s="71" t="s">
        <v>146</v>
      </c>
      <c r="B82" s="72" t="s">
        <v>243</v>
      </c>
      <c r="C82" s="351" t="s">
        <v>292</v>
      </c>
      <c r="D82" s="351" t="s">
        <v>13</v>
      </c>
      <c r="E82" s="72" t="s">
        <v>275</v>
      </c>
      <c r="F82" s="73"/>
      <c r="G82" s="73"/>
      <c r="H82" s="73"/>
      <c r="I82" s="73"/>
      <c r="J82" s="73"/>
      <c r="K82" s="73" t="s">
        <v>252</v>
      </c>
      <c r="L82" s="73"/>
      <c r="M82" s="73"/>
      <c r="N82" s="73" t="s">
        <v>252</v>
      </c>
      <c r="O82" s="73"/>
      <c r="P82" s="73"/>
      <c r="Q82" s="73" t="s">
        <v>252</v>
      </c>
      <c r="R82" s="73"/>
      <c r="S82" s="73"/>
      <c r="T82" s="73" t="s">
        <v>252</v>
      </c>
      <c r="U82" s="73"/>
      <c r="V82" s="73"/>
      <c r="W82" s="73" t="s">
        <v>252</v>
      </c>
      <c r="X82" s="73"/>
      <c r="Y82" s="73"/>
      <c r="Z82" s="73" t="s">
        <v>252</v>
      </c>
      <c r="AA82" s="73"/>
      <c r="AB82" s="73"/>
      <c r="AC82" s="73" t="s">
        <v>252</v>
      </c>
      <c r="AD82" s="73"/>
      <c r="AE82" s="73"/>
      <c r="AF82" s="73" t="s">
        <v>252</v>
      </c>
      <c r="AG82" s="73"/>
      <c r="AH82" s="73"/>
      <c r="AI82" s="73" t="s">
        <v>252</v>
      </c>
      <c r="AJ82" s="74"/>
    </row>
    <row r="83" spans="1:36" x14ac:dyDescent="0.2">
      <c r="A83" s="71" t="s">
        <v>147</v>
      </c>
      <c r="B83" s="72" t="s">
        <v>232</v>
      </c>
      <c r="C83" s="351" t="s">
        <v>292</v>
      </c>
      <c r="D83" s="351" t="s">
        <v>13</v>
      </c>
      <c r="E83" s="72" t="s">
        <v>291</v>
      </c>
      <c r="F83" s="73"/>
      <c r="G83" s="73"/>
      <c r="H83" s="73"/>
      <c r="I83" s="73"/>
      <c r="J83" s="73"/>
      <c r="K83" s="73" t="s">
        <v>252</v>
      </c>
      <c r="L83" s="73"/>
      <c r="M83" s="73"/>
      <c r="N83" s="73"/>
      <c r="O83" s="73" t="s">
        <v>252</v>
      </c>
      <c r="P83" s="73"/>
      <c r="Q83" s="73"/>
      <c r="R83" s="73" t="s">
        <v>252</v>
      </c>
      <c r="S83" s="73"/>
      <c r="T83" s="73"/>
      <c r="U83" s="73"/>
      <c r="V83" s="73" t="s">
        <v>252</v>
      </c>
      <c r="W83" s="73"/>
      <c r="X83" s="73" t="s">
        <v>252</v>
      </c>
      <c r="Y83" s="73"/>
      <c r="Z83" s="73"/>
      <c r="AA83" s="73" t="s">
        <v>252</v>
      </c>
      <c r="AB83" s="73"/>
      <c r="AC83" s="73"/>
      <c r="AD83" s="73" t="s">
        <v>252</v>
      </c>
      <c r="AE83" s="73"/>
      <c r="AF83" s="73"/>
      <c r="AG83" s="73" t="s">
        <v>252</v>
      </c>
      <c r="AH83" s="73"/>
      <c r="AI83" s="73" t="s">
        <v>252</v>
      </c>
      <c r="AJ83" s="74"/>
    </row>
    <row r="84" spans="1:36" x14ac:dyDescent="0.2">
      <c r="A84" s="71" t="s">
        <v>148</v>
      </c>
      <c r="B84" s="72" t="s">
        <v>71</v>
      </c>
      <c r="C84" s="351" t="s">
        <v>292</v>
      </c>
      <c r="D84" s="351" t="s">
        <v>13</v>
      </c>
      <c r="E84" s="72" t="s">
        <v>296</v>
      </c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 t="s">
        <v>252</v>
      </c>
      <c r="AJ84" s="74"/>
    </row>
    <row r="85" spans="1:36" x14ac:dyDescent="0.2">
      <c r="A85" s="71" t="s">
        <v>149</v>
      </c>
      <c r="B85" s="72" t="s">
        <v>72</v>
      </c>
      <c r="C85" s="351" t="s">
        <v>292</v>
      </c>
      <c r="D85" s="351" t="s">
        <v>13</v>
      </c>
      <c r="E85" s="72" t="s">
        <v>289</v>
      </c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 t="s">
        <v>252</v>
      </c>
      <c r="AI85" s="73" t="s">
        <v>252</v>
      </c>
      <c r="AJ85" s="74" t="s">
        <v>252</v>
      </c>
    </row>
    <row r="86" spans="1:36" x14ac:dyDescent="0.2">
      <c r="A86" s="71" t="s">
        <v>150</v>
      </c>
      <c r="B86" s="72"/>
      <c r="C86" s="351"/>
      <c r="D86" s="351"/>
      <c r="E86" s="72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4"/>
    </row>
    <row r="87" spans="1:36" x14ac:dyDescent="0.2">
      <c r="A87" s="71" t="s">
        <v>151</v>
      </c>
      <c r="B87" s="75"/>
      <c r="C87" s="352"/>
      <c r="D87" s="352"/>
      <c r="E87" s="75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7"/>
    </row>
    <row r="88" spans="1:36" ht="13.5" thickBot="1" x14ac:dyDescent="0.25">
      <c r="A88" s="27"/>
      <c r="B88" s="14"/>
      <c r="C88" s="46"/>
      <c r="D88" s="46"/>
      <c r="E88" s="14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7"/>
    </row>
    <row r="89" spans="1:36" ht="13.5" thickTop="1" x14ac:dyDescent="0.2">
      <c r="A89" s="28"/>
      <c r="B89" s="15"/>
      <c r="C89" s="48"/>
      <c r="D89" s="48"/>
      <c r="E89" s="15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9"/>
    </row>
  </sheetData>
  <mergeCells count="23">
    <mergeCell ref="M4:O4"/>
    <mergeCell ref="P4:R4"/>
    <mergeCell ref="A1:C1"/>
    <mergeCell ref="D2:D6"/>
    <mergeCell ref="C2:C6"/>
    <mergeCell ref="B2:B6"/>
    <mergeCell ref="A2:A6"/>
    <mergeCell ref="S4:U4"/>
    <mergeCell ref="V4:X4"/>
    <mergeCell ref="AH2:AJ2"/>
    <mergeCell ref="Y2:AG2"/>
    <mergeCell ref="E2:E6"/>
    <mergeCell ref="F2:L2"/>
    <mergeCell ref="F3:L3"/>
    <mergeCell ref="F4:H4"/>
    <mergeCell ref="I4:K4"/>
    <mergeCell ref="Y4:AA4"/>
    <mergeCell ref="AB4:AD4"/>
    <mergeCell ref="AE4:AG4"/>
    <mergeCell ref="AH4:AJ4"/>
    <mergeCell ref="M3:X3"/>
    <mergeCell ref="Y3:AJ3"/>
    <mergeCell ref="M2:X2"/>
  </mergeCells>
  <phoneticPr fontId="8" type="noConversion"/>
  <conditionalFormatting sqref="F9:AJ13 F21:AJ25 F15:AJ19">
    <cfRule type="notContainsBlanks" dxfId="13" priority="4">
      <formula>LEN(TRIM(F9))&gt;0</formula>
    </cfRule>
  </conditionalFormatting>
  <conditionalFormatting sqref="F29:AJ43 F45:AJ59">
    <cfRule type="notContainsBlanks" dxfId="12" priority="2">
      <formula>LEN(TRIM(F29))&gt;0</formula>
    </cfRule>
  </conditionalFormatting>
  <conditionalFormatting sqref="F63:AJ70 F76:AJ78 F80:AJ87 F72:AJ74">
    <cfRule type="notContainsBlanks" dxfId="11" priority="1">
      <formula>LEN(TRIM(F63))&gt;0</formula>
    </cfRule>
  </conditionalFormatting>
  <pageMargins left="0.7" right="0.7" top="0.75" bottom="0.75" header="0.3" footer="0.3"/>
  <pageSetup paperSize="9" orientation="portrait" r:id="rId1"/>
  <ignoredErrors>
    <ignoredError sqref="A9:A8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89"/>
  <sheetViews>
    <sheetView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K55" sqref="K55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2" customWidth="1"/>
    <col min="4" max="4" width="10.7109375" style="2" customWidth="1"/>
    <col min="5" max="14" width="8.7109375" style="2" customWidth="1"/>
    <col min="15" max="15" width="8.7109375" style="1" customWidth="1"/>
    <col min="16" max="16" width="1.7109375" style="1" customWidth="1"/>
    <col min="17" max="26" width="8.7109375" style="2" customWidth="1"/>
    <col min="27" max="27" width="8.7109375" style="1" customWidth="1"/>
    <col min="28" max="16384" width="8.85546875" style="1"/>
  </cols>
  <sheetData>
    <row r="1" spans="1:27" ht="30" customHeight="1" thickTop="1" thickBot="1" x14ac:dyDescent="0.25">
      <c r="A1" s="437" t="s">
        <v>222</v>
      </c>
      <c r="B1" s="438"/>
      <c r="C1" s="438"/>
      <c r="D1" s="438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7"/>
      <c r="Q1" s="298"/>
      <c r="R1" s="296"/>
      <c r="S1" s="296"/>
      <c r="T1" s="296"/>
      <c r="U1" s="296"/>
      <c r="V1" s="296"/>
      <c r="W1" s="296"/>
      <c r="X1" s="296"/>
      <c r="Y1" s="296"/>
      <c r="Z1" s="296"/>
      <c r="AA1" s="297"/>
    </row>
    <row r="2" spans="1:27" ht="14.45" customHeight="1" thickTop="1" x14ac:dyDescent="0.2">
      <c r="A2" s="459" t="s">
        <v>0</v>
      </c>
      <c r="B2" s="461" t="s">
        <v>7</v>
      </c>
      <c r="C2" s="461" t="s">
        <v>1</v>
      </c>
      <c r="D2" s="461" t="s">
        <v>2</v>
      </c>
      <c r="E2" s="295" t="s">
        <v>13</v>
      </c>
      <c r="F2" s="295" t="s">
        <v>152</v>
      </c>
      <c r="G2" s="295" t="s">
        <v>153</v>
      </c>
      <c r="H2" s="295" t="s">
        <v>154</v>
      </c>
      <c r="I2" s="295" t="s">
        <v>155</v>
      </c>
      <c r="J2" s="295" t="s">
        <v>156</v>
      </c>
      <c r="K2" s="295" t="s">
        <v>157</v>
      </c>
      <c r="L2" s="295" t="s">
        <v>158</v>
      </c>
      <c r="M2" s="295" t="s">
        <v>159</v>
      </c>
      <c r="N2" s="295" t="s">
        <v>160</v>
      </c>
      <c r="O2" s="457" t="s">
        <v>6</v>
      </c>
      <c r="Q2" s="301" t="s">
        <v>13</v>
      </c>
      <c r="R2" s="295" t="s">
        <v>152</v>
      </c>
      <c r="S2" s="295" t="s">
        <v>153</v>
      </c>
      <c r="T2" s="295" t="s">
        <v>154</v>
      </c>
      <c r="U2" s="295" t="s">
        <v>155</v>
      </c>
      <c r="V2" s="295" t="s">
        <v>156</v>
      </c>
      <c r="W2" s="295" t="s">
        <v>157</v>
      </c>
      <c r="X2" s="295" t="s">
        <v>158</v>
      </c>
      <c r="Y2" s="295" t="s">
        <v>159</v>
      </c>
      <c r="Z2" s="295" t="s">
        <v>160</v>
      </c>
      <c r="AA2" s="457" t="s">
        <v>6</v>
      </c>
    </row>
    <row r="3" spans="1:27" ht="13.9" customHeight="1" x14ac:dyDescent="0.2">
      <c r="A3" s="459"/>
      <c r="B3" s="461"/>
      <c r="C3" s="461"/>
      <c r="D3" s="461"/>
      <c r="E3" s="78" t="str">
        <f>PARTNERS!D3</f>
        <v>NL</v>
      </c>
      <c r="F3" s="78" t="str">
        <f>PARTNERS!D4</f>
        <v>DK</v>
      </c>
      <c r="G3" s="78" t="str">
        <f>PARTNERS!D5</f>
        <v>ES</v>
      </c>
      <c r="H3" s="78" t="str">
        <f>PARTNERS!D6</f>
        <v>PL</v>
      </c>
      <c r="I3" s="78" t="str">
        <f>PARTNERS!D7</f>
        <v>RO</v>
      </c>
      <c r="J3" s="78" t="str">
        <f>PARTNERS!D8</f>
        <v>HU</v>
      </c>
      <c r="K3" s="78" t="str">
        <f>PARTNERS!D9</f>
        <v>FI</v>
      </c>
      <c r="L3" s="78" t="str">
        <f>PARTNERS!D10</f>
        <v>IT</v>
      </c>
      <c r="M3" s="78" t="str">
        <f>PARTNERS!D11</f>
        <v>MK</v>
      </c>
      <c r="N3" s="78" t="str">
        <f>PARTNERS!D12</f>
        <v>ES</v>
      </c>
      <c r="O3" s="457"/>
      <c r="Q3" s="167" t="str">
        <f>PARTNERS!D3</f>
        <v>NL</v>
      </c>
      <c r="R3" s="78" t="str">
        <f>PARTNERS!D4</f>
        <v>DK</v>
      </c>
      <c r="S3" s="78" t="str">
        <f>PARTNERS!D5</f>
        <v>ES</v>
      </c>
      <c r="T3" s="78" t="str">
        <f>PARTNERS!D6</f>
        <v>PL</v>
      </c>
      <c r="U3" s="78" t="str">
        <f>PARTNERS!D7</f>
        <v>RO</v>
      </c>
      <c r="V3" s="78" t="str">
        <f>PARTNERS!D8</f>
        <v>HU</v>
      </c>
      <c r="W3" s="78" t="str">
        <f>PARTNERS!D9</f>
        <v>FI</v>
      </c>
      <c r="X3" s="78" t="str">
        <f>PARTNERS!D10</f>
        <v>IT</v>
      </c>
      <c r="Y3" s="78" t="str">
        <f>PARTNERS!D11</f>
        <v>MK</v>
      </c>
      <c r="Z3" s="78" t="str">
        <f>PARTNERS!D12</f>
        <v>ES</v>
      </c>
      <c r="AA3" s="457"/>
    </row>
    <row r="4" spans="1:27" ht="13.9" customHeight="1" x14ac:dyDescent="0.2">
      <c r="A4" s="459"/>
      <c r="B4" s="461"/>
      <c r="C4" s="461"/>
      <c r="D4" s="461"/>
      <c r="E4" s="78" t="str">
        <f>PARTNERS!B3</f>
        <v>Eindhoven</v>
      </c>
      <c r="F4" s="78" t="str">
        <f>PARTNERS!B4</f>
        <v xml:space="preserve">Aarhus </v>
      </c>
      <c r="G4" s="78" t="str">
        <f>PARTNERS!B5</f>
        <v>Cartagena</v>
      </c>
      <c r="H4" s="78" t="str">
        <f>PARTNERS!B6</f>
        <v>Gdańsk</v>
      </c>
      <c r="I4" s="78" t="str">
        <f>PARTNERS!B7</f>
        <v>Iași</v>
      </c>
      <c r="J4" s="78" t="str">
        <f>PARTNERS!B8</f>
        <v>Veszprém</v>
      </c>
      <c r="K4" s="78" t="str">
        <f>PARTNERS!B9</f>
        <v>Oulu</v>
      </c>
      <c r="L4" s="78" t="str">
        <f>PARTNERS!B10</f>
        <v>Perugia</v>
      </c>
      <c r="M4" s="78" t="str">
        <f>PARTNERS!B11</f>
        <v>Тetovo</v>
      </c>
      <c r="N4" s="78" t="str">
        <f>PARTNERS!B12</f>
        <v>Viladecans</v>
      </c>
      <c r="O4" s="457"/>
      <c r="Q4" s="167" t="str">
        <f>PARTNERS!B3</f>
        <v>Eindhoven</v>
      </c>
      <c r="R4" s="78" t="str">
        <f>PARTNERS!B4</f>
        <v xml:space="preserve">Aarhus </v>
      </c>
      <c r="S4" s="78" t="str">
        <f>PARTNERS!B5</f>
        <v>Cartagena</v>
      </c>
      <c r="T4" s="78" t="str">
        <f>PARTNERS!B6</f>
        <v>Gdańsk</v>
      </c>
      <c r="U4" s="78" t="str">
        <f>PARTNERS!B7</f>
        <v>Iași</v>
      </c>
      <c r="V4" s="78" t="str">
        <f>PARTNERS!B8</f>
        <v>Veszprém</v>
      </c>
      <c r="W4" s="78" t="str">
        <f>PARTNERS!B9</f>
        <v>Oulu</v>
      </c>
      <c r="X4" s="78" t="str">
        <f>PARTNERS!B10</f>
        <v>Perugia</v>
      </c>
      <c r="Y4" s="78" t="str">
        <f>PARTNERS!B11</f>
        <v>Тetovo</v>
      </c>
      <c r="Z4" s="78" t="str">
        <f>PARTNERS!B12</f>
        <v>Viladecans</v>
      </c>
      <c r="AA4" s="457"/>
    </row>
    <row r="5" spans="1:27" ht="13.9" customHeight="1" x14ac:dyDescent="0.2">
      <c r="A5" s="459"/>
      <c r="B5" s="461"/>
      <c r="C5" s="461"/>
      <c r="D5" s="461"/>
      <c r="E5" s="288">
        <f>PARTNERS!G3</f>
        <v>360</v>
      </c>
      <c r="F5" s="288">
        <f>PARTNERS!G4</f>
        <v>290</v>
      </c>
      <c r="G5" s="288">
        <f>PARTNERS!G5</f>
        <v>180</v>
      </c>
      <c r="H5" s="288">
        <f>PARTNERS!G6</f>
        <v>150</v>
      </c>
      <c r="I5" s="288">
        <f>PARTNERS!G7</f>
        <v>180</v>
      </c>
      <c r="J5" s="288">
        <f>PARTNERS!G8</f>
        <v>120</v>
      </c>
      <c r="K5" s="288">
        <f>PARTNERS!G9</f>
        <v>250</v>
      </c>
      <c r="L5" s="288">
        <f>PARTNERS!G10</f>
        <v>180</v>
      </c>
      <c r="M5" s="288">
        <f>PARTNERS!G11</f>
        <v>85</v>
      </c>
      <c r="N5" s="240">
        <f>PARTNERS!G12</f>
        <v>180</v>
      </c>
      <c r="O5" s="463"/>
      <c r="Q5" s="238"/>
      <c r="R5" s="239"/>
      <c r="S5" s="239"/>
      <c r="T5" s="239"/>
      <c r="U5" s="239"/>
      <c r="V5" s="239"/>
      <c r="W5" s="239"/>
      <c r="X5" s="239"/>
      <c r="Y5" s="239"/>
      <c r="Z5" s="240"/>
      <c r="AA5" s="457"/>
    </row>
    <row r="6" spans="1:27" ht="15" customHeight="1" thickBot="1" x14ac:dyDescent="0.25">
      <c r="A6" s="460"/>
      <c r="B6" s="462"/>
      <c r="C6" s="462"/>
      <c r="D6" s="462"/>
      <c r="E6" s="78" t="str">
        <f>PARTNERS!C3</f>
        <v>EIN</v>
      </c>
      <c r="F6" s="78" t="str">
        <f>PARTNERS!C4</f>
        <v>AAR</v>
      </c>
      <c r="G6" s="78" t="str">
        <f>PARTNERS!C5</f>
        <v>CAR</v>
      </c>
      <c r="H6" s="78" t="str">
        <f>PARTNERS!C6</f>
        <v>GDA</v>
      </c>
      <c r="I6" s="78" t="str">
        <f>PARTNERS!C7</f>
        <v>IAS</v>
      </c>
      <c r="J6" s="78" t="str">
        <f>PARTNERS!C8</f>
        <v>VES</v>
      </c>
      <c r="K6" s="78" t="str">
        <f>PARTNERS!C9</f>
        <v>OUL</v>
      </c>
      <c r="L6" s="78" t="str">
        <f>PARTNERS!C10</f>
        <v>PER</v>
      </c>
      <c r="M6" s="78" t="str">
        <f>PARTNERS!C11</f>
        <v>TET</v>
      </c>
      <c r="N6" s="78" t="str">
        <f>PARTNERS!C12</f>
        <v>VIL</v>
      </c>
      <c r="O6" s="458"/>
      <c r="Q6" s="299" t="str">
        <f>PARTNERS!C3</f>
        <v>EIN</v>
      </c>
      <c r="R6" s="300" t="str">
        <f>PARTNERS!C4</f>
        <v>AAR</v>
      </c>
      <c r="S6" s="300" t="str">
        <f>PARTNERS!C5</f>
        <v>CAR</v>
      </c>
      <c r="T6" s="300" t="str">
        <f>PARTNERS!C6</f>
        <v>GDA</v>
      </c>
      <c r="U6" s="300" t="str">
        <f>PARTNERS!C7</f>
        <v>IAS</v>
      </c>
      <c r="V6" s="300" t="str">
        <f>PARTNERS!C8</f>
        <v>VES</v>
      </c>
      <c r="W6" s="300" t="str">
        <f>PARTNERS!C9</f>
        <v>OUL</v>
      </c>
      <c r="X6" s="300" t="str">
        <f>PARTNERS!C10</f>
        <v>PER</v>
      </c>
      <c r="Y6" s="300" t="str">
        <f>PARTNERS!C11</f>
        <v>TET</v>
      </c>
      <c r="Z6" s="300" t="str">
        <f>PARTNERS!C12</f>
        <v>VIL</v>
      </c>
      <c r="AA6" s="458"/>
    </row>
    <row r="7" spans="1:27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9"/>
      <c r="P7" s="210"/>
      <c r="Q7" s="211"/>
      <c r="R7" s="208"/>
      <c r="S7" s="208"/>
      <c r="T7" s="208"/>
      <c r="U7" s="208"/>
      <c r="V7" s="208"/>
      <c r="W7" s="208"/>
      <c r="X7" s="208"/>
      <c r="Y7" s="208"/>
      <c r="Z7" s="208"/>
      <c r="AA7" s="209"/>
    </row>
    <row r="8" spans="1:27" x14ac:dyDescent="0.2">
      <c r="A8" s="168" t="str">
        <f>IF(ISBLANK(IMPLEMENTATION!A8)," ",IMPLEMENTATION!A8)</f>
        <v>1.1</v>
      </c>
      <c r="B8" s="169" t="str">
        <f>IF(ISBLANK(IMPLEMENTATION!B8)," ",IMPLEMENTATION!B8)</f>
        <v>Start-up and overall coordination</v>
      </c>
      <c r="C8" s="354" t="str">
        <f>IF(ISBLANK(IMPLEMENTATION!C8)," ",IMPLEMENTATION!C8)</f>
        <v xml:space="preserve"> </v>
      </c>
      <c r="D8" s="354" t="str">
        <f>IF(ISBLANK(IMPLEMENTATION!D8)," ",IMPLEMENTATION!D8)</f>
        <v xml:space="preserve"> </v>
      </c>
      <c r="E8" s="181">
        <f>SUM(E9:E13)</f>
        <v>21</v>
      </c>
      <c r="F8" s="181">
        <f t="shared" ref="F8:O8" si="0">SUM(F9:F13)</f>
        <v>9</v>
      </c>
      <c r="G8" s="181">
        <f t="shared" si="0"/>
        <v>9</v>
      </c>
      <c r="H8" s="181">
        <f t="shared" si="0"/>
        <v>9</v>
      </c>
      <c r="I8" s="181">
        <f t="shared" si="0"/>
        <v>9</v>
      </c>
      <c r="J8" s="181">
        <f t="shared" si="0"/>
        <v>9</v>
      </c>
      <c r="K8" s="181">
        <f t="shared" si="0"/>
        <v>9</v>
      </c>
      <c r="L8" s="181">
        <f t="shared" si="0"/>
        <v>9</v>
      </c>
      <c r="M8" s="181">
        <f t="shared" si="0"/>
        <v>9</v>
      </c>
      <c r="N8" s="181">
        <f t="shared" si="0"/>
        <v>9</v>
      </c>
      <c r="O8" s="212">
        <f t="shared" si="0"/>
        <v>102</v>
      </c>
      <c r="P8" s="210"/>
      <c r="Q8" s="180">
        <f>SUM(Q9:Q13)</f>
        <v>7560</v>
      </c>
      <c r="R8" s="181">
        <f t="shared" ref="R8:AA8" si="1">SUM(R9:R13)</f>
        <v>2610</v>
      </c>
      <c r="S8" s="181">
        <f t="shared" si="1"/>
        <v>1620</v>
      </c>
      <c r="T8" s="181">
        <f t="shared" si="1"/>
        <v>1350</v>
      </c>
      <c r="U8" s="181">
        <f t="shared" si="1"/>
        <v>1620</v>
      </c>
      <c r="V8" s="181">
        <f t="shared" si="1"/>
        <v>1080</v>
      </c>
      <c r="W8" s="181">
        <f t="shared" si="1"/>
        <v>2250</v>
      </c>
      <c r="X8" s="181">
        <f t="shared" si="1"/>
        <v>1620</v>
      </c>
      <c r="Y8" s="181">
        <f t="shared" si="1"/>
        <v>765</v>
      </c>
      <c r="Z8" s="181">
        <f t="shared" si="1"/>
        <v>1620</v>
      </c>
      <c r="AA8" s="212">
        <f t="shared" si="1"/>
        <v>22095</v>
      </c>
    </row>
    <row r="9" spans="1:27" x14ac:dyDescent="0.2">
      <c r="A9" s="170" t="str">
        <f>IF(ISBLANK(IMPLEMENTATION!A9)," ",IMPLEMENTATION!A9)</f>
        <v>1.1.1</v>
      </c>
      <c r="B9" s="171" t="str">
        <f>IF(ISBLANK(IMPLEMENTATION!B9)," ",IMPLEMENTATION!B9)</f>
        <v>Signature of the Subsidy Contract</v>
      </c>
      <c r="C9" s="355" t="str">
        <f>IF(ISBLANK(IMPLEMENTATION!C9)," ",IMPLEMENTATION!C9)</f>
        <v>LP</v>
      </c>
      <c r="D9" s="355" t="str">
        <f>IF(ISBLANK(IMPLEMENTATION!D9)," ",IMPLEMENTATION!D9)</f>
        <v xml:space="preserve"> </v>
      </c>
      <c r="E9" s="183">
        <v>1</v>
      </c>
      <c r="F9" s="183">
        <v>1</v>
      </c>
      <c r="G9" s="183">
        <v>1</v>
      </c>
      <c r="H9" s="183">
        <v>1</v>
      </c>
      <c r="I9" s="183">
        <v>1</v>
      </c>
      <c r="J9" s="183">
        <v>1</v>
      </c>
      <c r="K9" s="183">
        <v>1</v>
      </c>
      <c r="L9" s="183">
        <v>1</v>
      </c>
      <c r="M9" s="183">
        <v>1</v>
      </c>
      <c r="N9" s="183">
        <v>1</v>
      </c>
      <c r="O9" s="213">
        <f>SUM(E9:N9)</f>
        <v>10</v>
      </c>
      <c r="P9" s="210"/>
      <c r="Q9" s="182">
        <f>E9*E$5</f>
        <v>360</v>
      </c>
      <c r="R9" s="183">
        <f t="shared" ref="R9:Z13" si="2">F9*F$5</f>
        <v>290</v>
      </c>
      <c r="S9" s="183">
        <f t="shared" si="2"/>
        <v>180</v>
      </c>
      <c r="T9" s="183">
        <f t="shared" si="2"/>
        <v>150</v>
      </c>
      <c r="U9" s="183">
        <f t="shared" si="2"/>
        <v>180</v>
      </c>
      <c r="V9" s="183">
        <f t="shared" si="2"/>
        <v>120</v>
      </c>
      <c r="W9" s="183">
        <f t="shared" si="2"/>
        <v>250</v>
      </c>
      <c r="X9" s="183">
        <f t="shared" si="2"/>
        <v>180</v>
      </c>
      <c r="Y9" s="183">
        <f t="shared" si="2"/>
        <v>85</v>
      </c>
      <c r="Z9" s="183">
        <f t="shared" si="2"/>
        <v>180</v>
      </c>
      <c r="AA9" s="213">
        <f>SUM(Q9:Z9)</f>
        <v>1975</v>
      </c>
    </row>
    <row r="10" spans="1:27" x14ac:dyDescent="0.2">
      <c r="A10" s="170" t="str">
        <f>IF(ISBLANK(IMPLEMENTATION!A10)," ",IMPLEMENTATION!A10)</f>
        <v>1.1.2</v>
      </c>
      <c r="B10" s="171" t="str">
        <f>IF(ISBLANK(IMPLEMENTATION!B10)," ",IMPLEMENTATION!B10)</f>
        <v>Signature of the Joint Convention</v>
      </c>
      <c r="C10" s="355" t="str">
        <f>IF(ISBLANK(IMPLEMENTATION!C10)," ",IMPLEMENTATION!C10)</f>
        <v>LP</v>
      </c>
      <c r="D10" s="355" t="str">
        <f>IF(ISBLANK(IMPLEMENTATION!D10)," ",IMPLEMENTATION!D10)</f>
        <v>All PPs</v>
      </c>
      <c r="E10" s="183">
        <v>2</v>
      </c>
      <c r="F10" s="183">
        <v>1</v>
      </c>
      <c r="G10" s="183">
        <v>1</v>
      </c>
      <c r="H10" s="183">
        <v>1</v>
      </c>
      <c r="I10" s="183">
        <v>1</v>
      </c>
      <c r="J10" s="183">
        <v>1</v>
      </c>
      <c r="K10" s="183">
        <v>1</v>
      </c>
      <c r="L10" s="183">
        <v>1</v>
      </c>
      <c r="M10" s="183">
        <v>1</v>
      </c>
      <c r="N10" s="183">
        <v>1</v>
      </c>
      <c r="O10" s="213">
        <f t="shared" ref="O10:O25" si="3">SUM(E10:N10)</f>
        <v>11</v>
      </c>
      <c r="P10" s="210"/>
      <c r="Q10" s="182">
        <f t="shared" ref="Q10:Q13" si="4">E10*E$5</f>
        <v>720</v>
      </c>
      <c r="R10" s="183">
        <f t="shared" si="2"/>
        <v>290</v>
      </c>
      <c r="S10" s="183">
        <f t="shared" si="2"/>
        <v>180</v>
      </c>
      <c r="T10" s="183">
        <f t="shared" si="2"/>
        <v>150</v>
      </c>
      <c r="U10" s="183">
        <f t="shared" si="2"/>
        <v>180</v>
      </c>
      <c r="V10" s="183">
        <f t="shared" si="2"/>
        <v>120</v>
      </c>
      <c r="W10" s="183">
        <f t="shared" si="2"/>
        <v>250</v>
      </c>
      <c r="X10" s="183">
        <f t="shared" si="2"/>
        <v>180</v>
      </c>
      <c r="Y10" s="183">
        <f t="shared" si="2"/>
        <v>85</v>
      </c>
      <c r="Z10" s="183">
        <f t="shared" si="2"/>
        <v>180</v>
      </c>
      <c r="AA10" s="213">
        <f t="shared" ref="AA10:AA25" si="5">SUM(Q10:Z10)</f>
        <v>2335</v>
      </c>
    </row>
    <row r="11" spans="1:27" x14ac:dyDescent="0.2">
      <c r="A11" s="170" t="str">
        <f>IF(ISBLANK(IMPLEMENTATION!A11)," ",IMPLEMENTATION!A11)</f>
        <v>1.1.3</v>
      </c>
      <c r="B11" s="171" t="str">
        <f>IF(ISBLANK(IMPLEMENTATION!B11)," ",IMPLEMENTATION!B11)</f>
        <v xml:space="preserve">Setting up project teams: project coordinator, ULG coordinator, comm. officer, </v>
      </c>
      <c r="C11" s="355" t="str">
        <f>IF(ISBLANK(IMPLEMENTATION!C11)," ",IMPLEMENTATION!C11)</f>
        <v>LP</v>
      </c>
      <c r="D11" s="355" t="str">
        <f>IF(ISBLANK(IMPLEMENTATION!D11)," ",IMPLEMENTATION!D11)</f>
        <v>All PPs</v>
      </c>
      <c r="E11" s="183">
        <v>2</v>
      </c>
      <c r="F11" s="183">
        <v>2</v>
      </c>
      <c r="G11" s="183">
        <v>2</v>
      </c>
      <c r="H11" s="183">
        <v>2</v>
      </c>
      <c r="I11" s="183">
        <v>2</v>
      </c>
      <c r="J11" s="183">
        <v>2</v>
      </c>
      <c r="K11" s="183">
        <v>2</v>
      </c>
      <c r="L11" s="183">
        <v>2</v>
      </c>
      <c r="M11" s="183">
        <v>2</v>
      </c>
      <c r="N11" s="183">
        <v>2</v>
      </c>
      <c r="O11" s="213">
        <f t="shared" si="3"/>
        <v>20</v>
      </c>
      <c r="P11" s="210"/>
      <c r="Q11" s="182">
        <f t="shared" si="4"/>
        <v>720</v>
      </c>
      <c r="R11" s="183">
        <f t="shared" si="2"/>
        <v>580</v>
      </c>
      <c r="S11" s="183">
        <f t="shared" si="2"/>
        <v>360</v>
      </c>
      <c r="T11" s="183">
        <f t="shared" si="2"/>
        <v>300</v>
      </c>
      <c r="U11" s="183">
        <f t="shared" si="2"/>
        <v>360</v>
      </c>
      <c r="V11" s="183">
        <f t="shared" si="2"/>
        <v>240</v>
      </c>
      <c r="W11" s="183">
        <f t="shared" si="2"/>
        <v>500</v>
      </c>
      <c r="X11" s="183">
        <f t="shared" si="2"/>
        <v>360</v>
      </c>
      <c r="Y11" s="183">
        <f t="shared" si="2"/>
        <v>170</v>
      </c>
      <c r="Z11" s="183">
        <f t="shared" si="2"/>
        <v>360</v>
      </c>
      <c r="AA11" s="213">
        <f t="shared" si="5"/>
        <v>3950</v>
      </c>
    </row>
    <row r="12" spans="1:27" x14ac:dyDescent="0.2">
      <c r="A12" s="170" t="str">
        <f>IF(ISBLANK(IMPLEMENTATION!A12)," ",IMPLEMENTATION!A12)</f>
        <v>1.1.4</v>
      </c>
      <c r="B12" s="171" t="str">
        <f>IF(ISBLANK(IMPLEMENTATION!B12)," ",IMPLEMENTATION!B12)</f>
        <v>Overall project and financial management (incl. the network and ad-hoc expert)</v>
      </c>
      <c r="C12" s="355" t="str">
        <f>IF(ISBLANK(IMPLEMENTATION!C12)," ",IMPLEMENTATION!C12)</f>
        <v>LP</v>
      </c>
      <c r="D12" s="355" t="str">
        <f>IF(ISBLANK(IMPLEMENTATION!D12)," ",IMPLEMENTATION!D12)</f>
        <v>All PPs</v>
      </c>
      <c r="E12" s="183">
        <v>16</v>
      </c>
      <c r="F12" s="183">
        <v>5</v>
      </c>
      <c r="G12" s="183">
        <v>5</v>
      </c>
      <c r="H12" s="183">
        <v>5</v>
      </c>
      <c r="I12" s="183">
        <v>5</v>
      </c>
      <c r="J12" s="183">
        <v>5</v>
      </c>
      <c r="K12" s="183">
        <v>5</v>
      </c>
      <c r="L12" s="183">
        <v>5</v>
      </c>
      <c r="M12" s="183">
        <v>5</v>
      </c>
      <c r="N12" s="183">
        <v>5</v>
      </c>
      <c r="O12" s="213">
        <f t="shared" si="3"/>
        <v>61</v>
      </c>
      <c r="P12" s="210"/>
      <c r="Q12" s="182">
        <f t="shared" si="4"/>
        <v>5760</v>
      </c>
      <c r="R12" s="183">
        <f t="shared" si="2"/>
        <v>1450</v>
      </c>
      <c r="S12" s="183">
        <f t="shared" si="2"/>
        <v>900</v>
      </c>
      <c r="T12" s="183">
        <f t="shared" si="2"/>
        <v>750</v>
      </c>
      <c r="U12" s="183">
        <f t="shared" si="2"/>
        <v>900</v>
      </c>
      <c r="V12" s="183">
        <f t="shared" si="2"/>
        <v>600</v>
      </c>
      <c r="W12" s="183">
        <f t="shared" si="2"/>
        <v>1250</v>
      </c>
      <c r="X12" s="183">
        <f t="shared" si="2"/>
        <v>900</v>
      </c>
      <c r="Y12" s="183">
        <f t="shared" si="2"/>
        <v>425</v>
      </c>
      <c r="Z12" s="183">
        <f t="shared" si="2"/>
        <v>900</v>
      </c>
      <c r="AA12" s="213">
        <f t="shared" si="5"/>
        <v>13835</v>
      </c>
    </row>
    <row r="13" spans="1:27" x14ac:dyDescent="0.2">
      <c r="A13" s="170" t="str">
        <f>IF(ISBLANK(IMPLEMENTATION!A13)," ",IMPLEMENTATION!A13)</f>
        <v>1.1.5</v>
      </c>
      <c r="B13" s="171" t="str">
        <f>IF(ISBLANK(IMPLEMENTATION!B13)," ",IMPLEMENTATION!B13)</f>
        <v xml:space="preserve"> </v>
      </c>
      <c r="C13" s="355" t="str">
        <f>IF(ISBLANK(IMPLEMENTATION!C13)," ",IMPLEMENTATION!C13)</f>
        <v xml:space="preserve"> </v>
      </c>
      <c r="D13" s="355" t="str">
        <f>IF(ISBLANK(IMPLEMENTATION!D13)," ",IMPLEMENTATION!D13)</f>
        <v xml:space="preserve"> 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213">
        <f t="shared" si="3"/>
        <v>0</v>
      </c>
      <c r="P13" s="210"/>
      <c r="Q13" s="182">
        <f t="shared" si="4"/>
        <v>0</v>
      </c>
      <c r="R13" s="183">
        <f t="shared" si="2"/>
        <v>0</v>
      </c>
      <c r="S13" s="183">
        <f t="shared" si="2"/>
        <v>0</v>
      </c>
      <c r="T13" s="183">
        <f t="shared" si="2"/>
        <v>0</v>
      </c>
      <c r="U13" s="183">
        <f t="shared" si="2"/>
        <v>0</v>
      </c>
      <c r="V13" s="183">
        <f t="shared" si="2"/>
        <v>0</v>
      </c>
      <c r="W13" s="183">
        <f t="shared" si="2"/>
        <v>0</v>
      </c>
      <c r="X13" s="183">
        <f t="shared" si="2"/>
        <v>0</v>
      </c>
      <c r="Y13" s="183">
        <f t="shared" si="2"/>
        <v>0</v>
      </c>
      <c r="Z13" s="183">
        <f t="shared" si="2"/>
        <v>0</v>
      </c>
      <c r="AA13" s="213">
        <f t="shared" si="5"/>
        <v>0</v>
      </c>
    </row>
    <row r="14" spans="1:27" x14ac:dyDescent="0.2">
      <c r="A14" s="168" t="str">
        <f>IF(ISBLANK(IMPLEMENTATION!A14)," ",IMPLEMENTATION!A14)</f>
        <v>1.2</v>
      </c>
      <c r="B14" s="169" t="str">
        <f>IF(ISBLANK(IMPLEMENTATION!B14)," ",IMPLEMENTATION!B14)</f>
        <v>Coordination meetings and mid-term reflection</v>
      </c>
      <c r="C14" s="354" t="str">
        <f>IF(ISBLANK(IMPLEMENTATION!C14)," ",IMPLEMENTATION!C14)</f>
        <v xml:space="preserve"> </v>
      </c>
      <c r="D14" s="354" t="str">
        <f>IF(ISBLANK(IMPLEMENTATION!D14)," ",IMPLEMENTATION!D14)</f>
        <v xml:space="preserve"> </v>
      </c>
      <c r="E14" s="181">
        <f>SUM(E15:E19)</f>
        <v>4</v>
      </c>
      <c r="F14" s="181">
        <f t="shared" ref="F14:O14" si="6">SUM(F15:F19)</f>
        <v>3</v>
      </c>
      <c r="G14" s="181">
        <f t="shared" si="6"/>
        <v>3</v>
      </c>
      <c r="H14" s="181">
        <f t="shared" si="6"/>
        <v>3</v>
      </c>
      <c r="I14" s="181">
        <f t="shared" si="6"/>
        <v>3</v>
      </c>
      <c r="J14" s="181">
        <f t="shared" si="6"/>
        <v>3</v>
      </c>
      <c r="K14" s="181">
        <f t="shared" si="6"/>
        <v>3</v>
      </c>
      <c r="L14" s="181">
        <f t="shared" si="6"/>
        <v>3</v>
      </c>
      <c r="M14" s="181">
        <f t="shared" si="6"/>
        <v>3</v>
      </c>
      <c r="N14" s="181">
        <f t="shared" si="6"/>
        <v>3</v>
      </c>
      <c r="O14" s="212">
        <f t="shared" si="6"/>
        <v>31</v>
      </c>
      <c r="P14" s="210"/>
      <c r="Q14" s="180">
        <f>SUM(Q15:Q19)</f>
        <v>1440</v>
      </c>
      <c r="R14" s="181">
        <f t="shared" ref="R14:AA14" si="7">SUM(R15:R19)</f>
        <v>870</v>
      </c>
      <c r="S14" s="181">
        <f t="shared" si="7"/>
        <v>540</v>
      </c>
      <c r="T14" s="181">
        <f t="shared" si="7"/>
        <v>450</v>
      </c>
      <c r="U14" s="181">
        <f t="shared" si="7"/>
        <v>540</v>
      </c>
      <c r="V14" s="181">
        <f t="shared" si="7"/>
        <v>360</v>
      </c>
      <c r="W14" s="181">
        <f t="shared" si="7"/>
        <v>750</v>
      </c>
      <c r="X14" s="181">
        <f t="shared" si="7"/>
        <v>540</v>
      </c>
      <c r="Y14" s="181">
        <f t="shared" si="7"/>
        <v>255</v>
      </c>
      <c r="Z14" s="181">
        <f t="shared" si="7"/>
        <v>540</v>
      </c>
      <c r="AA14" s="212">
        <f t="shared" si="7"/>
        <v>6285</v>
      </c>
    </row>
    <row r="15" spans="1:27" x14ac:dyDescent="0.2">
      <c r="A15" s="170" t="str">
        <f>IF(ISBLANK(IMPLEMENTATION!A15)," ",IMPLEMENTATION!A15)</f>
        <v>1.2.1</v>
      </c>
      <c r="B15" s="171" t="str">
        <f>IF(ISBLANK(IMPLEMENTATION!B15)," ",IMPLEMENTATION!B15)</f>
        <v>Coordination meetings of project coordinators linked to the partner meetings</v>
      </c>
      <c r="C15" s="355" t="str">
        <f>IF(ISBLANK(IMPLEMENTATION!C15)," ",IMPLEMENTATION!C15)</f>
        <v>LP</v>
      </c>
      <c r="D15" s="355" t="str">
        <f>IF(ISBLANK(IMPLEMENTATION!D15)," ",IMPLEMENTATION!D15)</f>
        <v>All PPs</v>
      </c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213">
        <f t="shared" si="3"/>
        <v>0</v>
      </c>
      <c r="P15" s="210"/>
      <c r="Q15" s="182">
        <f t="shared" ref="Q15:Q19" si="8">E15*E$5</f>
        <v>0</v>
      </c>
      <c r="R15" s="183">
        <f t="shared" ref="R15:R19" si="9">F15*F$5</f>
        <v>0</v>
      </c>
      <c r="S15" s="183">
        <f t="shared" ref="S15:S19" si="10">G15*G$5</f>
        <v>0</v>
      </c>
      <c r="T15" s="183">
        <f t="shared" ref="T15:T19" si="11">H15*H$5</f>
        <v>0</v>
      </c>
      <c r="U15" s="183">
        <f t="shared" ref="U15:U19" si="12">I15*I$5</f>
        <v>0</v>
      </c>
      <c r="V15" s="183">
        <f t="shared" ref="V15:V19" si="13">J15*J$5</f>
        <v>0</v>
      </c>
      <c r="W15" s="183">
        <f t="shared" ref="W15:W19" si="14">K15*K$5</f>
        <v>0</v>
      </c>
      <c r="X15" s="183">
        <f t="shared" ref="X15:X19" si="15">L15*L$5</f>
        <v>0</v>
      </c>
      <c r="Y15" s="183">
        <f t="shared" ref="Y15:Y19" si="16">M15*M$5</f>
        <v>0</v>
      </c>
      <c r="Z15" s="183">
        <f t="shared" ref="Z15:Z19" si="17">N15*N$5</f>
        <v>0</v>
      </c>
      <c r="AA15" s="213">
        <f t="shared" si="5"/>
        <v>0</v>
      </c>
    </row>
    <row r="16" spans="1:27" x14ac:dyDescent="0.2">
      <c r="A16" s="170" t="str">
        <f>IF(ISBLANK(IMPLEMENTATION!A16)," ",IMPLEMENTATION!A16)</f>
        <v>1.2.2</v>
      </c>
      <c r="B16" s="171" t="str">
        <f>IF(ISBLANK(IMPLEMENTATION!B16)," ",IMPLEMENTATION!B16)</f>
        <v>Online coordination meetings</v>
      </c>
      <c r="C16" s="355" t="str">
        <f>IF(ISBLANK(IMPLEMENTATION!C16)," ",IMPLEMENTATION!C16)</f>
        <v>LP/LE</v>
      </c>
      <c r="D16" s="355" t="str">
        <f>IF(ISBLANK(IMPLEMENTATION!D16)," ",IMPLEMENTATION!D16)</f>
        <v>All PPs</v>
      </c>
      <c r="E16" s="183">
        <v>2</v>
      </c>
      <c r="F16" s="183">
        <v>2</v>
      </c>
      <c r="G16" s="183">
        <v>2</v>
      </c>
      <c r="H16" s="183">
        <v>2</v>
      </c>
      <c r="I16" s="183">
        <v>2</v>
      </c>
      <c r="J16" s="183">
        <v>2</v>
      </c>
      <c r="K16" s="183">
        <v>2</v>
      </c>
      <c r="L16" s="183">
        <v>2</v>
      </c>
      <c r="M16" s="183">
        <v>2</v>
      </c>
      <c r="N16" s="183">
        <v>2</v>
      </c>
      <c r="O16" s="213">
        <f t="shared" si="3"/>
        <v>20</v>
      </c>
      <c r="P16" s="210"/>
      <c r="Q16" s="182">
        <f t="shared" si="8"/>
        <v>720</v>
      </c>
      <c r="R16" s="183">
        <f t="shared" si="9"/>
        <v>580</v>
      </c>
      <c r="S16" s="183">
        <f t="shared" si="10"/>
        <v>360</v>
      </c>
      <c r="T16" s="183">
        <f t="shared" si="11"/>
        <v>300</v>
      </c>
      <c r="U16" s="183">
        <f t="shared" si="12"/>
        <v>360</v>
      </c>
      <c r="V16" s="183">
        <f t="shared" si="13"/>
        <v>240</v>
      </c>
      <c r="W16" s="183">
        <f t="shared" si="14"/>
        <v>500</v>
      </c>
      <c r="X16" s="183">
        <f t="shared" si="15"/>
        <v>360</v>
      </c>
      <c r="Y16" s="183">
        <f t="shared" si="16"/>
        <v>170</v>
      </c>
      <c r="Z16" s="183">
        <f t="shared" si="17"/>
        <v>360</v>
      </c>
      <c r="AA16" s="213">
        <f t="shared" si="5"/>
        <v>3950</v>
      </c>
    </row>
    <row r="17" spans="1:27" x14ac:dyDescent="0.2">
      <c r="A17" s="170" t="str">
        <f>IF(ISBLANK(IMPLEMENTATION!A17)," ",IMPLEMENTATION!A17)</f>
        <v>1.2.3</v>
      </c>
      <c r="B17" s="171" t="str">
        <f>IF(ISBLANK(IMPLEMENTATION!B17)," ",IMPLEMENTATION!B17)</f>
        <v>Mid-term reflection and if needed, Reprogramming Procedure</v>
      </c>
      <c r="C17" s="355" t="str">
        <f>IF(ISBLANK(IMPLEMENTATION!C17)," ",IMPLEMENTATION!C17)</f>
        <v>LP/LE</v>
      </c>
      <c r="D17" s="355" t="str">
        <f>IF(ISBLANK(IMPLEMENTATION!D17)," ",IMPLEMENTATION!D17)</f>
        <v>All PPs</v>
      </c>
      <c r="E17" s="183">
        <v>2</v>
      </c>
      <c r="F17" s="183">
        <v>1</v>
      </c>
      <c r="G17" s="183">
        <v>1</v>
      </c>
      <c r="H17" s="183">
        <v>1</v>
      </c>
      <c r="I17" s="183">
        <v>1</v>
      </c>
      <c r="J17" s="183">
        <v>1</v>
      </c>
      <c r="K17" s="183">
        <v>1</v>
      </c>
      <c r="L17" s="183">
        <v>1</v>
      </c>
      <c r="M17" s="183">
        <v>1</v>
      </c>
      <c r="N17" s="183">
        <v>1</v>
      </c>
      <c r="O17" s="213">
        <f t="shared" si="3"/>
        <v>11</v>
      </c>
      <c r="P17" s="210"/>
      <c r="Q17" s="182">
        <f t="shared" si="8"/>
        <v>720</v>
      </c>
      <c r="R17" s="183">
        <f t="shared" si="9"/>
        <v>290</v>
      </c>
      <c r="S17" s="183">
        <f t="shared" si="10"/>
        <v>180</v>
      </c>
      <c r="T17" s="183">
        <f t="shared" si="11"/>
        <v>150</v>
      </c>
      <c r="U17" s="183">
        <f t="shared" si="12"/>
        <v>180</v>
      </c>
      <c r="V17" s="183">
        <f t="shared" si="13"/>
        <v>120</v>
      </c>
      <c r="W17" s="183">
        <f t="shared" si="14"/>
        <v>250</v>
      </c>
      <c r="X17" s="183">
        <f t="shared" si="15"/>
        <v>180</v>
      </c>
      <c r="Y17" s="183">
        <f t="shared" si="16"/>
        <v>85</v>
      </c>
      <c r="Z17" s="183">
        <f t="shared" si="17"/>
        <v>180</v>
      </c>
      <c r="AA17" s="213">
        <f t="shared" si="5"/>
        <v>2335</v>
      </c>
    </row>
    <row r="18" spans="1:27" x14ac:dyDescent="0.2">
      <c r="A18" s="170" t="str">
        <f>IF(ISBLANK(IMPLEMENTATION!A18)," ",IMPLEMENTATION!A18)</f>
        <v>1.2.4</v>
      </c>
      <c r="B18" s="171" t="str">
        <f>IF(ISBLANK(IMPLEMENTATION!B18)," ",IMPLEMENTATION!B18)</f>
        <v xml:space="preserve"> </v>
      </c>
      <c r="C18" s="355" t="str">
        <f>IF(ISBLANK(IMPLEMENTATION!C18)," ",IMPLEMENTATION!C18)</f>
        <v xml:space="preserve"> </v>
      </c>
      <c r="D18" s="355" t="str">
        <f>IF(ISBLANK(IMPLEMENTATION!D18)," ",IMPLEMENTATION!D18)</f>
        <v xml:space="preserve"> 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213">
        <f t="shared" si="3"/>
        <v>0</v>
      </c>
      <c r="P18" s="210"/>
      <c r="Q18" s="182">
        <f t="shared" si="8"/>
        <v>0</v>
      </c>
      <c r="R18" s="183">
        <f t="shared" si="9"/>
        <v>0</v>
      </c>
      <c r="S18" s="183">
        <f t="shared" si="10"/>
        <v>0</v>
      </c>
      <c r="T18" s="183">
        <f t="shared" si="11"/>
        <v>0</v>
      </c>
      <c r="U18" s="183">
        <f t="shared" si="12"/>
        <v>0</v>
      </c>
      <c r="V18" s="183">
        <f t="shared" si="13"/>
        <v>0</v>
      </c>
      <c r="W18" s="183">
        <f t="shared" si="14"/>
        <v>0</v>
      </c>
      <c r="X18" s="183">
        <f t="shared" si="15"/>
        <v>0</v>
      </c>
      <c r="Y18" s="183">
        <f t="shared" si="16"/>
        <v>0</v>
      </c>
      <c r="Z18" s="183">
        <f t="shared" si="17"/>
        <v>0</v>
      </c>
      <c r="AA18" s="213">
        <f t="shared" si="5"/>
        <v>0</v>
      </c>
    </row>
    <row r="19" spans="1:27" x14ac:dyDescent="0.2">
      <c r="A19" s="170" t="str">
        <f>IF(ISBLANK(IMPLEMENTATION!A19)," ",IMPLEMENTATION!A19)</f>
        <v>1.2.5</v>
      </c>
      <c r="B19" s="171" t="str">
        <f>IF(ISBLANK(IMPLEMENTATION!B19)," ",IMPLEMENTATION!B19)</f>
        <v xml:space="preserve"> </v>
      </c>
      <c r="C19" s="355" t="str">
        <f>IF(ISBLANK(IMPLEMENTATION!C19)," ",IMPLEMENTATION!C19)</f>
        <v xml:space="preserve"> </v>
      </c>
      <c r="D19" s="355" t="str">
        <f>IF(ISBLANK(IMPLEMENTATION!D19)," ",IMPLEMENTATION!D19)</f>
        <v xml:space="preserve"> 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213">
        <f t="shared" si="3"/>
        <v>0</v>
      </c>
      <c r="P19" s="210"/>
      <c r="Q19" s="182">
        <f t="shared" si="8"/>
        <v>0</v>
      </c>
      <c r="R19" s="183">
        <f t="shared" si="9"/>
        <v>0</v>
      </c>
      <c r="S19" s="183">
        <f t="shared" si="10"/>
        <v>0</v>
      </c>
      <c r="T19" s="183">
        <f t="shared" si="11"/>
        <v>0</v>
      </c>
      <c r="U19" s="183">
        <f t="shared" si="12"/>
        <v>0</v>
      </c>
      <c r="V19" s="183">
        <f t="shared" si="13"/>
        <v>0</v>
      </c>
      <c r="W19" s="183">
        <f t="shared" si="14"/>
        <v>0</v>
      </c>
      <c r="X19" s="183">
        <f t="shared" si="15"/>
        <v>0</v>
      </c>
      <c r="Y19" s="183">
        <f t="shared" si="16"/>
        <v>0</v>
      </c>
      <c r="Z19" s="183">
        <f t="shared" si="17"/>
        <v>0</v>
      </c>
      <c r="AA19" s="213">
        <f t="shared" si="5"/>
        <v>0</v>
      </c>
    </row>
    <row r="20" spans="1:27" x14ac:dyDescent="0.2">
      <c r="A20" s="168" t="str">
        <f>IF(ISBLANK(IMPLEMENTATION!A20)," ",IMPLEMENTATION!A20)</f>
        <v>1.3</v>
      </c>
      <c r="B20" s="169" t="str">
        <f>IF(ISBLANK(IMPLEMENTATION!B20)," ",IMPLEMENTATION!B20)</f>
        <v>Reporting and project closure</v>
      </c>
      <c r="C20" s="354" t="str">
        <f>IF(ISBLANK(IMPLEMENTATION!C20)," ",IMPLEMENTATION!C20)</f>
        <v xml:space="preserve"> </v>
      </c>
      <c r="D20" s="354" t="str">
        <f>IF(ISBLANK(IMPLEMENTATION!D20)," ",IMPLEMENTATION!D20)</f>
        <v xml:space="preserve"> </v>
      </c>
      <c r="E20" s="181">
        <f>SUM(E21:E25)</f>
        <v>27</v>
      </c>
      <c r="F20" s="181">
        <f t="shared" ref="F20:O20" si="18">SUM(F21:F25)</f>
        <v>9</v>
      </c>
      <c r="G20" s="181">
        <f t="shared" si="18"/>
        <v>9</v>
      </c>
      <c r="H20" s="181">
        <f t="shared" si="18"/>
        <v>9</v>
      </c>
      <c r="I20" s="181">
        <f t="shared" si="18"/>
        <v>9</v>
      </c>
      <c r="J20" s="181">
        <f t="shared" si="18"/>
        <v>9</v>
      </c>
      <c r="K20" s="181">
        <f t="shared" si="18"/>
        <v>9</v>
      </c>
      <c r="L20" s="181">
        <f t="shared" si="18"/>
        <v>9</v>
      </c>
      <c r="M20" s="181">
        <f t="shared" si="18"/>
        <v>9</v>
      </c>
      <c r="N20" s="181">
        <f t="shared" si="18"/>
        <v>9</v>
      </c>
      <c r="O20" s="212">
        <f t="shared" si="18"/>
        <v>108</v>
      </c>
      <c r="P20" s="210"/>
      <c r="Q20" s="180">
        <f>SUM(Q21:Q25)</f>
        <v>9720</v>
      </c>
      <c r="R20" s="181">
        <f t="shared" ref="R20:AA20" si="19">SUM(R21:R25)</f>
        <v>2610</v>
      </c>
      <c r="S20" s="181">
        <f t="shared" si="19"/>
        <v>1620</v>
      </c>
      <c r="T20" s="181">
        <f t="shared" si="19"/>
        <v>1350</v>
      </c>
      <c r="U20" s="181">
        <f t="shared" si="19"/>
        <v>1620</v>
      </c>
      <c r="V20" s="181">
        <f t="shared" si="19"/>
        <v>1080</v>
      </c>
      <c r="W20" s="181">
        <f t="shared" si="19"/>
        <v>2250</v>
      </c>
      <c r="X20" s="181">
        <f t="shared" si="19"/>
        <v>1620</v>
      </c>
      <c r="Y20" s="181">
        <f t="shared" si="19"/>
        <v>765</v>
      </c>
      <c r="Z20" s="181">
        <f t="shared" si="19"/>
        <v>1620</v>
      </c>
      <c r="AA20" s="212">
        <f t="shared" si="19"/>
        <v>24255</v>
      </c>
    </row>
    <row r="21" spans="1:27" x14ac:dyDescent="0.2">
      <c r="A21" s="170" t="str">
        <f>IF(ISBLANK(IMPLEMENTATION!A21)," ",IMPLEMENTATION!A21)</f>
        <v>1.3.1</v>
      </c>
      <c r="B21" s="171" t="str">
        <f>IF(ISBLANK(IMPLEMENTATION!B21)," ",IMPLEMENTATION!B21)</f>
        <v>Partner level reports (incl. Identification and approval of FLCs)</v>
      </c>
      <c r="C21" s="355" t="str">
        <f>IF(ISBLANK(IMPLEMENTATION!C21)," ",IMPLEMENTATION!C21)</f>
        <v>All PPs</v>
      </c>
      <c r="D21" s="355" t="str">
        <f>IF(ISBLANK(IMPLEMENTATION!D21)," ",IMPLEMENTATION!D21)</f>
        <v xml:space="preserve"> </v>
      </c>
      <c r="E21" s="183">
        <v>12</v>
      </c>
      <c r="F21" s="183">
        <v>6</v>
      </c>
      <c r="G21" s="183">
        <v>6</v>
      </c>
      <c r="H21" s="183">
        <v>6</v>
      </c>
      <c r="I21" s="183">
        <v>6</v>
      </c>
      <c r="J21" s="183">
        <v>6</v>
      </c>
      <c r="K21" s="183">
        <v>6</v>
      </c>
      <c r="L21" s="183">
        <v>6</v>
      </c>
      <c r="M21" s="183">
        <v>6</v>
      </c>
      <c r="N21" s="183">
        <v>6</v>
      </c>
      <c r="O21" s="213">
        <f t="shared" si="3"/>
        <v>66</v>
      </c>
      <c r="P21" s="210"/>
      <c r="Q21" s="182">
        <f t="shared" ref="Q21:Q25" si="20">E21*E$5</f>
        <v>4320</v>
      </c>
      <c r="R21" s="183">
        <f t="shared" ref="R21:R25" si="21">F21*F$5</f>
        <v>1740</v>
      </c>
      <c r="S21" s="183">
        <f t="shared" ref="S21:S25" si="22">G21*G$5</f>
        <v>1080</v>
      </c>
      <c r="T21" s="183">
        <f t="shared" ref="T21:T25" si="23">H21*H$5</f>
        <v>900</v>
      </c>
      <c r="U21" s="183">
        <f t="shared" ref="U21:U25" si="24">I21*I$5</f>
        <v>1080</v>
      </c>
      <c r="V21" s="183">
        <f t="shared" ref="V21:V25" si="25">J21*J$5</f>
        <v>720</v>
      </c>
      <c r="W21" s="183">
        <f t="shared" ref="W21:W25" si="26">K21*K$5</f>
        <v>1500</v>
      </c>
      <c r="X21" s="183">
        <f t="shared" ref="X21:X25" si="27">L21*L$5</f>
        <v>1080</v>
      </c>
      <c r="Y21" s="183">
        <f t="shared" ref="Y21:Y25" si="28">M21*M$5</f>
        <v>510</v>
      </c>
      <c r="Z21" s="183">
        <f t="shared" ref="Z21:Z25" si="29">N21*N$5</f>
        <v>1080</v>
      </c>
      <c r="AA21" s="213">
        <f t="shared" si="5"/>
        <v>14010</v>
      </c>
    </row>
    <row r="22" spans="1:27" x14ac:dyDescent="0.2">
      <c r="A22" s="170" t="str">
        <f>IF(ISBLANK(IMPLEMENTATION!A22)," ",IMPLEMENTATION!A22)</f>
        <v>1.3.2</v>
      </c>
      <c r="B22" s="171" t="str">
        <f>IF(ISBLANK(IMPLEMENTATION!B22)," ",IMPLEMENTATION!B22)</f>
        <v>Project level reports: Payment Claim, Evidence Package, Progress Report</v>
      </c>
      <c r="C22" s="355" t="str">
        <f>IF(ISBLANK(IMPLEMENTATION!C22)," ",IMPLEMENTATION!C22)</f>
        <v>LP</v>
      </c>
      <c r="D22" s="355" t="str">
        <f>IF(ISBLANK(IMPLEMENTATION!D22)," ",IMPLEMENTATION!D22)</f>
        <v>All PPs</v>
      </c>
      <c r="E22" s="183">
        <v>12</v>
      </c>
      <c r="F22" s="183">
        <v>2</v>
      </c>
      <c r="G22" s="183">
        <v>2</v>
      </c>
      <c r="H22" s="183">
        <v>2</v>
      </c>
      <c r="I22" s="183">
        <v>2</v>
      </c>
      <c r="J22" s="183">
        <v>2</v>
      </c>
      <c r="K22" s="183">
        <v>2</v>
      </c>
      <c r="L22" s="183">
        <v>2</v>
      </c>
      <c r="M22" s="183">
        <v>2</v>
      </c>
      <c r="N22" s="183">
        <v>2</v>
      </c>
      <c r="O22" s="213">
        <f t="shared" si="3"/>
        <v>30</v>
      </c>
      <c r="P22" s="210"/>
      <c r="Q22" s="182">
        <f t="shared" si="20"/>
        <v>4320</v>
      </c>
      <c r="R22" s="183">
        <f t="shared" si="21"/>
        <v>580</v>
      </c>
      <c r="S22" s="183">
        <f t="shared" si="22"/>
        <v>360</v>
      </c>
      <c r="T22" s="183">
        <f t="shared" si="23"/>
        <v>300</v>
      </c>
      <c r="U22" s="183">
        <f t="shared" si="24"/>
        <v>360</v>
      </c>
      <c r="V22" s="183">
        <f t="shared" si="25"/>
        <v>240</v>
      </c>
      <c r="W22" s="183">
        <f t="shared" si="26"/>
        <v>500</v>
      </c>
      <c r="X22" s="183">
        <f t="shared" si="27"/>
        <v>360</v>
      </c>
      <c r="Y22" s="183">
        <f t="shared" si="28"/>
        <v>170</v>
      </c>
      <c r="Z22" s="183">
        <f t="shared" si="29"/>
        <v>360</v>
      </c>
      <c r="AA22" s="213">
        <f t="shared" si="5"/>
        <v>7550</v>
      </c>
    </row>
    <row r="23" spans="1:27" x14ac:dyDescent="0.2">
      <c r="A23" s="170" t="str">
        <f>IF(ISBLANK(IMPLEMENTATION!A23)," ",IMPLEMENTATION!A23)</f>
        <v>1.3.3</v>
      </c>
      <c r="B23" s="171" t="str">
        <f>IF(ISBLANK(IMPLEMENTATION!B23)," ",IMPLEMENTATION!B23)</f>
        <v>Closure Report</v>
      </c>
      <c r="C23" s="355" t="str">
        <f>IF(ISBLANK(IMPLEMENTATION!C23)," ",IMPLEMENTATION!C23)</f>
        <v>LP</v>
      </c>
      <c r="D23" s="355" t="str">
        <f>IF(ISBLANK(IMPLEMENTATION!D23)," ",IMPLEMENTATION!D23)</f>
        <v>All PPs</v>
      </c>
      <c r="E23" s="183">
        <v>3</v>
      </c>
      <c r="F23" s="183">
        <v>1</v>
      </c>
      <c r="G23" s="183">
        <v>1</v>
      </c>
      <c r="H23" s="183">
        <v>1</v>
      </c>
      <c r="I23" s="183">
        <v>1</v>
      </c>
      <c r="J23" s="183">
        <v>1</v>
      </c>
      <c r="K23" s="183">
        <v>1</v>
      </c>
      <c r="L23" s="183">
        <v>1</v>
      </c>
      <c r="M23" s="183">
        <v>1</v>
      </c>
      <c r="N23" s="183">
        <v>1</v>
      </c>
      <c r="O23" s="213">
        <f t="shared" si="3"/>
        <v>12</v>
      </c>
      <c r="P23" s="210"/>
      <c r="Q23" s="182">
        <f t="shared" si="20"/>
        <v>1080</v>
      </c>
      <c r="R23" s="183">
        <f t="shared" si="21"/>
        <v>290</v>
      </c>
      <c r="S23" s="183">
        <f t="shared" si="22"/>
        <v>180</v>
      </c>
      <c r="T23" s="183">
        <f t="shared" si="23"/>
        <v>150</v>
      </c>
      <c r="U23" s="183">
        <f t="shared" si="24"/>
        <v>180</v>
      </c>
      <c r="V23" s="183">
        <f t="shared" si="25"/>
        <v>120</v>
      </c>
      <c r="W23" s="183">
        <f t="shared" si="26"/>
        <v>250</v>
      </c>
      <c r="X23" s="183">
        <f t="shared" si="27"/>
        <v>180</v>
      </c>
      <c r="Y23" s="183">
        <f t="shared" si="28"/>
        <v>85</v>
      </c>
      <c r="Z23" s="183">
        <f t="shared" si="29"/>
        <v>180</v>
      </c>
      <c r="AA23" s="213">
        <f t="shared" si="5"/>
        <v>2695</v>
      </c>
    </row>
    <row r="24" spans="1:27" x14ac:dyDescent="0.2">
      <c r="A24" s="170" t="str">
        <f>IF(ISBLANK(IMPLEMENTATION!A24)," ",IMPLEMENTATION!A24)</f>
        <v>1.3.4</v>
      </c>
      <c r="B24" s="171" t="str">
        <f>IF(ISBLANK(IMPLEMENTATION!B24)," ",IMPLEMENTATION!B24)</f>
        <v xml:space="preserve"> </v>
      </c>
      <c r="C24" s="355" t="str">
        <f>IF(ISBLANK(IMPLEMENTATION!C24)," ",IMPLEMENTATION!C24)</f>
        <v xml:space="preserve"> </v>
      </c>
      <c r="D24" s="355" t="str">
        <f>IF(ISBLANK(IMPLEMENTATION!D24)," ",IMPLEMENTATION!D24)</f>
        <v xml:space="preserve"> 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213">
        <f t="shared" si="3"/>
        <v>0</v>
      </c>
      <c r="P24" s="210"/>
      <c r="Q24" s="182">
        <f t="shared" si="20"/>
        <v>0</v>
      </c>
      <c r="R24" s="183">
        <f t="shared" si="21"/>
        <v>0</v>
      </c>
      <c r="S24" s="183">
        <f t="shared" si="22"/>
        <v>0</v>
      </c>
      <c r="T24" s="183">
        <f t="shared" si="23"/>
        <v>0</v>
      </c>
      <c r="U24" s="183">
        <f t="shared" si="24"/>
        <v>0</v>
      </c>
      <c r="V24" s="183">
        <f t="shared" si="25"/>
        <v>0</v>
      </c>
      <c r="W24" s="183">
        <f t="shared" si="26"/>
        <v>0</v>
      </c>
      <c r="X24" s="183">
        <f t="shared" si="27"/>
        <v>0</v>
      </c>
      <c r="Y24" s="183">
        <f t="shared" si="28"/>
        <v>0</v>
      </c>
      <c r="Z24" s="183">
        <f t="shared" si="29"/>
        <v>0</v>
      </c>
      <c r="AA24" s="213">
        <f t="shared" si="5"/>
        <v>0</v>
      </c>
    </row>
    <row r="25" spans="1:27" x14ac:dyDescent="0.2">
      <c r="A25" s="172" t="str">
        <f>IF(ISBLANK(IMPLEMENTATION!A25)," ",IMPLEMENTATION!A25)</f>
        <v>1.3.5</v>
      </c>
      <c r="B25" s="173" t="str">
        <f>IF(ISBLANK(IMPLEMENTATION!B25)," ",IMPLEMENTATION!B25)</f>
        <v xml:space="preserve"> </v>
      </c>
      <c r="C25" s="356" t="str">
        <f>IF(ISBLANK(IMPLEMENTATION!C25)," ",IMPLEMENTATION!C25)</f>
        <v xml:space="preserve"> </v>
      </c>
      <c r="D25" s="356" t="str">
        <f>IF(ISBLANK(IMPLEMENTATION!D25)," ",IMPLEMENTATION!D25)</f>
        <v xml:space="preserve"> </v>
      </c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3">
        <f t="shared" si="3"/>
        <v>0</v>
      </c>
      <c r="P25" s="210"/>
      <c r="Q25" s="182">
        <f t="shared" si="20"/>
        <v>0</v>
      </c>
      <c r="R25" s="183">
        <f t="shared" si="21"/>
        <v>0</v>
      </c>
      <c r="S25" s="183">
        <f t="shared" si="22"/>
        <v>0</v>
      </c>
      <c r="T25" s="183">
        <f t="shared" si="23"/>
        <v>0</v>
      </c>
      <c r="U25" s="183">
        <f t="shared" si="24"/>
        <v>0</v>
      </c>
      <c r="V25" s="183">
        <f t="shared" si="25"/>
        <v>0</v>
      </c>
      <c r="W25" s="183">
        <f t="shared" si="26"/>
        <v>0</v>
      </c>
      <c r="X25" s="183">
        <f t="shared" si="27"/>
        <v>0</v>
      </c>
      <c r="Y25" s="183">
        <f t="shared" si="28"/>
        <v>0</v>
      </c>
      <c r="Z25" s="183">
        <f t="shared" si="29"/>
        <v>0</v>
      </c>
      <c r="AA25" s="213">
        <f t="shared" si="5"/>
        <v>0</v>
      </c>
    </row>
    <row r="26" spans="1:27" s="5" customFormat="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85">
        <f>SUM(E8,E14,E20)</f>
        <v>52</v>
      </c>
      <c r="F26" s="185">
        <f t="shared" ref="F26:O26" si="30">SUM(F8,F14,F20)</f>
        <v>21</v>
      </c>
      <c r="G26" s="185">
        <f t="shared" si="30"/>
        <v>21</v>
      </c>
      <c r="H26" s="185">
        <f t="shared" si="30"/>
        <v>21</v>
      </c>
      <c r="I26" s="185">
        <f t="shared" si="30"/>
        <v>21</v>
      </c>
      <c r="J26" s="185">
        <f t="shared" si="30"/>
        <v>21</v>
      </c>
      <c r="K26" s="185">
        <f t="shared" si="30"/>
        <v>21</v>
      </c>
      <c r="L26" s="185">
        <f t="shared" si="30"/>
        <v>21</v>
      </c>
      <c r="M26" s="185">
        <f t="shared" si="30"/>
        <v>21</v>
      </c>
      <c r="N26" s="185">
        <f t="shared" si="30"/>
        <v>21</v>
      </c>
      <c r="O26" s="215">
        <f t="shared" si="30"/>
        <v>241</v>
      </c>
      <c r="P26" s="216"/>
      <c r="Q26" s="184">
        <f>SUM(Q8,Q14,Q20)</f>
        <v>18720</v>
      </c>
      <c r="R26" s="185">
        <f t="shared" ref="R26:AA26" si="31">SUM(R8,R14,R20)</f>
        <v>6090</v>
      </c>
      <c r="S26" s="185">
        <f t="shared" si="31"/>
        <v>3780</v>
      </c>
      <c r="T26" s="185">
        <f t="shared" si="31"/>
        <v>3150</v>
      </c>
      <c r="U26" s="185">
        <f t="shared" si="31"/>
        <v>3780</v>
      </c>
      <c r="V26" s="185">
        <f t="shared" si="31"/>
        <v>2520</v>
      </c>
      <c r="W26" s="185">
        <f t="shared" si="31"/>
        <v>5250</v>
      </c>
      <c r="X26" s="185">
        <f t="shared" si="31"/>
        <v>3780</v>
      </c>
      <c r="Y26" s="185">
        <f t="shared" si="31"/>
        <v>1785</v>
      </c>
      <c r="Z26" s="185">
        <f t="shared" si="31"/>
        <v>3780</v>
      </c>
      <c r="AA26" s="215">
        <f t="shared" si="31"/>
        <v>52635</v>
      </c>
    </row>
    <row r="27" spans="1:27" ht="13.5" thickTop="1" x14ac:dyDescent="0.2">
      <c r="A27" s="106" t="str">
        <f>IF(ISBLANK(IMPLEMENTATION!A27)," ",IMPLEMENTATION!A27)</f>
        <v>WP2</v>
      </c>
      <c r="B27" s="107" t="str">
        <f>IF(ISBLANK(IMPLEMENTATION!B27)," ",IMPLEMENTATION!B27)</f>
        <v>TRANSNATIONAL ACTIVITIES</v>
      </c>
      <c r="C27" s="358" t="str">
        <f>IF(ISBLANK(IMPLEMENTATION!C27)," ",IMPLEMENTATION!C27)</f>
        <v xml:space="preserve"> </v>
      </c>
      <c r="D27" s="358" t="str">
        <f>IF(ISBLANK(IMPLEMENTATION!D27)," ",IMPLEMENTATION!D27)</f>
        <v xml:space="preserve"> </v>
      </c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217"/>
      <c r="P27" s="210"/>
      <c r="Q27" s="186"/>
      <c r="R27" s="187"/>
      <c r="S27" s="187"/>
      <c r="T27" s="187"/>
      <c r="U27" s="187"/>
      <c r="V27" s="187"/>
      <c r="W27" s="187"/>
      <c r="X27" s="187"/>
      <c r="Y27" s="187"/>
      <c r="Z27" s="187"/>
      <c r="AA27" s="217"/>
    </row>
    <row r="28" spans="1:27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89">
        <f>SUM(E29:E43)</f>
        <v>104</v>
      </c>
      <c r="F28" s="189">
        <f t="shared" ref="F28:O28" si="32">SUM(F29:F43)</f>
        <v>87</v>
      </c>
      <c r="G28" s="189">
        <f t="shared" si="32"/>
        <v>87</v>
      </c>
      <c r="H28" s="189">
        <f t="shared" si="32"/>
        <v>87</v>
      </c>
      <c r="I28" s="189">
        <f t="shared" si="32"/>
        <v>87</v>
      </c>
      <c r="J28" s="189">
        <f t="shared" si="32"/>
        <v>87</v>
      </c>
      <c r="K28" s="189">
        <f t="shared" si="32"/>
        <v>87</v>
      </c>
      <c r="L28" s="189">
        <f t="shared" si="32"/>
        <v>87</v>
      </c>
      <c r="M28" s="189">
        <f t="shared" si="32"/>
        <v>87</v>
      </c>
      <c r="N28" s="189">
        <f t="shared" si="32"/>
        <v>59</v>
      </c>
      <c r="O28" s="218">
        <f t="shared" si="32"/>
        <v>859</v>
      </c>
      <c r="P28" s="210"/>
      <c r="Q28" s="188">
        <f>SUM(Q29:Q43)</f>
        <v>37440</v>
      </c>
      <c r="R28" s="189">
        <f t="shared" ref="R28:AA28" si="33">SUM(R29:R43)</f>
        <v>25230</v>
      </c>
      <c r="S28" s="189">
        <f t="shared" si="33"/>
        <v>15660</v>
      </c>
      <c r="T28" s="189">
        <f t="shared" si="33"/>
        <v>13050</v>
      </c>
      <c r="U28" s="189">
        <f t="shared" si="33"/>
        <v>15660</v>
      </c>
      <c r="V28" s="189">
        <f t="shared" si="33"/>
        <v>10440</v>
      </c>
      <c r="W28" s="189">
        <f t="shared" si="33"/>
        <v>21750</v>
      </c>
      <c r="X28" s="189">
        <f t="shared" si="33"/>
        <v>15660</v>
      </c>
      <c r="Y28" s="189">
        <f t="shared" si="33"/>
        <v>7395</v>
      </c>
      <c r="Z28" s="189">
        <f t="shared" si="33"/>
        <v>10620</v>
      </c>
      <c r="AA28" s="218">
        <f t="shared" si="33"/>
        <v>172905</v>
      </c>
    </row>
    <row r="29" spans="1:27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91">
        <v>4</v>
      </c>
      <c r="F29" s="191">
        <v>4</v>
      </c>
      <c r="G29" s="191">
        <v>4</v>
      </c>
      <c r="H29" s="191">
        <v>4</v>
      </c>
      <c r="I29" s="191">
        <v>4</v>
      </c>
      <c r="J29" s="191">
        <v>4</v>
      </c>
      <c r="K29" s="191">
        <v>4</v>
      </c>
      <c r="L29" s="191">
        <v>4</v>
      </c>
      <c r="M29" s="191">
        <v>4</v>
      </c>
      <c r="N29" s="191">
        <v>3</v>
      </c>
      <c r="O29" s="219">
        <f t="shared" ref="O29:O43" si="34">SUM(E29:N29)</f>
        <v>39</v>
      </c>
      <c r="P29" s="210"/>
      <c r="Q29" s="190">
        <f t="shared" ref="Q29:Q43" si="35">E29*E$5</f>
        <v>1440</v>
      </c>
      <c r="R29" s="191">
        <f t="shared" ref="R29:R43" si="36">F29*F$5</f>
        <v>1160</v>
      </c>
      <c r="S29" s="191">
        <f t="shared" ref="S29:S43" si="37">G29*G$5</f>
        <v>720</v>
      </c>
      <c r="T29" s="191">
        <f t="shared" ref="T29:T43" si="38">H29*H$5</f>
        <v>600</v>
      </c>
      <c r="U29" s="191">
        <f t="shared" ref="U29:U43" si="39">I29*I$5</f>
        <v>720</v>
      </c>
      <c r="V29" s="191">
        <f t="shared" ref="V29:V43" si="40">J29*J$5</f>
        <v>480</v>
      </c>
      <c r="W29" s="191">
        <f t="shared" ref="W29:W43" si="41">K29*K$5</f>
        <v>1000</v>
      </c>
      <c r="X29" s="191">
        <f t="shared" ref="X29:X43" si="42">L29*L$5</f>
        <v>720</v>
      </c>
      <c r="Y29" s="191">
        <f t="shared" ref="Y29:Y43" si="43">M29*M$5</f>
        <v>340</v>
      </c>
      <c r="Z29" s="191">
        <f t="shared" ref="Z29:Z43" si="44">N29*N$5</f>
        <v>540</v>
      </c>
      <c r="AA29" s="219">
        <f t="shared" ref="AA29:AA43" si="45">SUM(Q29:Z29)</f>
        <v>7720</v>
      </c>
    </row>
    <row r="30" spans="1:27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91">
        <v>12</v>
      </c>
      <c r="F30" s="191">
        <v>3</v>
      </c>
      <c r="G30" s="191">
        <v>3</v>
      </c>
      <c r="H30" s="191">
        <v>3</v>
      </c>
      <c r="I30" s="191">
        <v>3</v>
      </c>
      <c r="J30" s="191">
        <v>3</v>
      </c>
      <c r="K30" s="191">
        <v>3</v>
      </c>
      <c r="L30" s="191">
        <v>3</v>
      </c>
      <c r="M30" s="191">
        <v>3</v>
      </c>
      <c r="N30" s="191">
        <v>2</v>
      </c>
      <c r="O30" s="219">
        <f t="shared" si="34"/>
        <v>38</v>
      </c>
      <c r="P30" s="210"/>
      <c r="Q30" s="190">
        <f t="shared" si="35"/>
        <v>4320</v>
      </c>
      <c r="R30" s="191">
        <f t="shared" si="36"/>
        <v>870</v>
      </c>
      <c r="S30" s="191">
        <f t="shared" si="37"/>
        <v>540</v>
      </c>
      <c r="T30" s="191">
        <f t="shared" si="38"/>
        <v>450</v>
      </c>
      <c r="U30" s="191">
        <f t="shared" si="39"/>
        <v>540</v>
      </c>
      <c r="V30" s="191">
        <f t="shared" si="40"/>
        <v>360</v>
      </c>
      <c r="W30" s="191">
        <f t="shared" si="41"/>
        <v>750</v>
      </c>
      <c r="X30" s="191">
        <f t="shared" si="42"/>
        <v>540</v>
      </c>
      <c r="Y30" s="191">
        <f t="shared" si="43"/>
        <v>255</v>
      </c>
      <c r="Z30" s="191">
        <f t="shared" si="44"/>
        <v>360</v>
      </c>
      <c r="AA30" s="219">
        <f t="shared" si="45"/>
        <v>8985</v>
      </c>
    </row>
    <row r="31" spans="1:27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91">
        <v>8</v>
      </c>
      <c r="F31" s="191">
        <v>8</v>
      </c>
      <c r="G31" s="191">
        <v>8</v>
      </c>
      <c r="H31" s="191">
        <v>8</v>
      </c>
      <c r="I31" s="191">
        <v>8</v>
      </c>
      <c r="J31" s="191">
        <v>8</v>
      </c>
      <c r="K31" s="191">
        <v>8</v>
      </c>
      <c r="L31" s="191">
        <v>8</v>
      </c>
      <c r="M31" s="191">
        <v>8</v>
      </c>
      <c r="N31" s="191">
        <v>6</v>
      </c>
      <c r="O31" s="219">
        <f t="shared" si="34"/>
        <v>78</v>
      </c>
      <c r="P31" s="210"/>
      <c r="Q31" s="190">
        <f t="shared" si="35"/>
        <v>2880</v>
      </c>
      <c r="R31" s="191">
        <f t="shared" si="36"/>
        <v>2320</v>
      </c>
      <c r="S31" s="191">
        <f t="shared" si="37"/>
        <v>1440</v>
      </c>
      <c r="T31" s="191">
        <f t="shared" si="38"/>
        <v>1200</v>
      </c>
      <c r="U31" s="191">
        <f t="shared" si="39"/>
        <v>1440</v>
      </c>
      <c r="V31" s="191">
        <f t="shared" si="40"/>
        <v>960</v>
      </c>
      <c r="W31" s="191">
        <f t="shared" si="41"/>
        <v>2000</v>
      </c>
      <c r="X31" s="191">
        <f t="shared" si="42"/>
        <v>1440</v>
      </c>
      <c r="Y31" s="191">
        <f t="shared" si="43"/>
        <v>680</v>
      </c>
      <c r="Z31" s="191">
        <f t="shared" si="44"/>
        <v>1080</v>
      </c>
      <c r="AA31" s="219">
        <f t="shared" si="45"/>
        <v>15440</v>
      </c>
    </row>
    <row r="32" spans="1:27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91">
        <v>6</v>
      </c>
      <c r="F32" s="191">
        <v>6</v>
      </c>
      <c r="G32" s="191">
        <v>6</v>
      </c>
      <c r="H32" s="191">
        <v>6</v>
      </c>
      <c r="I32" s="191">
        <v>6</v>
      </c>
      <c r="J32" s="191">
        <v>6</v>
      </c>
      <c r="K32" s="191">
        <v>6</v>
      </c>
      <c r="L32" s="191">
        <v>6</v>
      </c>
      <c r="M32" s="191">
        <v>6</v>
      </c>
      <c r="N32" s="191">
        <v>4</v>
      </c>
      <c r="O32" s="219">
        <f t="shared" si="34"/>
        <v>58</v>
      </c>
      <c r="P32" s="210"/>
      <c r="Q32" s="190">
        <f t="shared" si="35"/>
        <v>2160</v>
      </c>
      <c r="R32" s="191">
        <f t="shared" si="36"/>
        <v>1740</v>
      </c>
      <c r="S32" s="191">
        <f t="shared" si="37"/>
        <v>1080</v>
      </c>
      <c r="T32" s="191">
        <f t="shared" si="38"/>
        <v>900</v>
      </c>
      <c r="U32" s="191">
        <f t="shared" si="39"/>
        <v>1080</v>
      </c>
      <c r="V32" s="191">
        <f t="shared" si="40"/>
        <v>720</v>
      </c>
      <c r="W32" s="191">
        <f t="shared" si="41"/>
        <v>1500</v>
      </c>
      <c r="X32" s="191">
        <f t="shared" si="42"/>
        <v>1080</v>
      </c>
      <c r="Y32" s="191">
        <f t="shared" si="43"/>
        <v>510</v>
      </c>
      <c r="Z32" s="191">
        <f t="shared" si="44"/>
        <v>720</v>
      </c>
      <c r="AA32" s="219">
        <f t="shared" si="45"/>
        <v>11490</v>
      </c>
    </row>
    <row r="33" spans="1:27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91">
        <v>6</v>
      </c>
      <c r="F33" s="191">
        <v>6</v>
      </c>
      <c r="G33" s="191">
        <v>6</v>
      </c>
      <c r="H33" s="191">
        <v>6</v>
      </c>
      <c r="I33" s="191">
        <v>6</v>
      </c>
      <c r="J33" s="191">
        <v>6</v>
      </c>
      <c r="K33" s="191">
        <v>6</v>
      </c>
      <c r="L33" s="191">
        <v>6</v>
      </c>
      <c r="M33" s="191">
        <v>6</v>
      </c>
      <c r="N33" s="191">
        <v>4</v>
      </c>
      <c r="O33" s="219">
        <f t="shared" si="34"/>
        <v>58</v>
      </c>
      <c r="P33" s="210"/>
      <c r="Q33" s="190">
        <f t="shared" si="35"/>
        <v>2160</v>
      </c>
      <c r="R33" s="191">
        <f t="shared" si="36"/>
        <v>1740</v>
      </c>
      <c r="S33" s="191">
        <f t="shared" si="37"/>
        <v>1080</v>
      </c>
      <c r="T33" s="191">
        <f t="shared" si="38"/>
        <v>900</v>
      </c>
      <c r="U33" s="191">
        <f t="shared" si="39"/>
        <v>1080</v>
      </c>
      <c r="V33" s="191">
        <f t="shared" si="40"/>
        <v>720</v>
      </c>
      <c r="W33" s="191">
        <f t="shared" si="41"/>
        <v>1500</v>
      </c>
      <c r="X33" s="191">
        <f t="shared" si="42"/>
        <v>1080</v>
      </c>
      <c r="Y33" s="191">
        <f t="shared" si="43"/>
        <v>510</v>
      </c>
      <c r="Z33" s="191">
        <f t="shared" si="44"/>
        <v>720</v>
      </c>
      <c r="AA33" s="219">
        <f t="shared" si="45"/>
        <v>11490</v>
      </c>
    </row>
    <row r="34" spans="1:27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91">
        <v>6</v>
      </c>
      <c r="F34" s="191">
        <v>6</v>
      </c>
      <c r="G34" s="191">
        <v>6</v>
      </c>
      <c r="H34" s="191">
        <v>6</v>
      </c>
      <c r="I34" s="191">
        <v>6</v>
      </c>
      <c r="J34" s="191">
        <v>6</v>
      </c>
      <c r="K34" s="191">
        <v>6</v>
      </c>
      <c r="L34" s="191">
        <v>6</v>
      </c>
      <c r="M34" s="191">
        <v>6</v>
      </c>
      <c r="N34" s="191">
        <v>4</v>
      </c>
      <c r="O34" s="219">
        <f t="shared" si="34"/>
        <v>58</v>
      </c>
      <c r="P34" s="210"/>
      <c r="Q34" s="190">
        <f t="shared" si="35"/>
        <v>2160</v>
      </c>
      <c r="R34" s="191">
        <f t="shared" si="36"/>
        <v>1740</v>
      </c>
      <c r="S34" s="191">
        <f t="shared" si="37"/>
        <v>1080</v>
      </c>
      <c r="T34" s="191">
        <f t="shared" si="38"/>
        <v>900</v>
      </c>
      <c r="U34" s="191">
        <f t="shared" si="39"/>
        <v>1080</v>
      </c>
      <c r="V34" s="191">
        <f t="shared" si="40"/>
        <v>720</v>
      </c>
      <c r="W34" s="191">
        <f t="shared" si="41"/>
        <v>1500</v>
      </c>
      <c r="X34" s="191">
        <f t="shared" si="42"/>
        <v>1080</v>
      </c>
      <c r="Y34" s="191">
        <f t="shared" si="43"/>
        <v>510</v>
      </c>
      <c r="Z34" s="191">
        <f t="shared" si="44"/>
        <v>720</v>
      </c>
      <c r="AA34" s="219">
        <f t="shared" si="45"/>
        <v>11490</v>
      </c>
    </row>
    <row r="35" spans="1:27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91">
        <v>6</v>
      </c>
      <c r="F35" s="191">
        <v>6</v>
      </c>
      <c r="G35" s="191">
        <v>6</v>
      </c>
      <c r="H35" s="191">
        <v>6</v>
      </c>
      <c r="I35" s="191">
        <v>6</v>
      </c>
      <c r="J35" s="191">
        <v>6</v>
      </c>
      <c r="K35" s="191">
        <v>6</v>
      </c>
      <c r="L35" s="191">
        <v>6</v>
      </c>
      <c r="M35" s="191">
        <v>6</v>
      </c>
      <c r="N35" s="191">
        <v>4</v>
      </c>
      <c r="O35" s="219">
        <f t="shared" si="34"/>
        <v>58</v>
      </c>
      <c r="P35" s="210"/>
      <c r="Q35" s="190">
        <f t="shared" si="35"/>
        <v>2160</v>
      </c>
      <c r="R35" s="191">
        <f t="shared" si="36"/>
        <v>1740</v>
      </c>
      <c r="S35" s="191">
        <f t="shared" si="37"/>
        <v>1080</v>
      </c>
      <c r="T35" s="191">
        <f t="shared" si="38"/>
        <v>900</v>
      </c>
      <c r="U35" s="191">
        <f t="shared" si="39"/>
        <v>1080</v>
      </c>
      <c r="V35" s="191">
        <f t="shared" si="40"/>
        <v>720</v>
      </c>
      <c r="W35" s="191">
        <f t="shared" si="41"/>
        <v>1500</v>
      </c>
      <c r="X35" s="191">
        <f t="shared" si="42"/>
        <v>1080</v>
      </c>
      <c r="Y35" s="191">
        <f t="shared" si="43"/>
        <v>510</v>
      </c>
      <c r="Z35" s="191">
        <f t="shared" si="44"/>
        <v>720</v>
      </c>
      <c r="AA35" s="219">
        <f t="shared" si="45"/>
        <v>11490</v>
      </c>
    </row>
    <row r="36" spans="1:27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91">
        <v>6</v>
      </c>
      <c r="F36" s="191">
        <v>6</v>
      </c>
      <c r="G36" s="191">
        <v>6</v>
      </c>
      <c r="H36" s="191">
        <v>6</v>
      </c>
      <c r="I36" s="191">
        <v>6</v>
      </c>
      <c r="J36" s="191">
        <v>6</v>
      </c>
      <c r="K36" s="191">
        <v>6</v>
      </c>
      <c r="L36" s="191">
        <v>6</v>
      </c>
      <c r="M36" s="191">
        <v>6</v>
      </c>
      <c r="N36" s="191">
        <v>4</v>
      </c>
      <c r="O36" s="219">
        <f t="shared" si="34"/>
        <v>58</v>
      </c>
      <c r="P36" s="210"/>
      <c r="Q36" s="190">
        <f t="shared" si="35"/>
        <v>2160</v>
      </c>
      <c r="R36" s="191">
        <f t="shared" si="36"/>
        <v>1740</v>
      </c>
      <c r="S36" s="191">
        <f t="shared" si="37"/>
        <v>1080</v>
      </c>
      <c r="T36" s="191">
        <f t="shared" si="38"/>
        <v>900</v>
      </c>
      <c r="U36" s="191">
        <f t="shared" si="39"/>
        <v>1080</v>
      </c>
      <c r="V36" s="191">
        <f t="shared" si="40"/>
        <v>720</v>
      </c>
      <c r="W36" s="191">
        <f t="shared" si="41"/>
        <v>1500</v>
      </c>
      <c r="X36" s="191">
        <f t="shared" si="42"/>
        <v>1080</v>
      </c>
      <c r="Y36" s="191">
        <f t="shared" si="43"/>
        <v>510</v>
      </c>
      <c r="Z36" s="191">
        <f t="shared" si="44"/>
        <v>720</v>
      </c>
      <c r="AA36" s="219">
        <f t="shared" si="45"/>
        <v>11490</v>
      </c>
    </row>
    <row r="37" spans="1:27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91">
        <v>6</v>
      </c>
      <c r="F37" s="191">
        <v>6</v>
      </c>
      <c r="G37" s="191">
        <v>6</v>
      </c>
      <c r="H37" s="191">
        <v>6</v>
      </c>
      <c r="I37" s="191">
        <v>6</v>
      </c>
      <c r="J37" s="191">
        <v>6</v>
      </c>
      <c r="K37" s="191">
        <v>6</v>
      </c>
      <c r="L37" s="191">
        <v>6</v>
      </c>
      <c r="M37" s="191">
        <v>6</v>
      </c>
      <c r="N37" s="191">
        <v>4</v>
      </c>
      <c r="O37" s="219">
        <f t="shared" si="34"/>
        <v>58</v>
      </c>
      <c r="P37" s="210"/>
      <c r="Q37" s="190">
        <f t="shared" si="35"/>
        <v>2160</v>
      </c>
      <c r="R37" s="191">
        <f t="shared" si="36"/>
        <v>1740</v>
      </c>
      <c r="S37" s="191">
        <f t="shared" si="37"/>
        <v>1080</v>
      </c>
      <c r="T37" s="191">
        <f t="shared" si="38"/>
        <v>900</v>
      </c>
      <c r="U37" s="191">
        <f t="shared" si="39"/>
        <v>1080</v>
      </c>
      <c r="V37" s="191">
        <f t="shared" si="40"/>
        <v>720</v>
      </c>
      <c r="W37" s="191">
        <f t="shared" si="41"/>
        <v>1500</v>
      </c>
      <c r="X37" s="191">
        <f t="shared" si="42"/>
        <v>1080</v>
      </c>
      <c r="Y37" s="191">
        <f t="shared" si="43"/>
        <v>510</v>
      </c>
      <c r="Z37" s="191">
        <f t="shared" si="44"/>
        <v>720</v>
      </c>
      <c r="AA37" s="219">
        <f t="shared" si="45"/>
        <v>11490</v>
      </c>
    </row>
    <row r="38" spans="1:27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91">
        <v>6</v>
      </c>
      <c r="F38" s="191">
        <v>6</v>
      </c>
      <c r="G38" s="191">
        <v>6</v>
      </c>
      <c r="H38" s="191">
        <v>6</v>
      </c>
      <c r="I38" s="191">
        <v>6</v>
      </c>
      <c r="J38" s="191">
        <v>6</v>
      </c>
      <c r="K38" s="191">
        <v>6</v>
      </c>
      <c r="L38" s="191">
        <v>6</v>
      </c>
      <c r="M38" s="191">
        <v>6</v>
      </c>
      <c r="N38" s="191">
        <v>4</v>
      </c>
      <c r="O38" s="219">
        <f t="shared" si="34"/>
        <v>58</v>
      </c>
      <c r="P38" s="210"/>
      <c r="Q38" s="190">
        <f t="shared" si="35"/>
        <v>2160</v>
      </c>
      <c r="R38" s="191">
        <f t="shared" si="36"/>
        <v>1740</v>
      </c>
      <c r="S38" s="191">
        <f t="shared" si="37"/>
        <v>1080</v>
      </c>
      <c r="T38" s="191">
        <f t="shared" si="38"/>
        <v>900</v>
      </c>
      <c r="U38" s="191">
        <f t="shared" si="39"/>
        <v>1080</v>
      </c>
      <c r="V38" s="191">
        <f t="shared" si="40"/>
        <v>720</v>
      </c>
      <c r="W38" s="191">
        <f t="shared" si="41"/>
        <v>1500</v>
      </c>
      <c r="X38" s="191">
        <f t="shared" si="42"/>
        <v>1080</v>
      </c>
      <c r="Y38" s="191">
        <f t="shared" si="43"/>
        <v>510</v>
      </c>
      <c r="Z38" s="191">
        <f t="shared" si="44"/>
        <v>720</v>
      </c>
      <c r="AA38" s="219">
        <f t="shared" si="45"/>
        <v>11490</v>
      </c>
    </row>
    <row r="39" spans="1:27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91">
        <v>6</v>
      </c>
      <c r="F39" s="191">
        <v>6</v>
      </c>
      <c r="G39" s="191">
        <v>6</v>
      </c>
      <c r="H39" s="191">
        <v>6</v>
      </c>
      <c r="I39" s="191">
        <v>6</v>
      </c>
      <c r="J39" s="191">
        <v>6</v>
      </c>
      <c r="K39" s="191">
        <v>6</v>
      </c>
      <c r="L39" s="191">
        <v>6</v>
      </c>
      <c r="M39" s="191">
        <v>6</v>
      </c>
      <c r="N39" s="191">
        <v>4</v>
      </c>
      <c r="O39" s="219">
        <f t="shared" si="34"/>
        <v>58</v>
      </c>
      <c r="P39" s="210"/>
      <c r="Q39" s="190">
        <f t="shared" si="35"/>
        <v>2160</v>
      </c>
      <c r="R39" s="191">
        <f t="shared" si="36"/>
        <v>1740</v>
      </c>
      <c r="S39" s="191">
        <f t="shared" si="37"/>
        <v>1080</v>
      </c>
      <c r="T39" s="191">
        <f t="shared" si="38"/>
        <v>900</v>
      </c>
      <c r="U39" s="191">
        <f t="shared" si="39"/>
        <v>1080</v>
      </c>
      <c r="V39" s="191">
        <f t="shared" si="40"/>
        <v>720</v>
      </c>
      <c r="W39" s="191">
        <f t="shared" si="41"/>
        <v>1500</v>
      </c>
      <c r="X39" s="191">
        <f t="shared" si="42"/>
        <v>1080</v>
      </c>
      <c r="Y39" s="191">
        <f t="shared" si="43"/>
        <v>510</v>
      </c>
      <c r="Z39" s="191">
        <f t="shared" si="44"/>
        <v>720</v>
      </c>
      <c r="AA39" s="219">
        <f t="shared" si="45"/>
        <v>11490</v>
      </c>
    </row>
    <row r="40" spans="1:27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91">
        <v>6</v>
      </c>
      <c r="F40" s="191">
        <v>6</v>
      </c>
      <c r="G40" s="191">
        <v>6</v>
      </c>
      <c r="H40" s="191">
        <v>6</v>
      </c>
      <c r="I40" s="191">
        <v>6</v>
      </c>
      <c r="J40" s="191">
        <v>6</v>
      </c>
      <c r="K40" s="191">
        <v>6</v>
      </c>
      <c r="L40" s="191">
        <v>6</v>
      </c>
      <c r="M40" s="191">
        <v>6</v>
      </c>
      <c r="N40" s="191">
        <v>4</v>
      </c>
      <c r="O40" s="219">
        <f t="shared" si="34"/>
        <v>58</v>
      </c>
      <c r="P40" s="210"/>
      <c r="Q40" s="190">
        <f t="shared" si="35"/>
        <v>2160</v>
      </c>
      <c r="R40" s="191">
        <f t="shared" si="36"/>
        <v>1740</v>
      </c>
      <c r="S40" s="191">
        <f t="shared" si="37"/>
        <v>1080</v>
      </c>
      <c r="T40" s="191">
        <f t="shared" si="38"/>
        <v>900</v>
      </c>
      <c r="U40" s="191">
        <f t="shared" si="39"/>
        <v>1080</v>
      </c>
      <c r="V40" s="191">
        <f t="shared" si="40"/>
        <v>720</v>
      </c>
      <c r="W40" s="191">
        <f t="shared" si="41"/>
        <v>1500</v>
      </c>
      <c r="X40" s="191">
        <f t="shared" si="42"/>
        <v>1080</v>
      </c>
      <c r="Y40" s="191">
        <f t="shared" si="43"/>
        <v>510</v>
      </c>
      <c r="Z40" s="191">
        <f t="shared" si="44"/>
        <v>720</v>
      </c>
      <c r="AA40" s="219">
        <f t="shared" si="45"/>
        <v>11490</v>
      </c>
    </row>
    <row r="41" spans="1:27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91">
        <v>6</v>
      </c>
      <c r="F41" s="191">
        <v>6</v>
      </c>
      <c r="G41" s="191">
        <v>6</v>
      </c>
      <c r="H41" s="191">
        <v>6</v>
      </c>
      <c r="I41" s="191">
        <v>6</v>
      </c>
      <c r="J41" s="191">
        <v>6</v>
      </c>
      <c r="K41" s="191">
        <v>6</v>
      </c>
      <c r="L41" s="191">
        <v>6</v>
      </c>
      <c r="M41" s="191">
        <v>6</v>
      </c>
      <c r="N41" s="191">
        <v>4</v>
      </c>
      <c r="O41" s="219">
        <f t="shared" si="34"/>
        <v>58</v>
      </c>
      <c r="P41" s="210"/>
      <c r="Q41" s="190">
        <f t="shared" si="35"/>
        <v>2160</v>
      </c>
      <c r="R41" s="191">
        <f t="shared" si="36"/>
        <v>1740</v>
      </c>
      <c r="S41" s="191">
        <f t="shared" si="37"/>
        <v>1080</v>
      </c>
      <c r="T41" s="191">
        <f t="shared" si="38"/>
        <v>900</v>
      </c>
      <c r="U41" s="191">
        <f t="shared" si="39"/>
        <v>1080</v>
      </c>
      <c r="V41" s="191">
        <f t="shared" si="40"/>
        <v>720</v>
      </c>
      <c r="W41" s="191">
        <f t="shared" si="41"/>
        <v>1500</v>
      </c>
      <c r="X41" s="191">
        <f t="shared" si="42"/>
        <v>1080</v>
      </c>
      <c r="Y41" s="191">
        <f t="shared" si="43"/>
        <v>510</v>
      </c>
      <c r="Z41" s="191">
        <f t="shared" si="44"/>
        <v>720</v>
      </c>
      <c r="AA41" s="219">
        <f t="shared" si="45"/>
        <v>11490</v>
      </c>
    </row>
    <row r="42" spans="1:27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91">
        <v>10</v>
      </c>
      <c r="F42" s="191">
        <v>6</v>
      </c>
      <c r="G42" s="191">
        <v>6</v>
      </c>
      <c r="H42" s="191">
        <v>6</v>
      </c>
      <c r="I42" s="191">
        <v>6</v>
      </c>
      <c r="J42" s="191">
        <v>6</v>
      </c>
      <c r="K42" s="191">
        <v>6</v>
      </c>
      <c r="L42" s="191">
        <v>6</v>
      </c>
      <c r="M42" s="191">
        <v>6</v>
      </c>
      <c r="N42" s="191">
        <v>4</v>
      </c>
      <c r="O42" s="219">
        <f t="shared" si="34"/>
        <v>62</v>
      </c>
      <c r="P42" s="210"/>
      <c r="Q42" s="190">
        <f t="shared" si="35"/>
        <v>3600</v>
      </c>
      <c r="R42" s="191">
        <f t="shared" si="36"/>
        <v>1740</v>
      </c>
      <c r="S42" s="191">
        <f t="shared" si="37"/>
        <v>1080</v>
      </c>
      <c r="T42" s="191">
        <f t="shared" si="38"/>
        <v>900</v>
      </c>
      <c r="U42" s="191">
        <f t="shared" si="39"/>
        <v>1080</v>
      </c>
      <c r="V42" s="191">
        <f t="shared" si="40"/>
        <v>720</v>
      </c>
      <c r="W42" s="191">
        <f t="shared" si="41"/>
        <v>1500</v>
      </c>
      <c r="X42" s="191">
        <f t="shared" si="42"/>
        <v>1080</v>
      </c>
      <c r="Y42" s="191">
        <f t="shared" si="43"/>
        <v>510</v>
      </c>
      <c r="Z42" s="191">
        <f t="shared" si="44"/>
        <v>720</v>
      </c>
      <c r="AA42" s="219">
        <f t="shared" si="45"/>
        <v>12930</v>
      </c>
    </row>
    <row r="43" spans="1:27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93">
        <v>10</v>
      </c>
      <c r="F43" s="193">
        <v>6</v>
      </c>
      <c r="G43" s="193">
        <v>6</v>
      </c>
      <c r="H43" s="193">
        <v>6</v>
      </c>
      <c r="I43" s="193">
        <v>6</v>
      </c>
      <c r="J43" s="193">
        <v>6</v>
      </c>
      <c r="K43" s="193">
        <v>6</v>
      </c>
      <c r="L43" s="193">
        <v>6</v>
      </c>
      <c r="M43" s="193">
        <v>6</v>
      </c>
      <c r="N43" s="193">
        <v>4</v>
      </c>
      <c r="O43" s="220">
        <f t="shared" si="34"/>
        <v>62</v>
      </c>
      <c r="P43" s="210"/>
      <c r="Q43" s="192">
        <f t="shared" si="35"/>
        <v>3600</v>
      </c>
      <c r="R43" s="193">
        <f t="shared" si="36"/>
        <v>1740</v>
      </c>
      <c r="S43" s="193">
        <f t="shared" si="37"/>
        <v>1080</v>
      </c>
      <c r="T43" s="193">
        <f t="shared" si="38"/>
        <v>900</v>
      </c>
      <c r="U43" s="193">
        <f t="shared" si="39"/>
        <v>1080</v>
      </c>
      <c r="V43" s="193">
        <f t="shared" si="40"/>
        <v>720</v>
      </c>
      <c r="W43" s="193">
        <f t="shared" si="41"/>
        <v>1500</v>
      </c>
      <c r="X43" s="193">
        <f t="shared" si="42"/>
        <v>1080</v>
      </c>
      <c r="Y43" s="193">
        <f t="shared" si="43"/>
        <v>510</v>
      </c>
      <c r="Z43" s="193">
        <f t="shared" si="44"/>
        <v>720</v>
      </c>
      <c r="AA43" s="220">
        <f t="shared" si="45"/>
        <v>12930</v>
      </c>
    </row>
    <row r="44" spans="1:27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89">
        <f>SUM(E45:E59)</f>
        <v>31</v>
      </c>
      <c r="F44" s="189">
        <f t="shared" ref="F44:O44" si="46">SUM(F45:F59)</f>
        <v>17</v>
      </c>
      <c r="G44" s="189">
        <f t="shared" si="46"/>
        <v>17</v>
      </c>
      <c r="H44" s="189">
        <f t="shared" si="46"/>
        <v>17</v>
      </c>
      <c r="I44" s="189">
        <f t="shared" si="46"/>
        <v>17</v>
      </c>
      <c r="J44" s="189">
        <f t="shared" si="46"/>
        <v>17</v>
      </c>
      <c r="K44" s="189">
        <f t="shared" si="46"/>
        <v>17</v>
      </c>
      <c r="L44" s="189">
        <f t="shared" si="46"/>
        <v>17</v>
      </c>
      <c r="M44" s="189">
        <f t="shared" si="46"/>
        <v>17</v>
      </c>
      <c r="N44" s="189">
        <f t="shared" si="46"/>
        <v>17</v>
      </c>
      <c r="O44" s="218">
        <f t="shared" si="46"/>
        <v>184</v>
      </c>
      <c r="P44" s="210"/>
      <c r="Q44" s="188">
        <f t="shared" ref="Q44:AA44" si="47">SUM(Q45:Q59)</f>
        <v>11160</v>
      </c>
      <c r="R44" s="189">
        <f t="shared" si="47"/>
        <v>4930</v>
      </c>
      <c r="S44" s="189">
        <f t="shared" si="47"/>
        <v>3060</v>
      </c>
      <c r="T44" s="189">
        <f t="shared" si="47"/>
        <v>2550</v>
      </c>
      <c r="U44" s="189">
        <f t="shared" si="47"/>
        <v>3060</v>
      </c>
      <c r="V44" s="189">
        <f t="shared" si="47"/>
        <v>2040</v>
      </c>
      <c r="W44" s="189">
        <f t="shared" si="47"/>
        <v>4250</v>
      </c>
      <c r="X44" s="189">
        <f t="shared" si="47"/>
        <v>3060</v>
      </c>
      <c r="Y44" s="189">
        <f t="shared" si="47"/>
        <v>1445</v>
      </c>
      <c r="Z44" s="189">
        <f t="shared" si="47"/>
        <v>3060</v>
      </c>
      <c r="AA44" s="218">
        <f t="shared" si="47"/>
        <v>38615</v>
      </c>
    </row>
    <row r="45" spans="1:27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91">
        <v>2</v>
      </c>
      <c r="F45" s="191">
        <v>1</v>
      </c>
      <c r="G45" s="191">
        <v>1</v>
      </c>
      <c r="H45" s="191">
        <v>1</v>
      </c>
      <c r="I45" s="191">
        <v>1</v>
      </c>
      <c r="J45" s="191">
        <v>1</v>
      </c>
      <c r="K45" s="191">
        <v>1</v>
      </c>
      <c r="L45" s="191">
        <v>1</v>
      </c>
      <c r="M45" s="191">
        <v>1</v>
      </c>
      <c r="N45" s="191">
        <v>1</v>
      </c>
      <c r="O45" s="219">
        <f t="shared" ref="O45:O59" si="48">SUM(E45:N45)</f>
        <v>11</v>
      </c>
      <c r="P45" s="210"/>
      <c r="Q45" s="190">
        <f t="shared" ref="Q45:Q59" si="49">E45*E$5</f>
        <v>720</v>
      </c>
      <c r="R45" s="191">
        <f t="shared" ref="R45:R59" si="50">F45*F$5</f>
        <v>290</v>
      </c>
      <c r="S45" s="191">
        <f t="shared" ref="S45:S59" si="51">G45*G$5</f>
        <v>180</v>
      </c>
      <c r="T45" s="191">
        <f t="shared" ref="T45:T59" si="52">H45*H$5</f>
        <v>150</v>
      </c>
      <c r="U45" s="191">
        <f t="shared" ref="U45:U59" si="53">I45*I$5</f>
        <v>180</v>
      </c>
      <c r="V45" s="191">
        <f t="shared" ref="V45:V59" si="54">J45*J$5</f>
        <v>120</v>
      </c>
      <c r="W45" s="191">
        <f t="shared" ref="W45:W59" si="55">K45*K$5</f>
        <v>250</v>
      </c>
      <c r="X45" s="191">
        <f t="shared" ref="X45:X59" si="56">L45*L$5</f>
        <v>180</v>
      </c>
      <c r="Y45" s="191">
        <f t="shared" ref="Y45:Y59" si="57">M45*M$5</f>
        <v>85</v>
      </c>
      <c r="Z45" s="191">
        <f t="shared" ref="Z45:Z59" si="58">N45*N$5</f>
        <v>180</v>
      </c>
      <c r="AA45" s="219">
        <f t="shared" ref="AA45:AA59" si="59">SUM(Q45:Z45)</f>
        <v>2335</v>
      </c>
    </row>
    <row r="46" spans="1:27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91">
        <v>1</v>
      </c>
      <c r="F46" s="191">
        <v>1</v>
      </c>
      <c r="G46" s="191">
        <v>1</v>
      </c>
      <c r="H46" s="191">
        <v>1</v>
      </c>
      <c r="I46" s="191">
        <v>1</v>
      </c>
      <c r="J46" s="191">
        <v>1</v>
      </c>
      <c r="K46" s="191">
        <v>1</v>
      </c>
      <c r="L46" s="191">
        <v>1</v>
      </c>
      <c r="M46" s="191">
        <v>1</v>
      </c>
      <c r="N46" s="191">
        <v>1</v>
      </c>
      <c r="O46" s="219">
        <f t="shared" si="48"/>
        <v>10</v>
      </c>
      <c r="P46" s="210"/>
      <c r="Q46" s="190">
        <f t="shared" si="49"/>
        <v>360</v>
      </c>
      <c r="R46" s="191">
        <f t="shared" si="50"/>
        <v>290</v>
      </c>
      <c r="S46" s="191">
        <f t="shared" si="51"/>
        <v>180</v>
      </c>
      <c r="T46" s="191">
        <f t="shared" si="52"/>
        <v>150</v>
      </c>
      <c r="U46" s="191">
        <f t="shared" si="53"/>
        <v>180</v>
      </c>
      <c r="V46" s="191">
        <f t="shared" si="54"/>
        <v>120</v>
      </c>
      <c r="W46" s="191">
        <f t="shared" si="55"/>
        <v>250</v>
      </c>
      <c r="X46" s="191">
        <f t="shared" si="56"/>
        <v>180</v>
      </c>
      <c r="Y46" s="191">
        <f t="shared" si="57"/>
        <v>85</v>
      </c>
      <c r="Z46" s="191">
        <f t="shared" si="58"/>
        <v>180</v>
      </c>
      <c r="AA46" s="219">
        <f t="shared" si="59"/>
        <v>1975</v>
      </c>
    </row>
    <row r="47" spans="1:27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91">
        <v>1</v>
      </c>
      <c r="F47" s="191">
        <v>1</v>
      </c>
      <c r="G47" s="191">
        <v>1</v>
      </c>
      <c r="H47" s="191">
        <v>1</v>
      </c>
      <c r="I47" s="191">
        <v>1</v>
      </c>
      <c r="J47" s="191">
        <v>1</v>
      </c>
      <c r="K47" s="191">
        <v>1</v>
      </c>
      <c r="L47" s="191">
        <v>1</v>
      </c>
      <c r="M47" s="191">
        <v>1</v>
      </c>
      <c r="N47" s="191">
        <v>1</v>
      </c>
      <c r="O47" s="219">
        <f t="shared" si="48"/>
        <v>10</v>
      </c>
      <c r="P47" s="210"/>
      <c r="Q47" s="190">
        <f t="shared" si="49"/>
        <v>360</v>
      </c>
      <c r="R47" s="191">
        <f t="shared" si="50"/>
        <v>290</v>
      </c>
      <c r="S47" s="191">
        <f t="shared" si="51"/>
        <v>180</v>
      </c>
      <c r="T47" s="191">
        <f t="shared" si="52"/>
        <v>150</v>
      </c>
      <c r="U47" s="191">
        <f t="shared" si="53"/>
        <v>180</v>
      </c>
      <c r="V47" s="191">
        <f t="shared" si="54"/>
        <v>120</v>
      </c>
      <c r="W47" s="191">
        <f t="shared" si="55"/>
        <v>250</v>
      </c>
      <c r="X47" s="191">
        <f t="shared" si="56"/>
        <v>180</v>
      </c>
      <c r="Y47" s="191">
        <f t="shared" si="57"/>
        <v>85</v>
      </c>
      <c r="Z47" s="191">
        <f t="shared" si="58"/>
        <v>180</v>
      </c>
      <c r="AA47" s="219">
        <f t="shared" si="59"/>
        <v>1975</v>
      </c>
    </row>
    <row r="48" spans="1:27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91">
        <v>2</v>
      </c>
      <c r="F48" s="191">
        <v>2</v>
      </c>
      <c r="G48" s="191">
        <v>2</v>
      </c>
      <c r="H48" s="191">
        <v>2</v>
      </c>
      <c r="I48" s="191">
        <v>2</v>
      </c>
      <c r="J48" s="191">
        <v>2</v>
      </c>
      <c r="K48" s="191">
        <v>2</v>
      </c>
      <c r="L48" s="191">
        <v>2</v>
      </c>
      <c r="M48" s="191">
        <v>2</v>
      </c>
      <c r="N48" s="191">
        <v>2</v>
      </c>
      <c r="O48" s="219">
        <f t="shared" si="48"/>
        <v>20</v>
      </c>
      <c r="P48" s="210"/>
      <c r="Q48" s="190">
        <f t="shared" si="49"/>
        <v>720</v>
      </c>
      <c r="R48" s="191">
        <f t="shared" si="50"/>
        <v>580</v>
      </c>
      <c r="S48" s="191">
        <f t="shared" si="51"/>
        <v>360</v>
      </c>
      <c r="T48" s="191">
        <f t="shared" si="52"/>
        <v>300</v>
      </c>
      <c r="U48" s="191">
        <f t="shared" si="53"/>
        <v>360</v>
      </c>
      <c r="V48" s="191">
        <f t="shared" si="54"/>
        <v>240</v>
      </c>
      <c r="W48" s="191">
        <f t="shared" si="55"/>
        <v>500</v>
      </c>
      <c r="X48" s="191">
        <f t="shared" si="56"/>
        <v>360</v>
      </c>
      <c r="Y48" s="191">
        <f t="shared" si="57"/>
        <v>170</v>
      </c>
      <c r="Z48" s="191">
        <f t="shared" si="58"/>
        <v>360</v>
      </c>
      <c r="AA48" s="219">
        <f t="shared" si="59"/>
        <v>3950</v>
      </c>
    </row>
    <row r="49" spans="1:27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91">
        <v>12</v>
      </c>
      <c r="F49" s="191">
        <v>2</v>
      </c>
      <c r="G49" s="191">
        <v>2</v>
      </c>
      <c r="H49" s="191">
        <v>2</v>
      </c>
      <c r="I49" s="191">
        <v>2</v>
      </c>
      <c r="J49" s="191">
        <v>2</v>
      </c>
      <c r="K49" s="191">
        <v>2</v>
      </c>
      <c r="L49" s="191">
        <v>2</v>
      </c>
      <c r="M49" s="191">
        <v>2</v>
      </c>
      <c r="N49" s="191">
        <v>2</v>
      </c>
      <c r="O49" s="219">
        <f t="shared" si="48"/>
        <v>30</v>
      </c>
      <c r="P49" s="210"/>
      <c r="Q49" s="190">
        <f t="shared" si="49"/>
        <v>4320</v>
      </c>
      <c r="R49" s="191">
        <f t="shared" si="50"/>
        <v>580</v>
      </c>
      <c r="S49" s="191">
        <f t="shared" si="51"/>
        <v>360</v>
      </c>
      <c r="T49" s="191">
        <f t="shared" si="52"/>
        <v>300</v>
      </c>
      <c r="U49" s="191">
        <f t="shared" si="53"/>
        <v>360</v>
      </c>
      <c r="V49" s="191">
        <f t="shared" si="54"/>
        <v>240</v>
      </c>
      <c r="W49" s="191">
        <f t="shared" si="55"/>
        <v>500</v>
      </c>
      <c r="X49" s="191">
        <f t="shared" si="56"/>
        <v>360</v>
      </c>
      <c r="Y49" s="191">
        <f t="shared" si="57"/>
        <v>170</v>
      </c>
      <c r="Z49" s="191">
        <f t="shared" si="58"/>
        <v>360</v>
      </c>
      <c r="AA49" s="219">
        <f t="shared" si="59"/>
        <v>7550</v>
      </c>
    </row>
    <row r="50" spans="1:27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91">
        <v>1</v>
      </c>
      <c r="F50" s="191">
        <v>1</v>
      </c>
      <c r="G50" s="191">
        <v>1</v>
      </c>
      <c r="H50" s="191">
        <v>1</v>
      </c>
      <c r="I50" s="191">
        <v>1</v>
      </c>
      <c r="J50" s="191">
        <v>1</v>
      </c>
      <c r="K50" s="191">
        <v>1</v>
      </c>
      <c r="L50" s="191">
        <v>1</v>
      </c>
      <c r="M50" s="191">
        <v>1</v>
      </c>
      <c r="N50" s="191">
        <v>1</v>
      </c>
      <c r="O50" s="219">
        <f t="shared" si="48"/>
        <v>10</v>
      </c>
      <c r="P50" s="210"/>
      <c r="Q50" s="190">
        <f t="shared" si="49"/>
        <v>360</v>
      </c>
      <c r="R50" s="191">
        <f t="shared" si="50"/>
        <v>290</v>
      </c>
      <c r="S50" s="191">
        <f t="shared" si="51"/>
        <v>180</v>
      </c>
      <c r="T50" s="191">
        <f t="shared" si="52"/>
        <v>150</v>
      </c>
      <c r="U50" s="191">
        <f t="shared" si="53"/>
        <v>180</v>
      </c>
      <c r="V50" s="191">
        <f t="shared" si="54"/>
        <v>120</v>
      </c>
      <c r="W50" s="191">
        <f t="shared" si="55"/>
        <v>250</v>
      </c>
      <c r="X50" s="191">
        <f t="shared" si="56"/>
        <v>180</v>
      </c>
      <c r="Y50" s="191">
        <f t="shared" si="57"/>
        <v>85</v>
      </c>
      <c r="Z50" s="191">
        <f t="shared" si="58"/>
        <v>180</v>
      </c>
      <c r="AA50" s="219">
        <f t="shared" si="59"/>
        <v>1975</v>
      </c>
    </row>
    <row r="51" spans="1:27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91">
        <v>6</v>
      </c>
      <c r="F51" s="191">
        <v>3</v>
      </c>
      <c r="G51" s="191">
        <v>3</v>
      </c>
      <c r="H51" s="191">
        <v>3</v>
      </c>
      <c r="I51" s="191">
        <v>3</v>
      </c>
      <c r="J51" s="191">
        <v>3</v>
      </c>
      <c r="K51" s="191">
        <v>3</v>
      </c>
      <c r="L51" s="191">
        <v>3</v>
      </c>
      <c r="M51" s="191">
        <v>3</v>
      </c>
      <c r="N51" s="191">
        <v>3</v>
      </c>
      <c r="O51" s="219">
        <f t="shared" si="48"/>
        <v>33</v>
      </c>
      <c r="P51" s="210"/>
      <c r="Q51" s="190">
        <f t="shared" si="49"/>
        <v>2160</v>
      </c>
      <c r="R51" s="191">
        <f t="shared" si="50"/>
        <v>870</v>
      </c>
      <c r="S51" s="191">
        <f t="shared" si="51"/>
        <v>540</v>
      </c>
      <c r="T51" s="191">
        <f t="shared" si="52"/>
        <v>450</v>
      </c>
      <c r="U51" s="191">
        <f t="shared" si="53"/>
        <v>540</v>
      </c>
      <c r="V51" s="191">
        <f t="shared" si="54"/>
        <v>360</v>
      </c>
      <c r="W51" s="191">
        <f t="shared" si="55"/>
        <v>750</v>
      </c>
      <c r="X51" s="191">
        <f t="shared" si="56"/>
        <v>540</v>
      </c>
      <c r="Y51" s="191">
        <f t="shared" si="57"/>
        <v>255</v>
      </c>
      <c r="Z51" s="191">
        <f t="shared" si="58"/>
        <v>540</v>
      </c>
      <c r="AA51" s="219">
        <f t="shared" si="59"/>
        <v>7005</v>
      </c>
    </row>
    <row r="52" spans="1:27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91">
        <v>6</v>
      </c>
      <c r="F52" s="191">
        <v>6</v>
      </c>
      <c r="G52" s="191">
        <v>6</v>
      </c>
      <c r="H52" s="191">
        <v>6</v>
      </c>
      <c r="I52" s="191">
        <v>6</v>
      </c>
      <c r="J52" s="191">
        <v>6</v>
      </c>
      <c r="K52" s="191">
        <v>6</v>
      </c>
      <c r="L52" s="191">
        <v>6</v>
      </c>
      <c r="M52" s="191">
        <v>6</v>
      </c>
      <c r="N52" s="191">
        <v>6</v>
      </c>
      <c r="O52" s="219">
        <f t="shared" si="48"/>
        <v>60</v>
      </c>
      <c r="P52" s="210"/>
      <c r="Q52" s="190">
        <f t="shared" si="49"/>
        <v>2160</v>
      </c>
      <c r="R52" s="191">
        <f t="shared" si="50"/>
        <v>1740</v>
      </c>
      <c r="S52" s="191">
        <f t="shared" si="51"/>
        <v>1080</v>
      </c>
      <c r="T52" s="191">
        <f t="shared" si="52"/>
        <v>900</v>
      </c>
      <c r="U52" s="191">
        <f t="shared" si="53"/>
        <v>1080</v>
      </c>
      <c r="V52" s="191">
        <f t="shared" si="54"/>
        <v>720</v>
      </c>
      <c r="W52" s="191">
        <f t="shared" si="55"/>
        <v>1500</v>
      </c>
      <c r="X52" s="191">
        <f t="shared" si="56"/>
        <v>1080</v>
      </c>
      <c r="Y52" s="191">
        <f t="shared" si="57"/>
        <v>510</v>
      </c>
      <c r="Z52" s="191">
        <f t="shared" si="58"/>
        <v>1080</v>
      </c>
      <c r="AA52" s="219">
        <f t="shared" si="59"/>
        <v>11850</v>
      </c>
    </row>
    <row r="53" spans="1:27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/>
      <c r="D53" s="360" t="str">
        <f>IF(ISBLANK(IMPLEMENTATION!D53)," ",IMPLEMENTATION!D53)</f>
        <v xml:space="preserve"> </v>
      </c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219">
        <f t="shared" si="48"/>
        <v>0</v>
      </c>
      <c r="P53" s="210"/>
      <c r="Q53" s="190">
        <f t="shared" si="49"/>
        <v>0</v>
      </c>
      <c r="R53" s="191">
        <f t="shared" si="50"/>
        <v>0</v>
      </c>
      <c r="S53" s="191">
        <f t="shared" si="51"/>
        <v>0</v>
      </c>
      <c r="T53" s="191">
        <f t="shared" si="52"/>
        <v>0</v>
      </c>
      <c r="U53" s="191">
        <f t="shared" si="53"/>
        <v>0</v>
      </c>
      <c r="V53" s="191">
        <f t="shared" si="54"/>
        <v>0</v>
      </c>
      <c r="W53" s="191">
        <f t="shared" si="55"/>
        <v>0</v>
      </c>
      <c r="X53" s="191">
        <f t="shared" si="56"/>
        <v>0</v>
      </c>
      <c r="Y53" s="191">
        <f t="shared" si="57"/>
        <v>0</v>
      </c>
      <c r="Z53" s="191">
        <f t="shared" si="58"/>
        <v>0</v>
      </c>
      <c r="AA53" s="219">
        <f t="shared" si="59"/>
        <v>0</v>
      </c>
    </row>
    <row r="54" spans="1:27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219">
        <f t="shared" si="48"/>
        <v>0</v>
      </c>
      <c r="P54" s="210"/>
      <c r="Q54" s="190">
        <f t="shared" si="49"/>
        <v>0</v>
      </c>
      <c r="R54" s="191">
        <f t="shared" si="50"/>
        <v>0</v>
      </c>
      <c r="S54" s="191">
        <f t="shared" si="51"/>
        <v>0</v>
      </c>
      <c r="T54" s="191">
        <f t="shared" si="52"/>
        <v>0</v>
      </c>
      <c r="U54" s="191">
        <f t="shared" si="53"/>
        <v>0</v>
      </c>
      <c r="V54" s="191">
        <f t="shared" si="54"/>
        <v>0</v>
      </c>
      <c r="W54" s="191">
        <f t="shared" si="55"/>
        <v>0</v>
      </c>
      <c r="X54" s="191">
        <f t="shared" si="56"/>
        <v>0</v>
      </c>
      <c r="Y54" s="191">
        <f t="shared" si="57"/>
        <v>0</v>
      </c>
      <c r="Z54" s="191">
        <f t="shared" si="58"/>
        <v>0</v>
      </c>
      <c r="AA54" s="219">
        <f t="shared" si="59"/>
        <v>0</v>
      </c>
    </row>
    <row r="55" spans="1:27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219">
        <f t="shared" si="48"/>
        <v>0</v>
      </c>
      <c r="P55" s="210"/>
      <c r="Q55" s="190">
        <f t="shared" si="49"/>
        <v>0</v>
      </c>
      <c r="R55" s="191">
        <f t="shared" si="50"/>
        <v>0</v>
      </c>
      <c r="S55" s="191">
        <f t="shared" si="51"/>
        <v>0</v>
      </c>
      <c r="T55" s="191">
        <f t="shared" si="52"/>
        <v>0</v>
      </c>
      <c r="U55" s="191">
        <f t="shared" si="53"/>
        <v>0</v>
      </c>
      <c r="V55" s="191">
        <f t="shared" si="54"/>
        <v>0</v>
      </c>
      <c r="W55" s="191">
        <f t="shared" si="55"/>
        <v>0</v>
      </c>
      <c r="X55" s="191">
        <f t="shared" si="56"/>
        <v>0</v>
      </c>
      <c r="Y55" s="191">
        <f t="shared" si="57"/>
        <v>0</v>
      </c>
      <c r="Z55" s="191">
        <f t="shared" si="58"/>
        <v>0</v>
      </c>
      <c r="AA55" s="219">
        <f t="shared" si="59"/>
        <v>0</v>
      </c>
    </row>
    <row r="56" spans="1:27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219">
        <f t="shared" si="48"/>
        <v>0</v>
      </c>
      <c r="P56" s="210"/>
      <c r="Q56" s="190">
        <f t="shared" si="49"/>
        <v>0</v>
      </c>
      <c r="R56" s="191">
        <f t="shared" si="50"/>
        <v>0</v>
      </c>
      <c r="S56" s="191">
        <f t="shared" si="51"/>
        <v>0</v>
      </c>
      <c r="T56" s="191">
        <f t="shared" si="52"/>
        <v>0</v>
      </c>
      <c r="U56" s="191">
        <f t="shared" si="53"/>
        <v>0</v>
      </c>
      <c r="V56" s="191">
        <f t="shared" si="54"/>
        <v>0</v>
      </c>
      <c r="W56" s="191">
        <f t="shared" si="55"/>
        <v>0</v>
      </c>
      <c r="X56" s="191">
        <f t="shared" si="56"/>
        <v>0</v>
      </c>
      <c r="Y56" s="191">
        <f t="shared" si="57"/>
        <v>0</v>
      </c>
      <c r="Z56" s="191">
        <f t="shared" si="58"/>
        <v>0</v>
      </c>
      <c r="AA56" s="219">
        <f t="shared" si="59"/>
        <v>0</v>
      </c>
    </row>
    <row r="57" spans="1:27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219">
        <f t="shared" si="48"/>
        <v>0</v>
      </c>
      <c r="P57" s="210"/>
      <c r="Q57" s="190">
        <f t="shared" si="49"/>
        <v>0</v>
      </c>
      <c r="R57" s="191">
        <f t="shared" si="50"/>
        <v>0</v>
      </c>
      <c r="S57" s="191">
        <f t="shared" si="51"/>
        <v>0</v>
      </c>
      <c r="T57" s="191">
        <f t="shared" si="52"/>
        <v>0</v>
      </c>
      <c r="U57" s="191">
        <f t="shared" si="53"/>
        <v>0</v>
      </c>
      <c r="V57" s="191">
        <f t="shared" si="54"/>
        <v>0</v>
      </c>
      <c r="W57" s="191">
        <f t="shared" si="55"/>
        <v>0</v>
      </c>
      <c r="X57" s="191">
        <f t="shared" si="56"/>
        <v>0</v>
      </c>
      <c r="Y57" s="191">
        <f t="shared" si="57"/>
        <v>0</v>
      </c>
      <c r="Z57" s="191">
        <f t="shared" si="58"/>
        <v>0</v>
      </c>
      <c r="AA57" s="219">
        <f t="shared" si="59"/>
        <v>0</v>
      </c>
    </row>
    <row r="58" spans="1:27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219">
        <f t="shared" si="48"/>
        <v>0</v>
      </c>
      <c r="P58" s="210"/>
      <c r="Q58" s="190">
        <f t="shared" si="49"/>
        <v>0</v>
      </c>
      <c r="R58" s="191">
        <f t="shared" si="50"/>
        <v>0</v>
      </c>
      <c r="S58" s="191">
        <f t="shared" si="51"/>
        <v>0</v>
      </c>
      <c r="T58" s="191">
        <f t="shared" si="52"/>
        <v>0</v>
      </c>
      <c r="U58" s="191">
        <f t="shared" si="53"/>
        <v>0</v>
      </c>
      <c r="V58" s="191">
        <f t="shared" si="54"/>
        <v>0</v>
      </c>
      <c r="W58" s="191">
        <f t="shared" si="55"/>
        <v>0</v>
      </c>
      <c r="X58" s="191">
        <f t="shared" si="56"/>
        <v>0</v>
      </c>
      <c r="Y58" s="191">
        <f t="shared" si="57"/>
        <v>0</v>
      </c>
      <c r="Z58" s="191">
        <f t="shared" si="58"/>
        <v>0</v>
      </c>
      <c r="AA58" s="219">
        <f t="shared" si="59"/>
        <v>0</v>
      </c>
    </row>
    <row r="59" spans="1:27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93"/>
      <c r="F59" s="193"/>
      <c r="G59" s="193"/>
      <c r="H59" s="193"/>
      <c r="I59" s="193"/>
      <c r="J59" s="193"/>
      <c r="K59" s="193"/>
      <c r="L59" s="193"/>
      <c r="M59" s="193"/>
      <c r="N59" s="193"/>
      <c r="O59" s="220">
        <f t="shared" si="48"/>
        <v>0</v>
      </c>
      <c r="P59" s="210"/>
      <c r="Q59" s="192">
        <f t="shared" si="49"/>
        <v>0</v>
      </c>
      <c r="R59" s="193">
        <f t="shared" si="50"/>
        <v>0</v>
      </c>
      <c r="S59" s="193">
        <f t="shared" si="51"/>
        <v>0</v>
      </c>
      <c r="T59" s="193">
        <f t="shared" si="52"/>
        <v>0</v>
      </c>
      <c r="U59" s="193">
        <f t="shared" si="53"/>
        <v>0</v>
      </c>
      <c r="V59" s="193">
        <f t="shared" si="54"/>
        <v>0</v>
      </c>
      <c r="W59" s="193">
        <f t="shared" si="55"/>
        <v>0</v>
      </c>
      <c r="X59" s="193">
        <f t="shared" si="56"/>
        <v>0</v>
      </c>
      <c r="Y59" s="193">
        <f t="shared" si="57"/>
        <v>0</v>
      </c>
      <c r="Z59" s="193">
        <f t="shared" si="58"/>
        <v>0</v>
      </c>
      <c r="AA59" s="220">
        <f t="shared" si="59"/>
        <v>0</v>
      </c>
    </row>
    <row r="60" spans="1:27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95">
        <f t="shared" ref="E60:O60" si="60">SUM(E28,E44)</f>
        <v>135</v>
      </c>
      <c r="F60" s="195">
        <f t="shared" si="60"/>
        <v>104</v>
      </c>
      <c r="G60" s="195">
        <f t="shared" si="60"/>
        <v>104</v>
      </c>
      <c r="H60" s="195">
        <f t="shared" si="60"/>
        <v>104</v>
      </c>
      <c r="I60" s="195">
        <f t="shared" si="60"/>
        <v>104</v>
      </c>
      <c r="J60" s="195">
        <f t="shared" si="60"/>
        <v>104</v>
      </c>
      <c r="K60" s="195">
        <f t="shared" si="60"/>
        <v>104</v>
      </c>
      <c r="L60" s="195">
        <f t="shared" si="60"/>
        <v>104</v>
      </c>
      <c r="M60" s="195">
        <f t="shared" si="60"/>
        <v>104</v>
      </c>
      <c r="N60" s="195">
        <f t="shared" si="60"/>
        <v>76</v>
      </c>
      <c r="O60" s="221">
        <f t="shared" si="60"/>
        <v>1043</v>
      </c>
      <c r="P60" s="210"/>
      <c r="Q60" s="194">
        <f>SUM(Q28,Q44)</f>
        <v>48600</v>
      </c>
      <c r="R60" s="195">
        <f t="shared" ref="R60:AA60" si="61">SUM(R28,R44)</f>
        <v>30160</v>
      </c>
      <c r="S60" s="195">
        <f t="shared" si="61"/>
        <v>18720</v>
      </c>
      <c r="T60" s="195">
        <f t="shared" si="61"/>
        <v>15600</v>
      </c>
      <c r="U60" s="195">
        <f t="shared" si="61"/>
        <v>18720</v>
      </c>
      <c r="V60" s="195">
        <f t="shared" si="61"/>
        <v>12480</v>
      </c>
      <c r="W60" s="195">
        <f t="shared" si="61"/>
        <v>26000</v>
      </c>
      <c r="X60" s="195">
        <f t="shared" si="61"/>
        <v>18720</v>
      </c>
      <c r="Y60" s="195">
        <f t="shared" si="61"/>
        <v>8840</v>
      </c>
      <c r="Z60" s="195">
        <f t="shared" si="61"/>
        <v>13680</v>
      </c>
      <c r="AA60" s="221">
        <f t="shared" si="61"/>
        <v>211520</v>
      </c>
    </row>
    <row r="61" spans="1:27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222"/>
      <c r="P61" s="210"/>
      <c r="Q61" s="196"/>
      <c r="R61" s="197"/>
      <c r="S61" s="197"/>
      <c r="T61" s="197"/>
      <c r="U61" s="197"/>
      <c r="V61" s="197"/>
      <c r="W61" s="197"/>
      <c r="X61" s="197"/>
      <c r="Y61" s="197"/>
      <c r="Z61" s="197"/>
      <c r="AA61" s="222"/>
    </row>
    <row r="62" spans="1:27" x14ac:dyDescent="0.2">
      <c r="A62" s="174" t="str">
        <f>IF(ISBLANK(IMPLEMENTATION!A62)," ",IMPLEMENTATION!A62)</f>
        <v>3.1</v>
      </c>
      <c r="B62" s="175" t="str">
        <f>IF(ISBLANK(IMPLEMENTATION!B62)," ",IMPLEMENTATION!B62)</f>
        <v>Operation of the ULG</v>
      </c>
      <c r="C62" s="364" t="str">
        <f>IF(ISBLANK(IMPLEMENTATION!C62)," ",IMPLEMENTATION!C62)</f>
        <v xml:space="preserve"> </v>
      </c>
      <c r="D62" s="364" t="str">
        <f>IF(ISBLANK(IMPLEMENTATION!D62)," ",IMPLEMENTATION!D62)</f>
        <v xml:space="preserve"> </v>
      </c>
      <c r="E62" s="199">
        <f>SUM(E63:E70)</f>
        <v>22</v>
      </c>
      <c r="F62" s="199">
        <f t="shared" ref="F62:O62" si="62">SUM(F63:F70)</f>
        <v>22</v>
      </c>
      <c r="G62" s="199">
        <f t="shared" si="62"/>
        <v>22</v>
      </c>
      <c r="H62" s="199">
        <f t="shared" si="62"/>
        <v>22</v>
      </c>
      <c r="I62" s="199">
        <f t="shared" si="62"/>
        <v>22</v>
      </c>
      <c r="J62" s="199">
        <f t="shared" si="62"/>
        <v>22</v>
      </c>
      <c r="K62" s="199">
        <f t="shared" si="62"/>
        <v>22</v>
      </c>
      <c r="L62" s="199">
        <f t="shared" si="62"/>
        <v>22</v>
      </c>
      <c r="M62" s="199">
        <f t="shared" si="62"/>
        <v>22</v>
      </c>
      <c r="N62" s="199">
        <f t="shared" si="62"/>
        <v>11</v>
      </c>
      <c r="O62" s="223">
        <f t="shared" si="62"/>
        <v>209</v>
      </c>
      <c r="P62" s="210"/>
      <c r="Q62" s="198">
        <f>SUM(Q63:Q70)</f>
        <v>7920</v>
      </c>
      <c r="R62" s="199">
        <f t="shared" ref="R62:AA62" si="63">SUM(R63:R70)</f>
        <v>6380</v>
      </c>
      <c r="S62" s="199">
        <f t="shared" si="63"/>
        <v>3960</v>
      </c>
      <c r="T62" s="199">
        <f t="shared" si="63"/>
        <v>3300</v>
      </c>
      <c r="U62" s="199">
        <f t="shared" si="63"/>
        <v>3960</v>
      </c>
      <c r="V62" s="199">
        <f t="shared" si="63"/>
        <v>2640</v>
      </c>
      <c r="W62" s="199">
        <f t="shared" si="63"/>
        <v>5500</v>
      </c>
      <c r="X62" s="199">
        <f t="shared" si="63"/>
        <v>3960</v>
      </c>
      <c r="Y62" s="199">
        <f t="shared" si="63"/>
        <v>1870</v>
      </c>
      <c r="Z62" s="199">
        <f t="shared" si="63"/>
        <v>1980</v>
      </c>
      <c r="AA62" s="223">
        <f t="shared" si="63"/>
        <v>41470</v>
      </c>
    </row>
    <row r="63" spans="1:27" x14ac:dyDescent="0.2">
      <c r="A63" s="176" t="str">
        <f>IF(ISBLANK(IMPLEMENTATION!A63)," ",IMPLEMENTATION!A63)</f>
        <v>3.1.1</v>
      </c>
      <c r="B63" s="177" t="str">
        <f>IF(ISBLANK(IMPLEMENTATION!B63)," ",IMPLEMENTATION!B63)</f>
        <v>Setting up the ULG</v>
      </c>
      <c r="C63" s="365" t="str">
        <f>IF(ISBLANK(IMPLEMENTATION!C63)," ",IMPLEMENTATION!C63)</f>
        <v>All PPs</v>
      </c>
      <c r="D63" s="365" t="str">
        <f>IF(ISBLANK(IMPLEMENTATION!D63)," ",IMPLEMENTATION!D63)</f>
        <v>LE/LP</v>
      </c>
      <c r="E63" s="201">
        <v>2</v>
      </c>
      <c r="F63" s="201">
        <v>2</v>
      </c>
      <c r="G63" s="201">
        <v>2</v>
      </c>
      <c r="H63" s="201">
        <v>2</v>
      </c>
      <c r="I63" s="201">
        <v>2</v>
      </c>
      <c r="J63" s="201">
        <v>2</v>
      </c>
      <c r="K63" s="201">
        <v>2</v>
      </c>
      <c r="L63" s="201">
        <v>2</v>
      </c>
      <c r="M63" s="201">
        <v>2</v>
      </c>
      <c r="N63" s="201">
        <v>1</v>
      </c>
      <c r="O63" s="224">
        <f t="shared" ref="O63:O70" si="64">SUM(E63:N63)</f>
        <v>19</v>
      </c>
      <c r="P63" s="210"/>
      <c r="Q63" s="200">
        <f t="shared" ref="Q63:Q70" si="65">E63*E$5</f>
        <v>720</v>
      </c>
      <c r="R63" s="201">
        <f t="shared" ref="R63:R70" si="66">F63*F$5</f>
        <v>580</v>
      </c>
      <c r="S63" s="201">
        <f t="shared" ref="S63:S70" si="67">G63*G$5</f>
        <v>360</v>
      </c>
      <c r="T63" s="201">
        <f t="shared" ref="T63:T70" si="68">H63*H$5</f>
        <v>300</v>
      </c>
      <c r="U63" s="201">
        <f t="shared" ref="U63:U70" si="69">I63*I$5</f>
        <v>360</v>
      </c>
      <c r="V63" s="201">
        <f t="shared" ref="V63:V70" si="70">J63*J$5</f>
        <v>240</v>
      </c>
      <c r="W63" s="201">
        <f t="shared" ref="W63:W70" si="71">K63*K$5</f>
        <v>500</v>
      </c>
      <c r="X63" s="201">
        <f t="shared" ref="X63:X70" si="72">L63*L$5</f>
        <v>360</v>
      </c>
      <c r="Y63" s="201">
        <f t="shared" ref="Y63:Y70" si="73">M63*M$5</f>
        <v>170</v>
      </c>
      <c r="Z63" s="201">
        <f t="shared" ref="Z63:Z70" si="74">N63*N$5</f>
        <v>180</v>
      </c>
      <c r="AA63" s="224">
        <f t="shared" ref="AA63:AA70" si="75">SUM(Q63:Z63)</f>
        <v>3770</v>
      </c>
    </row>
    <row r="64" spans="1:27" x14ac:dyDescent="0.2">
      <c r="A64" s="176" t="str">
        <f>IF(ISBLANK(IMPLEMENTATION!A64)," ",IMPLEMENTATION!A64)</f>
        <v>3.1.2</v>
      </c>
      <c r="B64" s="177" t="str">
        <f>IF(ISBLANK(IMPLEMENTATION!B64)," ",IMPLEMENTATION!B64)</f>
        <v>Team building session to the ULG (after kick-offs)</v>
      </c>
      <c r="C64" s="365" t="str">
        <f>IF(ISBLANK(IMPLEMENTATION!C64)," ",IMPLEMENTATION!C64)</f>
        <v>All PPs</v>
      </c>
      <c r="D64" s="365" t="str">
        <f>IF(ISBLANK(IMPLEMENTATION!D64)," ",IMPLEMENTATION!D64)</f>
        <v>LE/LP</v>
      </c>
      <c r="E64" s="201">
        <v>3</v>
      </c>
      <c r="F64" s="201">
        <v>3</v>
      </c>
      <c r="G64" s="201">
        <v>3</v>
      </c>
      <c r="H64" s="201">
        <v>3</v>
      </c>
      <c r="I64" s="201">
        <v>3</v>
      </c>
      <c r="J64" s="201">
        <v>3</v>
      </c>
      <c r="K64" s="201">
        <v>3</v>
      </c>
      <c r="L64" s="201">
        <v>3</v>
      </c>
      <c r="M64" s="201">
        <v>3</v>
      </c>
      <c r="N64" s="201">
        <v>1</v>
      </c>
      <c r="O64" s="224">
        <f t="shared" si="64"/>
        <v>28</v>
      </c>
      <c r="P64" s="210"/>
      <c r="Q64" s="200">
        <f t="shared" si="65"/>
        <v>1080</v>
      </c>
      <c r="R64" s="201">
        <f t="shared" si="66"/>
        <v>870</v>
      </c>
      <c r="S64" s="201">
        <f t="shared" si="67"/>
        <v>540</v>
      </c>
      <c r="T64" s="201">
        <f t="shared" si="68"/>
        <v>450</v>
      </c>
      <c r="U64" s="201">
        <f t="shared" si="69"/>
        <v>540</v>
      </c>
      <c r="V64" s="201">
        <f t="shared" si="70"/>
        <v>360</v>
      </c>
      <c r="W64" s="201">
        <f t="shared" si="71"/>
        <v>750</v>
      </c>
      <c r="X64" s="201">
        <f t="shared" si="72"/>
        <v>540</v>
      </c>
      <c r="Y64" s="201">
        <f t="shared" si="73"/>
        <v>255</v>
      </c>
      <c r="Z64" s="201">
        <f t="shared" si="74"/>
        <v>180</v>
      </c>
      <c r="AA64" s="224">
        <f t="shared" si="75"/>
        <v>5565</v>
      </c>
    </row>
    <row r="65" spans="1:27" x14ac:dyDescent="0.2">
      <c r="A65" s="176" t="str">
        <f>IF(ISBLANK(IMPLEMENTATION!A65)," ",IMPLEMENTATION!A65)</f>
        <v>3.1.3</v>
      </c>
      <c r="B65" s="177" t="str">
        <f>IF(ISBLANK(IMPLEMENTATION!B65)," ",IMPLEMENTATION!B65)</f>
        <v>Selecting ULG Coordinators</v>
      </c>
      <c r="C65" s="365" t="str">
        <f>IF(ISBLANK(IMPLEMENTATION!C65)," ",IMPLEMENTATION!C65)</f>
        <v>All PPs</v>
      </c>
      <c r="D65" s="365" t="str">
        <f>IF(ISBLANK(IMPLEMENTATION!D65)," ",IMPLEMENTATION!D65)</f>
        <v>LE/LP</v>
      </c>
      <c r="E65" s="201">
        <v>1</v>
      </c>
      <c r="F65" s="201">
        <v>1</v>
      </c>
      <c r="G65" s="201">
        <v>1</v>
      </c>
      <c r="H65" s="201">
        <v>1</v>
      </c>
      <c r="I65" s="201">
        <v>1</v>
      </c>
      <c r="J65" s="201">
        <v>1</v>
      </c>
      <c r="K65" s="201">
        <v>1</v>
      </c>
      <c r="L65" s="201">
        <v>1</v>
      </c>
      <c r="M65" s="201">
        <v>1</v>
      </c>
      <c r="N65" s="201">
        <v>1</v>
      </c>
      <c r="O65" s="224">
        <f t="shared" si="64"/>
        <v>10</v>
      </c>
      <c r="P65" s="210"/>
      <c r="Q65" s="200">
        <f t="shared" si="65"/>
        <v>360</v>
      </c>
      <c r="R65" s="201">
        <f t="shared" si="66"/>
        <v>290</v>
      </c>
      <c r="S65" s="201">
        <f t="shared" si="67"/>
        <v>180</v>
      </c>
      <c r="T65" s="201">
        <f t="shared" si="68"/>
        <v>150</v>
      </c>
      <c r="U65" s="201">
        <f t="shared" si="69"/>
        <v>180</v>
      </c>
      <c r="V65" s="201">
        <f t="shared" si="70"/>
        <v>120</v>
      </c>
      <c r="W65" s="201">
        <f t="shared" si="71"/>
        <v>250</v>
      </c>
      <c r="X65" s="201">
        <f t="shared" si="72"/>
        <v>180</v>
      </c>
      <c r="Y65" s="201">
        <f t="shared" si="73"/>
        <v>85</v>
      </c>
      <c r="Z65" s="201">
        <f t="shared" si="74"/>
        <v>180</v>
      </c>
      <c r="AA65" s="224">
        <f t="shared" si="75"/>
        <v>1975</v>
      </c>
    </row>
    <row r="66" spans="1:27" x14ac:dyDescent="0.2">
      <c r="A66" s="176" t="str">
        <f>IF(ISBLANK(IMPLEMENTATION!A66)," ",IMPLEMENTATION!A66)</f>
        <v>3.1.4</v>
      </c>
      <c r="B66" s="177" t="str">
        <f>IF(ISBLANK(IMPLEMENTATION!B66)," ",IMPLEMENTATION!B66)</f>
        <v>Interactive ULG meetings</v>
      </c>
      <c r="C66" s="365" t="str">
        <f>IF(ISBLANK(IMPLEMENTATION!C66)," ",IMPLEMENTATION!C66)</f>
        <v>All PPs</v>
      </c>
      <c r="D66" s="365" t="str">
        <f>IF(ISBLANK(IMPLEMENTATION!D66)," ",IMPLEMENTATION!D66)</f>
        <v>LE/LP</v>
      </c>
      <c r="E66" s="201">
        <v>8</v>
      </c>
      <c r="F66" s="201">
        <v>8</v>
      </c>
      <c r="G66" s="201">
        <v>8</v>
      </c>
      <c r="H66" s="201">
        <v>8</v>
      </c>
      <c r="I66" s="201">
        <v>8</v>
      </c>
      <c r="J66" s="201">
        <v>8</v>
      </c>
      <c r="K66" s="201">
        <v>8</v>
      </c>
      <c r="L66" s="201">
        <v>8</v>
      </c>
      <c r="M66" s="201">
        <v>8</v>
      </c>
      <c r="N66" s="201">
        <v>4</v>
      </c>
      <c r="O66" s="224">
        <f t="shared" si="64"/>
        <v>76</v>
      </c>
      <c r="P66" s="210"/>
      <c r="Q66" s="200">
        <f t="shared" si="65"/>
        <v>2880</v>
      </c>
      <c r="R66" s="201">
        <f t="shared" si="66"/>
        <v>2320</v>
      </c>
      <c r="S66" s="201">
        <f t="shared" si="67"/>
        <v>1440</v>
      </c>
      <c r="T66" s="201">
        <f t="shared" si="68"/>
        <v>1200</v>
      </c>
      <c r="U66" s="201">
        <f t="shared" si="69"/>
        <v>1440</v>
      </c>
      <c r="V66" s="201">
        <f t="shared" si="70"/>
        <v>960</v>
      </c>
      <c r="W66" s="201">
        <f t="shared" si="71"/>
        <v>2000</v>
      </c>
      <c r="X66" s="201">
        <f t="shared" si="72"/>
        <v>1440</v>
      </c>
      <c r="Y66" s="201">
        <f t="shared" si="73"/>
        <v>680</v>
      </c>
      <c r="Z66" s="201">
        <f t="shared" si="74"/>
        <v>720</v>
      </c>
      <c r="AA66" s="224">
        <f t="shared" si="75"/>
        <v>15080</v>
      </c>
    </row>
    <row r="67" spans="1:27" x14ac:dyDescent="0.2">
      <c r="A67" s="176" t="str">
        <f>IF(ISBLANK(IMPLEMENTATION!A67)," ",IMPLEMENTATION!A67)</f>
        <v>3.1.5</v>
      </c>
      <c r="B67" s="177" t="str">
        <f>IF(ISBLANK(IMPLEMENTATION!B67)," ",IMPLEMENTATION!B67)</f>
        <v>Learning Needs formulated</v>
      </c>
      <c r="C67" s="365" t="str">
        <f>IF(ISBLANK(IMPLEMENTATION!C67)," ",IMPLEMENTATION!C67)</f>
        <v>All PPs</v>
      </c>
      <c r="D67" s="365" t="str">
        <f>IF(ISBLANK(IMPLEMENTATION!D67)," ",IMPLEMENTATION!D67)</f>
        <v>LE/LP</v>
      </c>
      <c r="E67" s="201">
        <v>2</v>
      </c>
      <c r="F67" s="201">
        <v>2</v>
      </c>
      <c r="G67" s="201">
        <v>2</v>
      </c>
      <c r="H67" s="201">
        <v>2</v>
      </c>
      <c r="I67" s="201">
        <v>2</v>
      </c>
      <c r="J67" s="201">
        <v>2</v>
      </c>
      <c r="K67" s="201">
        <v>2</v>
      </c>
      <c r="L67" s="201">
        <v>2</v>
      </c>
      <c r="M67" s="201">
        <v>2</v>
      </c>
      <c r="N67" s="201">
        <v>1</v>
      </c>
      <c r="O67" s="224">
        <f t="shared" si="64"/>
        <v>19</v>
      </c>
      <c r="P67" s="210"/>
      <c r="Q67" s="200">
        <f t="shared" si="65"/>
        <v>720</v>
      </c>
      <c r="R67" s="201">
        <f t="shared" si="66"/>
        <v>580</v>
      </c>
      <c r="S67" s="201">
        <f t="shared" si="67"/>
        <v>360</v>
      </c>
      <c r="T67" s="201">
        <f t="shared" si="68"/>
        <v>300</v>
      </c>
      <c r="U67" s="201">
        <f t="shared" si="69"/>
        <v>360</v>
      </c>
      <c r="V67" s="201">
        <f t="shared" si="70"/>
        <v>240</v>
      </c>
      <c r="W67" s="201">
        <f t="shared" si="71"/>
        <v>500</v>
      </c>
      <c r="X67" s="201">
        <f t="shared" si="72"/>
        <v>360</v>
      </c>
      <c r="Y67" s="201">
        <f t="shared" si="73"/>
        <v>170</v>
      </c>
      <c r="Z67" s="201">
        <f t="shared" si="74"/>
        <v>180</v>
      </c>
      <c r="AA67" s="224">
        <f t="shared" si="75"/>
        <v>3770</v>
      </c>
    </row>
    <row r="68" spans="1:27" x14ac:dyDescent="0.2">
      <c r="A68" s="176" t="str">
        <f>IF(ISBLANK(IMPLEMENTATION!A68)," ",IMPLEMENTATION!A68)</f>
        <v>3.1.6</v>
      </c>
      <c r="B68" s="177" t="str">
        <f>IF(ISBLANK(IMPLEMENTATION!B68)," ",IMPLEMENTATION!B68)</f>
        <v>Learning Grids created</v>
      </c>
      <c r="C68" s="365" t="str">
        <f>IF(ISBLANK(IMPLEMENTATION!C68)," ",IMPLEMENTATION!C68)</f>
        <v>All PPs</v>
      </c>
      <c r="D68" s="365" t="str">
        <f>IF(ISBLANK(IMPLEMENTATION!D68)," ",IMPLEMENTATION!D68)</f>
        <v>LE/LP</v>
      </c>
      <c r="E68" s="201">
        <v>2</v>
      </c>
      <c r="F68" s="201">
        <v>2</v>
      </c>
      <c r="G68" s="201">
        <v>2</v>
      </c>
      <c r="H68" s="201">
        <v>2</v>
      </c>
      <c r="I68" s="201">
        <v>2</v>
      </c>
      <c r="J68" s="201">
        <v>2</v>
      </c>
      <c r="K68" s="201">
        <v>2</v>
      </c>
      <c r="L68" s="201">
        <v>2</v>
      </c>
      <c r="M68" s="201">
        <v>2</v>
      </c>
      <c r="N68" s="201">
        <v>1</v>
      </c>
      <c r="O68" s="224">
        <f t="shared" si="64"/>
        <v>19</v>
      </c>
      <c r="P68" s="210"/>
      <c r="Q68" s="200">
        <f t="shared" si="65"/>
        <v>720</v>
      </c>
      <c r="R68" s="201">
        <f t="shared" si="66"/>
        <v>580</v>
      </c>
      <c r="S68" s="201">
        <f t="shared" si="67"/>
        <v>360</v>
      </c>
      <c r="T68" s="201">
        <f t="shared" si="68"/>
        <v>300</v>
      </c>
      <c r="U68" s="201">
        <f t="shared" si="69"/>
        <v>360</v>
      </c>
      <c r="V68" s="201">
        <f t="shared" si="70"/>
        <v>240</v>
      </c>
      <c r="W68" s="201">
        <f t="shared" si="71"/>
        <v>500</v>
      </c>
      <c r="X68" s="201">
        <f t="shared" si="72"/>
        <v>360</v>
      </c>
      <c r="Y68" s="201">
        <f t="shared" si="73"/>
        <v>170</v>
      </c>
      <c r="Z68" s="201">
        <f t="shared" si="74"/>
        <v>180</v>
      </c>
      <c r="AA68" s="224">
        <f t="shared" si="75"/>
        <v>3770</v>
      </c>
    </row>
    <row r="69" spans="1:27" x14ac:dyDescent="0.2">
      <c r="A69" s="176" t="str">
        <f>IF(ISBLANK(IMPLEMENTATION!A69)," ",IMPLEMENTATION!A69)</f>
        <v>3.1.7</v>
      </c>
      <c r="B69" s="177" t="str">
        <f>IF(ISBLANK(IMPLEMENTATION!B69)," ",IMPLEMENTATION!B69)</f>
        <v>Learning Log</v>
      </c>
      <c r="C69" s="365" t="str">
        <f>IF(ISBLANK(IMPLEMENTATION!C69)," ",IMPLEMENTATION!C69)</f>
        <v>All PPs</v>
      </c>
      <c r="D69" s="365" t="str">
        <f>IF(ISBLANK(IMPLEMENTATION!D69)," ",IMPLEMENTATION!D69)</f>
        <v>LE/LP</v>
      </c>
      <c r="E69" s="201">
        <v>4</v>
      </c>
      <c r="F69" s="201">
        <v>4</v>
      </c>
      <c r="G69" s="201">
        <v>4</v>
      </c>
      <c r="H69" s="201">
        <v>4</v>
      </c>
      <c r="I69" s="201">
        <v>4</v>
      </c>
      <c r="J69" s="201">
        <v>4</v>
      </c>
      <c r="K69" s="201">
        <v>4</v>
      </c>
      <c r="L69" s="201">
        <v>4</v>
      </c>
      <c r="M69" s="201">
        <v>4</v>
      </c>
      <c r="N69" s="201">
        <v>2</v>
      </c>
      <c r="O69" s="224">
        <f t="shared" si="64"/>
        <v>38</v>
      </c>
      <c r="P69" s="210"/>
      <c r="Q69" s="200">
        <f t="shared" si="65"/>
        <v>1440</v>
      </c>
      <c r="R69" s="201">
        <f t="shared" si="66"/>
        <v>1160</v>
      </c>
      <c r="S69" s="201">
        <f t="shared" si="67"/>
        <v>720</v>
      </c>
      <c r="T69" s="201">
        <f t="shared" si="68"/>
        <v>600</v>
      </c>
      <c r="U69" s="201">
        <f t="shared" si="69"/>
        <v>720</v>
      </c>
      <c r="V69" s="201">
        <f t="shared" si="70"/>
        <v>480</v>
      </c>
      <c r="W69" s="201">
        <f t="shared" si="71"/>
        <v>1000</v>
      </c>
      <c r="X69" s="201">
        <f t="shared" si="72"/>
        <v>720</v>
      </c>
      <c r="Y69" s="201">
        <f t="shared" si="73"/>
        <v>340</v>
      </c>
      <c r="Z69" s="201">
        <f t="shared" si="74"/>
        <v>360</v>
      </c>
      <c r="AA69" s="224">
        <f t="shared" si="75"/>
        <v>7540</v>
      </c>
    </row>
    <row r="70" spans="1:27" x14ac:dyDescent="0.2">
      <c r="A70" s="176" t="str">
        <f>IF(ISBLANK(IMPLEMENTATION!A70)," ",IMPLEMENTATION!A70)</f>
        <v>3.1.8</v>
      </c>
      <c r="B70" s="177" t="str">
        <f>IF(ISBLANK(IMPLEMENTATION!B70)," ",IMPLEMENTATION!B70)</f>
        <v xml:space="preserve"> </v>
      </c>
      <c r="C70" s="365" t="str">
        <f>IF(ISBLANK(IMPLEMENTATION!C70)," ",IMPLEMENTATION!C70)</f>
        <v xml:space="preserve"> </v>
      </c>
      <c r="D70" s="365" t="str">
        <f>IF(ISBLANK(IMPLEMENTATION!D70)," ",IMPLEMENTATION!D70)</f>
        <v xml:space="preserve"> </v>
      </c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24">
        <f t="shared" si="64"/>
        <v>0</v>
      </c>
      <c r="P70" s="210"/>
      <c r="Q70" s="200">
        <f t="shared" si="65"/>
        <v>0</v>
      </c>
      <c r="R70" s="201">
        <f t="shared" si="66"/>
        <v>0</v>
      </c>
      <c r="S70" s="201">
        <f t="shared" si="67"/>
        <v>0</v>
      </c>
      <c r="T70" s="201">
        <f t="shared" si="68"/>
        <v>0</v>
      </c>
      <c r="U70" s="201">
        <f t="shared" si="69"/>
        <v>0</v>
      </c>
      <c r="V70" s="201">
        <f t="shared" si="70"/>
        <v>0</v>
      </c>
      <c r="W70" s="201">
        <f t="shared" si="71"/>
        <v>0</v>
      </c>
      <c r="X70" s="201">
        <f t="shared" si="72"/>
        <v>0</v>
      </c>
      <c r="Y70" s="201">
        <f t="shared" si="73"/>
        <v>0</v>
      </c>
      <c r="Z70" s="201">
        <f t="shared" si="74"/>
        <v>0</v>
      </c>
      <c r="AA70" s="224">
        <f t="shared" si="75"/>
        <v>0</v>
      </c>
    </row>
    <row r="71" spans="1:27" x14ac:dyDescent="0.2">
      <c r="A71" s="174" t="str">
        <f>IF(ISBLANK(IMPLEMENTATION!A71)," ",IMPLEMENTATION!A71)</f>
        <v>3.2</v>
      </c>
      <c r="B71" s="175" t="str">
        <f>IF(ISBLANK(IMPLEMENTATION!B71)," ",IMPLEMENTATION!B71)</f>
        <v>Small Scale Actions</v>
      </c>
      <c r="C71" s="364" t="str">
        <f>IF(ISBLANK(IMPLEMENTATION!C71)," ",IMPLEMENTATION!C71)</f>
        <v xml:space="preserve"> </v>
      </c>
      <c r="D71" s="364" t="str">
        <f>IF(ISBLANK(IMPLEMENTATION!D71)," ",IMPLEMENTATION!D71)</f>
        <v xml:space="preserve"> </v>
      </c>
      <c r="E71" s="199">
        <f t="shared" ref="E71:O71" si="76">SUM(E72:E74)</f>
        <v>4</v>
      </c>
      <c r="F71" s="199">
        <f t="shared" si="76"/>
        <v>4</v>
      </c>
      <c r="G71" s="199">
        <f t="shared" si="76"/>
        <v>4</v>
      </c>
      <c r="H71" s="199">
        <f t="shared" si="76"/>
        <v>4</v>
      </c>
      <c r="I71" s="199">
        <f t="shared" si="76"/>
        <v>4</v>
      </c>
      <c r="J71" s="199">
        <f t="shared" si="76"/>
        <v>4</v>
      </c>
      <c r="K71" s="199">
        <f t="shared" si="76"/>
        <v>4</v>
      </c>
      <c r="L71" s="199">
        <f t="shared" si="76"/>
        <v>4</v>
      </c>
      <c r="M71" s="199">
        <f t="shared" si="76"/>
        <v>4</v>
      </c>
      <c r="N71" s="199">
        <f t="shared" si="76"/>
        <v>2</v>
      </c>
      <c r="O71" s="223">
        <f t="shared" si="76"/>
        <v>38</v>
      </c>
      <c r="P71" s="210"/>
      <c r="Q71" s="198">
        <f>SUM(Q72:Q74)</f>
        <v>1440</v>
      </c>
      <c r="R71" s="199">
        <f t="shared" ref="R71:AA71" si="77">SUM(R72:R74)</f>
        <v>1160</v>
      </c>
      <c r="S71" s="199">
        <f t="shared" si="77"/>
        <v>720</v>
      </c>
      <c r="T71" s="199">
        <f t="shared" si="77"/>
        <v>600</v>
      </c>
      <c r="U71" s="199">
        <f t="shared" si="77"/>
        <v>720</v>
      </c>
      <c r="V71" s="199">
        <f t="shared" si="77"/>
        <v>480</v>
      </c>
      <c r="W71" s="199">
        <f t="shared" si="77"/>
        <v>1000</v>
      </c>
      <c r="X71" s="199">
        <f t="shared" si="77"/>
        <v>720</v>
      </c>
      <c r="Y71" s="199">
        <f t="shared" si="77"/>
        <v>340</v>
      </c>
      <c r="Z71" s="199">
        <f t="shared" si="77"/>
        <v>360</v>
      </c>
      <c r="AA71" s="223">
        <f t="shared" si="77"/>
        <v>7540</v>
      </c>
    </row>
    <row r="72" spans="1:27" x14ac:dyDescent="0.2">
      <c r="A72" s="176" t="str">
        <f>IF(ISBLANK(IMPLEMENTATION!A72)," ",IMPLEMENTATION!A72)</f>
        <v>3.2.1</v>
      </c>
      <c r="B72" s="177" t="str">
        <f>IF(ISBLANK(IMPLEMENTATION!B72)," ",IMPLEMENTATION!B72)</f>
        <v>Preparation of SSAs</v>
      </c>
      <c r="C72" s="365" t="str">
        <f>IF(ISBLANK(IMPLEMENTATION!C72)," ",IMPLEMENTATION!C72)</f>
        <v>All PPs</v>
      </c>
      <c r="D72" s="365" t="str">
        <f>IF(ISBLANK(IMPLEMENTATION!D72)," ",IMPLEMENTATION!D72)</f>
        <v>LE/LP</v>
      </c>
      <c r="E72" s="201">
        <v>2</v>
      </c>
      <c r="F72" s="201">
        <v>2</v>
      </c>
      <c r="G72" s="201">
        <v>2</v>
      </c>
      <c r="H72" s="201">
        <v>2</v>
      </c>
      <c r="I72" s="201">
        <v>2</v>
      </c>
      <c r="J72" s="201">
        <v>2</v>
      </c>
      <c r="K72" s="201">
        <v>2</v>
      </c>
      <c r="L72" s="201">
        <v>2</v>
      </c>
      <c r="M72" s="201">
        <v>2</v>
      </c>
      <c r="N72" s="201">
        <v>1</v>
      </c>
      <c r="O72" s="224">
        <f t="shared" ref="O72:O74" si="78">SUM(E72:N72)</f>
        <v>19</v>
      </c>
      <c r="P72" s="210"/>
      <c r="Q72" s="200">
        <f t="shared" ref="Q72:Q74" si="79">E72*E$5</f>
        <v>720</v>
      </c>
      <c r="R72" s="201">
        <f t="shared" ref="R72:R74" si="80">F72*F$5</f>
        <v>580</v>
      </c>
      <c r="S72" s="201">
        <f t="shared" ref="S72:S74" si="81">G72*G$5</f>
        <v>360</v>
      </c>
      <c r="T72" s="201">
        <f t="shared" ref="T72:T74" si="82">H72*H$5</f>
        <v>300</v>
      </c>
      <c r="U72" s="201">
        <f t="shared" ref="U72:U74" si="83">I72*I$5</f>
        <v>360</v>
      </c>
      <c r="V72" s="201">
        <f t="shared" ref="V72:V74" si="84">J72*J$5</f>
        <v>240</v>
      </c>
      <c r="W72" s="201">
        <f t="shared" ref="W72:W74" si="85">K72*K$5</f>
        <v>500</v>
      </c>
      <c r="X72" s="201">
        <f t="shared" ref="X72:X74" si="86">L72*L$5</f>
        <v>360</v>
      </c>
      <c r="Y72" s="201">
        <f t="shared" ref="Y72:Y74" si="87">M72*M$5</f>
        <v>170</v>
      </c>
      <c r="Z72" s="201">
        <f t="shared" ref="Z72:Z74" si="88">N72*N$5</f>
        <v>180</v>
      </c>
      <c r="AA72" s="224">
        <f t="shared" ref="AA72:AA74" si="89">SUM(Q72:Z72)</f>
        <v>3770</v>
      </c>
    </row>
    <row r="73" spans="1:27" x14ac:dyDescent="0.2">
      <c r="A73" s="176" t="str">
        <f>IF(ISBLANK(IMPLEMENTATION!A73)," ",IMPLEMENTATION!A73)</f>
        <v>3.2.2</v>
      </c>
      <c r="B73" s="177" t="str">
        <f>IF(ISBLANK(IMPLEMENTATION!B73)," ",IMPLEMENTATION!B73)</f>
        <v>Elaboration of SSAs</v>
      </c>
      <c r="C73" s="365" t="str">
        <f>IF(ISBLANK(IMPLEMENTATION!C73)," ",IMPLEMENTATION!C73)</f>
        <v>All PPs</v>
      </c>
      <c r="D73" s="365" t="str">
        <f>IF(ISBLANK(IMPLEMENTATION!D73)," ",IMPLEMENTATION!D73)</f>
        <v>LE/LP</v>
      </c>
      <c r="E73" s="201">
        <v>2</v>
      </c>
      <c r="F73" s="201">
        <v>2</v>
      </c>
      <c r="G73" s="201">
        <v>2</v>
      </c>
      <c r="H73" s="201">
        <v>2</v>
      </c>
      <c r="I73" s="201">
        <v>2</v>
      </c>
      <c r="J73" s="201">
        <v>2</v>
      </c>
      <c r="K73" s="201">
        <v>2</v>
      </c>
      <c r="L73" s="201">
        <v>2</v>
      </c>
      <c r="M73" s="201">
        <v>2</v>
      </c>
      <c r="N73" s="201">
        <v>1</v>
      </c>
      <c r="O73" s="224">
        <f t="shared" si="78"/>
        <v>19</v>
      </c>
      <c r="P73" s="210"/>
      <c r="Q73" s="200">
        <f t="shared" si="79"/>
        <v>720</v>
      </c>
      <c r="R73" s="201">
        <f t="shared" si="80"/>
        <v>580</v>
      </c>
      <c r="S73" s="201">
        <f t="shared" si="81"/>
        <v>360</v>
      </c>
      <c r="T73" s="201">
        <f t="shared" si="82"/>
        <v>300</v>
      </c>
      <c r="U73" s="201">
        <f t="shared" si="83"/>
        <v>360</v>
      </c>
      <c r="V73" s="201">
        <f t="shared" si="84"/>
        <v>240</v>
      </c>
      <c r="W73" s="201">
        <f t="shared" si="85"/>
        <v>500</v>
      </c>
      <c r="X73" s="201">
        <f t="shared" si="86"/>
        <v>360</v>
      </c>
      <c r="Y73" s="201">
        <f t="shared" si="87"/>
        <v>170</v>
      </c>
      <c r="Z73" s="201">
        <f t="shared" si="88"/>
        <v>180</v>
      </c>
      <c r="AA73" s="224">
        <f t="shared" si="89"/>
        <v>3770</v>
      </c>
    </row>
    <row r="74" spans="1:27" x14ac:dyDescent="0.2">
      <c r="A74" s="176" t="str">
        <f>IF(ISBLANK(IMPLEMENTATION!A74)," ",IMPLEMENTATION!A74)</f>
        <v>3.2.3</v>
      </c>
      <c r="B74" s="177" t="str">
        <f>IF(ISBLANK(IMPLEMENTATION!B74)," ",IMPLEMENTATION!B74)</f>
        <v xml:space="preserve"> </v>
      </c>
      <c r="C74" s="365" t="str">
        <f>IF(ISBLANK(IMPLEMENTATION!C74)," ",IMPLEMENTATION!C74)</f>
        <v xml:space="preserve"> </v>
      </c>
      <c r="D74" s="365" t="str">
        <f>IF(ISBLANK(IMPLEMENTATION!D74)," ",IMPLEMENTATION!D74)</f>
        <v xml:space="preserve"> </v>
      </c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24">
        <f t="shared" si="78"/>
        <v>0</v>
      </c>
      <c r="P74" s="210"/>
      <c r="Q74" s="200">
        <f t="shared" si="79"/>
        <v>0</v>
      </c>
      <c r="R74" s="201">
        <f t="shared" si="80"/>
        <v>0</v>
      </c>
      <c r="S74" s="201">
        <f t="shared" si="81"/>
        <v>0</v>
      </c>
      <c r="T74" s="201">
        <f t="shared" si="82"/>
        <v>0</v>
      </c>
      <c r="U74" s="201">
        <f t="shared" si="83"/>
        <v>0</v>
      </c>
      <c r="V74" s="201">
        <f t="shared" si="84"/>
        <v>0</v>
      </c>
      <c r="W74" s="201">
        <f t="shared" si="85"/>
        <v>0</v>
      </c>
      <c r="X74" s="201">
        <f t="shared" si="86"/>
        <v>0</v>
      </c>
      <c r="Y74" s="201">
        <f t="shared" si="87"/>
        <v>0</v>
      </c>
      <c r="Z74" s="201">
        <f t="shared" si="88"/>
        <v>0</v>
      </c>
      <c r="AA74" s="224">
        <f t="shared" si="89"/>
        <v>0</v>
      </c>
    </row>
    <row r="75" spans="1:27" x14ac:dyDescent="0.2">
      <c r="A75" s="174" t="str">
        <f>IF(ISBLANK(IMPLEMENTATION!A75)," ",IMPLEMENTATION!A75)</f>
        <v>3.3</v>
      </c>
      <c r="B75" s="175" t="str">
        <f>IF(ISBLANK(IMPLEMENTATION!B75)," ",IMPLEMENTATION!B75)</f>
        <v>Preparation of the Integrated Action Plans</v>
      </c>
      <c r="C75" s="364" t="str">
        <f>IF(ISBLANK(IMPLEMENTATION!C75)," ",IMPLEMENTATION!C75)</f>
        <v xml:space="preserve"> </v>
      </c>
      <c r="D75" s="364" t="str">
        <f>IF(ISBLANK(IMPLEMENTATION!D75)," ",IMPLEMENTATION!D75)</f>
        <v xml:space="preserve"> </v>
      </c>
      <c r="E75" s="199">
        <f>SUM(E76:E78)</f>
        <v>10</v>
      </c>
      <c r="F75" s="199">
        <f t="shared" ref="F75:O75" si="90">SUM(F76:F78)</f>
        <v>10</v>
      </c>
      <c r="G75" s="199">
        <f t="shared" si="90"/>
        <v>10</v>
      </c>
      <c r="H75" s="199">
        <f t="shared" si="90"/>
        <v>10</v>
      </c>
      <c r="I75" s="199">
        <f t="shared" si="90"/>
        <v>10</v>
      </c>
      <c r="J75" s="199">
        <f t="shared" si="90"/>
        <v>10</v>
      </c>
      <c r="K75" s="199">
        <f t="shared" si="90"/>
        <v>10</v>
      </c>
      <c r="L75" s="199">
        <f t="shared" si="90"/>
        <v>10</v>
      </c>
      <c r="M75" s="199">
        <f t="shared" si="90"/>
        <v>10</v>
      </c>
      <c r="N75" s="199">
        <f t="shared" si="90"/>
        <v>5</v>
      </c>
      <c r="O75" s="223">
        <f t="shared" si="90"/>
        <v>95</v>
      </c>
      <c r="P75" s="210"/>
      <c r="Q75" s="198">
        <f>SUM(Q76:Q78)</f>
        <v>3600</v>
      </c>
      <c r="R75" s="199">
        <f t="shared" ref="R75:AA75" si="91">SUM(R76:R78)</f>
        <v>2900</v>
      </c>
      <c r="S75" s="199">
        <f t="shared" si="91"/>
        <v>1800</v>
      </c>
      <c r="T75" s="199">
        <f t="shared" si="91"/>
        <v>1500</v>
      </c>
      <c r="U75" s="199">
        <f t="shared" si="91"/>
        <v>1800</v>
      </c>
      <c r="V75" s="199">
        <f t="shared" si="91"/>
        <v>1200</v>
      </c>
      <c r="W75" s="199">
        <f t="shared" si="91"/>
        <v>2500</v>
      </c>
      <c r="X75" s="199">
        <f t="shared" si="91"/>
        <v>1800</v>
      </c>
      <c r="Y75" s="199">
        <f t="shared" si="91"/>
        <v>850</v>
      </c>
      <c r="Z75" s="199">
        <f t="shared" si="91"/>
        <v>900</v>
      </c>
      <c r="AA75" s="223">
        <f t="shared" si="91"/>
        <v>18850</v>
      </c>
    </row>
    <row r="76" spans="1:27" x14ac:dyDescent="0.2">
      <c r="A76" s="176" t="str">
        <f>IF(ISBLANK(IMPLEMENTATION!A76)," ",IMPLEMENTATION!A76)</f>
        <v>3.3.1</v>
      </c>
      <c r="B76" s="177" t="str">
        <f>IF(ISBLANK(IMPLEMENTATION!B76)," ",IMPLEMENTATION!B76)</f>
        <v>Draft IAP</v>
      </c>
      <c r="C76" s="365" t="str">
        <f>IF(ISBLANK(IMPLEMENTATION!C76)," ",IMPLEMENTATION!C76)</f>
        <v>All PPs</v>
      </c>
      <c r="D76" s="365" t="str">
        <f>IF(ISBLANK(IMPLEMENTATION!D76)," ",IMPLEMENTATION!D76)</f>
        <v>LE/LP</v>
      </c>
      <c r="E76" s="201">
        <v>5</v>
      </c>
      <c r="F76" s="201">
        <v>5</v>
      </c>
      <c r="G76" s="201">
        <v>5</v>
      </c>
      <c r="H76" s="201">
        <v>5</v>
      </c>
      <c r="I76" s="201">
        <v>5</v>
      </c>
      <c r="J76" s="201">
        <v>5</v>
      </c>
      <c r="K76" s="201">
        <v>5</v>
      </c>
      <c r="L76" s="201">
        <v>5</v>
      </c>
      <c r="M76" s="201">
        <v>5</v>
      </c>
      <c r="N76" s="201">
        <v>3</v>
      </c>
      <c r="O76" s="224">
        <f t="shared" ref="O76:O78" si="92">SUM(E76:N76)</f>
        <v>48</v>
      </c>
      <c r="P76" s="210"/>
      <c r="Q76" s="200">
        <f t="shared" ref="Q76:Q78" si="93">E76*E$5</f>
        <v>1800</v>
      </c>
      <c r="R76" s="201">
        <f t="shared" ref="R76:R78" si="94">F76*F$5</f>
        <v>1450</v>
      </c>
      <c r="S76" s="201">
        <f t="shared" ref="S76:S78" si="95">G76*G$5</f>
        <v>900</v>
      </c>
      <c r="T76" s="201">
        <f t="shared" ref="T76:T78" si="96">H76*H$5</f>
        <v>750</v>
      </c>
      <c r="U76" s="201">
        <f t="shared" ref="U76:U78" si="97">I76*I$5</f>
        <v>900</v>
      </c>
      <c r="V76" s="201">
        <f t="shared" ref="V76:V78" si="98">J76*J$5</f>
        <v>600</v>
      </c>
      <c r="W76" s="201">
        <f t="shared" ref="W76:W78" si="99">K76*K$5</f>
        <v>1250</v>
      </c>
      <c r="X76" s="201">
        <f t="shared" ref="X76:X78" si="100">L76*L$5</f>
        <v>900</v>
      </c>
      <c r="Y76" s="201">
        <f t="shared" ref="Y76:Y78" si="101">M76*M$5</f>
        <v>425</v>
      </c>
      <c r="Z76" s="201">
        <f t="shared" ref="Z76:Z78" si="102">N76*N$5</f>
        <v>540</v>
      </c>
      <c r="AA76" s="224">
        <f t="shared" ref="AA76:AA78" si="103">SUM(Q76:Z76)</f>
        <v>9515</v>
      </c>
    </row>
    <row r="77" spans="1:27" x14ac:dyDescent="0.2">
      <c r="A77" s="176" t="str">
        <f>IF(ISBLANK(IMPLEMENTATION!A77)," ",IMPLEMENTATION!A77)</f>
        <v>3.3.2</v>
      </c>
      <c r="B77" s="177" t="str">
        <f>IF(ISBLANK(IMPLEMENTATION!B77)," ",IMPLEMENTATION!B77)</f>
        <v>Final IAP (incl. Translation to national language(s), if needed)</v>
      </c>
      <c r="C77" s="365" t="str">
        <f>IF(ISBLANK(IMPLEMENTATION!C77)," ",IMPLEMENTATION!C77)</f>
        <v>All PPs</v>
      </c>
      <c r="D77" s="365" t="str">
        <f>IF(ISBLANK(IMPLEMENTATION!D77)," ",IMPLEMENTATION!D77)</f>
        <v>LE/LP</v>
      </c>
      <c r="E77" s="201">
        <v>5</v>
      </c>
      <c r="F77" s="201">
        <v>5</v>
      </c>
      <c r="G77" s="201">
        <v>5</v>
      </c>
      <c r="H77" s="201">
        <v>5</v>
      </c>
      <c r="I77" s="201">
        <v>5</v>
      </c>
      <c r="J77" s="201">
        <v>5</v>
      </c>
      <c r="K77" s="201">
        <v>5</v>
      </c>
      <c r="L77" s="201">
        <v>5</v>
      </c>
      <c r="M77" s="201">
        <v>5</v>
      </c>
      <c r="N77" s="201">
        <v>2</v>
      </c>
      <c r="O77" s="224">
        <f t="shared" si="92"/>
        <v>47</v>
      </c>
      <c r="P77" s="210"/>
      <c r="Q77" s="200">
        <f t="shared" si="93"/>
        <v>1800</v>
      </c>
      <c r="R77" s="201">
        <f t="shared" si="94"/>
        <v>1450</v>
      </c>
      <c r="S77" s="201">
        <f t="shared" si="95"/>
        <v>900</v>
      </c>
      <c r="T77" s="201">
        <f t="shared" si="96"/>
        <v>750</v>
      </c>
      <c r="U77" s="201">
        <f t="shared" si="97"/>
        <v>900</v>
      </c>
      <c r="V77" s="201">
        <f t="shared" si="98"/>
        <v>600</v>
      </c>
      <c r="W77" s="201">
        <f t="shared" si="99"/>
        <v>1250</v>
      </c>
      <c r="X77" s="201">
        <f t="shared" si="100"/>
        <v>900</v>
      </c>
      <c r="Y77" s="201">
        <f t="shared" si="101"/>
        <v>425</v>
      </c>
      <c r="Z77" s="201">
        <f t="shared" si="102"/>
        <v>360</v>
      </c>
      <c r="AA77" s="224">
        <f t="shared" si="103"/>
        <v>9335</v>
      </c>
    </row>
    <row r="78" spans="1:27" x14ac:dyDescent="0.2">
      <c r="A78" s="176" t="str">
        <f>IF(ISBLANK(IMPLEMENTATION!A78)," ",IMPLEMENTATION!A78)</f>
        <v>3.3.3</v>
      </c>
      <c r="B78" s="177" t="str">
        <f>IF(ISBLANK(IMPLEMENTATION!B78)," ",IMPLEMENTATION!B78)</f>
        <v xml:space="preserve"> </v>
      </c>
      <c r="C78" s="365" t="str">
        <f>IF(ISBLANK(IMPLEMENTATION!C78)," ",IMPLEMENTATION!C78)</f>
        <v xml:space="preserve"> </v>
      </c>
      <c r="D78" s="365" t="str">
        <f>IF(ISBLANK(IMPLEMENTATION!D78)," ",IMPLEMENTATION!D78)</f>
        <v xml:space="preserve"> </v>
      </c>
      <c r="E78" s="201"/>
      <c r="F78" s="201"/>
      <c r="G78" s="201"/>
      <c r="H78" s="201"/>
      <c r="I78" s="201"/>
      <c r="J78" s="201"/>
      <c r="K78" s="201"/>
      <c r="L78" s="201"/>
      <c r="M78" s="201"/>
      <c r="N78" s="201"/>
      <c r="O78" s="224">
        <f t="shared" si="92"/>
        <v>0</v>
      </c>
      <c r="P78" s="210"/>
      <c r="Q78" s="200">
        <f t="shared" si="93"/>
        <v>0</v>
      </c>
      <c r="R78" s="201">
        <f t="shared" si="94"/>
        <v>0</v>
      </c>
      <c r="S78" s="201">
        <f t="shared" si="95"/>
        <v>0</v>
      </c>
      <c r="T78" s="201">
        <f t="shared" si="96"/>
        <v>0</v>
      </c>
      <c r="U78" s="201">
        <f t="shared" si="97"/>
        <v>0</v>
      </c>
      <c r="V78" s="201">
        <f t="shared" si="98"/>
        <v>0</v>
      </c>
      <c r="W78" s="201">
        <f t="shared" si="99"/>
        <v>0</v>
      </c>
      <c r="X78" s="201">
        <f t="shared" si="100"/>
        <v>0</v>
      </c>
      <c r="Y78" s="201">
        <f t="shared" si="101"/>
        <v>0</v>
      </c>
      <c r="Z78" s="201">
        <f t="shared" si="102"/>
        <v>0</v>
      </c>
      <c r="AA78" s="224">
        <f t="shared" si="103"/>
        <v>0</v>
      </c>
    </row>
    <row r="79" spans="1:27" x14ac:dyDescent="0.2">
      <c r="A79" s="174" t="str">
        <f>IF(ISBLANK(IMPLEMENTATION!A79)," ",IMPLEMENTATION!A79)</f>
        <v>3.4</v>
      </c>
      <c r="B79" s="175" t="str">
        <f>IF(ISBLANK(IMPLEMENTATION!B79)," ",IMPLEMENTATION!B79)</f>
        <v>Local level communication</v>
      </c>
      <c r="C79" s="364" t="str">
        <f>IF(ISBLANK(IMPLEMENTATION!C79)," ",IMPLEMENTATION!C79)</f>
        <v xml:space="preserve"> </v>
      </c>
      <c r="D79" s="364" t="str">
        <f>IF(ISBLANK(IMPLEMENTATION!D79)," ",IMPLEMENTATION!D79)</f>
        <v xml:space="preserve"> </v>
      </c>
      <c r="E79" s="199">
        <f>SUM(E80:E87)</f>
        <v>38</v>
      </c>
      <c r="F79" s="199">
        <f t="shared" ref="F79:O79" si="104">SUM(F80:F87)</f>
        <v>12</v>
      </c>
      <c r="G79" s="199">
        <f t="shared" si="104"/>
        <v>12</v>
      </c>
      <c r="H79" s="199">
        <f t="shared" si="104"/>
        <v>12</v>
      </c>
      <c r="I79" s="199">
        <f t="shared" si="104"/>
        <v>12</v>
      </c>
      <c r="J79" s="199">
        <f t="shared" si="104"/>
        <v>12</v>
      </c>
      <c r="K79" s="199">
        <f t="shared" si="104"/>
        <v>12</v>
      </c>
      <c r="L79" s="199">
        <f t="shared" si="104"/>
        <v>12</v>
      </c>
      <c r="M79" s="199">
        <f t="shared" si="104"/>
        <v>12</v>
      </c>
      <c r="N79" s="199">
        <f t="shared" si="104"/>
        <v>12</v>
      </c>
      <c r="O79" s="223">
        <f t="shared" si="104"/>
        <v>146</v>
      </c>
      <c r="P79" s="210"/>
      <c r="Q79" s="198">
        <f>SUM(Q80:Q87)</f>
        <v>13680</v>
      </c>
      <c r="R79" s="199">
        <f t="shared" ref="R79:AA79" si="105">SUM(R80:R87)</f>
        <v>3480</v>
      </c>
      <c r="S79" s="199">
        <f t="shared" si="105"/>
        <v>2160</v>
      </c>
      <c r="T79" s="199">
        <f t="shared" si="105"/>
        <v>1800</v>
      </c>
      <c r="U79" s="199">
        <f t="shared" si="105"/>
        <v>2160</v>
      </c>
      <c r="V79" s="199">
        <f t="shared" si="105"/>
        <v>1440</v>
      </c>
      <c r="W79" s="199">
        <f t="shared" si="105"/>
        <v>3000</v>
      </c>
      <c r="X79" s="199">
        <f t="shared" si="105"/>
        <v>2160</v>
      </c>
      <c r="Y79" s="199">
        <f t="shared" si="105"/>
        <v>1020</v>
      </c>
      <c r="Z79" s="199">
        <f t="shared" si="105"/>
        <v>2160</v>
      </c>
      <c r="AA79" s="223">
        <f t="shared" si="105"/>
        <v>33060</v>
      </c>
    </row>
    <row r="80" spans="1:27" x14ac:dyDescent="0.2">
      <c r="A80" s="176" t="str">
        <f>IF(ISBLANK(IMPLEMENTATION!A80)," ",IMPLEMENTATION!A80)</f>
        <v>3.4.1</v>
      </c>
      <c r="B80" s="177" t="str">
        <f>IF(ISBLANK(IMPLEMENTATION!B80)," ",IMPLEMENTATION!B80)</f>
        <v>Creating local visual identity (logo, boilerplate, acronym, tagline, poster)</v>
      </c>
      <c r="C80" s="365" t="str">
        <f>IF(ISBLANK(IMPLEMENTATION!C80)," ",IMPLEMENTATION!C80)</f>
        <v>All PPs</v>
      </c>
      <c r="D80" s="365" t="str">
        <f>IF(ISBLANK(IMPLEMENTATION!D80)," ",IMPLEMENTATION!D80)</f>
        <v>LP</v>
      </c>
      <c r="E80" s="201">
        <v>1</v>
      </c>
      <c r="F80" s="201">
        <v>1</v>
      </c>
      <c r="G80" s="201">
        <v>1</v>
      </c>
      <c r="H80" s="201">
        <v>1</v>
      </c>
      <c r="I80" s="201">
        <v>1</v>
      </c>
      <c r="J80" s="201">
        <v>1</v>
      </c>
      <c r="K80" s="201">
        <v>1</v>
      </c>
      <c r="L80" s="201">
        <v>1</v>
      </c>
      <c r="M80" s="201">
        <v>1</v>
      </c>
      <c r="N80" s="201">
        <v>1</v>
      </c>
      <c r="O80" s="224">
        <f t="shared" ref="O80:O87" si="106">SUM(E80:N80)</f>
        <v>10</v>
      </c>
      <c r="P80" s="210"/>
      <c r="Q80" s="200">
        <f t="shared" ref="Q80:Q87" si="107">E80*E$5</f>
        <v>360</v>
      </c>
      <c r="R80" s="201">
        <f t="shared" ref="R80:R87" si="108">F80*F$5</f>
        <v>290</v>
      </c>
      <c r="S80" s="201">
        <f t="shared" ref="S80:S87" si="109">G80*G$5</f>
        <v>180</v>
      </c>
      <c r="T80" s="201">
        <f t="shared" ref="T80:T87" si="110">H80*H$5</f>
        <v>150</v>
      </c>
      <c r="U80" s="201">
        <f t="shared" ref="U80:U87" si="111">I80*I$5</f>
        <v>180</v>
      </c>
      <c r="V80" s="201">
        <f t="shared" ref="V80:V87" si="112">J80*J$5</f>
        <v>120</v>
      </c>
      <c r="W80" s="201">
        <f t="shared" ref="W80:W87" si="113">K80*K$5</f>
        <v>250</v>
      </c>
      <c r="X80" s="201">
        <f t="shared" ref="X80:X87" si="114">L80*L$5</f>
        <v>180</v>
      </c>
      <c r="Y80" s="201">
        <f t="shared" ref="Y80:Y87" si="115">M80*M$5</f>
        <v>85</v>
      </c>
      <c r="Z80" s="201">
        <f t="shared" ref="Z80:Z87" si="116">N80*N$5</f>
        <v>180</v>
      </c>
      <c r="AA80" s="224">
        <f t="shared" ref="AA80:AA87" si="117">SUM(Q80:Z80)</f>
        <v>1975</v>
      </c>
    </row>
    <row r="81" spans="1:27" x14ac:dyDescent="0.2">
      <c r="A81" s="176" t="str">
        <f>IF(ISBLANK(IMPLEMENTATION!A81)," ",IMPLEMENTATION!A81)</f>
        <v>3.4.2</v>
      </c>
      <c r="B81" s="177" t="str">
        <f>IF(ISBLANK(IMPLEMENTATION!B81)," ",IMPLEMENTATION!B81)</f>
        <v>Setting up online presence (social media)</v>
      </c>
      <c r="C81" s="365" t="str">
        <f>IF(ISBLANK(IMPLEMENTATION!C81)," ",IMPLEMENTATION!C81)</f>
        <v>All PPs</v>
      </c>
      <c r="D81" s="365" t="str">
        <f>IF(ISBLANK(IMPLEMENTATION!D81)," ",IMPLEMENTATION!D81)</f>
        <v>LP</v>
      </c>
      <c r="E81" s="201">
        <v>1</v>
      </c>
      <c r="F81" s="201">
        <v>1</v>
      </c>
      <c r="G81" s="201">
        <v>1</v>
      </c>
      <c r="H81" s="201">
        <v>1</v>
      </c>
      <c r="I81" s="201">
        <v>1</v>
      </c>
      <c r="J81" s="201">
        <v>1</v>
      </c>
      <c r="K81" s="201">
        <v>1</v>
      </c>
      <c r="L81" s="201">
        <v>1</v>
      </c>
      <c r="M81" s="201">
        <v>1</v>
      </c>
      <c r="N81" s="201">
        <v>1</v>
      </c>
      <c r="O81" s="224">
        <f t="shared" si="106"/>
        <v>10</v>
      </c>
      <c r="P81" s="210"/>
      <c r="Q81" s="200">
        <f t="shared" si="107"/>
        <v>360</v>
      </c>
      <c r="R81" s="201">
        <f t="shared" si="108"/>
        <v>290</v>
      </c>
      <c r="S81" s="201">
        <f t="shared" si="109"/>
        <v>180</v>
      </c>
      <c r="T81" s="201">
        <f t="shared" si="110"/>
        <v>150</v>
      </c>
      <c r="U81" s="201">
        <f t="shared" si="111"/>
        <v>180</v>
      </c>
      <c r="V81" s="201">
        <f t="shared" si="112"/>
        <v>120</v>
      </c>
      <c r="W81" s="201">
        <f t="shared" si="113"/>
        <v>250</v>
      </c>
      <c r="X81" s="201">
        <f t="shared" si="114"/>
        <v>180</v>
      </c>
      <c r="Y81" s="201">
        <f t="shared" si="115"/>
        <v>85</v>
      </c>
      <c r="Z81" s="201">
        <f t="shared" si="116"/>
        <v>180</v>
      </c>
      <c r="AA81" s="224">
        <f t="shared" si="117"/>
        <v>1975</v>
      </c>
    </row>
    <row r="82" spans="1:27" x14ac:dyDescent="0.2">
      <c r="A82" s="176" t="str">
        <f>IF(ISBLANK(IMPLEMENTATION!A82)," ",IMPLEMENTATION!A82)</f>
        <v>3.4.3</v>
      </c>
      <c r="B82" s="177" t="str">
        <f>IF(ISBLANK(IMPLEMENTATION!B82)," ",IMPLEMENTATION!B82)</f>
        <v>Regular updates on online platforms (institutional websites, mini site, social media accounts)</v>
      </c>
      <c r="C82" s="365" t="str">
        <f>IF(ISBLANK(IMPLEMENTATION!C82)," ",IMPLEMENTATION!C82)</f>
        <v>All PPs</v>
      </c>
      <c r="D82" s="365" t="str">
        <f>IF(ISBLANK(IMPLEMENTATION!D82)," ",IMPLEMENTATION!D82)</f>
        <v>LP</v>
      </c>
      <c r="E82" s="201">
        <v>30</v>
      </c>
      <c r="F82" s="201">
        <v>6</v>
      </c>
      <c r="G82" s="201">
        <v>6</v>
      </c>
      <c r="H82" s="201">
        <v>6</v>
      </c>
      <c r="I82" s="201">
        <v>6</v>
      </c>
      <c r="J82" s="201">
        <v>6</v>
      </c>
      <c r="K82" s="201">
        <v>6</v>
      </c>
      <c r="L82" s="201">
        <v>6</v>
      </c>
      <c r="M82" s="201">
        <v>6</v>
      </c>
      <c r="N82" s="201">
        <v>6</v>
      </c>
      <c r="O82" s="224">
        <f t="shared" si="106"/>
        <v>84</v>
      </c>
      <c r="P82" s="210"/>
      <c r="Q82" s="200">
        <f t="shared" si="107"/>
        <v>10800</v>
      </c>
      <c r="R82" s="201">
        <f t="shared" si="108"/>
        <v>1740</v>
      </c>
      <c r="S82" s="201">
        <f t="shared" si="109"/>
        <v>1080</v>
      </c>
      <c r="T82" s="201">
        <f t="shared" si="110"/>
        <v>900</v>
      </c>
      <c r="U82" s="201">
        <f t="shared" si="111"/>
        <v>1080</v>
      </c>
      <c r="V82" s="201">
        <f t="shared" si="112"/>
        <v>720</v>
      </c>
      <c r="W82" s="201">
        <f t="shared" si="113"/>
        <v>1500</v>
      </c>
      <c r="X82" s="201">
        <f t="shared" si="114"/>
        <v>1080</v>
      </c>
      <c r="Y82" s="201">
        <f t="shared" si="115"/>
        <v>510</v>
      </c>
      <c r="Z82" s="201">
        <f t="shared" si="116"/>
        <v>1080</v>
      </c>
      <c r="AA82" s="224">
        <f t="shared" si="117"/>
        <v>20490</v>
      </c>
    </row>
    <row r="83" spans="1:27" x14ac:dyDescent="0.2">
      <c r="A83" s="176" t="str">
        <f>IF(ISBLANK(IMPLEMENTATION!A83)," ",IMPLEMENTATION!A83)</f>
        <v>3.4.4</v>
      </c>
      <c r="B83" s="177" t="str">
        <f>IF(ISBLANK(IMPLEMENTATION!B83)," ",IMPLEMENTATION!B83)</f>
        <v>Videos from staff exchanges</v>
      </c>
      <c r="C83" s="365" t="str">
        <f>IF(ISBLANK(IMPLEMENTATION!C83)," ",IMPLEMENTATION!C83)</f>
        <v>All PPs</v>
      </c>
      <c r="D83" s="365" t="str">
        <f>IF(ISBLANK(IMPLEMENTATION!D83)," ",IMPLEMENTATION!D83)</f>
        <v>LP</v>
      </c>
      <c r="E83" s="201"/>
      <c r="F83" s="201"/>
      <c r="G83" s="201"/>
      <c r="H83" s="201"/>
      <c r="I83" s="201"/>
      <c r="J83" s="201"/>
      <c r="K83" s="201"/>
      <c r="L83" s="201"/>
      <c r="M83" s="201"/>
      <c r="N83" s="201"/>
      <c r="O83" s="224">
        <f t="shared" si="106"/>
        <v>0</v>
      </c>
      <c r="P83" s="210"/>
      <c r="Q83" s="200">
        <f t="shared" si="107"/>
        <v>0</v>
      </c>
      <c r="R83" s="201">
        <f t="shared" si="108"/>
        <v>0</v>
      </c>
      <c r="S83" s="201">
        <f t="shared" si="109"/>
        <v>0</v>
      </c>
      <c r="T83" s="201">
        <f t="shared" si="110"/>
        <v>0</v>
      </c>
      <c r="U83" s="201">
        <f t="shared" si="111"/>
        <v>0</v>
      </c>
      <c r="V83" s="201">
        <f t="shared" si="112"/>
        <v>0</v>
      </c>
      <c r="W83" s="201">
        <f t="shared" si="113"/>
        <v>0</v>
      </c>
      <c r="X83" s="201">
        <f t="shared" si="114"/>
        <v>0</v>
      </c>
      <c r="Y83" s="201">
        <f t="shared" si="115"/>
        <v>0</v>
      </c>
      <c r="Z83" s="201">
        <f t="shared" si="116"/>
        <v>0</v>
      </c>
      <c r="AA83" s="224">
        <f t="shared" si="117"/>
        <v>0</v>
      </c>
    </row>
    <row r="84" spans="1:27" x14ac:dyDescent="0.2">
      <c r="A84" s="176" t="str">
        <f>IF(ISBLANK(IMPLEMENTATION!A84)," ",IMPLEMENTATION!A84)</f>
        <v>3.4.5</v>
      </c>
      <c r="B84" s="177" t="str">
        <f>IF(ISBLANK(IMPLEMENTATION!B84)," ",IMPLEMENTATION!B84)</f>
        <v>Networking at national level and synergies with other projects</v>
      </c>
      <c r="C84" s="365" t="str">
        <f>IF(ISBLANK(IMPLEMENTATION!C84)," ",IMPLEMENTATION!C84)</f>
        <v>All PPs</v>
      </c>
      <c r="D84" s="365" t="str">
        <f>IF(ISBLANK(IMPLEMENTATION!D84)," ",IMPLEMENTATION!D84)</f>
        <v>LP</v>
      </c>
      <c r="E84" s="201">
        <v>3</v>
      </c>
      <c r="F84" s="201">
        <v>1</v>
      </c>
      <c r="G84" s="201">
        <v>1</v>
      </c>
      <c r="H84" s="201">
        <v>1</v>
      </c>
      <c r="I84" s="201">
        <v>1</v>
      </c>
      <c r="J84" s="201">
        <v>1</v>
      </c>
      <c r="K84" s="201">
        <v>1</v>
      </c>
      <c r="L84" s="201">
        <v>1</v>
      </c>
      <c r="M84" s="201">
        <v>1</v>
      </c>
      <c r="N84" s="201">
        <v>1</v>
      </c>
      <c r="O84" s="224">
        <f t="shared" si="106"/>
        <v>12</v>
      </c>
      <c r="P84" s="210"/>
      <c r="Q84" s="200">
        <f t="shared" si="107"/>
        <v>1080</v>
      </c>
      <c r="R84" s="201">
        <f t="shared" si="108"/>
        <v>290</v>
      </c>
      <c r="S84" s="201">
        <f t="shared" si="109"/>
        <v>180</v>
      </c>
      <c r="T84" s="201">
        <f t="shared" si="110"/>
        <v>150</v>
      </c>
      <c r="U84" s="201">
        <f t="shared" si="111"/>
        <v>180</v>
      </c>
      <c r="V84" s="201">
        <f t="shared" si="112"/>
        <v>120</v>
      </c>
      <c r="W84" s="201">
        <f t="shared" si="113"/>
        <v>250</v>
      </c>
      <c r="X84" s="201">
        <f t="shared" si="114"/>
        <v>180</v>
      </c>
      <c r="Y84" s="201">
        <f t="shared" si="115"/>
        <v>85</v>
      </c>
      <c r="Z84" s="201">
        <f t="shared" si="116"/>
        <v>180</v>
      </c>
      <c r="AA84" s="224">
        <f t="shared" si="117"/>
        <v>2695</v>
      </c>
    </row>
    <row r="85" spans="1:27" x14ac:dyDescent="0.2">
      <c r="A85" s="176" t="str">
        <f>IF(ISBLANK(IMPLEMENTATION!A85)," ",IMPLEMENTATION!A85)</f>
        <v>3.4.6</v>
      </c>
      <c r="B85" s="177" t="str">
        <f>IF(ISBLANK(IMPLEMENTATION!B85)," ",IMPLEMENTATION!B85)</f>
        <v>Local IAP dissemination events</v>
      </c>
      <c r="C85" s="365" t="str">
        <f>IF(ISBLANK(IMPLEMENTATION!C85)," ",IMPLEMENTATION!C85)</f>
        <v>All PPs</v>
      </c>
      <c r="D85" s="365" t="str">
        <f>IF(ISBLANK(IMPLEMENTATION!D85)," ",IMPLEMENTATION!D85)</f>
        <v>LP</v>
      </c>
      <c r="E85" s="201">
        <v>3</v>
      </c>
      <c r="F85" s="201">
        <v>3</v>
      </c>
      <c r="G85" s="201">
        <v>3</v>
      </c>
      <c r="H85" s="201">
        <v>3</v>
      </c>
      <c r="I85" s="201">
        <v>3</v>
      </c>
      <c r="J85" s="201">
        <v>3</v>
      </c>
      <c r="K85" s="201">
        <v>3</v>
      </c>
      <c r="L85" s="201">
        <v>3</v>
      </c>
      <c r="M85" s="201">
        <v>3</v>
      </c>
      <c r="N85" s="201">
        <v>3</v>
      </c>
      <c r="O85" s="224">
        <f t="shared" si="106"/>
        <v>30</v>
      </c>
      <c r="P85" s="210"/>
      <c r="Q85" s="200">
        <f t="shared" si="107"/>
        <v>1080</v>
      </c>
      <c r="R85" s="201">
        <f t="shared" si="108"/>
        <v>870</v>
      </c>
      <c r="S85" s="201">
        <f t="shared" si="109"/>
        <v>540</v>
      </c>
      <c r="T85" s="201">
        <f t="shared" si="110"/>
        <v>450</v>
      </c>
      <c r="U85" s="201">
        <f t="shared" si="111"/>
        <v>540</v>
      </c>
      <c r="V85" s="201">
        <f t="shared" si="112"/>
        <v>360</v>
      </c>
      <c r="W85" s="201">
        <f t="shared" si="113"/>
        <v>750</v>
      </c>
      <c r="X85" s="201">
        <f t="shared" si="114"/>
        <v>540</v>
      </c>
      <c r="Y85" s="201">
        <f t="shared" si="115"/>
        <v>255</v>
      </c>
      <c r="Z85" s="201">
        <f t="shared" si="116"/>
        <v>540</v>
      </c>
      <c r="AA85" s="224">
        <f t="shared" si="117"/>
        <v>5925</v>
      </c>
    </row>
    <row r="86" spans="1:27" x14ac:dyDescent="0.2">
      <c r="A86" s="176" t="str">
        <f>IF(ISBLANK(IMPLEMENTATION!A86)," ",IMPLEMENTATION!A86)</f>
        <v>3.4.7</v>
      </c>
      <c r="B86" s="177" t="str">
        <f>IF(ISBLANK(IMPLEMENTATION!B86)," ",IMPLEMENTATION!B86)</f>
        <v xml:space="preserve"> </v>
      </c>
      <c r="C86" s="365" t="str">
        <f>IF(ISBLANK(IMPLEMENTATION!C86)," ",IMPLEMENTATION!C86)</f>
        <v xml:space="preserve"> </v>
      </c>
      <c r="D86" s="365" t="str">
        <f>IF(ISBLANK(IMPLEMENTATION!D86)," ",IMPLEMENTATION!D86)</f>
        <v xml:space="preserve"> </v>
      </c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24">
        <f t="shared" si="106"/>
        <v>0</v>
      </c>
      <c r="P86" s="210"/>
      <c r="Q86" s="200">
        <f t="shared" si="107"/>
        <v>0</v>
      </c>
      <c r="R86" s="201">
        <f t="shared" si="108"/>
        <v>0</v>
      </c>
      <c r="S86" s="201">
        <f t="shared" si="109"/>
        <v>0</v>
      </c>
      <c r="T86" s="201">
        <f t="shared" si="110"/>
        <v>0</v>
      </c>
      <c r="U86" s="201">
        <f t="shared" si="111"/>
        <v>0</v>
      </c>
      <c r="V86" s="201">
        <f t="shared" si="112"/>
        <v>0</v>
      </c>
      <c r="W86" s="201">
        <f t="shared" si="113"/>
        <v>0</v>
      </c>
      <c r="X86" s="201">
        <f t="shared" si="114"/>
        <v>0</v>
      </c>
      <c r="Y86" s="201">
        <f t="shared" si="115"/>
        <v>0</v>
      </c>
      <c r="Z86" s="201">
        <f t="shared" si="116"/>
        <v>0</v>
      </c>
      <c r="AA86" s="224">
        <f t="shared" si="117"/>
        <v>0</v>
      </c>
    </row>
    <row r="87" spans="1:27" x14ac:dyDescent="0.2">
      <c r="A87" s="178" t="str">
        <f>IF(ISBLANK(IMPLEMENTATION!A87)," ",IMPLEMENTATION!A87)</f>
        <v>3.4.8</v>
      </c>
      <c r="B87" s="179" t="str">
        <f>IF(ISBLANK(IMPLEMENTATION!B87)," ",IMPLEMENTATION!B87)</f>
        <v xml:space="preserve"> </v>
      </c>
      <c r="C87" s="366" t="str">
        <f>IF(ISBLANK(IMPLEMENTATION!C87)," ",IMPLEMENTATION!C87)</f>
        <v xml:space="preserve"> </v>
      </c>
      <c r="D87" s="366" t="str">
        <f>IF(ISBLANK(IMPLEMENTATION!D87)," ",IMPLEMENTATION!D87)</f>
        <v xml:space="preserve"> </v>
      </c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25">
        <f t="shared" si="106"/>
        <v>0</v>
      </c>
      <c r="P87" s="210"/>
      <c r="Q87" s="202">
        <f t="shared" si="107"/>
        <v>0</v>
      </c>
      <c r="R87" s="203">
        <f t="shared" si="108"/>
        <v>0</v>
      </c>
      <c r="S87" s="203">
        <f t="shared" si="109"/>
        <v>0</v>
      </c>
      <c r="T87" s="203">
        <f t="shared" si="110"/>
        <v>0</v>
      </c>
      <c r="U87" s="203">
        <f t="shared" si="111"/>
        <v>0</v>
      </c>
      <c r="V87" s="203">
        <f t="shared" si="112"/>
        <v>0</v>
      </c>
      <c r="W87" s="203">
        <f t="shared" si="113"/>
        <v>0</v>
      </c>
      <c r="X87" s="203">
        <f t="shared" si="114"/>
        <v>0</v>
      </c>
      <c r="Y87" s="203">
        <f t="shared" si="115"/>
        <v>0</v>
      </c>
      <c r="Z87" s="203">
        <f t="shared" si="116"/>
        <v>0</v>
      </c>
      <c r="AA87" s="225">
        <f t="shared" si="117"/>
        <v>0</v>
      </c>
    </row>
    <row r="88" spans="1:27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205">
        <f t="shared" ref="E88:O88" si="118">SUM(E62,E71,E75,E79)</f>
        <v>74</v>
      </c>
      <c r="F88" s="205">
        <f t="shared" si="118"/>
        <v>48</v>
      </c>
      <c r="G88" s="205">
        <f t="shared" si="118"/>
        <v>48</v>
      </c>
      <c r="H88" s="205">
        <f t="shared" si="118"/>
        <v>48</v>
      </c>
      <c r="I88" s="205">
        <f t="shared" si="118"/>
        <v>48</v>
      </c>
      <c r="J88" s="205">
        <f t="shared" si="118"/>
        <v>48</v>
      </c>
      <c r="K88" s="205">
        <f t="shared" si="118"/>
        <v>48</v>
      </c>
      <c r="L88" s="205">
        <f t="shared" si="118"/>
        <v>48</v>
      </c>
      <c r="M88" s="205">
        <f t="shared" si="118"/>
        <v>48</v>
      </c>
      <c r="N88" s="205">
        <f t="shared" si="118"/>
        <v>30</v>
      </c>
      <c r="O88" s="226">
        <f t="shared" si="118"/>
        <v>488</v>
      </c>
      <c r="P88" s="210"/>
      <c r="Q88" s="204">
        <f>SUM(Q62,Q71,Q75,Q79)</f>
        <v>26640</v>
      </c>
      <c r="R88" s="205">
        <f t="shared" ref="R88:AA88" si="119">SUM(R62,R71,R75,R79)</f>
        <v>13920</v>
      </c>
      <c r="S88" s="205">
        <f t="shared" si="119"/>
        <v>8640</v>
      </c>
      <c r="T88" s="205">
        <f t="shared" si="119"/>
        <v>7200</v>
      </c>
      <c r="U88" s="205">
        <f t="shared" si="119"/>
        <v>8640</v>
      </c>
      <c r="V88" s="205">
        <f t="shared" si="119"/>
        <v>5760</v>
      </c>
      <c r="W88" s="205">
        <f t="shared" si="119"/>
        <v>12000</v>
      </c>
      <c r="X88" s="205">
        <f t="shared" si="119"/>
        <v>8640</v>
      </c>
      <c r="Y88" s="205">
        <f t="shared" si="119"/>
        <v>4080</v>
      </c>
      <c r="Z88" s="205">
        <f t="shared" si="119"/>
        <v>5400</v>
      </c>
      <c r="AA88" s="226">
        <f t="shared" si="119"/>
        <v>100920</v>
      </c>
    </row>
    <row r="89" spans="1:27" ht="13.5" thickTop="1" x14ac:dyDescent="0.2">
      <c r="A89" s="148"/>
      <c r="B89" s="149"/>
      <c r="C89" s="368"/>
      <c r="D89" s="368"/>
      <c r="E89" s="207">
        <f>SUM(E26,E60,E88)</f>
        <v>261</v>
      </c>
      <c r="F89" s="207">
        <f t="shared" ref="F89:O89" si="120">SUM(F26,F60,F88)</f>
        <v>173</v>
      </c>
      <c r="G89" s="207">
        <f t="shared" si="120"/>
        <v>173</v>
      </c>
      <c r="H89" s="207">
        <f t="shared" si="120"/>
        <v>173</v>
      </c>
      <c r="I89" s="207">
        <f t="shared" si="120"/>
        <v>173</v>
      </c>
      <c r="J89" s="207">
        <f t="shared" si="120"/>
        <v>173</v>
      </c>
      <c r="K89" s="207">
        <f t="shared" si="120"/>
        <v>173</v>
      </c>
      <c r="L89" s="207">
        <f t="shared" si="120"/>
        <v>173</v>
      </c>
      <c r="M89" s="207">
        <f t="shared" si="120"/>
        <v>173</v>
      </c>
      <c r="N89" s="207">
        <f t="shared" si="120"/>
        <v>127</v>
      </c>
      <c r="O89" s="227">
        <f t="shared" si="120"/>
        <v>1772</v>
      </c>
      <c r="P89" s="210"/>
      <c r="Q89" s="206">
        <f>SUM(Q26,Q60,Q88)</f>
        <v>93960</v>
      </c>
      <c r="R89" s="207">
        <f t="shared" ref="R89:AA89" si="121">SUM(R26,R60,R88)</f>
        <v>50170</v>
      </c>
      <c r="S89" s="207">
        <f t="shared" si="121"/>
        <v>31140</v>
      </c>
      <c r="T89" s="207">
        <f t="shared" si="121"/>
        <v>25950</v>
      </c>
      <c r="U89" s="207">
        <f t="shared" si="121"/>
        <v>31140</v>
      </c>
      <c r="V89" s="207">
        <f t="shared" si="121"/>
        <v>20760</v>
      </c>
      <c r="W89" s="207">
        <f t="shared" si="121"/>
        <v>43250</v>
      </c>
      <c r="X89" s="207">
        <f t="shared" si="121"/>
        <v>31140</v>
      </c>
      <c r="Y89" s="207">
        <f t="shared" si="121"/>
        <v>14705</v>
      </c>
      <c r="Z89" s="207">
        <f t="shared" si="121"/>
        <v>22860</v>
      </c>
      <c r="AA89" s="227">
        <f t="shared" si="121"/>
        <v>365075</v>
      </c>
    </row>
  </sheetData>
  <mergeCells count="7">
    <mergeCell ref="A1:D1"/>
    <mergeCell ref="AA2:AA6"/>
    <mergeCell ref="A2:A6"/>
    <mergeCell ref="B2:B6"/>
    <mergeCell ref="C2:C6"/>
    <mergeCell ref="D2:D6"/>
    <mergeCell ref="O2:O6"/>
  </mergeCells>
  <phoneticPr fontId="8" type="noConversion"/>
  <pageMargins left="0.7" right="0.7" top="0.75" bottom="0.75" header="0.3" footer="0.3"/>
  <pageSetup paperSize="9" orientation="portrait" r:id="rId1"/>
  <ignoredErrors>
    <ignoredError sqref="O71 O75 O79 O20 O14 Q14:AA14 Q20:AA20 Q71:AA71 Q75:AA75 Q79:AA7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36"/>
  <sheetViews>
    <sheetView tabSelected="1" workbookViewId="0">
      <selection activeCell="H27" sqref="H27"/>
    </sheetView>
  </sheetViews>
  <sheetFormatPr defaultRowHeight="15" x14ac:dyDescent="0.25"/>
  <cols>
    <col min="1" max="1" width="3.7109375" customWidth="1"/>
    <col min="2" max="2" width="12.7109375" customWidth="1"/>
    <col min="3" max="4" width="8.7109375" style="273" customWidth="1"/>
    <col min="5" max="7" width="14" style="273" customWidth="1"/>
    <col min="8" max="8" width="14" customWidth="1"/>
  </cols>
  <sheetData>
    <row r="1" spans="1:8" ht="27.75" thickTop="1" thickBot="1" x14ac:dyDescent="0.3">
      <c r="A1" s="437" t="s">
        <v>9</v>
      </c>
      <c r="B1" s="438"/>
      <c r="C1" s="438"/>
      <c r="D1" s="438"/>
      <c r="E1" s="438"/>
      <c r="F1" s="438"/>
      <c r="G1" s="438"/>
      <c r="H1" s="439"/>
    </row>
    <row r="2" spans="1:8" ht="26.25" thickTop="1" x14ac:dyDescent="0.25">
      <c r="A2" s="335" t="s">
        <v>12</v>
      </c>
      <c r="B2" s="406" t="s">
        <v>162</v>
      </c>
      <c r="C2" s="393" t="s">
        <v>167</v>
      </c>
      <c r="D2" s="393" t="s">
        <v>11</v>
      </c>
      <c r="E2" s="393" t="s">
        <v>315</v>
      </c>
      <c r="F2" s="407" t="s">
        <v>314</v>
      </c>
      <c r="G2" s="408" t="s">
        <v>326</v>
      </c>
      <c r="H2" s="409" t="s">
        <v>316</v>
      </c>
    </row>
    <row r="3" spans="1:8" x14ac:dyDescent="0.25">
      <c r="A3" s="338" t="s">
        <v>13</v>
      </c>
      <c r="B3" s="410" t="s">
        <v>163</v>
      </c>
      <c r="C3" s="411" t="s">
        <v>169</v>
      </c>
      <c r="D3" s="411" t="s">
        <v>207</v>
      </c>
      <c r="E3" s="412">
        <f>LP_EIN!L1</f>
        <v>203858</v>
      </c>
      <c r="F3" s="413">
        <f>PARTNERS!H3</f>
        <v>0.65</v>
      </c>
      <c r="G3" s="414">
        <f>LP_EIN!L2</f>
        <v>132507.70000000001</v>
      </c>
      <c r="H3" s="415">
        <f>LP_EIN!L3</f>
        <v>71350.299999999988</v>
      </c>
    </row>
    <row r="4" spans="1:8" x14ac:dyDescent="0.25">
      <c r="A4" s="338" t="s">
        <v>152</v>
      </c>
      <c r="B4" s="394" t="s">
        <v>164</v>
      </c>
      <c r="C4" s="395" t="s">
        <v>170</v>
      </c>
      <c r="D4" s="395" t="s">
        <v>208</v>
      </c>
      <c r="E4" s="397">
        <f>P2_AAR!L1</f>
        <v>94478.5</v>
      </c>
      <c r="F4" s="396">
        <f>PARTNERS!H4</f>
        <v>0.65</v>
      </c>
      <c r="G4" s="398">
        <f>P2_AAR!L2</f>
        <v>61411.025000000001</v>
      </c>
      <c r="H4" s="399">
        <f>P2_AAR!L3</f>
        <v>33067.474999999999</v>
      </c>
    </row>
    <row r="5" spans="1:8" x14ac:dyDescent="0.25">
      <c r="A5" s="338" t="s">
        <v>153</v>
      </c>
      <c r="B5" s="394" t="s">
        <v>168</v>
      </c>
      <c r="C5" s="395" t="s">
        <v>250</v>
      </c>
      <c r="D5" s="395" t="s">
        <v>209</v>
      </c>
      <c r="E5" s="397">
        <f>P3_CAR!L1</f>
        <v>74197</v>
      </c>
      <c r="F5" s="396">
        <f>PARTNERS!H5</f>
        <v>0.7</v>
      </c>
      <c r="G5" s="398">
        <f>P3_CAR!L2</f>
        <v>51937.899999999994</v>
      </c>
      <c r="H5" s="399">
        <f>P3_CAR!L3</f>
        <v>22259.100000000002</v>
      </c>
    </row>
    <row r="6" spans="1:8" x14ac:dyDescent="0.25">
      <c r="A6" s="338" t="s">
        <v>154</v>
      </c>
      <c r="B6" s="394" t="s">
        <v>226</v>
      </c>
      <c r="C6" s="395" t="s">
        <v>251</v>
      </c>
      <c r="D6" s="395" t="s">
        <v>210</v>
      </c>
      <c r="E6" s="397">
        <f>P4_GDA!L1</f>
        <v>63347.5</v>
      </c>
      <c r="F6" s="396">
        <f>PARTNERS!H6</f>
        <v>0.8</v>
      </c>
      <c r="G6" s="398">
        <f>P4_GDA!L2</f>
        <v>50678</v>
      </c>
      <c r="H6" s="399">
        <f>P4_GDA!L3</f>
        <v>12669.499999999996</v>
      </c>
    </row>
    <row r="7" spans="1:8" x14ac:dyDescent="0.25">
      <c r="A7" s="338" t="s">
        <v>155</v>
      </c>
      <c r="B7" s="394" t="s">
        <v>227</v>
      </c>
      <c r="C7" s="395" t="s">
        <v>172</v>
      </c>
      <c r="D7" s="395" t="s">
        <v>211</v>
      </c>
      <c r="E7" s="397">
        <f>P5_IAS!L1</f>
        <v>68697</v>
      </c>
      <c r="F7" s="396">
        <f>PARTNERS!H7</f>
        <v>0.8</v>
      </c>
      <c r="G7" s="398">
        <f>P5_IAS!L2</f>
        <v>54957.600000000006</v>
      </c>
      <c r="H7" s="399">
        <f>P5_IAS!L3</f>
        <v>13739.399999999998</v>
      </c>
    </row>
    <row r="8" spans="1:8" x14ac:dyDescent="0.25">
      <c r="A8" s="338" t="s">
        <v>156</v>
      </c>
      <c r="B8" s="394" t="s">
        <v>311</v>
      </c>
      <c r="C8" s="395" t="s">
        <v>312</v>
      </c>
      <c r="D8" s="395" t="s">
        <v>313</v>
      </c>
      <c r="E8" s="397">
        <f>P6_VES!L1</f>
        <v>62289</v>
      </c>
      <c r="F8" s="396">
        <f>PARTNERS!H8</f>
        <v>0.8</v>
      </c>
      <c r="G8" s="398">
        <f>P6_VES!L2</f>
        <v>49831.200000000004</v>
      </c>
      <c r="H8" s="399">
        <f>P6_VES!L3</f>
        <v>12457.799999999997</v>
      </c>
    </row>
    <row r="9" spans="1:8" x14ac:dyDescent="0.25">
      <c r="A9" s="338" t="s">
        <v>157</v>
      </c>
      <c r="B9" s="394" t="s">
        <v>165</v>
      </c>
      <c r="C9" s="395" t="s">
        <v>171</v>
      </c>
      <c r="D9" s="395" t="s">
        <v>212</v>
      </c>
      <c r="E9" s="397">
        <f>P7_OUL!L1</f>
        <v>87512.5</v>
      </c>
      <c r="F9" s="396">
        <f>PARTNERS!H9</f>
        <v>0.7</v>
      </c>
      <c r="G9" s="398">
        <f>P7_OUL!L2</f>
        <v>61258.749999999993</v>
      </c>
      <c r="H9" s="399">
        <f>P7_OUL!L3</f>
        <v>26253.750000000004</v>
      </c>
    </row>
    <row r="10" spans="1:8" x14ac:dyDescent="0.25">
      <c r="A10" s="338" t="s">
        <v>158</v>
      </c>
      <c r="B10" s="394" t="s">
        <v>248</v>
      </c>
      <c r="C10" s="395" t="s">
        <v>249</v>
      </c>
      <c r="D10" s="395" t="s">
        <v>213</v>
      </c>
      <c r="E10" s="397">
        <f>P8_PER!L1</f>
        <v>70997</v>
      </c>
      <c r="F10" s="396">
        <f>PARTNERS!H10</f>
        <v>0.7</v>
      </c>
      <c r="G10" s="398">
        <f>P8_PER!L2</f>
        <v>49697.899999999994</v>
      </c>
      <c r="H10" s="399">
        <f>P8_PER!L3</f>
        <v>21299.100000000002</v>
      </c>
    </row>
    <row r="11" spans="1:8" x14ac:dyDescent="0.25">
      <c r="A11" s="338" t="s">
        <v>160</v>
      </c>
      <c r="B11" s="400" t="s">
        <v>246</v>
      </c>
      <c r="C11" s="401" t="s">
        <v>247</v>
      </c>
      <c r="D11" s="401" t="s">
        <v>209</v>
      </c>
      <c r="E11" s="402">
        <f>P10_VIL!L1</f>
        <v>75283</v>
      </c>
      <c r="F11" s="403">
        <f>PARTNERS!H12</f>
        <v>0.65</v>
      </c>
      <c r="G11" s="404">
        <f>P10_VIL!L2</f>
        <v>48933.950000000004</v>
      </c>
      <c r="H11" s="405">
        <f>P10_VIL!L3</f>
        <v>26349.05</v>
      </c>
    </row>
    <row r="12" spans="1:8" ht="15.75" thickBot="1" x14ac:dyDescent="0.3">
      <c r="A12" s="466" t="s">
        <v>317</v>
      </c>
      <c r="B12" s="467"/>
      <c r="C12" s="467"/>
      <c r="D12" s="467"/>
      <c r="E12" s="434">
        <f>SUM(E3:E11)</f>
        <v>800659.5</v>
      </c>
      <c r="F12" s="435"/>
      <c r="G12" s="434">
        <f>SUM(G3:G11)</f>
        <v>561214.02499999991</v>
      </c>
      <c r="H12" s="436">
        <f>SUM(H3:H11)</f>
        <v>239445.47499999998</v>
      </c>
    </row>
    <row r="13" spans="1:8" ht="16.5" thickTop="1" thickBot="1" x14ac:dyDescent="0.3"/>
    <row r="14" spans="1:8" ht="27.75" thickTop="1" thickBot="1" x14ac:dyDescent="0.3">
      <c r="A14" s="437" t="s">
        <v>176</v>
      </c>
      <c r="B14" s="438"/>
      <c r="C14" s="438"/>
      <c r="D14" s="438"/>
      <c r="E14" s="438"/>
      <c r="F14" s="438"/>
      <c r="G14" s="438"/>
      <c r="H14" s="439"/>
    </row>
    <row r="15" spans="1:8" ht="26.25" thickTop="1" x14ac:dyDescent="0.25">
      <c r="A15" s="416" t="s">
        <v>12</v>
      </c>
      <c r="B15" s="417" t="s">
        <v>162</v>
      </c>
      <c r="C15" s="418" t="s">
        <v>167</v>
      </c>
      <c r="D15" s="418" t="s">
        <v>11</v>
      </c>
      <c r="E15" s="418" t="s">
        <v>315</v>
      </c>
      <c r="F15" s="419" t="s">
        <v>325</v>
      </c>
      <c r="G15" s="420" t="s">
        <v>324</v>
      </c>
      <c r="H15" s="421" t="s">
        <v>316</v>
      </c>
    </row>
    <row r="16" spans="1:8" x14ac:dyDescent="0.25">
      <c r="A16" s="338" t="s">
        <v>159</v>
      </c>
      <c r="B16" s="422" t="s">
        <v>228</v>
      </c>
      <c r="C16" s="423" t="s">
        <v>175</v>
      </c>
      <c r="D16" s="423" t="s">
        <v>244</v>
      </c>
      <c r="E16" s="427">
        <f>P9_TET!L1</f>
        <v>49340.25</v>
      </c>
      <c r="F16" s="424">
        <f>PARTNERS!H11</f>
        <v>0.95</v>
      </c>
      <c r="G16" s="425">
        <f>P9_TET!L2</f>
        <v>46873.237499999996</v>
      </c>
      <c r="H16" s="426">
        <f>P9_TET!L3</f>
        <v>2467.0125000000021</v>
      </c>
    </row>
    <row r="17" spans="1:8" ht="15.75" thickBot="1" x14ac:dyDescent="0.3">
      <c r="A17" s="466" t="s">
        <v>317</v>
      </c>
      <c r="B17" s="467"/>
      <c r="C17" s="467"/>
      <c r="D17" s="467"/>
      <c r="E17" s="434">
        <f>SUM(E16)</f>
        <v>49340.25</v>
      </c>
      <c r="F17" s="435"/>
      <c r="G17" s="434">
        <f t="shared" ref="G17:H17" si="0">SUM(G16)</f>
        <v>46873.237499999996</v>
      </c>
      <c r="H17" s="436">
        <f t="shared" si="0"/>
        <v>2467.0125000000021</v>
      </c>
    </row>
    <row r="18" spans="1:8" ht="16.5" thickTop="1" thickBot="1" x14ac:dyDescent="0.3"/>
    <row r="19" spans="1:8" ht="27.75" thickTop="1" thickBot="1" x14ac:dyDescent="0.3">
      <c r="A19" s="437" t="s">
        <v>245</v>
      </c>
      <c r="B19" s="438"/>
      <c r="C19" s="438"/>
      <c r="D19" s="438"/>
      <c r="E19" s="438"/>
      <c r="F19" s="438"/>
      <c r="G19" s="438"/>
      <c r="H19" s="439"/>
    </row>
    <row r="20" spans="1:8" ht="26.25" thickTop="1" x14ac:dyDescent="0.25">
      <c r="A20" s="416" t="s">
        <v>12</v>
      </c>
      <c r="B20" s="417" t="s">
        <v>162</v>
      </c>
      <c r="C20" s="418" t="s">
        <v>167</v>
      </c>
      <c r="D20" s="418" t="s">
        <v>11</v>
      </c>
      <c r="E20" s="418" t="s">
        <v>315</v>
      </c>
      <c r="F20" s="419" t="s">
        <v>314</v>
      </c>
      <c r="G20" s="420" t="s">
        <v>321</v>
      </c>
      <c r="H20" s="421" t="s">
        <v>316</v>
      </c>
    </row>
    <row r="21" spans="1:8" ht="15.75" thickBot="1" x14ac:dyDescent="0.3">
      <c r="A21" s="466" t="s">
        <v>318</v>
      </c>
      <c r="B21" s="467"/>
      <c r="C21" s="467"/>
      <c r="D21" s="467"/>
      <c r="E21" s="434">
        <f>SUM(E12,E17)</f>
        <v>849999.75</v>
      </c>
      <c r="F21" s="435"/>
      <c r="G21" s="434">
        <f t="shared" ref="G21:H21" si="1">SUM(G12,G17)</f>
        <v>608087.26249999995</v>
      </c>
      <c r="H21" s="436">
        <f t="shared" si="1"/>
        <v>241912.48749999999</v>
      </c>
    </row>
    <row r="22" spans="1:8" ht="16.5" thickTop="1" thickBot="1" x14ac:dyDescent="0.3"/>
    <row r="23" spans="1:8" ht="27.75" thickTop="1" thickBot="1" x14ac:dyDescent="0.3">
      <c r="A23" s="437" t="s">
        <v>319</v>
      </c>
      <c r="B23" s="438"/>
      <c r="C23" s="438"/>
      <c r="D23" s="438"/>
      <c r="E23" s="439"/>
      <c r="F23"/>
      <c r="G23"/>
    </row>
    <row r="24" spans="1:8" ht="26.25" thickTop="1" x14ac:dyDescent="0.25">
      <c r="A24" s="468" t="s">
        <v>320</v>
      </c>
      <c r="B24" s="469"/>
      <c r="C24" s="469"/>
      <c r="D24" s="470"/>
      <c r="E24" s="392" t="s">
        <v>321</v>
      </c>
      <c r="F24"/>
      <c r="G24"/>
    </row>
    <row r="25" spans="1:8" x14ac:dyDescent="0.25">
      <c r="A25" s="471">
        <v>2023</v>
      </c>
      <c r="B25" s="472"/>
      <c r="C25" s="472"/>
      <c r="D25" s="473"/>
      <c r="E25" s="431">
        <f>LP_EIN!U2+P2_AAR!U2+P3_CAR!U2+P4_GDA!U2+P5_IAS!U2+P6_VES!U2+P7_OUL!U2+P8_PER!U2+P10_VIL!U2</f>
        <v>168478.625</v>
      </c>
      <c r="F25"/>
      <c r="G25"/>
    </row>
    <row r="26" spans="1:8" x14ac:dyDescent="0.25">
      <c r="A26" s="471">
        <v>2024</v>
      </c>
      <c r="B26" s="472"/>
      <c r="C26" s="472"/>
      <c r="D26" s="473"/>
      <c r="E26" s="432">
        <f>LP_EIN!AD2+P2_AAR!AD2+P3_CAR!AD2+P4_GDA!AD2+P5_IAS!AD2+P6_VES!AD2+P7_OUL!AD2+P8_PER!AD2+P10_VIL!AD2</f>
        <v>157352.07500000001</v>
      </c>
      <c r="F26"/>
      <c r="G26"/>
    </row>
    <row r="27" spans="1:8" x14ac:dyDescent="0.25">
      <c r="A27" s="471">
        <v>2025</v>
      </c>
      <c r="B27" s="472"/>
      <c r="C27" s="472"/>
      <c r="D27" s="473"/>
      <c r="E27" s="433">
        <f>LP_EIN!AM2+P2_AAR!AM2+P3_CAR!AM2+P4_GDA!AM2+P5_IAS!AM2+P6_VES!AM2+P7_OUL!AM2+P8_PER!AM2+P10_VIL!AM2</f>
        <v>235383.32500000001</v>
      </c>
      <c r="F27"/>
      <c r="G27"/>
    </row>
    <row r="28" spans="1:8" ht="15.75" thickBot="1" x14ac:dyDescent="0.3">
      <c r="A28" s="464" t="s">
        <v>317</v>
      </c>
      <c r="B28" s="465"/>
      <c r="C28" s="465"/>
      <c r="D28" s="465"/>
      <c r="E28" s="436">
        <f>SUM(E25:E27)</f>
        <v>561214.02500000002</v>
      </c>
      <c r="F28"/>
      <c r="G28"/>
    </row>
    <row r="29" spans="1:8" ht="16.5" thickTop="1" thickBot="1" x14ac:dyDescent="0.3"/>
    <row r="30" spans="1:8" ht="27.75" thickTop="1" thickBot="1" x14ac:dyDescent="0.3">
      <c r="A30" s="437" t="s">
        <v>322</v>
      </c>
      <c r="B30" s="438"/>
      <c r="C30" s="438"/>
      <c r="D30" s="438"/>
      <c r="E30" s="439"/>
    </row>
    <row r="31" spans="1:8" ht="15.75" thickTop="1" x14ac:dyDescent="0.25">
      <c r="A31" s="468" t="s">
        <v>323</v>
      </c>
      <c r="B31" s="469"/>
      <c r="C31" s="469"/>
      <c r="D31" s="470"/>
      <c r="E31" s="392" t="s">
        <v>324</v>
      </c>
    </row>
    <row r="32" spans="1:8" x14ac:dyDescent="0.25">
      <c r="A32" s="471">
        <v>2023</v>
      </c>
      <c r="B32" s="472"/>
      <c r="C32" s="472"/>
      <c r="D32" s="473"/>
      <c r="E32" s="428">
        <f>P9_TET!U2</f>
        <v>12609.2075</v>
      </c>
    </row>
    <row r="33" spans="1:5" x14ac:dyDescent="0.25">
      <c r="A33" s="471">
        <v>2024</v>
      </c>
      <c r="B33" s="472"/>
      <c r="C33" s="472"/>
      <c r="D33" s="473"/>
      <c r="E33" s="429">
        <f>P9_TET!AD2</f>
        <v>9963.0774999999994</v>
      </c>
    </row>
    <row r="34" spans="1:5" x14ac:dyDescent="0.25">
      <c r="A34" s="471">
        <v>2025</v>
      </c>
      <c r="B34" s="472"/>
      <c r="C34" s="472"/>
      <c r="D34" s="473"/>
      <c r="E34" s="430">
        <f>P9_TET!AM2</f>
        <v>24300.952499999999</v>
      </c>
    </row>
    <row r="35" spans="1:5" ht="15.75" thickBot="1" x14ac:dyDescent="0.3">
      <c r="A35" s="464" t="s">
        <v>317</v>
      </c>
      <c r="B35" s="465"/>
      <c r="C35" s="465"/>
      <c r="D35" s="465"/>
      <c r="E35" s="436">
        <f>SUM(E32:E34)</f>
        <v>46873.237500000003</v>
      </c>
    </row>
    <row r="36" spans="1:5" ht="15.75" thickTop="1" x14ac:dyDescent="0.25"/>
  </sheetData>
  <mergeCells count="18">
    <mergeCell ref="A1:H1"/>
    <mergeCell ref="A14:H14"/>
    <mergeCell ref="A19:H19"/>
    <mergeCell ref="A12:D12"/>
    <mergeCell ref="A17:D17"/>
    <mergeCell ref="A35:D35"/>
    <mergeCell ref="A21:D21"/>
    <mergeCell ref="A28:D28"/>
    <mergeCell ref="A24:D24"/>
    <mergeCell ref="A25:D25"/>
    <mergeCell ref="A26:D26"/>
    <mergeCell ref="A27:D27"/>
    <mergeCell ref="A23:E23"/>
    <mergeCell ref="A30:E30"/>
    <mergeCell ref="A31:D31"/>
    <mergeCell ref="A32:D32"/>
    <mergeCell ref="A33:D33"/>
    <mergeCell ref="A34:D3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O111"/>
  <sheetViews>
    <sheetView zoomScaleNormal="100" workbookViewId="0">
      <pane xSplit="4" ySplit="6" topLeftCell="E91" activePane="bottomRight" state="frozen"/>
      <selection pane="topRight" activeCell="E1" sqref="E1"/>
      <selection pane="bottomLeft" activeCell="A7" sqref="A7"/>
      <selection pane="bottomRight" activeCell="F99" sqref="F99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/>
      <c r="B1" s="488" t="s">
        <v>245</v>
      </c>
      <c r="C1" s="488"/>
      <c r="D1" s="489"/>
      <c r="E1" s="326"/>
      <c r="F1" s="327"/>
      <c r="G1" s="328"/>
      <c r="H1" s="492" t="s">
        <v>8</v>
      </c>
      <c r="I1" s="493"/>
      <c r="J1" s="493"/>
      <c r="K1" s="494"/>
      <c r="L1" s="246">
        <f>LP_EIN!L1+P2_AAR!L1+P3_CAR!L1+P4_GDA!L1+P5_IAS!L1+P6_VES!L1+P7_OUL!L1+P8_PER!L1+P9_TET!L1+P10_VIL!L1</f>
        <v>849999.75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LP_EIN!U1+P2_AAR!U1+P3_CAR!U1+P4_GDA!U1+P5_IAS!U1+P6_VES!U1+P7_OUL!U1+P8_PER!U1+P9_TET!U1+P10_VIL!U1</f>
        <v>255402.15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LP_EIN!AD1+P2_AAR!AD1+P3_CAR!AD1+P4_GDA!AD1+P5_IAS!AD1+P6_VES!AD1+P7_OUL!AD1+P8_PER!AD1+P9_TET!AD1+P10_VIL!AD1</f>
        <v>233830.55000000002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LP_EIN!AM1+P2_AAR!AM1+P3_CAR!AM1+P4_GDA!AM1+P5_IAS!AM1+P6_VES!AM1+P7_OUL!AM1+P8_PER!AM1+P9_TET!AM1+P10_VIL!AM1</f>
        <v>360767.05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1"/>
      <c r="E2" s="329"/>
      <c r="F2" s="330"/>
      <c r="G2" s="331"/>
      <c r="H2" s="483" t="s">
        <v>9</v>
      </c>
      <c r="I2" s="484"/>
      <c r="J2" s="484"/>
      <c r="K2" s="334"/>
      <c r="L2" s="247">
        <f>LP_EIN!L2+P2_AAR!L2+P3_CAR!L2+P4_GDA!L2+P5_IAS!L2+P6_VES!L2+P7_OUL!L2+P8_PER!L2+P9_TET!L2+P10_VIL!L2</f>
        <v>608087.26249999995</v>
      </c>
      <c r="N2" s="477"/>
      <c r="O2" s="478"/>
      <c r="P2" s="478"/>
      <c r="Q2" s="478"/>
      <c r="R2" s="478"/>
      <c r="S2" s="479"/>
      <c r="T2" s="7" t="s">
        <v>9</v>
      </c>
      <c r="U2" s="247">
        <f>LP_EIN!U2+P2_AAR!U2+P3_CAR!U2+P4_GDA!U2+P5_IAS!U2+P6_VES!U2+P7_OUL!U2+P8_PER!U2+P9_TET!U2+P10_VIL!U2</f>
        <v>181087.83249999999</v>
      </c>
      <c r="W2" s="477"/>
      <c r="X2" s="478"/>
      <c r="Y2" s="478"/>
      <c r="Z2" s="478"/>
      <c r="AA2" s="478"/>
      <c r="AB2" s="479"/>
      <c r="AC2" s="7" t="s">
        <v>9</v>
      </c>
      <c r="AD2" s="247">
        <f>LP_EIN!AD2+P2_AAR!AD2+P3_CAR!AD2+P4_GDA!AD2+P5_IAS!AD2+P6_VES!AD2+P7_OUL!AD2+P8_PER!AD2+P9_TET!AD2+P10_VIL!AD2</f>
        <v>167315.15250000003</v>
      </c>
      <c r="AF2" s="477"/>
      <c r="AG2" s="478"/>
      <c r="AH2" s="478"/>
      <c r="AI2" s="478"/>
      <c r="AJ2" s="478"/>
      <c r="AK2" s="479"/>
      <c r="AL2" s="7" t="s">
        <v>9</v>
      </c>
      <c r="AM2" s="247">
        <f>LP_EIN!AM2+P2_AAR!AM2+P3_CAR!AM2+P4_GDA!AM2+P5_IAS!AM2+P6_VES!AM2+P7_OUL!AM2+P8_PER!AM2+P9_TET!AM2+P10_VIL!AM2</f>
        <v>259684.27750000003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1"/>
      <c r="E3" s="332"/>
      <c r="F3" s="332"/>
      <c r="G3" s="333"/>
      <c r="H3" s="483" t="s">
        <v>10</v>
      </c>
      <c r="I3" s="484"/>
      <c r="J3" s="484"/>
      <c r="K3" s="334"/>
      <c r="L3" s="247">
        <f>LP_EIN!L3+P2_AAR!L3+P3_CAR!L3+P4_GDA!L3+P5_IAS!L3+P6_VES!L3+P7_OUL!L3+P8_PER!L3+P9_TET!L3+P10_VIL!L3</f>
        <v>241912.48749999999</v>
      </c>
      <c r="N3" s="480"/>
      <c r="O3" s="481"/>
      <c r="P3" s="481"/>
      <c r="Q3" s="481"/>
      <c r="R3" s="481"/>
      <c r="S3" s="482"/>
      <c r="T3" s="7" t="s">
        <v>184</v>
      </c>
      <c r="U3" s="247">
        <f>LP_EIN!U3+P2_AAR!U3+P3_CAR!U3+P4_GDA!U3+P5_IAS!U3+P6_VES!U3+P7_OUL!U3+P8_PER!U3+P9_TET!U3+P10_VIL!U3</f>
        <v>74314.317500000005</v>
      </c>
      <c r="W3" s="480"/>
      <c r="X3" s="481"/>
      <c r="Y3" s="481"/>
      <c r="Z3" s="481"/>
      <c r="AA3" s="481"/>
      <c r="AB3" s="482"/>
      <c r="AC3" s="7" t="s">
        <v>184</v>
      </c>
      <c r="AD3" s="247">
        <f>LP_EIN!AD3+P2_AAR!AD3+P3_CAR!AD3+P4_GDA!AD3+P5_IAS!AD3+P6_VES!AD3+P7_OUL!AD3+P8_PER!AD3+P9_TET!AD3+P10_VIL!AD3</f>
        <v>66515.397499999992</v>
      </c>
      <c r="AF3" s="480"/>
      <c r="AG3" s="481"/>
      <c r="AH3" s="481"/>
      <c r="AI3" s="481"/>
      <c r="AJ3" s="481"/>
      <c r="AK3" s="482"/>
      <c r="AL3" s="7" t="s">
        <v>184</v>
      </c>
      <c r="AM3" s="247">
        <f>LP_EIN!AM3+P2_AAR!AM3+P3_CAR!AM3+P4_GDA!AM3+P5_IAS!AM3+P6_VES!AM3+P7_OUL!AM3+P8_PER!AM3+P9_TET!AM3+P10_VIL!AM3</f>
        <v>101082.77249999999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86"/>
      <c r="O7" s="86"/>
      <c r="P7" s="86"/>
      <c r="Q7" s="86"/>
      <c r="R7" s="86"/>
      <c r="S7" s="86"/>
      <c r="T7" s="86"/>
      <c r="U7" s="87"/>
      <c r="W7" s="86"/>
      <c r="X7" s="86"/>
      <c r="Y7" s="86"/>
      <c r="Z7" s="86"/>
      <c r="AA7" s="86"/>
      <c r="AB7" s="86"/>
      <c r="AC7" s="86"/>
      <c r="AD7" s="87"/>
      <c r="AF7" s="86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STAFF_DAYS!E8</f>
        <v>21</v>
      </c>
      <c r="F8" s="90">
        <f>SUM(F9:F13)</f>
        <v>22095</v>
      </c>
      <c r="G8" s="90">
        <f t="shared" ref="G8:L8" si="1">SUM(G9:G13)</f>
        <v>1104.75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23199.75</v>
      </c>
      <c r="N8" s="90">
        <f>STAFF_DAYS!N8</f>
        <v>9</v>
      </c>
      <c r="O8" s="90">
        <f>SUM(O9:O13)</f>
        <v>11315</v>
      </c>
      <c r="P8" s="90">
        <f t="shared" ref="P8:Q8" si="2">SUM(P9:P13)</f>
        <v>565.75</v>
      </c>
      <c r="Q8" s="90">
        <f t="shared" si="2"/>
        <v>0</v>
      </c>
      <c r="R8" s="90"/>
      <c r="S8" s="90">
        <f t="shared" ref="S8:U8" si="3">SUM(S9:S13)</f>
        <v>0</v>
      </c>
      <c r="T8" s="90">
        <f t="shared" si="3"/>
        <v>0</v>
      </c>
      <c r="U8" s="91">
        <f t="shared" si="3"/>
        <v>11880.75</v>
      </c>
      <c r="W8" s="90">
        <f>STAFF_DAYS!W8</f>
        <v>2250</v>
      </c>
      <c r="X8" s="90">
        <f>SUM(X9:X13)</f>
        <v>5390</v>
      </c>
      <c r="Y8" s="90">
        <f t="shared" ref="Y8:Z8" si="4">SUM(Y9:Y13)</f>
        <v>269.5</v>
      </c>
      <c r="Z8" s="90">
        <f t="shared" si="4"/>
        <v>0</v>
      </c>
      <c r="AA8" s="90"/>
      <c r="AB8" s="90">
        <f t="shared" ref="AB8:AD8" si="5">SUM(AB9:AB13)</f>
        <v>0</v>
      </c>
      <c r="AC8" s="90">
        <f t="shared" si="5"/>
        <v>0</v>
      </c>
      <c r="AD8" s="91">
        <f t="shared" si="5"/>
        <v>5659.5</v>
      </c>
      <c r="AF8" s="90">
        <f>STAFF_DAYS!AF8</f>
        <v>0</v>
      </c>
      <c r="AG8" s="90">
        <f>SUM(AG9:AG13)</f>
        <v>5390</v>
      </c>
      <c r="AH8" s="90">
        <f t="shared" ref="AH8:AI8" si="6">SUM(AH9:AH13)</f>
        <v>269.5</v>
      </c>
      <c r="AI8" s="90">
        <f t="shared" si="6"/>
        <v>0</v>
      </c>
      <c r="AJ8" s="90"/>
      <c r="AK8" s="90">
        <f t="shared" ref="AK8:AM8" si="7">SUM(AK9:AK13)</f>
        <v>0</v>
      </c>
      <c r="AL8" s="90">
        <f t="shared" si="7"/>
        <v>0</v>
      </c>
      <c r="AM8" s="91">
        <f t="shared" si="7"/>
        <v>5659.5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307">
        <f>LP_EIN!E9+P2_AAR!E9+P3_CAR!E9+P4_GDA!E9+P5_IAS!E9+P6_VES!E9+P7_OUL!E9+P8_PER!E9+P9_TET!E9+P10_VIL!E9</f>
        <v>10</v>
      </c>
      <c r="F9" s="307">
        <f>LP_EIN!F9+P2_AAR!F9+P3_CAR!F9+P4_GDA!F9+P5_IAS!F9+P6_VES!F9+P7_OUL!F9+P8_PER!F9+P9_TET!F9+P10_VIL!F9</f>
        <v>1975</v>
      </c>
      <c r="G9" s="308">
        <f>LP_EIN!G9+P2_AAR!G9+P3_CAR!G9+P4_GDA!G9+P5_IAS!G9+P6_VES!G9+P7_OUL!G9+P8_PER!G9+P9_TET!G9+P10_VIL!G9</f>
        <v>98.75</v>
      </c>
      <c r="H9" s="309">
        <f>LP_EIN!H9+P2_AAR!H9+P3_CAR!H9+P4_GDA!H9+P5_IAS!H9+P6_VES!H9+P7_OUL!H9+P8_PER!H9+P9_TET!H9+P10_VIL!H9</f>
        <v>0</v>
      </c>
      <c r="I9" s="340"/>
      <c r="J9" s="308">
        <f>LP_EIN!J9+P2_AAR!J9+P3_CAR!J9+P4_GDA!J9+P5_IAS!J9+P6_VES!J9+P7_OUL!J9+P8_PER!J9+P9_TET!J9+P10_VIL!J9</f>
        <v>0</v>
      </c>
      <c r="K9" s="309">
        <f>LP_EIN!K9+P2_AAR!K9+P3_CAR!K9+P4_GDA!K9+P5_IAS!K9+P6_VES!K9+P7_OUL!K9+P8_PER!K9+P9_TET!K9+P10_VIL!K9</f>
        <v>0</v>
      </c>
      <c r="L9" s="150">
        <f>SUM(F9:K9)</f>
        <v>2073.75</v>
      </c>
      <c r="N9" s="307">
        <f>LP_EIN!N9+P2_AAR!N9+P3_CAR!N9+P4_GDA!N9+P5_IAS!N9+P6_VES!N9+P7_OUL!N9+P8_PER!N9+P9_TET!N9+P10_VIL!N9</f>
        <v>10</v>
      </c>
      <c r="O9" s="307">
        <f>LP_EIN!O9+P2_AAR!O9+P3_CAR!O9+P4_GDA!O9+P5_IAS!O9+P6_VES!O9+P7_OUL!O9+P8_PER!O9+P9_TET!O9+P10_VIL!O9</f>
        <v>1975</v>
      </c>
      <c r="P9" s="308">
        <f>LP_EIN!P9+P2_AAR!P9+P3_CAR!P9+P4_GDA!P9+P5_IAS!P9+P6_VES!P9+P7_OUL!P9+P8_PER!P9+P9_TET!P9+P10_VIL!P9</f>
        <v>98.75</v>
      </c>
      <c r="Q9" s="309">
        <f>LP_EIN!Q9+P2_AAR!Q9+P3_CAR!Q9+P4_GDA!Q9+P5_IAS!Q9+P6_VES!Q9+P7_OUL!Q9+P8_PER!Q9+P9_TET!Q9+P10_VIL!Q9</f>
        <v>0</v>
      </c>
      <c r="R9" s="96"/>
      <c r="S9" s="308">
        <f>LP_EIN!S9+P2_AAR!S9+P3_CAR!S9+P4_GDA!S9+P5_IAS!S9+P6_VES!S9+P7_OUL!S9+P8_PER!S9+P9_TET!S9+P10_VIL!S9</f>
        <v>0</v>
      </c>
      <c r="T9" s="309">
        <f>LP_EIN!T9+P2_AAR!T9+P3_CAR!T9+P4_GDA!T9+P5_IAS!T9+P6_VES!T9+P7_OUL!T9+P8_PER!T9+P9_TET!T9+P10_VIL!T9</f>
        <v>0</v>
      </c>
      <c r="U9" s="150">
        <f>SUM(O9:T9)</f>
        <v>2073.75</v>
      </c>
      <c r="W9" s="307">
        <f>LP_EIN!W9+P2_AAR!W9+P3_CAR!W9+P4_GDA!W9+P5_IAS!W9+P6_VES!W9+P7_OUL!W9+P8_PER!W9+P9_TET!W9+P10_VIL!W9</f>
        <v>0</v>
      </c>
      <c r="X9" s="307">
        <f>LP_EIN!X9+P2_AAR!X9+P3_CAR!X9+P4_GDA!X9+P5_IAS!X9+P6_VES!X9+P7_OUL!X9+P8_PER!X9+P9_TET!X9+P10_VIL!X9</f>
        <v>0</v>
      </c>
      <c r="Y9" s="308">
        <f>LP_EIN!Y9+P2_AAR!Y9+P3_CAR!Y9+P4_GDA!Y9+P5_IAS!Y9+P6_VES!Y9+P7_OUL!Y9+P8_PER!Y9+P9_TET!Y9+P10_VIL!Y9</f>
        <v>0</v>
      </c>
      <c r="Z9" s="309">
        <f>LP_EIN!Z9+P2_AAR!Z9+P3_CAR!Z9+P4_GDA!Z9+P5_IAS!Z9+P6_VES!Z9+P7_OUL!Z9+P8_PER!Z9+P9_TET!Z9+P10_VIL!Z9</f>
        <v>0</v>
      </c>
      <c r="AA9" s="96"/>
      <c r="AB9" s="308">
        <f>LP_EIN!AB9+P2_AAR!AB9+P3_CAR!AB9+P4_GDA!AB9+P5_IAS!AB9+P6_VES!AB9+P7_OUL!AB9+P8_PER!AB9+P9_TET!AB9+P10_VIL!AB9</f>
        <v>0</v>
      </c>
      <c r="AC9" s="309">
        <f>LP_EIN!AC9+P2_AAR!AC9+P3_CAR!AC9+P4_GDA!AC9+P5_IAS!AC9+P6_VES!AC9+P7_OUL!AC9+P8_PER!AC9+P9_TET!AC9+P10_VIL!AC9</f>
        <v>0</v>
      </c>
      <c r="AD9" s="150">
        <f>SUM(X9:AC9)</f>
        <v>0</v>
      </c>
      <c r="AF9" s="307">
        <f>LP_EIN!AF9+P2_AAR!AF9+P3_CAR!AF9+P4_GDA!AF9+P5_IAS!AF9+P6_VES!AF9+P7_OUL!AF9+P8_PER!AF9+P9_TET!AF9+P10_VIL!AF9</f>
        <v>0</v>
      </c>
      <c r="AG9" s="307">
        <f>LP_EIN!AG9+P2_AAR!AG9+P3_CAR!AG9+P4_GDA!AG9+P5_IAS!AG9+P6_VES!AG9+P7_OUL!AG9+P8_PER!AG9+P9_TET!AG9+P10_VIL!AG9</f>
        <v>0</v>
      </c>
      <c r="AH9" s="308">
        <f>LP_EIN!AH9+P2_AAR!AH9+P3_CAR!AH9+P4_GDA!AH9+P5_IAS!AH9+P6_VES!AH9+P7_OUL!AH9+P8_PER!AH9+P9_TET!AH9+P10_VIL!AH9</f>
        <v>0</v>
      </c>
      <c r="AI9" s="309">
        <f>LP_EIN!AI9+P2_AAR!AI9+P3_CAR!AI9+P4_GDA!AI9+P5_IAS!AI9+P6_VES!AI9+P7_OUL!AI9+P8_PER!AI9+P9_TET!AI9+P10_VIL!AI9</f>
        <v>0</v>
      </c>
      <c r="AJ9" s="96"/>
      <c r="AK9" s="308">
        <f>LP_EIN!AK9+P2_AAR!AK9+P3_CAR!AK9+P4_GDA!AK9+P5_IAS!AK9+P6_VES!AK9+P7_OUL!AK9+P8_PER!AK9+P9_TET!AK9+P10_VIL!AK9</f>
        <v>0</v>
      </c>
      <c r="AL9" s="309">
        <f>LP_EIN!AL9+P2_AAR!AL9+P3_CAR!AL9+P4_GDA!AL9+P5_IAS!AL9+P6_VES!AL9+P7_OUL!AL9+P8_PER!AL9+P9_TET!AL9+P10_VIL!AL9</f>
        <v>0</v>
      </c>
      <c r="AM9" s="150">
        <f>SUM(AG9:AL9)</f>
        <v>0</v>
      </c>
      <c r="AO9" s="233" t="str">
        <f t="shared" ref="AO9:AO72" si="8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307">
        <f>LP_EIN!E10+P2_AAR!E10+P3_CAR!E10+P4_GDA!E10+P5_IAS!E10+P6_VES!E10+P7_OUL!E10+P8_PER!E10+P9_TET!E10+P10_VIL!E10</f>
        <v>11</v>
      </c>
      <c r="F10" s="307">
        <f>LP_EIN!F10+P2_AAR!F10+P3_CAR!F10+P4_GDA!F10+P5_IAS!F10+P6_VES!F10+P7_OUL!F10+P8_PER!F10+P9_TET!F10+P10_VIL!F10</f>
        <v>2335</v>
      </c>
      <c r="G10" s="308">
        <f>LP_EIN!G10+P2_AAR!G10+P3_CAR!G10+P4_GDA!G10+P5_IAS!G10+P6_VES!G10+P7_OUL!G10+P8_PER!G10+P9_TET!G10+P10_VIL!G10</f>
        <v>116.75</v>
      </c>
      <c r="H10" s="309">
        <f>LP_EIN!H10+P2_AAR!H10+P3_CAR!H10+P4_GDA!H10+P5_IAS!H10+P6_VES!H10+P7_OUL!H10+P8_PER!H10+P9_TET!H10+P10_VIL!H10</f>
        <v>0</v>
      </c>
      <c r="I10" s="340"/>
      <c r="J10" s="308">
        <f>LP_EIN!J10+P2_AAR!J10+P3_CAR!J10+P4_GDA!J10+P5_IAS!J10+P6_VES!J10+P7_OUL!J10+P8_PER!J10+P9_TET!J10+P10_VIL!J10</f>
        <v>0</v>
      </c>
      <c r="K10" s="309">
        <f>LP_EIN!K10+P2_AAR!K10+P3_CAR!K10+P4_GDA!K10+P5_IAS!K10+P6_VES!K10+P7_OUL!K10+P8_PER!K10+P9_TET!K10+P10_VIL!K10</f>
        <v>0</v>
      </c>
      <c r="L10" s="150">
        <f t="shared" ref="L10:L13" si="9">SUM(F10:K10)</f>
        <v>2451.75</v>
      </c>
      <c r="N10" s="307">
        <f>LP_EIN!N10+P2_AAR!N10+P3_CAR!N10+P4_GDA!N10+P5_IAS!N10+P6_VES!N10+P7_OUL!N10+P8_PER!N10+P9_TET!N10+P10_VIL!N10</f>
        <v>11</v>
      </c>
      <c r="O10" s="307">
        <f>LP_EIN!O10+P2_AAR!O10+P3_CAR!O10+P4_GDA!O10+P5_IAS!O10+P6_VES!O10+P7_OUL!O10+P8_PER!O10+P9_TET!O10+P10_VIL!O10</f>
        <v>2335</v>
      </c>
      <c r="P10" s="308">
        <f>LP_EIN!P10+P2_AAR!P10+P3_CAR!P10+P4_GDA!P10+P5_IAS!P10+P6_VES!P10+P7_OUL!P10+P8_PER!P10+P9_TET!P10+P10_VIL!P10</f>
        <v>116.75</v>
      </c>
      <c r="Q10" s="309">
        <f>LP_EIN!Q10+P2_AAR!Q10+P3_CAR!Q10+P4_GDA!Q10+P5_IAS!Q10+P6_VES!Q10+P7_OUL!Q10+P8_PER!Q10+P9_TET!Q10+P10_VIL!Q10</f>
        <v>0</v>
      </c>
      <c r="R10" s="96"/>
      <c r="S10" s="308">
        <f>LP_EIN!S10+P2_AAR!S10+P3_CAR!S10+P4_GDA!S10+P5_IAS!S10+P6_VES!S10+P7_OUL!S10+P8_PER!S10+P9_TET!S10+P10_VIL!S10</f>
        <v>0</v>
      </c>
      <c r="T10" s="309">
        <f>LP_EIN!T10+P2_AAR!T10+P3_CAR!T10+P4_GDA!T10+P5_IAS!T10+P6_VES!T10+P7_OUL!T10+P8_PER!T10+P9_TET!T10+P10_VIL!T10</f>
        <v>0</v>
      </c>
      <c r="U10" s="150">
        <f t="shared" ref="U10:U13" si="10">SUM(O10:T10)</f>
        <v>2451.75</v>
      </c>
      <c r="W10" s="307">
        <f>LP_EIN!W10+P2_AAR!W10+P3_CAR!W10+P4_GDA!W10+P5_IAS!W10+P6_VES!W10+P7_OUL!W10+P8_PER!W10+P9_TET!W10+P10_VIL!W10</f>
        <v>0</v>
      </c>
      <c r="X10" s="307">
        <f>LP_EIN!X10+P2_AAR!X10+P3_CAR!X10+P4_GDA!X10+P5_IAS!X10+P6_VES!X10+P7_OUL!X10+P8_PER!X10+P9_TET!X10+P10_VIL!X10</f>
        <v>0</v>
      </c>
      <c r="Y10" s="308">
        <f>LP_EIN!Y10+P2_AAR!Y10+P3_CAR!Y10+P4_GDA!Y10+P5_IAS!Y10+P6_VES!Y10+P7_OUL!Y10+P8_PER!Y10+P9_TET!Y10+P10_VIL!Y10</f>
        <v>0</v>
      </c>
      <c r="Z10" s="309">
        <f>LP_EIN!Z10+P2_AAR!Z10+P3_CAR!Z10+P4_GDA!Z10+P5_IAS!Z10+P6_VES!Z10+P7_OUL!Z10+P8_PER!Z10+P9_TET!Z10+P10_VIL!Z10</f>
        <v>0</v>
      </c>
      <c r="AA10" s="96"/>
      <c r="AB10" s="308">
        <f>LP_EIN!AB10+P2_AAR!AB10+P3_CAR!AB10+P4_GDA!AB10+P5_IAS!AB10+P6_VES!AB10+P7_OUL!AB10+P8_PER!AB10+P9_TET!AB10+P10_VIL!AB10</f>
        <v>0</v>
      </c>
      <c r="AC10" s="309">
        <f>LP_EIN!AC10+P2_AAR!AC10+P3_CAR!AC10+P4_GDA!AC10+P5_IAS!AC10+P6_VES!AC10+P7_OUL!AC10+P8_PER!AC10+P9_TET!AC10+P10_VIL!AC10</f>
        <v>0</v>
      </c>
      <c r="AD10" s="150">
        <f t="shared" ref="AD10:AD13" si="11">SUM(X10:AC10)</f>
        <v>0</v>
      </c>
      <c r="AF10" s="307">
        <f>LP_EIN!AF10+P2_AAR!AF10+P3_CAR!AF10+P4_GDA!AF10+P5_IAS!AF10+P6_VES!AF10+P7_OUL!AF10+P8_PER!AF10+P9_TET!AF10+P10_VIL!AF10</f>
        <v>0</v>
      </c>
      <c r="AG10" s="307">
        <f>LP_EIN!AG10+P2_AAR!AG10+P3_CAR!AG10+P4_GDA!AG10+P5_IAS!AG10+P6_VES!AG10+P7_OUL!AG10+P8_PER!AG10+P9_TET!AG10+P10_VIL!AG10</f>
        <v>0</v>
      </c>
      <c r="AH10" s="308">
        <f>LP_EIN!AH10+P2_AAR!AH10+P3_CAR!AH10+P4_GDA!AH10+P5_IAS!AH10+P6_VES!AH10+P7_OUL!AH10+P8_PER!AH10+P9_TET!AH10+P10_VIL!AH10</f>
        <v>0</v>
      </c>
      <c r="AI10" s="309">
        <f>LP_EIN!AI10+P2_AAR!AI10+P3_CAR!AI10+P4_GDA!AI10+P5_IAS!AI10+P6_VES!AI10+P7_OUL!AI10+P8_PER!AI10+P9_TET!AI10+P10_VIL!AI10</f>
        <v>0</v>
      </c>
      <c r="AJ10" s="96"/>
      <c r="AK10" s="308">
        <f>LP_EIN!AK10+P2_AAR!AK10+P3_CAR!AK10+P4_GDA!AK10+P5_IAS!AK10+P6_VES!AK10+P7_OUL!AK10+P8_PER!AK10+P9_TET!AK10+P10_VIL!AK10</f>
        <v>0</v>
      </c>
      <c r="AL10" s="309">
        <f>LP_EIN!AL10+P2_AAR!AL10+P3_CAR!AL10+P4_GDA!AL10+P5_IAS!AL10+P6_VES!AL10+P7_OUL!AL10+P8_PER!AL10+P9_TET!AL10+P10_VIL!AL10</f>
        <v>0</v>
      </c>
      <c r="AM10" s="150">
        <f t="shared" ref="AM10:AM13" si="12">SUM(AG10:AL10)</f>
        <v>0</v>
      </c>
      <c r="AO10" s="233" t="str">
        <f t="shared" si="8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307">
        <f>LP_EIN!E11+P2_AAR!E11+P3_CAR!E11+P4_GDA!E11+P5_IAS!E11+P6_VES!E11+P7_OUL!E11+P8_PER!E11+P9_TET!E11+P10_VIL!E11</f>
        <v>20</v>
      </c>
      <c r="F11" s="307">
        <f>LP_EIN!F11+P2_AAR!F11+P3_CAR!F11+P4_GDA!F11+P5_IAS!F11+P6_VES!F11+P7_OUL!F11+P8_PER!F11+P9_TET!F11+P10_VIL!F11</f>
        <v>3950</v>
      </c>
      <c r="G11" s="308">
        <f>LP_EIN!G11+P2_AAR!G11+P3_CAR!G11+P4_GDA!G11+P5_IAS!G11+P6_VES!G11+P7_OUL!G11+P8_PER!G11+P9_TET!G11+P10_VIL!G11</f>
        <v>197.5</v>
      </c>
      <c r="H11" s="309">
        <f>LP_EIN!H11+P2_AAR!H11+P3_CAR!H11+P4_GDA!H11+P5_IAS!H11+P6_VES!H11+P7_OUL!H11+P8_PER!H11+P9_TET!H11+P10_VIL!H11</f>
        <v>0</v>
      </c>
      <c r="I11" s="340"/>
      <c r="J11" s="308">
        <f>LP_EIN!J11+P2_AAR!J11+P3_CAR!J11+P4_GDA!J11+P5_IAS!J11+P6_VES!J11+P7_OUL!J11+P8_PER!J11+P9_TET!J11+P10_VIL!J11</f>
        <v>0</v>
      </c>
      <c r="K11" s="309">
        <f>LP_EIN!K11+P2_AAR!K11+P3_CAR!K11+P4_GDA!K11+P5_IAS!K11+P6_VES!K11+P7_OUL!K11+P8_PER!K11+P9_TET!K11+P10_VIL!K11</f>
        <v>0</v>
      </c>
      <c r="L11" s="150">
        <f t="shared" si="9"/>
        <v>4147.5</v>
      </c>
      <c r="N11" s="307">
        <f>LP_EIN!N11+P2_AAR!N11+P3_CAR!N11+P4_GDA!N11+P5_IAS!N11+P6_VES!N11+P7_OUL!N11+P8_PER!N11+P9_TET!N11+P10_VIL!N11</f>
        <v>20</v>
      </c>
      <c r="O11" s="307">
        <f>LP_EIN!O11+P2_AAR!O11+P3_CAR!O11+P4_GDA!O11+P5_IAS!O11+P6_VES!O11+P7_OUL!O11+P8_PER!O11+P9_TET!O11+P10_VIL!O11</f>
        <v>3950</v>
      </c>
      <c r="P11" s="308">
        <f>LP_EIN!P11+P2_AAR!P11+P3_CAR!P11+P4_GDA!P11+P5_IAS!P11+P6_VES!P11+P7_OUL!P11+P8_PER!P11+P9_TET!P11+P10_VIL!P11</f>
        <v>197.5</v>
      </c>
      <c r="Q11" s="309">
        <f>LP_EIN!Q11+P2_AAR!Q11+P3_CAR!Q11+P4_GDA!Q11+P5_IAS!Q11+P6_VES!Q11+P7_OUL!Q11+P8_PER!Q11+P9_TET!Q11+P10_VIL!Q11</f>
        <v>0</v>
      </c>
      <c r="R11" s="96"/>
      <c r="S11" s="308">
        <f>LP_EIN!S11+P2_AAR!S11+P3_CAR!S11+P4_GDA!S11+P5_IAS!S11+P6_VES!S11+P7_OUL!S11+P8_PER!S11+P9_TET!S11+P10_VIL!S11</f>
        <v>0</v>
      </c>
      <c r="T11" s="309">
        <f>LP_EIN!T11+P2_AAR!T11+P3_CAR!T11+P4_GDA!T11+P5_IAS!T11+P6_VES!T11+P7_OUL!T11+P8_PER!T11+P9_TET!T11+P10_VIL!T11</f>
        <v>0</v>
      </c>
      <c r="U11" s="150">
        <f t="shared" si="10"/>
        <v>4147.5</v>
      </c>
      <c r="W11" s="307">
        <f>LP_EIN!W11+P2_AAR!W11+P3_CAR!W11+P4_GDA!W11+P5_IAS!W11+P6_VES!W11+P7_OUL!W11+P8_PER!W11+P9_TET!W11+P10_VIL!W11</f>
        <v>0</v>
      </c>
      <c r="X11" s="307">
        <f>LP_EIN!X11+P2_AAR!X11+P3_CAR!X11+P4_GDA!X11+P5_IAS!X11+P6_VES!X11+P7_OUL!X11+P8_PER!X11+P9_TET!X11+P10_VIL!X11</f>
        <v>0</v>
      </c>
      <c r="Y11" s="308">
        <f>LP_EIN!Y11+P2_AAR!Y11+P3_CAR!Y11+P4_GDA!Y11+P5_IAS!Y11+P6_VES!Y11+P7_OUL!Y11+P8_PER!Y11+P9_TET!Y11+P10_VIL!Y11</f>
        <v>0</v>
      </c>
      <c r="Z11" s="309">
        <f>LP_EIN!Z11+P2_AAR!Z11+P3_CAR!Z11+P4_GDA!Z11+P5_IAS!Z11+P6_VES!Z11+P7_OUL!Z11+P8_PER!Z11+P9_TET!Z11+P10_VIL!Z11</f>
        <v>0</v>
      </c>
      <c r="AA11" s="96"/>
      <c r="AB11" s="308">
        <f>LP_EIN!AB11+P2_AAR!AB11+P3_CAR!AB11+P4_GDA!AB11+P5_IAS!AB11+P6_VES!AB11+P7_OUL!AB11+P8_PER!AB11+P9_TET!AB11+P10_VIL!AB11</f>
        <v>0</v>
      </c>
      <c r="AC11" s="309">
        <f>LP_EIN!AC11+P2_AAR!AC11+P3_CAR!AC11+P4_GDA!AC11+P5_IAS!AC11+P6_VES!AC11+P7_OUL!AC11+P8_PER!AC11+P9_TET!AC11+P10_VIL!AC11</f>
        <v>0</v>
      </c>
      <c r="AD11" s="150">
        <f t="shared" si="11"/>
        <v>0</v>
      </c>
      <c r="AF11" s="307">
        <f>LP_EIN!AF11+P2_AAR!AF11+P3_CAR!AF11+P4_GDA!AF11+P5_IAS!AF11+P6_VES!AF11+P7_OUL!AF11+P8_PER!AF11+P9_TET!AF11+P10_VIL!AF11</f>
        <v>0</v>
      </c>
      <c r="AG11" s="307">
        <f>LP_EIN!AG11+P2_AAR!AG11+P3_CAR!AG11+P4_GDA!AG11+P5_IAS!AG11+P6_VES!AG11+P7_OUL!AG11+P8_PER!AG11+P9_TET!AG11+P10_VIL!AG11</f>
        <v>0</v>
      </c>
      <c r="AH11" s="308">
        <f>LP_EIN!AH11+P2_AAR!AH11+P3_CAR!AH11+P4_GDA!AH11+P5_IAS!AH11+P6_VES!AH11+P7_OUL!AH11+P8_PER!AH11+P9_TET!AH11+P10_VIL!AH11</f>
        <v>0</v>
      </c>
      <c r="AI11" s="309">
        <f>LP_EIN!AI11+P2_AAR!AI11+P3_CAR!AI11+P4_GDA!AI11+P5_IAS!AI11+P6_VES!AI11+P7_OUL!AI11+P8_PER!AI11+P9_TET!AI11+P10_VIL!AI11</f>
        <v>0</v>
      </c>
      <c r="AJ11" s="96"/>
      <c r="AK11" s="308">
        <f>LP_EIN!AK11+P2_AAR!AK11+P3_CAR!AK11+P4_GDA!AK11+P5_IAS!AK11+P6_VES!AK11+P7_OUL!AK11+P8_PER!AK11+P9_TET!AK11+P10_VIL!AK11</f>
        <v>0</v>
      </c>
      <c r="AL11" s="309">
        <f>LP_EIN!AL11+P2_AAR!AL11+P3_CAR!AL11+P4_GDA!AL11+P5_IAS!AL11+P6_VES!AL11+P7_OUL!AL11+P8_PER!AL11+P9_TET!AL11+P10_VIL!AL11</f>
        <v>0</v>
      </c>
      <c r="AM11" s="150">
        <f t="shared" si="12"/>
        <v>0</v>
      </c>
      <c r="AO11" s="233" t="str">
        <f t="shared" si="8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307">
        <f>LP_EIN!E12+P2_AAR!E12+P3_CAR!E12+P4_GDA!E12+P5_IAS!E12+P6_VES!E12+P7_OUL!E12+P8_PER!E12+P9_TET!E12+P10_VIL!E12</f>
        <v>61</v>
      </c>
      <c r="F12" s="307">
        <f>LP_EIN!F12+P2_AAR!F12+P3_CAR!F12+P4_GDA!F12+P5_IAS!F12+P6_VES!F12+P7_OUL!F12+P8_PER!F12+P9_TET!F12+P10_VIL!F12</f>
        <v>13835</v>
      </c>
      <c r="G12" s="308">
        <f>LP_EIN!G12+P2_AAR!G12+P3_CAR!G12+P4_GDA!G12+P5_IAS!G12+P6_VES!G12+P7_OUL!G12+P8_PER!G12+P9_TET!G12+P10_VIL!G12</f>
        <v>691.75</v>
      </c>
      <c r="H12" s="309">
        <f>LP_EIN!H12+P2_AAR!H12+P3_CAR!H12+P4_GDA!H12+P5_IAS!H12+P6_VES!H12+P7_OUL!H12+P8_PER!H12+P9_TET!H12+P10_VIL!H12</f>
        <v>0</v>
      </c>
      <c r="I12" s="340"/>
      <c r="J12" s="308">
        <f>LP_EIN!J12+P2_AAR!J12+P3_CAR!J12+P4_GDA!J12+P5_IAS!J12+P6_VES!J12+P7_OUL!J12+P8_PER!J12+P9_TET!J12+P10_VIL!J12</f>
        <v>0</v>
      </c>
      <c r="K12" s="309">
        <f>LP_EIN!K12+P2_AAR!K12+P3_CAR!K12+P4_GDA!K12+P5_IAS!K12+P6_VES!K12+P7_OUL!K12+P8_PER!K12+P9_TET!K12+P10_VIL!K12</f>
        <v>0</v>
      </c>
      <c r="L12" s="150">
        <f t="shared" si="9"/>
        <v>14526.75</v>
      </c>
      <c r="N12" s="307">
        <f>LP_EIN!N12+P2_AAR!N12+P3_CAR!N12+P4_GDA!N12+P5_IAS!N12+P6_VES!N12+P7_OUL!N12+P8_PER!N12+P9_TET!N12+P10_VIL!N12</f>
        <v>13</v>
      </c>
      <c r="O12" s="307">
        <f>LP_EIN!O12+P2_AAR!O12+P3_CAR!O12+P4_GDA!O12+P5_IAS!O12+P6_VES!O12+P7_OUL!O12+P8_PER!O12+P9_TET!O12+P10_VIL!O12</f>
        <v>3055</v>
      </c>
      <c r="P12" s="308">
        <f>LP_EIN!P12+P2_AAR!P12+P3_CAR!P12+P4_GDA!P12+P5_IAS!P12+P6_VES!P12+P7_OUL!P12+P8_PER!P12+P9_TET!P12+P10_VIL!P12</f>
        <v>152.75</v>
      </c>
      <c r="Q12" s="309">
        <f>LP_EIN!Q12+P2_AAR!Q12+P3_CAR!Q12+P4_GDA!Q12+P5_IAS!Q12+P6_VES!Q12+P7_OUL!Q12+P8_PER!Q12+P9_TET!Q12+P10_VIL!Q12</f>
        <v>0</v>
      </c>
      <c r="R12" s="96"/>
      <c r="S12" s="308">
        <f>LP_EIN!S12+P2_AAR!S12+P3_CAR!S12+P4_GDA!S12+P5_IAS!S12+P6_VES!S12+P7_OUL!S12+P8_PER!S12+P9_TET!S12+P10_VIL!S12</f>
        <v>0</v>
      </c>
      <c r="T12" s="309">
        <f>LP_EIN!T12+P2_AAR!T12+P3_CAR!T12+P4_GDA!T12+P5_IAS!T12+P6_VES!T12+P7_OUL!T12+P8_PER!T12+P9_TET!T12+P10_VIL!T12</f>
        <v>0</v>
      </c>
      <c r="U12" s="150">
        <f t="shared" si="10"/>
        <v>3207.75</v>
      </c>
      <c r="W12" s="307">
        <f>LP_EIN!W12+P2_AAR!W12+P3_CAR!W12+P4_GDA!W12+P5_IAS!W12+P6_VES!W12+P7_OUL!W12+P8_PER!W12+P9_TET!W12+P10_VIL!W12</f>
        <v>24</v>
      </c>
      <c r="X12" s="307">
        <f>LP_EIN!X12+P2_AAR!X12+P3_CAR!X12+P4_GDA!X12+P5_IAS!X12+P6_VES!X12+P7_OUL!X12+P8_PER!X12+P9_TET!X12+P10_VIL!X12</f>
        <v>5390</v>
      </c>
      <c r="Y12" s="308">
        <f>LP_EIN!Y12+P2_AAR!Y12+P3_CAR!Y12+P4_GDA!Y12+P5_IAS!Y12+P6_VES!Y12+P7_OUL!Y12+P8_PER!Y12+P9_TET!Y12+P10_VIL!Y12</f>
        <v>269.5</v>
      </c>
      <c r="Z12" s="309">
        <f>LP_EIN!Z12+P2_AAR!Z12+P3_CAR!Z12+P4_GDA!Z12+P5_IAS!Z12+P6_VES!Z12+P7_OUL!Z12+P8_PER!Z12+P9_TET!Z12+P10_VIL!Z12</f>
        <v>0</v>
      </c>
      <c r="AA12" s="96"/>
      <c r="AB12" s="308">
        <f>LP_EIN!AB12+P2_AAR!AB12+P3_CAR!AB12+P4_GDA!AB12+P5_IAS!AB12+P6_VES!AB12+P7_OUL!AB12+P8_PER!AB12+P9_TET!AB12+P10_VIL!AB12</f>
        <v>0</v>
      </c>
      <c r="AC12" s="309">
        <f>LP_EIN!AC12+P2_AAR!AC12+P3_CAR!AC12+P4_GDA!AC12+P5_IAS!AC12+P6_VES!AC12+P7_OUL!AC12+P8_PER!AC12+P9_TET!AC12+P10_VIL!AC12</f>
        <v>0</v>
      </c>
      <c r="AD12" s="150">
        <f t="shared" si="11"/>
        <v>5659.5</v>
      </c>
      <c r="AF12" s="307">
        <f>LP_EIN!AF12+P2_AAR!AF12+P3_CAR!AF12+P4_GDA!AF12+P5_IAS!AF12+P6_VES!AF12+P7_OUL!AF12+P8_PER!AF12+P9_TET!AF12+P10_VIL!AF12</f>
        <v>24</v>
      </c>
      <c r="AG12" s="307">
        <f>LP_EIN!AG12+P2_AAR!AG12+P3_CAR!AG12+P4_GDA!AG12+P5_IAS!AG12+P6_VES!AG12+P7_OUL!AG12+P8_PER!AG12+P9_TET!AG12+P10_VIL!AG12</f>
        <v>5390</v>
      </c>
      <c r="AH12" s="308">
        <f>LP_EIN!AH12+P2_AAR!AH12+P3_CAR!AH12+P4_GDA!AH12+P5_IAS!AH12+P6_VES!AH12+P7_OUL!AH12+P8_PER!AH12+P9_TET!AH12+P10_VIL!AH12</f>
        <v>269.5</v>
      </c>
      <c r="AI12" s="309">
        <f>LP_EIN!AI12+P2_AAR!AI12+P3_CAR!AI12+P4_GDA!AI12+P5_IAS!AI12+P6_VES!AI12+P7_OUL!AI12+P8_PER!AI12+P9_TET!AI12+P10_VIL!AI12</f>
        <v>0</v>
      </c>
      <c r="AJ12" s="96"/>
      <c r="AK12" s="308">
        <f>LP_EIN!AK12+P2_AAR!AK12+P3_CAR!AK12+P4_GDA!AK12+P5_IAS!AK12+P6_VES!AK12+P7_OUL!AK12+P8_PER!AK12+P9_TET!AK12+P10_VIL!AK12</f>
        <v>0</v>
      </c>
      <c r="AL12" s="309">
        <f>LP_EIN!AL12+P2_AAR!AL12+P3_CAR!AL12+P4_GDA!AL12+P5_IAS!AL12+P6_VES!AL12+P7_OUL!AL12+P8_PER!AL12+P9_TET!AL12+P10_VIL!AL12</f>
        <v>0</v>
      </c>
      <c r="AM12" s="150">
        <f t="shared" si="12"/>
        <v>5659.5</v>
      </c>
      <c r="AO12" s="233" t="str">
        <f t="shared" si="8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307">
        <f>LP_EIN!E13+P2_AAR!E13+P3_CAR!E13+P4_GDA!E13+P5_IAS!E13+P6_VES!E13+P7_OUL!E13+P8_PER!E13+P9_TET!E13+P10_VIL!E13</f>
        <v>0</v>
      </c>
      <c r="F13" s="307">
        <f>LP_EIN!F13+P2_AAR!F13+P3_CAR!F13+P4_GDA!F13+P5_IAS!F13+P6_VES!F13+P7_OUL!F13+P8_PER!F13+P9_TET!F13+P10_VIL!F13</f>
        <v>0</v>
      </c>
      <c r="G13" s="308">
        <f>LP_EIN!G13+P2_AAR!G13+P3_CAR!G13+P4_GDA!G13+P5_IAS!G13+P6_VES!G13+P7_OUL!G13+P8_PER!G13+P9_TET!G13+P10_VIL!G13</f>
        <v>0</v>
      </c>
      <c r="H13" s="309">
        <f>LP_EIN!H13+P2_AAR!H13+P3_CAR!H13+P4_GDA!H13+P5_IAS!H13+P6_VES!H13+P7_OUL!H13+P8_PER!H13+P9_TET!H13+P10_VIL!H13</f>
        <v>0</v>
      </c>
      <c r="I13" s="340"/>
      <c r="J13" s="308">
        <f>LP_EIN!J13+P2_AAR!J13+P3_CAR!J13+P4_GDA!J13+P5_IAS!J13+P6_VES!J13+P7_OUL!J13+P8_PER!J13+P9_TET!J13+P10_VIL!J13</f>
        <v>0</v>
      </c>
      <c r="K13" s="309">
        <f>LP_EIN!K13+P2_AAR!K13+P3_CAR!K13+P4_GDA!K13+P5_IAS!K13+P6_VES!K13+P7_OUL!K13+P8_PER!K13+P9_TET!K13+P10_VIL!K13</f>
        <v>0</v>
      </c>
      <c r="L13" s="150">
        <f t="shared" si="9"/>
        <v>0</v>
      </c>
      <c r="N13" s="307">
        <f>LP_EIN!N13+P2_AAR!N13+P3_CAR!N13+P4_GDA!N13+P5_IAS!N13+P6_VES!N13+P7_OUL!N13+P8_PER!N13+P9_TET!N13+P10_VIL!N13</f>
        <v>0</v>
      </c>
      <c r="O13" s="307">
        <f>LP_EIN!O13+P2_AAR!O13+P3_CAR!O13+P4_GDA!O13+P5_IAS!O13+P6_VES!O13+P7_OUL!O13+P8_PER!O13+P9_TET!O13+P10_VIL!O13</f>
        <v>0</v>
      </c>
      <c r="P13" s="308">
        <f>LP_EIN!P13+P2_AAR!P13+P3_CAR!P13+P4_GDA!P13+P5_IAS!P13+P6_VES!P13+P7_OUL!P13+P8_PER!P13+P9_TET!P13+P10_VIL!P13</f>
        <v>0</v>
      </c>
      <c r="Q13" s="309">
        <f>LP_EIN!Q13+P2_AAR!Q13+P3_CAR!Q13+P4_GDA!Q13+P5_IAS!Q13+P6_VES!Q13+P7_OUL!Q13+P8_PER!Q13+P9_TET!Q13+P10_VIL!Q13</f>
        <v>0</v>
      </c>
      <c r="R13" s="96"/>
      <c r="S13" s="308">
        <f>LP_EIN!S13+P2_AAR!S13+P3_CAR!S13+P4_GDA!S13+P5_IAS!S13+P6_VES!S13+P7_OUL!S13+P8_PER!S13+P9_TET!S13+P10_VIL!S13</f>
        <v>0</v>
      </c>
      <c r="T13" s="309">
        <f>LP_EIN!T13+P2_AAR!T13+P3_CAR!T13+P4_GDA!T13+P5_IAS!T13+P6_VES!T13+P7_OUL!T13+P8_PER!T13+P9_TET!T13+P10_VIL!T13</f>
        <v>0</v>
      </c>
      <c r="U13" s="150">
        <f t="shared" si="10"/>
        <v>0</v>
      </c>
      <c r="W13" s="307">
        <f>LP_EIN!W13+P2_AAR!W13+P3_CAR!W13+P4_GDA!W13+P5_IAS!W13+P6_VES!W13+P7_OUL!W13+P8_PER!W13+P9_TET!W13+P10_VIL!W13</f>
        <v>0</v>
      </c>
      <c r="X13" s="307">
        <f>LP_EIN!X13+P2_AAR!X13+P3_CAR!X13+P4_GDA!X13+P5_IAS!X13+P6_VES!X13+P7_OUL!X13+P8_PER!X13+P9_TET!X13+P10_VIL!X13</f>
        <v>0</v>
      </c>
      <c r="Y13" s="308">
        <f>LP_EIN!Y13+P2_AAR!Y13+P3_CAR!Y13+P4_GDA!Y13+P5_IAS!Y13+P6_VES!Y13+P7_OUL!Y13+P8_PER!Y13+P9_TET!Y13+P10_VIL!Y13</f>
        <v>0</v>
      </c>
      <c r="Z13" s="309">
        <f>LP_EIN!Z13+P2_AAR!Z13+P3_CAR!Z13+P4_GDA!Z13+P5_IAS!Z13+P6_VES!Z13+P7_OUL!Z13+P8_PER!Z13+P9_TET!Z13+P10_VIL!Z13</f>
        <v>0</v>
      </c>
      <c r="AA13" s="96"/>
      <c r="AB13" s="308">
        <f>LP_EIN!AB13+P2_AAR!AB13+P3_CAR!AB13+P4_GDA!AB13+P5_IAS!AB13+P6_VES!AB13+P7_OUL!AB13+P8_PER!AB13+P9_TET!AB13+P10_VIL!AB13</f>
        <v>0</v>
      </c>
      <c r="AC13" s="309">
        <f>LP_EIN!AC13+P2_AAR!AC13+P3_CAR!AC13+P4_GDA!AC13+P5_IAS!AC13+P6_VES!AC13+P7_OUL!AC13+P8_PER!AC13+P9_TET!AC13+P10_VIL!AC13</f>
        <v>0</v>
      </c>
      <c r="AD13" s="150">
        <f t="shared" si="11"/>
        <v>0</v>
      </c>
      <c r="AF13" s="307">
        <f>LP_EIN!AF13+P2_AAR!AF13+P3_CAR!AF13+P4_GDA!AF13+P5_IAS!AF13+P6_VES!AF13+P7_OUL!AF13+P8_PER!AF13+P9_TET!AF13+P10_VIL!AF13</f>
        <v>0</v>
      </c>
      <c r="AG13" s="307">
        <f>LP_EIN!AG13+P2_AAR!AG13+P3_CAR!AG13+P4_GDA!AG13+P5_IAS!AG13+P6_VES!AG13+P7_OUL!AG13+P8_PER!AG13+P9_TET!AG13+P10_VIL!AG13</f>
        <v>0</v>
      </c>
      <c r="AH13" s="308">
        <f>LP_EIN!AH13+P2_AAR!AH13+P3_CAR!AH13+P4_GDA!AH13+P5_IAS!AH13+P6_VES!AH13+P7_OUL!AH13+P8_PER!AH13+P9_TET!AH13+P10_VIL!AH13</f>
        <v>0</v>
      </c>
      <c r="AI13" s="309">
        <f>LP_EIN!AI13+P2_AAR!AI13+P3_CAR!AI13+P4_GDA!AI13+P5_IAS!AI13+P6_VES!AI13+P7_OUL!AI13+P8_PER!AI13+P9_TET!AI13+P10_VIL!AI13</f>
        <v>0</v>
      </c>
      <c r="AJ13" s="96"/>
      <c r="AK13" s="308">
        <f>LP_EIN!AK13+P2_AAR!AK13+P3_CAR!AK13+P4_GDA!AK13+P5_IAS!AK13+P6_VES!AK13+P7_OUL!AK13+P8_PER!AK13+P9_TET!AK13+P10_VIL!AK13</f>
        <v>0</v>
      </c>
      <c r="AL13" s="309">
        <f>LP_EIN!AL13+P2_AAR!AL13+P3_CAR!AL13+P4_GDA!AL13+P5_IAS!AL13+P6_VES!AL13+P7_OUL!AL13+P8_PER!AL13+P9_TET!AL13+P10_VIL!AL13</f>
        <v>0</v>
      </c>
      <c r="AM13" s="150">
        <f t="shared" si="12"/>
        <v>0</v>
      </c>
      <c r="AO13" s="233" t="str">
        <f t="shared" si="8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STAFF_DAYS!E14</f>
        <v>4</v>
      </c>
      <c r="F14" s="90">
        <f>SUM(F15:F19)</f>
        <v>6285</v>
      </c>
      <c r="G14" s="90">
        <f t="shared" ref="G14:H14" si="13">SUM(G15:G19)</f>
        <v>314.25</v>
      </c>
      <c r="H14" s="90">
        <f t="shared" si="13"/>
        <v>0</v>
      </c>
      <c r="I14" s="90"/>
      <c r="J14" s="90">
        <f t="shared" ref="J14:L14" si="14">SUM(J15:J19)</f>
        <v>0</v>
      </c>
      <c r="K14" s="90">
        <f t="shared" si="14"/>
        <v>0</v>
      </c>
      <c r="L14" s="91">
        <f t="shared" si="14"/>
        <v>6599.25</v>
      </c>
      <c r="N14" s="90">
        <f>STAFF_DAYS!N14</f>
        <v>3</v>
      </c>
      <c r="O14" s="90">
        <f>SUM(O15:O19)</f>
        <v>0</v>
      </c>
      <c r="P14" s="90">
        <f t="shared" ref="P14:Q14" si="15">SUM(P15:P19)</f>
        <v>0</v>
      </c>
      <c r="Q14" s="90">
        <f t="shared" si="15"/>
        <v>0</v>
      </c>
      <c r="R14" s="90"/>
      <c r="S14" s="90">
        <f t="shared" ref="S14:U14" si="16">SUM(S15:S19)</f>
        <v>0</v>
      </c>
      <c r="T14" s="90">
        <f t="shared" si="16"/>
        <v>0</v>
      </c>
      <c r="U14" s="91">
        <f t="shared" si="16"/>
        <v>0</v>
      </c>
      <c r="W14" s="90">
        <f>STAFF_DAYS!W14</f>
        <v>750</v>
      </c>
      <c r="X14" s="90">
        <f>SUM(X15:X19)</f>
        <v>1975</v>
      </c>
      <c r="Y14" s="90">
        <f t="shared" ref="Y14:Z14" si="17">SUM(Y15:Y19)</f>
        <v>98.75</v>
      </c>
      <c r="Z14" s="90">
        <f t="shared" si="17"/>
        <v>0</v>
      </c>
      <c r="AA14" s="90"/>
      <c r="AB14" s="90">
        <f t="shared" ref="AB14:AD14" si="18">SUM(AB15:AB19)</f>
        <v>0</v>
      </c>
      <c r="AC14" s="90">
        <f t="shared" si="18"/>
        <v>0</v>
      </c>
      <c r="AD14" s="91">
        <f t="shared" si="18"/>
        <v>2073.75</v>
      </c>
      <c r="AF14" s="90">
        <f>STAFF_DAYS!AF14</f>
        <v>0</v>
      </c>
      <c r="AG14" s="90">
        <f>SUM(AG15:AG19)</f>
        <v>4310</v>
      </c>
      <c r="AH14" s="90">
        <f t="shared" ref="AH14:AI14" si="19">SUM(AH15:AH19)</f>
        <v>215.5</v>
      </c>
      <c r="AI14" s="90">
        <f t="shared" si="19"/>
        <v>0</v>
      </c>
      <c r="AJ14" s="90"/>
      <c r="AK14" s="90">
        <f t="shared" ref="AK14:AM14" si="20">SUM(AK15:AK19)</f>
        <v>0</v>
      </c>
      <c r="AL14" s="90">
        <f t="shared" si="20"/>
        <v>0</v>
      </c>
      <c r="AM14" s="91">
        <f t="shared" si="20"/>
        <v>4525.5</v>
      </c>
      <c r="AO14" s="237" t="str">
        <f t="shared" si="8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307">
        <f>LP_EIN!E15+P2_AAR!E15+P3_CAR!E15+P4_GDA!E15+P5_IAS!E15+P6_VES!E15+P7_OUL!E15+P8_PER!E15+P9_TET!E15+P10_VIL!E15</f>
        <v>0</v>
      </c>
      <c r="F15" s="307">
        <f>LP_EIN!F15+P2_AAR!F15+P3_CAR!F15+P4_GDA!F15+P5_IAS!F15+P6_VES!F15+P7_OUL!F15+P8_PER!F15+P9_TET!F15+P10_VIL!F15</f>
        <v>0</v>
      </c>
      <c r="G15" s="308">
        <f>LP_EIN!G15+P2_AAR!G15+P3_CAR!G15+P4_GDA!G15+P5_IAS!G15+P6_VES!G15+P7_OUL!G15+P8_PER!G15+P9_TET!G15+P10_VIL!G15</f>
        <v>0</v>
      </c>
      <c r="H15" s="309">
        <f>LP_EIN!H15+P2_AAR!H15+P3_CAR!H15+P4_GDA!H15+P5_IAS!H15+P6_VES!H15+P7_OUL!H15+P8_PER!H15+P9_TET!H15+P10_VIL!H15</f>
        <v>0</v>
      </c>
      <c r="I15" s="340"/>
      <c r="J15" s="309">
        <f>LP_EIN!J15+P2_AAR!J15+P3_CAR!J15+P4_GDA!J15+P5_IAS!J15+P6_VES!J15+P7_OUL!J15+P8_PER!J15+P9_TET!J15+P10_VIL!J15</f>
        <v>0</v>
      </c>
      <c r="K15" s="309">
        <f>LP_EIN!K15+P2_AAR!K15+P3_CAR!K15+P4_GDA!K15+P5_IAS!K15+P6_VES!K15+P7_OUL!K15+P8_PER!K15+P9_TET!K15+P10_VIL!K15</f>
        <v>0</v>
      </c>
      <c r="L15" s="150">
        <f t="shared" ref="L15:L19" si="21">SUM(F15:K15)</f>
        <v>0</v>
      </c>
      <c r="N15" s="307">
        <f>LP_EIN!N15+P2_AAR!N15+P3_CAR!N15+P4_GDA!N15+P5_IAS!N15+P6_VES!N15+P7_OUL!N15+P8_PER!N15+P9_TET!N15+P10_VIL!N15</f>
        <v>0</v>
      </c>
      <c r="O15" s="307">
        <f>LP_EIN!O15+P2_AAR!O15+P3_CAR!O15+P4_GDA!O15+P5_IAS!O15+P6_VES!O15+P7_OUL!O15+P8_PER!O15+P9_TET!O15+P10_VIL!O15</f>
        <v>0</v>
      </c>
      <c r="P15" s="308">
        <f>LP_EIN!P15+P2_AAR!P15+P3_CAR!P15+P4_GDA!P15+P5_IAS!P15+P6_VES!P15+P7_OUL!P15+P8_PER!P15+P9_TET!P15+P10_VIL!P15</f>
        <v>0</v>
      </c>
      <c r="Q15" s="309">
        <f>LP_EIN!Q15+P2_AAR!Q15+P3_CAR!Q15+P4_GDA!Q15+P5_IAS!Q15+P6_VES!Q15+P7_OUL!Q15+P8_PER!Q15+P9_TET!Q15+P10_VIL!Q15</f>
        <v>0</v>
      </c>
      <c r="R15" s="96"/>
      <c r="S15" s="309">
        <f>LP_EIN!S15+P2_AAR!S15+P3_CAR!S15+P4_GDA!S15+P5_IAS!S15+P6_VES!S15+P7_OUL!S15+P8_PER!S15+P9_TET!S15+P10_VIL!S15</f>
        <v>0</v>
      </c>
      <c r="T15" s="309">
        <f>LP_EIN!T15+P2_AAR!T15+P3_CAR!T15+P4_GDA!T15+P5_IAS!T15+P6_VES!T15+P7_OUL!T15+P8_PER!T15+P9_TET!T15+P10_VIL!T15</f>
        <v>0</v>
      </c>
      <c r="U15" s="150">
        <f t="shared" ref="U15:U19" si="22">SUM(O15:T15)</f>
        <v>0</v>
      </c>
      <c r="W15" s="307">
        <f>LP_EIN!W15+P2_AAR!W15+P3_CAR!W15+P4_GDA!W15+P5_IAS!W15+P6_VES!W15+P7_OUL!W15+P8_PER!W15+P9_TET!W15+P10_VIL!W15</f>
        <v>0</v>
      </c>
      <c r="X15" s="307">
        <f>LP_EIN!X15+P2_AAR!X15+P3_CAR!X15+P4_GDA!X15+P5_IAS!X15+P6_VES!X15+P7_OUL!X15+P8_PER!X15+P9_TET!X15+P10_VIL!X15</f>
        <v>0</v>
      </c>
      <c r="Y15" s="308">
        <f>LP_EIN!Y15+P2_AAR!Y15+P3_CAR!Y15+P4_GDA!Y15+P5_IAS!Y15+P6_VES!Y15+P7_OUL!Y15+P8_PER!Y15+P9_TET!Y15+P10_VIL!Y15</f>
        <v>0</v>
      </c>
      <c r="Z15" s="309">
        <f>LP_EIN!Z15+P2_AAR!Z15+P3_CAR!Z15+P4_GDA!Z15+P5_IAS!Z15+P6_VES!Z15+P7_OUL!Z15+P8_PER!Z15+P9_TET!Z15+P10_VIL!Z15</f>
        <v>0</v>
      </c>
      <c r="AA15" s="96"/>
      <c r="AB15" s="309">
        <f>LP_EIN!AB15+P2_AAR!AB15+P3_CAR!AB15+P4_GDA!AB15+P5_IAS!AB15+P6_VES!AB15+P7_OUL!AB15+P8_PER!AB15+P9_TET!AB15+P10_VIL!AB15</f>
        <v>0</v>
      </c>
      <c r="AC15" s="309">
        <f>LP_EIN!AC15+P2_AAR!AC15+P3_CAR!AC15+P4_GDA!AC15+P5_IAS!AC15+P6_VES!AC15+P7_OUL!AC15+P8_PER!AC15+P9_TET!AC15+P10_VIL!AC15</f>
        <v>0</v>
      </c>
      <c r="AD15" s="150">
        <f t="shared" ref="AD15:AD19" si="23">SUM(X15:AC15)</f>
        <v>0</v>
      </c>
      <c r="AF15" s="307">
        <f>LP_EIN!AF15+P2_AAR!AF15+P3_CAR!AF15+P4_GDA!AF15+P5_IAS!AF15+P6_VES!AF15+P7_OUL!AF15+P8_PER!AF15+P9_TET!AF15+P10_VIL!AF15</f>
        <v>0</v>
      </c>
      <c r="AG15" s="307">
        <f>LP_EIN!AG15+P2_AAR!AG15+P3_CAR!AG15+P4_GDA!AG15+P5_IAS!AG15+P6_VES!AG15+P7_OUL!AG15+P8_PER!AG15+P9_TET!AG15+P10_VIL!AG15</f>
        <v>0</v>
      </c>
      <c r="AH15" s="308">
        <f>LP_EIN!AH15+P2_AAR!AH15+P3_CAR!AH15+P4_GDA!AH15+P5_IAS!AH15+P6_VES!AH15+P7_OUL!AH15+P8_PER!AH15+P9_TET!AH15+P10_VIL!AH15</f>
        <v>0</v>
      </c>
      <c r="AI15" s="309">
        <f>LP_EIN!AI15+P2_AAR!AI15+P3_CAR!AI15+P4_GDA!AI15+P5_IAS!AI15+P6_VES!AI15+P7_OUL!AI15+P8_PER!AI15+P9_TET!AI15+P10_VIL!AI15</f>
        <v>0</v>
      </c>
      <c r="AJ15" s="96"/>
      <c r="AK15" s="309">
        <f>LP_EIN!AK15+P2_AAR!AK15+P3_CAR!AK15+P4_GDA!AK15+P5_IAS!AK15+P6_VES!AK15+P7_OUL!AK15+P8_PER!AK15+P9_TET!AK15+P10_VIL!AK15</f>
        <v>0</v>
      </c>
      <c r="AL15" s="309">
        <f>LP_EIN!AL15+P2_AAR!AL15+P3_CAR!AL15+P4_GDA!AL15+P5_IAS!AL15+P6_VES!AL15+P7_OUL!AL15+P8_PER!AL15+P9_TET!AL15+P10_VIL!AL15</f>
        <v>0</v>
      </c>
      <c r="AM15" s="150">
        <f t="shared" ref="AM15:AM19" si="24">SUM(AG15:AL15)</f>
        <v>0</v>
      </c>
      <c r="AO15" s="233" t="str">
        <f t="shared" si="8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307">
        <f>LP_EIN!E16+P2_AAR!E16+P3_CAR!E16+P4_GDA!E16+P5_IAS!E16+P6_VES!E16+P7_OUL!E16+P8_PER!E16+P9_TET!E16+P10_VIL!E16</f>
        <v>20</v>
      </c>
      <c r="F16" s="307">
        <f>LP_EIN!F16+P2_AAR!F16+P3_CAR!F16+P4_GDA!F16+P5_IAS!F16+P6_VES!F16+P7_OUL!F16+P8_PER!F16+P9_TET!F16+P10_VIL!F16</f>
        <v>3950</v>
      </c>
      <c r="G16" s="308">
        <f>LP_EIN!G16+P2_AAR!G16+P3_CAR!G16+P4_GDA!G16+P5_IAS!G16+P6_VES!G16+P7_OUL!G16+P8_PER!G16+P9_TET!G16+P10_VIL!G16</f>
        <v>197.5</v>
      </c>
      <c r="H16" s="309">
        <f>LP_EIN!H16+P2_AAR!H16+P3_CAR!H16+P4_GDA!H16+P5_IAS!H16+P6_VES!H16+P7_OUL!H16+P8_PER!H16+P9_TET!H16+P10_VIL!H16</f>
        <v>0</v>
      </c>
      <c r="I16" s="340"/>
      <c r="J16" s="309">
        <f>LP_EIN!J16+P2_AAR!J16+P3_CAR!J16+P4_GDA!J16+P5_IAS!J16+P6_VES!J16+P7_OUL!J16+P8_PER!J16+P9_TET!J16+P10_VIL!J16</f>
        <v>0</v>
      </c>
      <c r="K16" s="309">
        <f>LP_EIN!K16+P2_AAR!K16+P3_CAR!K16+P4_GDA!K16+P5_IAS!K16+P6_VES!K16+P7_OUL!K16+P8_PER!K16+P9_TET!K16+P10_VIL!K16</f>
        <v>0</v>
      </c>
      <c r="L16" s="150">
        <f t="shared" si="21"/>
        <v>4147.5</v>
      </c>
      <c r="N16" s="307">
        <f>LP_EIN!N16+P2_AAR!N16+P3_CAR!N16+P4_GDA!N16+P5_IAS!N16+P6_VES!N16+P7_OUL!N16+P8_PER!N16+P9_TET!N16+P10_VIL!N16</f>
        <v>0</v>
      </c>
      <c r="O16" s="307">
        <f>LP_EIN!O16+P2_AAR!O16+P3_CAR!O16+P4_GDA!O16+P5_IAS!O16+P6_VES!O16+P7_OUL!O16+P8_PER!O16+P9_TET!O16+P10_VIL!O16</f>
        <v>0</v>
      </c>
      <c r="P16" s="308">
        <f>LP_EIN!P16+P2_AAR!P16+P3_CAR!P16+P4_GDA!P16+P5_IAS!P16+P6_VES!P16+P7_OUL!P16+P8_PER!P16+P9_TET!P16+P10_VIL!P16</f>
        <v>0</v>
      </c>
      <c r="Q16" s="309">
        <f>LP_EIN!Q16+P2_AAR!Q16+P3_CAR!Q16+P4_GDA!Q16+P5_IAS!Q16+P6_VES!Q16+P7_OUL!Q16+P8_PER!Q16+P9_TET!Q16+P10_VIL!Q16</f>
        <v>0</v>
      </c>
      <c r="R16" s="96"/>
      <c r="S16" s="309">
        <f>LP_EIN!S16+P2_AAR!S16+P3_CAR!S16+P4_GDA!S16+P5_IAS!S16+P6_VES!S16+P7_OUL!S16+P8_PER!S16+P9_TET!S16+P10_VIL!S16</f>
        <v>0</v>
      </c>
      <c r="T16" s="309">
        <f>LP_EIN!T16+P2_AAR!T16+P3_CAR!T16+P4_GDA!T16+P5_IAS!T16+P6_VES!T16+P7_OUL!T16+P8_PER!T16+P9_TET!T16+P10_VIL!T16</f>
        <v>0</v>
      </c>
      <c r="U16" s="150">
        <f t="shared" si="22"/>
        <v>0</v>
      </c>
      <c r="W16" s="307">
        <f>LP_EIN!W16+P2_AAR!W16+P3_CAR!W16+P4_GDA!W16+P5_IAS!W16+P6_VES!W16+P7_OUL!W16+P8_PER!W16+P9_TET!W16+P10_VIL!W16</f>
        <v>10</v>
      </c>
      <c r="X16" s="307">
        <f>LP_EIN!X16+P2_AAR!X16+P3_CAR!X16+P4_GDA!X16+P5_IAS!X16+P6_VES!X16+P7_OUL!X16+P8_PER!X16+P9_TET!X16+P10_VIL!X16</f>
        <v>1975</v>
      </c>
      <c r="Y16" s="308">
        <f>LP_EIN!Y16+P2_AAR!Y16+P3_CAR!Y16+P4_GDA!Y16+P5_IAS!Y16+P6_VES!Y16+P7_OUL!Y16+P8_PER!Y16+P9_TET!Y16+P10_VIL!Y16</f>
        <v>98.75</v>
      </c>
      <c r="Z16" s="309">
        <f>LP_EIN!Z16+P2_AAR!Z16+P3_CAR!Z16+P4_GDA!Z16+P5_IAS!Z16+P6_VES!Z16+P7_OUL!Z16+P8_PER!Z16+P9_TET!Z16+P10_VIL!Z16</f>
        <v>0</v>
      </c>
      <c r="AA16" s="96"/>
      <c r="AB16" s="309">
        <f>LP_EIN!AB16+P2_AAR!AB16+P3_CAR!AB16+P4_GDA!AB16+P5_IAS!AB16+P6_VES!AB16+P7_OUL!AB16+P8_PER!AB16+P9_TET!AB16+P10_VIL!AB16</f>
        <v>0</v>
      </c>
      <c r="AC16" s="309">
        <f>LP_EIN!AC16+P2_AAR!AC16+P3_CAR!AC16+P4_GDA!AC16+P5_IAS!AC16+P6_VES!AC16+P7_OUL!AC16+P8_PER!AC16+P9_TET!AC16+P10_VIL!AC16</f>
        <v>0</v>
      </c>
      <c r="AD16" s="150">
        <f t="shared" si="23"/>
        <v>2073.75</v>
      </c>
      <c r="AF16" s="307">
        <f>LP_EIN!AF16+P2_AAR!AF16+P3_CAR!AF16+P4_GDA!AF16+P5_IAS!AF16+P6_VES!AF16+P7_OUL!AF16+P8_PER!AF16+P9_TET!AF16+P10_VIL!AF16</f>
        <v>10</v>
      </c>
      <c r="AG16" s="307">
        <f>LP_EIN!AG16+P2_AAR!AG16+P3_CAR!AG16+P4_GDA!AG16+P5_IAS!AG16+P6_VES!AG16+P7_OUL!AG16+P8_PER!AG16+P9_TET!AG16+P10_VIL!AG16</f>
        <v>1975</v>
      </c>
      <c r="AH16" s="308">
        <f>LP_EIN!AH16+P2_AAR!AH16+P3_CAR!AH16+P4_GDA!AH16+P5_IAS!AH16+P6_VES!AH16+P7_OUL!AH16+P8_PER!AH16+P9_TET!AH16+P10_VIL!AH16</f>
        <v>98.75</v>
      </c>
      <c r="AI16" s="309">
        <f>LP_EIN!AI16+P2_AAR!AI16+P3_CAR!AI16+P4_GDA!AI16+P5_IAS!AI16+P6_VES!AI16+P7_OUL!AI16+P8_PER!AI16+P9_TET!AI16+P10_VIL!AI16</f>
        <v>0</v>
      </c>
      <c r="AJ16" s="96"/>
      <c r="AK16" s="309">
        <f>LP_EIN!AK16+P2_AAR!AK16+P3_CAR!AK16+P4_GDA!AK16+P5_IAS!AK16+P6_VES!AK16+P7_OUL!AK16+P8_PER!AK16+P9_TET!AK16+P10_VIL!AK16</f>
        <v>0</v>
      </c>
      <c r="AL16" s="309">
        <f>LP_EIN!AL16+P2_AAR!AL16+P3_CAR!AL16+P4_GDA!AL16+P5_IAS!AL16+P6_VES!AL16+P7_OUL!AL16+P8_PER!AL16+P9_TET!AL16+P10_VIL!AL16</f>
        <v>0</v>
      </c>
      <c r="AM16" s="150">
        <f t="shared" si="24"/>
        <v>2073.75</v>
      </c>
      <c r="AO16" s="233" t="str">
        <f t="shared" si="8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307">
        <f>LP_EIN!E17+P2_AAR!E17+P3_CAR!E17+P4_GDA!E17+P5_IAS!E17+P6_VES!E17+P7_OUL!E17+P8_PER!E17+P9_TET!E17+P10_VIL!E17</f>
        <v>11</v>
      </c>
      <c r="F17" s="307">
        <f>LP_EIN!F17+P2_AAR!F17+P3_CAR!F17+P4_GDA!F17+P5_IAS!F17+P6_VES!F17+P7_OUL!F17+P8_PER!F17+P9_TET!F17+P10_VIL!F17</f>
        <v>2335</v>
      </c>
      <c r="G17" s="308">
        <f>LP_EIN!G17+P2_AAR!G17+P3_CAR!G17+P4_GDA!G17+P5_IAS!G17+P6_VES!G17+P7_OUL!G17+P8_PER!G17+P9_TET!G17+P10_VIL!G17</f>
        <v>116.75</v>
      </c>
      <c r="H17" s="309">
        <f>LP_EIN!H17+P2_AAR!H17+P3_CAR!H17+P4_GDA!H17+P5_IAS!H17+P6_VES!H17+P7_OUL!H17+P8_PER!H17+P9_TET!H17+P10_VIL!H17</f>
        <v>0</v>
      </c>
      <c r="I17" s="340"/>
      <c r="J17" s="309">
        <f>LP_EIN!J17+P2_AAR!J17+P3_CAR!J17+P4_GDA!J17+P5_IAS!J17+P6_VES!J17+P7_OUL!J17+P8_PER!J17+P9_TET!J17+P10_VIL!J17</f>
        <v>0</v>
      </c>
      <c r="K17" s="309">
        <f>LP_EIN!K17+P2_AAR!K17+P3_CAR!K17+P4_GDA!K17+P5_IAS!K17+P6_VES!K17+P7_OUL!K17+P8_PER!K17+P9_TET!K17+P10_VIL!K17</f>
        <v>0</v>
      </c>
      <c r="L17" s="150">
        <f t="shared" si="21"/>
        <v>2451.75</v>
      </c>
      <c r="N17" s="307">
        <f>LP_EIN!N17+P2_AAR!N17+P3_CAR!N17+P4_GDA!N17+P5_IAS!N17+P6_VES!N17+P7_OUL!N17+P8_PER!N17+P9_TET!N17+P10_VIL!N17</f>
        <v>0</v>
      </c>
      <c r="O17" s="307">
        <f>LP_EIN!O17+P2_AAR!O17+P3_CAR!O17+P4_GDA!O17+P5_IAS!O17+P6_VES!O17+P7_OUL!O17+P8_PER!O17+P9_TET!O17+P10_VIL!O17</f>
        <v>0</v>
      </c>
      <c r="P17" s="308">
        <f>LP_EIN!P17+P2_AAR!P17+P3_CAR!P17+P4_GDA!P17+P5_IAS!P17+P6_VES!P17+P7_OUL!P17+P8_PER!P17+P9_TET!P17+P10_VIL!P17</f>
        <v>0</v>
      </c>
      <c r="Q17" s="309">
        <f>LP_EIN!Q17+P2_AAR!Q17+P3_CAR!Q17+P4_GDA!Q17+P5_IAS!Q17+P6_VES!Q17+P7_OUL!Q17+P8_PER!Q17+P9_TET!Q17+P10_VIL!Q17</f>
        <v>0</v>
      </c>
      <c r="R17" s="96"/>
      <c r="S17" s="309">
        <f>LP_EIN!S17+P2_AAR!S17+P3_CAR!S17+P4_GDA!S17+P5_IAS!S17+P6_VES!S17+P7_OUL!S17+P8_PER!S17+P9_TET!S17+P10_VIL!S17</f>
        <v>0</v>
      </c>
      <c r="T17" s="309">
        <f>LP_EIN!T17+P2_AAR!T17+P3_CAR!T17+P4_GDA!T17+P5_IAS!T17+P6_VES!T17+P7_OUL!T17+P8_PER!T17+P9_TET!T17+P10_VIL!T17</f>
        <v>0</v>
      </c>
      <c r="U17" s="150">
        <f t="shared" si="22"/>
        <v>0</v>
      </c>
      <c r="W17" s="307">
        <f>LP_EIN!W17+P2_AAR!W17+P3_CAR!W17+P4_GDA!W17+P5_IAS!W17+P6_VES!W17+P7_OUL!W17+P8_PER!W17+P9_TET!W17+P10_VIL!W17</f>
        <v>0</v>
      </c>
      <c r="X17" s="307">
        <f>LP_EIN!X17+P2_AAR!X17+P3_CAR!X17+P4_GDA!X17+P5_IAS!X17+P6_VES!X17+P7_OUL!X17+P8_PER!X17+P9_TET!X17+P10_VIL!X17</f>
        <v>0</v>
      </c>
      <c r="Y17" s="308">
        <f>LP_EIN!Y17+P2_AAR!Y17+P3_CAR!Y17+P4_GDA!Y17+P5_IAS!Y17+P6_VES!Y17+P7_OUL!Y17+P8_PER!Y17+P9_TET!Y17+P10_VIL!Y17</f>
        <v>0</v>
      </c>
      <c r="Z17" s="309">
        <f>LP_EIN!Z17+P2_AAR!Z17+P3_CAR!Z17+P4_GDA!Z17+P5_IAS!Z17+P6_VES!Z17+P7_OUL!Z17+P8_PER!Z17+P9_TET!Z17+P10_VIL!Z17</f>
        <v>0</v>
      </c>
      <c r="AA17" s="96"/>
      <c r="AB17" s="309">
        <f>LP_EIN!AB17+P2_AAR!AB17+P3_CAR!AB17+P4_GDA!AB17+P5_IAS!AB17+P6_VES!AB17+P7_OUL!AB17+P8_PER!AB17+P9_TET!AB17+P10_VIL!AB17</f>
        <v>0</v>
      </c>
      <c r="AC17" s="309">
        <f>LP_EIN!AC17+P2_AAR!AC17+P3_CAR!AC17+P4_GDA!AC17+P5_IAS!AC17+P6_VES!AC17+P7_OUL!AC17+P8_PER!AC17+P9_TET!AC17+P10_VIL!AC17</f>
        <v>0</v>
      </c>
      <c r="AD17" s="150">
        <f t="shared" si="23"/>
        <v>0</v>
      </c>
      <c r="AF17" s="307">
        <f>LP_EIN!AF17+P2_AAR!AF17+P3_CAR!AF17+P4_GDA!AF17+P5_IAS!AF17+P6_VES!AF17+P7_OUL!AF17+P8_PER!AF17+P9_TET!AF17+P10_VIL!AF17</f>
        <v>11</v>
      </c>
      <c r="AG17" s="307">
        <f>LP_EIN!AG17+P2_AAR!AG17+P3_CAR!AG17+P4_GDA!AG17+P5_IAS!AG17+P6_VES!AG17+P7_OUL!AG17+P8_PER!AG17+P9_TET!AG17+P10_VIL!AG17</f>
        <v>2335</v>
      </c>
      <c r="AH17" s="308">
        <f>LP_EIN!AH17+P2_AAR!AH17+P3_CAR!AH17+P4_GDA!AH17+P5_IAS!AH17+P6_VES!AH17+P7_OUL!AH17+P8_PER!AH17+P9_TET!AH17+P10_VIL!AH17</f>
        <v>116.75</v>
      </c>
      <c r="AI17" s="309">
        <f>LP_EIN!AI17+P2_AAR!AI17+P3_CAR!AI17+P4_GDA!AI17+P5_IAS!AI17+P6_VES!AI17+P7_OUL!AI17+P8_PER!AI17+P9_TET!AI17+P10_VIL!AI17</f>
        <v>0</v>
      </c>
      <c r="AJ17" s="96"/>
      <c r="AK17" s="309">
        <f>LP_EIN!AK17+P2_AAR!AK17+P3_CAR!AK17+P4_GDA!AK17+P5_IAS!AK17+P6_VES!AK17+P7_OUL!AK17+P8_PER!AK17+P9_TET!AK17+P10_VIL!AK17</f>
        <v>0</v>
      </c>
      <c r="AL17" s="309">
        <f>LP_EIN!AL17+P2_AAR!AL17+P3_CAR!AL17+P4_GDA!AL17+P5_IAS!AL17+P6_VES!AL17+P7_OUL!AL17+P8_PER!AL17+P9_TET!AL17+P10_VIL!AL17</f>
        <v>0</v>
      </c>
      <c r="AM17" s="150">
        <f t="shared" si="24"/>
        <v>2451.75</v>
      </c>
      <c r="AO17" s="233" t="str">
        <f t="shared" si="8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307">
        <f>LP_EIN!E18+P2_AAR!E18+P3_CAR!E18+P4_GDA!E18+P5_IAS!E18+P6_VES!E18+P7_OUL!E18+P8_PER!E18+P9_TET!E18+P10_VIL!E18</f>
        <v>0</v>
      </c>
      <c r="F18" s="307">
        <f>LP_EIN!F18+P2_AAR!F18+P3_CAR!F18+P4_GDA!F18+P5_IAS!F18+P6_VES!F18+P7_OUL!F18+P8_PER!F18+P9_TET!F18+P10_VIL!F18</f>
        <v>0</v>
      </c>
      <c r="G18" s="308">
        <f>LP_EIN!G18+P2_AAR!G18+P3_CAR!G18+P4_GDA!G18+P5_IAS!G18+P6_VES!G18+P7_OUL!G18+P8_PER!G18+P9_TET!G18+P10_VIL!G18</f>
        <v>0</v>
      </c>
      <c r="H18" s="309">
        <f>LP_EIN!H18+P2_AAR!H18+P3_CAR!H18+P4_GDA!H18+P5_IAS!H18+P6_VES!H18+P7_OUL!H18+P8_PER!H18+P9_TET!H18+P10_VIL!H18</f>
        <v>0</v>
      </c>
      <c r="I18" s="340"/>
      <c r="J18" s="309">
        <f>LP_EIN!J18+P2_AAR!J18+P3_CAR!J18+P4_GDA!J18+P5_IAS!J18+P6_VES!J18+P7_OUL!J18+P8_PER!J18+P9_TET!J18+P10_VIL!J18</f>
        <v>0</v>
      </c>
      <c r="K18" s="309">
        <f>LP_EIN!K18+P2_AAR!K18+P3_CAR!K18+P4_GDA!K18+P5_IAS!K18+P6_VES!K18+P7_OUL!K18+P8_PER!K18+P9_TET!K18+P10_VIL!K18</f>
        <v>0</v>
      </c>
      <c r="L18" s="150">
        <f t="shared" si="21"/>
        <v>0</v>
      </c>
      <c r="N18" s="307">
        <f>LP_EIN!N18+P2_AAR!N18+P3_CAR!N18+P4_GDA!N18+P5_IAS!N18+P6_VES!N18+P7_OUL!N18+P8_PER!N18+P9_TET!N18+P10_VIL!N18</f>
        <v>0</v>
      </c>
      <c r="O18" s="307">
        <f>LP_EIN!O18+P2_AAR!O18+P3_CAR!O18+P4_GDA!O18+P5_IAS!O18+P6_VES!O18+P7_OUL!O18+P8_PER!O18+P9_TET!O18+P10_VIL!O18</f>
        <v>0</v>
      </c>
      <c r="P18" s="308">
        <f>LP_EIN!P18+P2_AAR!P18+P3_CAR!P18+P4_GDA!P18+P5_IAS!P18+P6_VES!P18+P7_OUL!P18+P8_PER!P18+P9_TET!P18+P10_VIL!P18</f>
        <v>0</v>
      </c>
      <c r="Q18" s="309">
        <f>LP_EIN!Q18+P2_AAR!Q18+P3_CAR!Q18+P4_GDA!Q18+P5_IAS!Q18+P6_VES!Q18+P7_OUL!Q18+P8_PER!Q18+P9_TET!Q18+P10_VIL!Q18</f>
        <v>0</v>
      </c>
      <c r="R18" s="96"/>
      <c r="S18" s="309">
        <f>LP_EIN!S18+P2_AAR!S18+P3_CAR!S18+P4_GDA!S18+P5_IAS!S18+P6_VES!S18+P7_OUL!S18+P8_PER!S18+P9_TET!S18+P10_VIL!S18</f>
        <v>0</v>
      </c>
      <c r="T18" s="309">
        <f>LP_EIN!T18+P2_AAR!T18+P3_CAR!T18+P4_GDA!T18+P5_IAS!T18+P6_VES!T18+P7_OUL!T18+P8_PER!T18+P9_TET!T18+P10_VIL!T18</f>
        <v>0</v>
      </c>
      <c r="U18" s="150">
        <f t="shared" si="22"/>
        <v>0</v>
      </c>
      <c r="W18" s="307">
        <f>LP_EIN!W18+P2_AAR!W18+P3_CAR!W18+P4_GDA!W18+P5_IAS!W18+P6_VES!W18+P7_OUL!W18+P8_PER!W18+P9_TET!W18+P10_VIL!W18</f>
        <v>0</v>
      </c>
      <c r="X18" s="307">
        <f>LP_EIN!X18+P2_AAR!X18+P3_CAR!X18+P4_GDA!X18+P5_IAS!X18+P6_VES!X18+P7_OUL!X18+P8_PER!X18+P9_TET!X18+P10_VIL!X18</f>
        <v>0</v>
      </c>
      <c r="Y18" s="308">
        <f>LP_EIN!Y18+P2_AAR!Y18+P3_CAR!Y18+P4_GDA!Y18+P5_IAS!Y18+P6_VES!Y18+P7_OUL!Y18+P8_PER!Y18+P9_TET!Y18+P10_VIL!Y18</f>
        <v>0</v>
      </c>
      <c r="Z18" s="309">
        <f>LP_EIN!Z18+P2_AAR!Z18+P3_CAR!Z18+P4_GDA!Z18+P5_IAS!Z18+P6_VES!Z18+P7_OUL!Z18+P8_PER!Z18+P9_TET!Z18+P10_VIL!Z18</f>
        <v>0</v>
      </c>
      <c r="AA18" s="96"/>
      <c r="AB18" s="309">
        <f>LP_EIN!AB18+P2_AAR!AB18+P3_CAR!AB18+P4_GDA!AB18+P5_IAS!AB18+P6_VES!AB18+P7_OUL!AB18+P8_PER!AB18+P9_TET!AB18+P10_VIL!AB18</f>
        <v>0</v>
      </c>
      <c r="AC18" s="309">
        <f>LP_EIN!AC18+P2_AAR!AC18+P3_CAR!AC18+P4_GDA!AC18+P5_IAS!AC18+P6_VES!AC18+P7_OUL!AC18+P8_PER!AC18+P9_TET!AC18+P10_VIL!AC18</f>
        <v>0</v>
      </c>
      <c r="AD18" s="150">
        <f t="shared" si="23"/>
        <v>0</v>
      </c>
      <c r="AF18" s="307">
        <f>LP_EIN!AF18+P2_AAR!AF18+P3_CAR!AF18+P4_GDA!AF18+P5_IAS!AF18+P6_VES!AF18+P7_OUL!AF18+P8_PER!AF18+P9_TET!AF18+P10_VIL!AF18</f>
        <v>0</v>
      </c>
      <c r="AG18" s="307">
        <f>LP_EIN!AG18+P2_AAR!AG18+P3_CAR!AG18+P4_GDA!AG18+P5_IAS!AG18+P6_VES!AG18+P7_OUL!AG18+P8_PER!AG18+P9_TET!AG18+P10_VIL!AG18</f>
        <v>0</v>
      </c>
      <c r="AH18" s="308">
        <f>LP_EIN!AH18+P2_AAR!AH18+P3_CAR!AH18+P4_GDA!AH18+P5_IAS!AH18+P6_VES!AH18+P7_OUL!AH18+P8_PER!AH18+P9_TET!AH18+P10_VIL!AH18</f>
        <v>0</v>
      </c>
      <c r="AI18" s="309">
        <f>LP_EIN!AI18+P2_AAR!AI18+P3_CAR!AI18+P4_GDA!AI18+P5_IAS!AI18+P6_VES!AI18+P7_OUL!AI18+P8_PER!AI18+P9_TET!AI18+P10_VIL!AI18</f>
        <v>0</v>
      </c>
      <c r="AJ18" s="96"/>
      <c r="AK18" s="309">
        <f>LP_EIN!AK18+P2_AAR!AK18+P3_CAR!AK18+P4_GDA!AK18+P5_IAS!AK18+P6_VES!AK18+P7_OUL!AK18+P8_PER!AK18+P9_TET!AK18+P10_VIL!AK18</f>
        <v>0</v>
      </c>
      <c r="AL18" s="309">
        <f>LP_EIN!AL18+P2_AAR!AL18+P3_CAR!AL18+P4_GDA!AL18+P5_IAS!AL18+P6_VES!AL18+P7_OUL!AL18+P8_PER!AL18+P9_TET!AL18+P10_VIL!AL18</f>
        <v>0</v>
      </c>
      <c r="AM18" s="150">
        <f t="shared" si="24"/>
        <v>0</v>
      </c>
      <c r="AO18" s="233" t="str">
        <f t="shared" si="8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307">
        <f>LP_EIN!E19+P2_AAR!E19+P3_CAR!E19+P4_GDA!E19+P5_IAS!E19+P6_VES!E19+P7_OUL!E19+P8_PER!E19+P9_TET!E19+P10_VIL!E19</f>
        <v>0</v>
      </c>
      <c r="F19" s="307">
        <f>LP_EIN!F19+P2_AAR!F19+P3_CAR!F19+P4_GDA!F19+P5_IAS!F19+P6_VES!F19+P7_OUL!F19+P8_PER!F19+P9_TET!F19+P10_VIL!F19</f>
        <v>0</v>
      </c>
      <c r="G19" s="308">
        <f>LP_EIN!G19+P2_AAR!G19+P3_CAR!G19+P4_GDA!G19+P5_IAS!G19+P6_VES!G19+P7_OUL!G19+P8_PER!G19+P9_TET!G19+P10_VIL!G19</f>
        <v>0</v>
      </c>
      <c r="H19" s="309">
        <f>LP_EIN!H19+P2_AAR!H19+P3_CAR!H19+P4_GDA!H19+P5_IAS!H19+P6_VES!H19+P7_OUL!H19+P8_PER!H19+P9_TET!H19+P10_VIL!H19</f>
        <v>0</v>
      </c>
      <c r="I19" s="340"/>
      <c r="J19" s="309">
        <f>LP_EIN!J19+P2_AAR!J19+P3_CAR!J19+P4_GDA!J19+P5_IAS!J19+P6_VES!J19+P7_OUL!J19+P8_PER!J19+P9_TET!J19+P10_VIL!J19</f>
        <v>0</v>
      </c>
      <c r="K19" s="309">
        <f>LP_EIN!K19+P2_AAR!K19+P3_CAR!K19+P4_GDA!K19+P5_IAS!K19+P6_VES!K19+P7_OUL!K19+P8_PER!K19+P9_TET!K19+P10_VIL!K19</f>
        <v>0</v>
      </c>
      <c r="L19" s="150">
        <f t="shared" si="21"/>
        <v>0</v>
      </c>
      <c r="N19" s="307">
        <f>LP_EIN!N19+P2_AAR!N19+P3_CAR!N19+P4_GDA!N19+P5_IAS!N19+P6_VES!N19+P7_OUL!N19+P8_PER!N19+P9_TET!N19+P10_VIL!N19</f>
        <v>0</v>
      </c>
      <c r="O19" s="307">
        <f>LP_EIN!O19+P2_AAR!O19+P3_CAR!O19+P4_GDA!O19+P5_IAS!O19+P6_VES!O19+P7_OUL!O19+P8_PER!O19+P9_TET!O19+P10_VIL!O19</f>
        <v>0</v>
      </c>
      <c r="P19" s="308">
        <f>LP_EIN!P19+P2_AAR!P19+P3_CAR!P19+P4_GDA!P19+P5_IAS!P19+P6_VES!P19+P7_OUL!P19+P8_PER!P19+P9_TET!P19+P10_VIL!P19</f>
        <v>0</v>
      </c>
      <c r="Q19" s="309">
        <f>LP_EIN!Q19+P2_AAR!Q19+P3_CAR!Q19+P4_GDA!Q19+P5_IAS!Q19+P6_VES!Q19+P7_OUL!Q19+P8_PER!Q19+P9_TET!Q19+P10_VIL!Q19</f>
        <v>0</v>
      </c>
      <c r="R19" s="96"/>
      <c r="S19" s="309">
        <f>LP_EIN!S19+P2_AAR!S19+P3_CAR!S19+P4_GDA!S19+P5_IAS!S19+P6_VES!S19+P7_OUL!S19+P8_PER!S19+P9_TET!S19+P10_VIL!S19</f>
        <v>0</v>
      </c>
      <c r="T19" s="309">
        <f>LP_EIN!T19+P2_AAR!T19+P3_CAR!T19+P4_GDA!T19+P5_IAS!T19+P6_VES!T19+P7_OUL!T19+P8_PER!T19+P9_TET!T19+P10_VIL!T19</f>
        <v>0</v>
      </c>
      <c r="U19" s="150">
        <f t="shared" si="22"/>
        <v>0</v>
      </c>
      <c r="W19" s="307">
        <f>LP_EIN!W19+P2_AAR!W19+P3_CAR!W19+P4_GDA!W19+P5_IAS!W19+P6_VES!W19+P7_OUL!W19+P8_PER!W19+P9_TET!W19+P10_VIL!W19</f>
        <v>0</v>
      </c>
      <c r="X19" s="307">
        <f>LP_EIN!X19+P2_AAR!X19+P3_CAR!X19+P4_GDA!X19+P5_IAS!X19+P6_VES!X19+P7_OUL!X19+P8_PER!X19+P9_TET!X19+P10_VIL!X19</f>
        <v>0</v>
      </c>
      <c r="Y19" s="308">
        <f>LP_EIN!Y19+P2_AAR!Y19+P3_CAR!Y19+P4_GDA!Y19+P5_IAS!Y19+P6_VES!Y19+P7_OUL!Y19+P8_PER!Y19+P9_TET!Y19+P10_VIL!Y19</f>
        <v>0</v>
      </c>
      <c r="Z19" s="309">
        <f>LP_EIN!Z19+P2_AAR!Z19+P3_CAR!Z19+P4_GDA!Z19+P5_IAS!Z19+P6_VES!Z19+P7_OUL!Z19+P8_PER!Z19+P9_TET!Z19+P10_VIL!Z19</f>
        <v>0</v>
      </c>
      <c r="AA19" s="96"/>
      <c r="AB19" s="309">
        <f>LP_EIN!AB19+P2_AAR!AB19+P3_CAR!AB19+P4_GDA!AB19+P5_IAS!AB19+P6_VES!AB19+P7_OUL!AB19+P8_PER!AB19+P9_TET!AB19+P10_VIL!AB19</f>
        <v>0</v>
      </c>
      <c r="AC19" s="309">
        <f>LP_EIN!AC19+P2_AAR!AC19+P3_CAR!AC19+P4_GDA!AC19+P5_IAS!AC19+P6_VES!AC19+P7_OUL!AC19+P8_PER!AC19+P9_TET!AC19+P10_VIL!AC19</f>
        <v>0</v>
      </c>
      <c r="AD19" s="150">
        <f t="shared" si="23"/>
        <v>0</v>
      </c>
      <c r="AF19" s="307">
        <f>LP_EIN!AF19+P2_AAR!AF19+P3_CAR!AF19+P4_GDA!AF19+P5_IAS!AF19+P6_VES!AF19+P7_OUL!AF19+P8_PER!AF19+P9_TET!AF19+P10_VIL!AF19</f>
        <v>0</v>
      </c>
      <c r="AG19" s="307">
        <f>LP_EIN!AG19+P2_AAR!AG19+P3_CAR!AG19+P4_GDA!AG19+P5_IAS!AG19+P6_VES!AG19+P7_OUL!AG19+P8_PER!AG19+P9_TET!AG19+P10_VIL!AG19</f>
        <v>0</v>
      </c>
      <c r="AH19" s="308">
        <f>LP_EIN!AH19+P2_AAR!AH19+P3_CAR!AH19+P4_GDA!AH19+P5_IAS!AH19+P6_VES!AH19+P7_OUL!AH19+P8_PER!AH19+P9_TET!AH19+P10_VIL!AH19</f>
        <v>0</v>
      </c>
      <c r="AI19" s="309">
        <f>LP_EIN!AI19+P2_AAR!AI19+P3_CAR!AI19+P4_GDA!AI19+P5_IAS!AI19+P6_VES!AI19+P7_OUL!AI19+P8_PER!AI19+P9_TET!AI19+P10_VIL!AI19</f>
        <v>0</v>
      </c>
      <c r="AJ19" s="96"/>
      <c r="AK19" s="309">
        <f>LP_EIN!AK19+P2_AAR!AK19+P3_CAR!AK19+P4_GDA!AK19+P5_IAS!AK19+P6_VES!AK19+P7_OUL!AK19+P8_PER!AK19+P9_TET!AK19+P10_VIL!AK19</f>
        <v>0</v>
      </c>
      <c r="AL19" s="309">
        <f>LP_EIN!AL19+P2_AAR!AL19+P3_CAR!AL19+P4_GDA!AL19+P5_IAS!AL19+P6_VES!AL19+P7_OUL!AL19+P8_PER!AL19+P9_TET!AL19+P10_VIL!AL19</f>
        <v>0</v>
      </c>
      <c r="AM19" s="150">
        <f t="shared" si="24"/>
        <v>0</v>
      </c>
      <c r="AO19" s="233" t="str">
        <f t="shared" si="8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STAFF_DAYS!E20</f>
        <v>27</v>
      </c>
      <c r="F20" s="90">
        <f>SUM(F21:F25)</f>
        <v>24255</v>
      </c>
      <c r="G20" s="90">
        <f t="shared" ref="G20:H20" si="25">SUM(G21:G25)</f>
        <v>1212.75</v>
      </c>
      <c r="H20" s="90">
        <f t="shared" si="25"/>
        <v>0</v>
      </c>
      <c r="I20" s="90"/>
      <c r="J20" s="90">
        <f t="shared" ref="J20:L20" si="26">SUM(J21:J25)</f>
        <v>53500</v>
      </c>
      <c r="K20" s="90">
        <f t="shared" si="26"/>
        <v>0</v>
      </c>
      <c r="L20" s="91">
        <f t="shared" si="26"/>
        <v>78967.75</v>
      </c>
      <c r="N20" s="90">
        <f>STAFF_DAYS!N20</f>
        <v>9</v>
      </c>
      <c r="O20" s="90">
        <f>SUM(O21:O25)</f>
        <v>6470</v>
      </c>
      <c r="P20" s="90">
        <f t="shared" ref="P20:Q20" si="27">SUM(P21:P25)</f>
        <v>323.5</v>
      </c>
      <c r="Q20" s="90">
        <f t="shared" si="27"/>
        <v>0</v>
      </c>
      <c r="R20" s="90"/>
      <c r="S20" s="90">
        <f t="shared" ref="S20:U20" si="28">SUM(S21:S25)</f>
        <v>10500</v>
      </c>
      <c r="T20" s="90">
        <f t="shared" si="28"/>
        <v>0</v>
      </c>
      <c r="U20" s="91">
        <f t="shared" si="28"/>
        <v>17293.5</v>
      </c>
      <c r="W20" s="90">
        <f>STAFF_DAYS!W20</f>
        <v>2250</v>
      </c>
      <c r="X20" s="90">
        <f>SUM(X21:X25)</f>
        <v>8085</v>
      </c>
      <c r="Y20" s="90">
        <f t="shared" ref="Y20:Z20" si="29">SUM(Y21:Y25)</f>
        <v>404.25</v>
      </c>
      <c r="Z20" s="90">
        <f t="shared" si="29"/>
        <v>0</v>
      </c>
      <c r="AA20" s="90"/>
      <c r="AB20" s="90">
        <f t="shared" ref="AB20:AD20" si="30">SUM(AB21:AB25)</f>
        <v>21500</v>
      </c>
      <c r="AC20" s="90">
        <f t="shared" si="30"/>
        <v>0</v>
      </c>
      <c r="AD20" s="91">
        <f t="shared" si="30"/>
        <v>29989.25</v>
      </c>
      <c r="AF20" s="90">
        <f>STAFF_DAYS!AF20</f>
        <v>0</v>
      </c>
      <c r="AG20" s="90">
        <f>SUM(AG21:AG25)</f>
        <v>9700</v>
      </c>
      <c r="AH20" s="90">
        <f t="shared" ref="AH20:AI20" si="31">SUM(AH21:AH25)</f>
        <v>485</v>
      </c>
      <c r="AI20" s="90">
        <f t="shared" si="31"/>
        <v>0</v>
      </c>
      <c r="AJ20" s="90"/>
      <c r="AK20" s="90">
        <f t="shared" ref="AK20:AM20" si="32">SUM(AK21:AK25)</f>
        <v>21500</v>
      </c>
      <c r="AL20" s="90">
        <f t="shared" si="32"/>
        <v>0</v>
      </c>
      <c r="AM20" s="91">
        <f t="shared" si="32"/>
        <v>31685</v>
      </c>
      <c r="AO20" s="237" t="str">
        <f t="shared" si="8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307">
        <f>LP_EIN!E21+P2_AAR!E21+P3_CAR!E21+P4_GDA!E21+P5_IAS!E21+P6_VES!E21+P7_OUL!E21+P8_PER!E21+P9_TET!E21+P10_VIL!E21</f>
        <v>66</v>
      </c>
      <c r="F21" s="307">
        <f>LP_EIN!F21+P2_AAR!F21+P3_CAR!F21+P4_GDA!F21+P5_IAS!F21+P6_VES!F21+P7_OUL!F21+P8_PER!F21+P9_TET!F21+P10_VIL!F21</f>
        <v>14010</v>
      </c>
      <c r="G21" s="308">
        <f>LP_EIN!G21+P2_AAR!G21+P3_CAR!G21+P4_GDA!G21+P5_IAS!G21+P6_VES!G21+P7_OUL!G21+P8_PER!G21+P9_TET!G21+P10_VIL!G21</f>
        <v>700.5</v>
      </c>
      <c r="H21" s="309">
        <f>LP_EIN!H21+P2_AAR!H21+P3_CAR!H21+P4_GDA!H21+P5_IAS!H21+P6_VES!H21+P7_OUL!H21+P8_PER!H21+P9_TET!H21+P10_VIL!H21</f>
        <v>0</v>
      </c>
      <c r="I21" s="340"/>
      <c r="J21" s="309">
        <f>LP_EIN!J21+P2_AAR!J21+P3_CAR!J21+P4_GDA!J21+P5_IAS!J21+P6_VES!J21+P7_OUL!J21+P8_PER!J21+P9_TET!J21+P10_VIL!J21</f>
        <v>25500</v>
      </c>
      <c r="K21" s="309">
        <f>LP_EIN!K21+P2_AAR!K21+P3_CAR!K21+P4_GDA!K21+P5_IAS!K21+P6_VES!K21+P7_OUL!K21+P8_PER!K21+P9_TET!K21+P10_VIL!K21</f>
        <v>0</v>
      </c>
      <c r="L21" s="150">
        <f t="shared" ref="L21:L25" si="33">SUM(F21:K21)</f>
        <v>40210.5</v>
      </c>
      <c r="N21" s="307">
        <f>LP_EIN!N21+P2_AAR!N21+P3_CAR!N21+P4_GDA!N21+P5_IAS!N21+P6_VES!N21+P7_OUL!N21+P8_PER!N21+P9_TET!N21+P10_VIL!N21</f>
        <v>22</v>
      </c>
      <c r="O21" s="307">
        <f>LP_EIN!O21+P2_AAR!O21+P3_CAR!O21+P4_GDA!O21+P5_IAS!O21+P6_VES!O21+P7_OUL!O21+P8_PER!O21+P9_TET!O21+P10_VIL!O21</f>
        <v>4670</v>
      </c>
      <c r="P21" s="308">
        <f>LP_EIN!P21+P2_AAR!P21+P3_CAR!P21+P4_GDA!P21+P5_IAS!P21+P6_VES!P21+P7_OUL!P21+P8_PER!P21+P9_TET!P21+P10_VIL!P21</f>
        <v>233.5</v>
      </c>
      <c r="Q21" s="309">
        <f>LP_EIN!Q21+P2_AAR!Q21+P3_CAR!Q21+P4_GDA!Q21+P5_IAS!Q21+P6_VES!Q21+P7_OUL!Q21+P8_PER!Q21+P9_TET!Q21+P10_VIL!Q21</f>
        <v>0</v>
      </c>
      <c r="R21" s="96"/>
      <c r="S21" s="309">
        <f>LP_EIN!S21+P2_AAR!S21+P3_CAR!S21+P4_GDA!S21+P5_IAS!S21+P6_VES!S21+P7_OUL!S21+P8_PER!S21+P9_TET!S21+P10_VIL!S21</f>
        <v>6500</v>
      </c>
      <c r="T21" s="309">
        <f>LP_EIN!T21+P2_AAR!T21+P3_CAR!T21+P4_GDA!T21+P5_IAS!T21+P6_VES!T21+P7_OUL!T21+P8_PER!T21+P9_TET!T21+P10_VIL!T21</f>
        <v>0</v>
      </c>
      <c r="U21" s="150">
        <f t="shared" ref="U21:U25" si="34">SUM(O21:T21)</f>
        <v>11403.5</v>
      </c>
      <c r="W21" s="307">
        <f>LP_EIN!W21+P2_AAR!W21+P3_CAR!W21+P4_GDA!W21+P5_IAS!W21+P6_VES!W21+P7_OUL!W21+P8_PER!W21+P9_TET!W21+P10_VIL!W21</f>
        <v>22</v>
      </c>
      <c r="X21" s="307">
        <f>LP_EIN!X21+P2_AAR!X21+P3_CAR!X21+P4_GDA!X21+P5_IAS!X21+P6_VES!X21+P7_OUL!X21+P8_PER!X21+P9_TET!X21+P10_VIL!X21</f>
        <v>4670</v>
      </c>
      <c r="Y21" s="308">
        <f>LP_EIN!Y21+P2_AAR!Y21+P3_CAR!Y21+P4_GDA!Y21+P5_IAS!Y21+P6_VES!Y21+P7_OUL!Y21+P8_PER!Y21+P9_TET!Y21+P10_VIL!Y21</f>
        <v>233.5</v>
      </c>
      <c r="Z21" s="309">
        <f>LP_EIN!Z21+P2_AAR!Z21+P3_CAR!Z21+P4_GDA!Z21+P5_IAS!Z21+P6_VES!Z21+P7_OUL!Z21+P8_PER!Z21+P9_TET!Z21+P10_VIL!Z21</f>
        <v>0</v>
      </c>
      <c r="AA21" s="96"/>
      <c r="AB21" s="309">
        <f>LP_EIN!AB21+P2_AAR!AB21+P3_CAR!AB21+P4_GDA!AB21+P5_IAS!AB21+P6_VES!AB21+P7_OUL!AB21+P8_PER!AB21+P9_TET!AB21+P10_VIL!AB21</f>
        <v>9500</v>
      </c>
      <c r="AC21" s="309">
        <f>LP_EIN!AC21+P2_AAR!AC21+P3_CAR!AC21+P4_GDA!AC21+P5_IAS!AC21+P6_VES!AC21+P7_OUL!AC21+P8_PER!AC21+P9_TET!AC21+P10_VIL!AC21</f>
        <v>0</v>
      </c>
      <c r="AD21" s="150">
        <f t="shared" ref="AD21:AD25" si="35">SUM(X21:AC21)</f>
        <v>14403.5</v>
      </c>
      <c r="AF21" s="307">
        <f>LP_EIN!AF21+P2_AAR!AF21+P3_CAR!AF21+P4_GDA!AF21+P5_IAS!AF21+P6_VES!AF21+P7_OUL!AF21+P8_PER!AF21+P9_TET!AF21+P10_VIL!AF21</f>
        <v>22</v>
      </c>
      <c r="AG21" s="307">
        <f>LP_EIN!AG21+P2_AAR!AG21+P3_CAR!AG21+P4_GDA!AG21+P5_IAS!AG21+P6_VES!AG21+P7_OUL!AG21+P8_PER!AG21+P9_TET!AG21+P10_VIL!AG21</f>
        <v>4670</v>
      </c>
      <c r="AH21" s="308">
        <f>LP_EIN!AH21+P2_AAR!AH21+P3_CAR!AH21+P4_GDA!AH21+P5_IAS!AH21+P6_VES!AH21+P7_OUL!AH21+P8_PER!AH21+P9_TET!AH21+P10_VIL!AH21</f>
        <v>233.5</v>
      </c>
      <c r="AI21" s="309">
        <f>LP_EIN!AI21+P2_AAR!AI21+P3_CAR!AI21+P4_GDA!AI21+P5_IAS!AI21+P6_VES!AI21+P7_OUL!AI21+P8_PER!AI21+P9_TET!AI21+P10_VIL!AI21</f>
        <v>0</v>
      </c>
      <c r="AJ21" s="96"/>
      <c r="AK21" s="309">
        <f>LP_EIN!AK21+P2_AAR!AK21+P3_CAR!AK21+P4_GDA!AK21+P5_IAS!AK21+P6_VES!AK21+P7_OUL!AK21+P8_PER!AK21+P9_TET!AK21+P10_VIL!AK21</f>
        <v>9500</v>
      </c>
      <c r="AL21" s="309">
        <f>LP_EIN!AL21+P2_AAR!AL21+P3_CAR!AL21+P4_GDA!AL21+P5_IAS!AL21+P6_VES!AL21+P7_OUL!AL21+P8_PER!AL21+P9_TET!AL21+P10_VIL!AL21</f>
        <v>0</v>
      </c>
      <c r="AM21" s="150">
        <f t="shared" ref="AM21:AM25" si="36">SUM(AG21:AL21)</f>
        <v>14403.5</v>
      </c>
      <c r="AO21" s="233" t="str">
        <f t="shared" si="8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307">
        <f>LP_EIN!E22+P2_AAR!E22+P3_CAR!E22+P4_GDA!E22+P5_IAS!E22+P6_VES!E22+P7_OUL!E22+P8_PER!E22+P9_TET!E22+P10_VIL!E22</f>
        <v>30</v>
      </c>
      <c r="F22" s="307">
        <f>LP_EIN!F22+P2_AAR!F22+P3_CAR!F22+P4_GDA!F22+P5_IAS!F22+P6_VES!F22+P7_OUL!F22+P8_PER!F22+P9_TET!F22+P10_VIL!F22</f>
        <v>7550</v>
      </c>
      <c r="G22" s="308">
        <f>LP_EIN!G22+P2_AAR!G22+P3_CAR!G22+P4_GDA!G22+P5_IAS!G22+P6_VES!G22+P7_OUL!G22+P8_PER!G22+P9_TET!G22+P10_VIL!G22</f>
        <v>377.5</v>
      </c>
      <c r="H22" s="309">
        <f>LP_EIN!H22+P2_AAR!H22+P3_CAR!H22+P4_GDA!H22+P5_IAS!H22+P6_VES!H22+P7_OUL!H22+P8_PER!H22+P9_TET!H22+P10_VIL!H22</f>
        <v>0</v>
      </c>
      <c r="I22" s="340"/>
      <c r="J22" s="309">
        <f>LP_EIN!J22+P2_AAR!J22+P3_CAR!J22+P4_GDA!J22+P5_IAS!J22+P6_VES!J22+P7_OUL!J22+P8_PER!J22+P9_TET!J22+P10_VIL!J22</f>
        <v>28000</v>
      </c>
      <c r="K22" s="309">
        <f>LP_EIN!K22+P2_AAR!K22+P3_CAR!K22+P4_GDA!K22+P5_IAS!K22+P6_VES!K22+P7_OUL!K22+P8_PER!K22+P9_TET!K22+P10_VIL!K22</f>
        <v>0</v>
      </c>
      <c r="L22" s="150">
        <f t="shared" si="33"/>
        <v>35927.5</v>
      </c>
      <c r="N22" s="307">
        <f>LP_EIN!N22+P2_AAR!N22+P3_CAR!N22+P4_GDA!N22+P5_IAS!N22+P6_VES!N22+P7_OUL!N22+P8_PER!N22+P9_TET!N22+P10_VIL!N22</f>
        <v>4</v>
      </c>
      <c r="O22" s="307">
        <f>LP_EIN!O22+P2_AAR!O22+P3_CAR!O22+P4_GDA!O22+P5_IAS!O22+P6_VES!O22+P7_OUL!O22+P8_PER!O22+P9_TET!O22+P10_VIL!O22</f>
        <v>1440</v>
      </c>
      <c r="P22" s="308">
        <f>LP_EIN!P22+P2_AAR!P22+P3_CAR!P22+P4_GDA!P22+P5_IAS!P22+P6_VES!P22+P7_OUL!P22+P8_PER!P22+P9_TET!P22+P10_VIL!P22</f>
        <v>72</v>
      </c>
      <c r="Q22" s="309">
        <f>LP_EIN!Q22+P2_AAR!Q22+P3_CAR!Q22+P4_GDA!Q22+P5_IAS!Q22+P6_VES!Q22+P7_OUL!Q22+P8_PER!Q22+P9_TET!Q22+P10_VIL!Q22</f>
        <v>0</v>
      </c>
      <c r="R22" s="96"/>
      <c r="S22" s="309">
        <f>LP_EIN!S22+P2_AAR!S22+P3_CAR!S22+P4_GDA!S22+P5_IAS!S22+P6_VES!S22+P7_OUL!S22+P8_PER!S22+P9_TET!S22+P10_VIL!S22</f>
        <v>4000</v>
      </c>
      <c r="T22" s="309">
        <f>LP_EIN!T22+P2_AAR!T22+P3_CAR!T22+P4_GDA!T22+P5_IAS!T22+P6_VES!T22+P7_OUL!T22+P8_PER!T22+P9_TET!T22+P10_VIL!T22</f>
        <v>0</v>
      </c>
      <c r="U22" s="150">
        <f t="shared" si="34"/>
        <v>5512</v>
      </c>
      <c r="W22" s="307">
        <f>LP_EIN!W22+P2_AAR!W22+P3_CAR!W22+P4_GDA!W22+P5_IAS!W22+P6_VES!W22+P7_OUL!W22+P8_PER!W22+P9_TET!W22+P10_VIL!W22</f>
        <v>13</v>
      </c>
      <c r="X22" s="307">
        <f>LP_EIN!X22+P2_AAR!X22+P3_CAR!X22+P4_GDA!X22+P5_IAS!X22+P6_VES!X22+P7_OUL!X22+P8_PER!X22+P9_TET!X22+P10_VIL!X22</f>
        <v>3055</v>
      </c>
      <c r="Y22" s="308">
        <f>LP_EIN!Y22+P2_AAR!Y22+P3_CAR!Y22+P4_GDA!Y22+P5_IAS!Y22+P6_VES!Y22+P7_OUL!Y22+P8_PER!Y22+P9_TET!Y22+P10_VIL!Y22</f>
        <v>152.75</v>
      </c>
      <c r="Z22" s="309">
        <f>LP_EIN!Z22+P2_AAR!Z22+P3_CAR!Z22+P4_GDA!Z22+P5_IAS!Z22+P6_VES!Z22+P7_OUL!Z22+P8_PER!Z22+P9_TET!Z22+P10_VIL!Z22</f>
        <v>0</v>
      </c>
      <c r="AA22" s="96"/>
      <c r="AB22" s="309">
        <f>LP_EIN!AB22+P2_AAR!AB22+P3_CAR!AB22+P4_GDA!AB22+P5_IAS!AB22+P6_VES!AB22+P7_OUL!AB22+P8_PER!AB22+P9_TET!AB22+P10_VIL!AB22</f>
        <v>12000</v>
      </c>
      <c r="AC22" s="309">
        <f>LP_EIN!AC22+P2_AAR!AC22+P3_CAR!AC22+P4_GDA!AC22+P5_IAS!AC22+P6_VES!AC22+P7_OUL!AC22+P8_PER!AC22+P9_TET!AC22+P10_VIL!AC22</f>
        <v>0</v>
      </c>
      <c r="AD22" s="150">
        <f t="shared" si="35"/>
        <v>15207.75</v>
      </c>
      <c r="AF22" s="307">
        <f>LP_EIN!AF22+P2_AAR!AF22+P3_CAR!AF22+P4_GDA!AF22+P5_IAS!AF22+P6_VES!AF22+P7_OUL!AF22+P8_PER!AF22+P9_TET!AF22+P10_VIL!AF22</f>
        <v>13</v>
      </c>
      <c r="AG22" s="307">
        <f>LP_EIN!AG22+P2_AAR!AG22+P3_CAR!AG22+P4_GDA!AG22+P5_IAS!AG22+P6_VES!AG22+P7_OUL!AG22+P8_PER!AG22+P9_TET!AG22+P10_VIL!AG22</f>
        <v>3055</v>
      </c>
      <c r="AH22" s="308">
        <f>LP_EIN!AH22+P2_AAR!AH22+P3_CAR!AH22+P4_GDA!AH22+P5_IAS!AH22+P6_VES!AH22+P7_OUL!AH22+P8_PER!AH22+P9_TET!AH22+P10_VIL!AH22</f>
        <v>152.75</v>
      </c>
      <c r="AI22" s="309">
        <f>LP_EIN!AI22+P2_AAR!AI22+P3_CAR!AI22+P4_GDA!AI22+P5_IAS!AI22+P6_VES!AI22+P7_OUL!AI22+P8_PER!AI22+P9_TET!AI22+P10_VIL!AI22</f>
        <v>0</v>
      </c>
      <c r="AJ22" s="96"/>
      <c r="AK22" s="309">
        <f>LP_EIN!AK22+P2_AAR!AK22+P3_CAR!AK22+P4_GDA!AK22+P5_IAS!AK22+P6_VES!AK22+P7_OUL!AK22+P8_PER!AK22+P9_TET!AK22+P10_VIL!AK22</f>
        <v>12000</v>
      </c>
      <c r="AL22" s="309">
        <f>LP_EIN!AL22+P2_AAR!AL22+P3_CAR!AL22+P4_GDA!AL22+P5_IAS!AL22+P6_VES!AL22+P7_OUL!AL22+P8_PER!AL22+P9_TET!AL22+P10_VIL!AL22</f>
        <v>0</v>
      </c>
      <c r="AM22" s="150">
        <f t="shared" si="36"/>
        <v>15207.75</v>
      </c>
      <c r="AO22" s="233" t="str">
        <f t="shared" si="8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307">
        <f>LP_EIN!E23+P2_AAR!E23+P3_CAR!E23+P4_GDA!E23+P5_IAS!E23+P6_VES!E23+P7_OUL!E23+P8_PER!E23+P9_TET!E23+P10_VIL!E23</f>
        <v>12</v>
      </c>
      <c r="F23" s="307">
        <f>LP_EIN!F23+P2_AAR!F23+P3_CAR!F23+P4_GDA!F23+P5_IAS!F23+P6_VES!F23+P7_OUL!F23+P8_PER!F23+P9_TET!F23+P10_VIL!F23</f>
        <v>2695</v>
      </c>
      <c r="G23" s="308">
        <f>LP_EIN!G23+P2_AAR!G23+P3_CAR!G23+P4_GDA!G23+P5_IAS!G23+P6_VES!G23+P7_OUL!G23+P8_PER!G23+P9_TET!G23+P10_VIL!G23</f>
        <v>134.75</v>
      </c>
      <c r="H23" s="309">
        <f>LP_EIN!H23+P2_AAR!H23+P3_CAR!H23+P4_GDA!H23+P5_IAS!H23+P6_VES!H23+P7_OUL!H23+P8_PER!H23+P9_TET!H23+P10_VIL!H23</f>
        <v>0</v>
      </c>
      <c r="I23" s="340"/>
      <c r="J23" s="309">
        <f>LP_EIN!J23+P2_AAR!J23+P3_CAR!J23+P4_GDA!J23+P5_IAS!J23+P6_VES!J23+P7_OUL!J23+P8_PER!J23+P9_TET!J23+P10_VIL!J23</f>
        <v>0</v>
      </c>
      <c r="K23" s="309">
        <f>LP_EIN!K23+P2_AAR!K23+P3_CAR!K23+P4_GDA!K23+P5_IAS!K23+P6_VES!K23+P7_OUL!K23+P8_PER!K23+P9_TET!K23+P10_VIL!K23</f>
        <v>0</v>
      </c>
      <c r="L23" s="150">
        <f t="shared" si="33"/>
        <v>2829.75</v>
      </c>
      <c r="N23" s="307">
        <f>LP_EIN!N23+P2_AAR!N23+P3_CAR!N23+P4_GDA!N23+P5_IAS!N23+P6_VES!N23+P7_OUL!N23+P8_PER!N23+P9_TET!N23+P10_VIL!N23</f>
        <v>1</v>
      </c>
      <c r="O23" s="307">
        <f>LP_EIN!O23+P2_AAR!O23+P3_CAR!O23+P4_GDA!O23+P5_IAS!O23+P6_VES!O23+P7_OUL!O23+P8_PER!O23+P9_TET!O23+P10_VIL!O23</f>
        <v>360</v>
      </c>
      <c r="P23" s="308">
        <f>LP_EIN!P23+P2_AAR!P23+P3_CAR!P23+P4_GDA!P23+P5_IAS!P23+P6_VES!P23+P7_OUL!P23+P8_PER!P23+P9_TET!P23+P10_VIL!P23</f>
        <v>18</v>
      </c>
      <c r="Q23" s="309">
        <f>LP_EIN!Q23+P2_AAR!Q23+P3_CAR!Q23+P4_GDA!Q23+P5_IAS!Q23+P6_VES!Q23+P7_OUL!Q23+P8_PER!Q23+P9_TET!Q23+P10_VIL!Q23</f>
        <v>0</v>
      </c>
      <c r="R23" s="96"/>
      <c r="S23" s="309">
        <f>LP_EIN!S23+P2_AAR!S23+P3_CAR!S23+P4_GDA!S23+P5_IAS!S23+P6_VES!S23+P7_OUL!S23+P8_PER!S23+P9_TET!S23+P10_VIL!S23</f>
        <v>0</v>
      </c>
      <c r="T23" s="309">
        <f>LP_EIN!T23+P2_AAR!T23+P3_CAR!T23+P4_GDA!T23+P5_IAS!T23+P6_VES!T23+P7_OUL!T23+P8_PER!T23+P9_TET!T23+P10_VIL!T23</f>
        <v>0</v>
      </c>
      <c r="U23" s="150">
        <f t="shared" si="34"/>
        <v>378</v>
      </c>
      <c r="W23" s="307">
        <f>LP_EIN!W23+P2_AAR!W23+P3_CAR!W23+P4_GDA!W23+P5_IAS!W23+P6_VES!W23+P7_OUL!W23+P8_PER!W23+P9_TET!W23+P10_VIL!W23</f>
        <v>1</v>
      </c>
      <c r="X23" s="307">
        <f>LP_EIN!X23+P2_AAR!X23+P3_CAR!X23+P4_GDA!X23+P5_IAS!X23+P6_VES!X23+P7_OUL!X23+P8_PER!X23+P9_TET!X23+P10_VIL!X23</f>
        <v>360</v>
      </c>
      <c r="Y23" s="308">
        <f>LP_EIN!Y23+P2_AAR!Y23+P3_CAR!Y23+P4_GDA!Y23+P5_IAS!Y23+P6_VES!Y23+P7_OUL!Y23+P8_PER!Y23+P9_TET!Y23+P10_VIL!Y23</f>
        <v>18</v>
      </c>
      <c r="Z23" s="309">
        <f>LP_EIN!Z23+P2_AAR!Z23+P3_CAR!Z23+P4_GDA!Z23+P5_IAS!Z23+P6_VES!Z23+P7_OUL!Z23+P8_PER!Z23+P9_TET!Z23+P10_VIL!Z23</f>
        <v>0</v>
      </c>
      <c r="AA23" s="96"/>
      <c r="AB23" s="309">
        <f>LP_EIN!AB23+P2_AAR!AB23+P3_CAR!AB23+P4_GDA!AB23+P5_IAS!AB23+P6_VES!AB23+P7_OUL!AB23+P8_PER!AB23+P9_TET!AB23+P10_VIL!AB23</f>
        <v>0</v>
      </c>
      <c r="AC23" s="309">
        <f>LP_EIN!AC23+P2_AAR!AC23+P3_CAR!AC23+P4_GDA!AC23+P5_IAS!AC23+P6_VES!AC23+P7_OUL!AC23+P8_PER!AC23+P9_TET!AC23+P10_VIL!AC23</f>
        <v>0</v>
      </c>
      <c r="AD23" s="150">
        <f t="shared" si="35"/>
        <v>378</v>
      </c>
      <c r="AF23" s="307">
        <f>LP_EIN!AF23+P2_AAR!AF23+P3_CAR!AF23+P4_GDA!AF23+P5_IAS!AF23+P6_VES!AF23+P7_OUL!AF23+P8_PER!AF23+P9_TET!AF23+P10_VIL!AF23</f>
        <v>10</v>
      </c>
      <c r="AG23" s="307">
        <f>LP_EIN!AG23+P2_AAR!AG23+P3_CAR!AG23+P4_GDA!AG23+P5_IAS!AG23+P6_VES!AG23+P7_OUL!AG23+P8_PER!AG23+P9_TET!AG23+P10_VIL!AG23</f>
        <v>1975</v>
      </c>
      <c r="AH23" s="308">
        <f>LP_EIN!AH23+P2_AAR!AH23+P3_CAR!AH23+P4_GDA!AH23+P5_IAS!AH23+P6_VES!AH23+P7_OUL!AH23+P8_PER!AH23+P9_TET!AH23+P10_VIL!AH23</f>
        <v>98.75</v>
      </c>
      <c r="AI23" s="309">
        <f>LP_EIN!AI23+P2_AAR!AI23+P3_CAR!AI23+P4_GDA!AI23+P5_IAS!AI23+P6_VES!AI23+P7_OUL!AI23+P8_PER!AI23+P9_TET!AI23+P10_VIL!AI23</f>
        <v>0</v>
      </c>
      <c r="AJ23" s="96"/>
      <c r="AK23" s="309">
        <f>LP_EIN!AK23+P2_AAR!AK23+P3_CAR!AK23+P4_GDA!AK23+P5_IAS!AK23+P6_VES!AK23+P7_OUL!AK23+P8_PER!AK23+P9_TET!AK23+P10_VIL!AK23</f>
        <v>0</v>
      </c>
      <c r="AL23" s="309">
        <f>LP_EIN!AL23+P2_AAR!AL23+P3_CAR!AL23+P4_GDA!AL23+P5_IAS!AL23+P6_VES!AL23+P7_OUL!AL23+P8_PER!AL23+P9_TET!AL23+P10_VIL!AL23</f>
        <v>0</v>
      </c>
      <c r="AM23" s="150">
        <f t="shared" si="36"/>
        <v>2073.75</v>
      </c>
      <c r="AO23" s="233" t="str">
        <f t="shared" si="8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307">
        <f>LP_EIN!E24+P2_AAR!E24+P3_CAR!E24+P4_GDA!E24+P5_IAS!E24+P6_VES!E24+P7_OUL!E24+P8_PER!E24+P9_TET!E24+P10_VIL!E24</f>
        <v>0</v>
      </c>
      <c r="F24" s="307">
        <f>LP_EIN!F24+P2_AAR!F24+P3_CAR!F24+P4_GDA!F24+P5_IAS!F24+P6_VES!F24+P7_OUL!F24+P8_PER!F24+P9_TET!F24+P10_VIL!F24</f>
        <v>0</v>
      </c>
      <c r="G24" s="308">
        <f>LP_EIN!G24+P2_AAR!G24+P3_CAR!G24+P4_GDA!G24+P5_IAS!G24+P6_VES!G24+P7_OUL!G24+P8_PER!G24+P9_TET!G24+P10_VIL!G24</f>
        <v>0</v>
      </c>
      <c r="H24" s="309">
        <f>LP_EIN!H24+P2_AAR!H24+P3_CAR!H24+P4_GDA!H24+P5_IAS!H24+P6_VES!H24+P7_OUL!H24+P8_PER!H24+P9_TET!H24+P10_VIL!H24</f>
        <v>0</v>
      </c>
      <c r="I24" s="340"/>
      <c r="J24" s="309">
        <f>LP_EIN!J24+P2_AAR!J24+P3_CAR!J24+P4_GDA!J24+P5_IAS!J24+P6_VES!J24+P7_OUL!J24+P8_PER!J24+P9_TET!J24+P10_VIL!J24</f>
        <v>0</v>
      </c>
      <c r="K24" s="309">
        <f>LP_EIN!K24+P2_AAR!K24+P3_CAR!K24+P4_GDA!K24+P5_IAS!K24+P6_VES!K24+P7_OUL!K24+P8_PER!K24+P9_TET!K24+P10_VIL!K24</f>
        <v>0</v>
      </c>
      <c r="L24" s="150">
        <f t="shared" si="33"/>
        <v>0</v>
      </c>
      <c r="N24" s="307">
        <f>LP_EIN!N24+P2_AAR!N24+P3_CAR!N24+P4_GDA!N24+P5_IAS!N24+P6_VES!N24+P7_OUL!N24+P8_PER!N24+P9_TET!N24+P10_VIL!N24</f>
        <v>0</v>
      </c>
      <c r="O24" s="307">
        <f>LP_EIN!O24+P2_AAR!O24+P3_CAR!O24+P4_GDA!O24+P5_IAS!O24+P6_VES!O24+P7_OUL!O24+P8_PER!O24+P9_TET!O24+P10_VIL!O24</f>
        <v>0</v>
      </c>
      <c r="P24" s="308">
        <f>LP_EIN!P24+P2_AAR!P24+P3_CAR!P24+P4_GDA!P24+P5_IAS!P24+P6_VES!P24+P7_OUL!P24+P8_PER!P24+P9_TET!P24+P10_VIL!P24</f>
        <v>0</v>
      </c>
      <c r="Q24" s="309">
        <f>LP_EIN!Q24+P2_AAR!Q24+P3_CAR!Q24+P4_GDA!Q24+P5_IAS!Q24+P6_VES!Q24+P7_OUL!Q24+P8_PER!Q24+P9_TET!Q24+P10_VIL!Q24</f>
        <v>0</v>
      </c>
      <c r="R24" s="96"/>
      <c r="S24" s="309">
        <f>LP_EIN!S24+P2_AAR!S24+P3_CAR!S24+P4_GDA!S24+P5_IAS!S24+P6_VES!S24+P7_OUL!S24+P8_PER!S24+P9_TET!S24+P10_VIL!S24</f>
        <v>0</v>
      </c>
      <c r="T24" s="309">
        <f>LP_EIN!T24+P2_AAR!T24+P3_CAR!T24+P4_GDA!T24+P5_IAS!T24+P6_VES!T24+P7_OUL!T24+P8_PER!T24+P9_TET!T24+P10_VIL!T24</f>
        <v>0</v>
      </c>
      <c r="U24" s="150">
        <f t="shared" si="34"/>
        <v>0</v>
      </c>
      <c r="W24" s="307">
        <f>LP_EIN!W24+P2_AAR!W24+P3_CAR!W24+P4_GDA!W24+P5_IAS!W24+P6_VES!W24+P7_OUL!W24+P8_PER!W24+P9_TET!W24+P10_VIL!W24</f>
        <v>0</v>
      </c>
      <c r="X24" s="307">
        <f>LP_EIN!X24+P2_AAR!X24+P3_CAR!X24+P4_GDA!X24+P5_IAS!X24+P6_VES!X24+P7_OUL!X24+P8_PER!X24+P9_TET!X24+P10_VIL!X24</f>
        <v>0</v>
      </c>
      <c r="Y24" s="308">
        <f>LP_EIN!Y24+P2_AAR!Y24+P3_CAR!Y24+P4_GDA!Y24+P5_IAS!Y24+P6_VES!Y24+P7_OUL!Y24+P8_PER!Y24+P9_TET!Y24+P10_VIL!Y24</f>
        <v>0</v>
      </c>
      <c r="Z24" s="309">
        <f>LP_EIN!Z24+P2_AAR!Z24+P3_CAR!Z24+P4_GDA!Z24+P5_IAS!Z24+P6_VES!Z24+P7_OUL!Z24+P8_PER!Z24+P9_TET!Z24+P10_VIL!Z24</f>
        <v>0</v>
      </c>
      <c r="AA24" s="96"/>
      <c r="AB24" s="309">
        <f>LP_EIN!AB24+P2_AAR!AB24+P3_CAR!AB24+P4_GDA!AB24+P5_IAS!AB24+P6_VES!AB24+P7_OUL!AB24+P8_PER!AB24+P9_TET!AB24+P10_VIL!AB24</f>
        <v>0</v>
      </c>
      <c r="AC24" s="309">
        <f>LP_EIN!AC24+P2_AAR!AC24+P3_CAR!AC24+P4_GDA!AC24+P5_IAS!AC24+P6_VES!AC24+P7_OUL!AC24+P8_PER!AC24+P9_TET!AC24+P10_VIL!AC24</f>
        <v>0</v>
      </c>
      <c r="AD24" s="150">
        <f t="shared" si="35"/>
        <v>0</v>
      </c>
      <c r="AF24" s="307">
        <f>LP_EIN!AF24+P2_AAR!AF24+P3_CAR!AF24+P4_GDA!AF24+P5_IAS!AF24+P6_VES!AF24+P7_OUL!AF24+P8_PER!AF24+P9_TET!AF24+P10_VIL!AF24</f>
        <v>0</v>
      </c>
      <c r="AG24" s="307">
        <f>LP_EIN!AG24+P2_AAR!AG24+P3_CAR!AG24+P4_GDA!AG24+P5_IAS!AG24+P6_VES!AG24+P7_OUL!AG24+P8_PER!AG24+P9_TET!AG24+P10_VIL!AG24</f>
        <v>0</v>
      </c>
      <c r="AH24" s="308">
        <f>LP_EIN!AH24+P2_AAR!AH24+P3_CAR!AH24+P4_GDA!AH24+P5_IAS!AH24+P6_VES!AH24+P7_OUL!AH24+P8_PER!AH24+P9_TET!AH24+P10_VIL!AH24</f>
        <v>0</v>
      </c>
      <c r="AI24" s="309">
        <f>LP_EIN!AI24+P2_AAR!AI24+P3_CAR!AI24+P4_GDA!AI24+P5_IAS!AI24+P6_VES!AI24+P7_OUL!AI24+P8_PER!AI24+P9_TET!AI24+P10_VIL!AI24</f>
        <v>0</v>
      </c>
      <c r="AJ24" s="96"/>
      <c r="AK24" s="309">
        <f>LP_EIN!AK24+P2_AAR!AK24+P3_CAR!AK24+P4_GDA!AK24+P5_IAS!AK24+P6_VES!AK24+P7_OUL!AK24+P8_PER!AK24+P9_TET!AK24+P10_VIL!AK24</f>
        <v>0</v>
      </c>
      <c r="AL24" s="309">
        <f>LP_EIN!AL24+P2_AAR!AL24+P3_CAR!AL24+P4_GDA!AL24+P5_IAS!AL24+P6_VES!AL24+P7_OUL!AL24+P8_PER!AL24+P9_TET!AL24+P10_VIL!AL24</f>
        <v>0</v>
      </c>
      <c r="AM24" s="150">
        <f t="shared" si="36"/>
        <v>0</v>
      </c>
      <c r="AO24" s="233" t="str">
        <f t="shared" si="8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307">
        <f>LP_EIN!E25+P2_AAR!E25+P3_CAR!E25+P4_GDA!E25+P5_IAS!E25+P6_VES!E25+P7_OUL!E25+P8_PER!E25+P9_TET!E25+P10_VIL!E25</f>
        <v>0</v>
      </c>
      <c r="F25" s="310">
        <f>LP_EIN!F25+P2_AAR!F25+P3_CAR!F25+P4_GDA!F25+P5_IAS!F25+P6_VES!F25+P7_OUL!F25+P8_PER!F25+P9_TET!F25+P10_VIL!F25</f>
        <v>0</v>
      </c>
      <c r="G25" s="311">
        <f>LP_EIN!G25+P2_AAR!G25+P3_CAR!G25+P4_GDA!G25+P5_IAS!G25+P6_VES!G25+P7_OUL!G25+P8_PER!G25+P9_TET!G25+P10_VIL!G25</f>
        <v>0</v>
      </c>
      <c r="H25" s="312">
        <f>LP_EIN!H25+P2_AAR!H25+P3_CAR!H25+P4_GDA!H25+P5_IAS!H25+P6_VES!H25+P7_OUL!H25+P8_PER!H25+P9_TET!H25+P10_VIL!H25</f>
        <v>0</v>
      </c>
      <c r="I25" s="341"/>
      <c r="J25" s="312">
        <f>LP_EIN!J25+P2_AAR!J25+P3_CAR!J25+P4_GDA!J25+P5_IAS!J25+P6_VES!J25+P7_OUL!J25+P8_PER!J25+P9_TET!J25+P10_VIL!J25</f>
        <v>0</v>
      </c>
      <c r="K25" s="312">
        <f>LP_EIN!K25+P2_AAR!K25+P3_CAR!K25+P4_GDA!K25+P5_IAS!K25+P6_VES!K25+P7_OUL!K25+P8_PER!K25+P9_TET!K25+P10_VIL!K25</f>
        <v>0</v>
      </c>
      <c r="L25" s="151">
        <f t="shared" si="33"/>
        <v>0</v>
      </c>
      <c r="N25" s="307">
        <f>LP_EIN!N25+P2_AAR!N25+P3_CAR!N25+P4_GDA!N25+P5_IAS!N25+P6_VES!N25+P7_OUL!N25+P8_PER!N25+P9_TET!N25+P10_VIL!N25</f>
        <v>0</v>
      </c>
      <c r="O25" s="310">
        <f>LP_EIN!O25+P2_AAR!O25+P3_CAR!O25+P4_GDA!O25+P5_IAS!O25+P6_VES!O25+P7_OUL!O25+P8_PER!O25+P9_TET!O25+P10_VIL!O25</f>
        <v>0</v>
      </c>
      <c r="P25" s="311">
        <f>LP_EIN!P25+P2_AAR!P25+P3_CAR!P25+P4_GDA!P25+P5_IAS!P25+P6_VES!P25+P7_OUL!P25+P8_PER!P25+P9_TET!P25+P10_VIL!P25</f>
        <v>0</v>
      </c>
      <c r="Q25" s="312">
        <f>LP_EIN!Q25+P2_AAR!Q25+P3_CAR!Q25+P4_GDA!Q25+P5_IAS!Q25+P6_VES!Q25+P7_OUL!Q25+P8_PER!Q25+P9_TET!Q25+P10_VIL!Q25</f>
        <v>0</v>
      </c>
      <c r="R25" s="101"/>
      <c r="S25" s="312">
        <f>LP_EIN!S25+P2_AAR!S25+P3_CAR!S25+P4_GDA!S25+P5_IAS!S25+P6_VES!S25+P7_OUL!S25+P8_PER!S25+P9_TET!S25+P10_VIL!S25</f>
        <v>0</v>
      </c>
      <c r="T25" s="312">
        <f>LP_EIN!T25+P2_AAR!T25+P3_CAR!T25+P4_GDA!T25+P5_IAS!T25+P6_VES!T25+P7_OUL!T25+P8_PER!T25+P9_TET!T25+P10_VIL!T25</f>
        <v>0</v>
      </c>
      <c r="U25" s="151">
        <f t="shared" si="34"/>
        <v>0</v>
      </c>
      <c r="W25" s="307">
        <f>LP_EIN!W25+P2_AAR!W25+P3_CAR!W25+P4_GDA!W25+P5_IAS!W25+P6_VES!W25+P7_OUL!W25+P8_PER!W25+P9_TET!W25+P10_VIL!W25</f>
        <v>0</v>
      </c>
      <c r="X25" s="310">
        <f>LP_EIN!X25+P2_AAR!X25+P3_CAR!X25+P4_GDA!X25+P5_IAS!X25+P6_VES!X25+P7_OUL!X25+P8_PER!X25+P9_TET!X25+P10_VIL!X25</f>
        <v>0</v>
      </c>
      <c r="Y25" s="311">
        <f>LP_EIN!Y25+P2_AAR!Y25+P3_CAR!Y25+P4_GDA!Y25+P5_IAS!Y25+P6_VES!Y25+P7_OUL!Y25+P8_PER!Y25+P9_TET!Y25+P10_VIL!Y25</f>
        <v>0</v>
      </c>
      <c r="Z25" s="312">
        <f>LP_EIN!Z25+P2_AAR!Z25+P3_CAR!Z25+P4_GDA!Z25+P5_IAS!Z25+P6_VES!Z25+P7_OUL!Z25+P8_PER!Z25+P9_TET!Z25+P10_VIL!Z25</f>
        <v>0</v>
      </c>
      <c r="AA25" s="101"/>
      <c r="AB25" s="312">
        <f>LP_EIN!AB25+P2_AAR!AB25+P3_CAR!AB25+P4_GDA!AB25+P5_IAS!AB25+P6_VES!AB25+P7_OUL!AB25+P8_PER!AB25+P9_TET!AB25+P10_VIL!AB25</f>
        <v>0</v>
      </c>
      <c r="AC25" s="312">
        <f>LP_EIN!AC25+P2_AAR!AC25+P3_CAR!AC25+P4_GDA!AC25+P5_IAS!AC25+P6_VES!AC25+P7_OUL!AC25+P8_PER!AC25+P9_TET!AC25+P10_VIL!AC25</f>
        <v>0</v>
      </c>
      <c r="AD25" s="151">
        <f t="shared" si="35"/>
        <v>0</v>
      </c>
      <c r="AF25" s="307">
        <f>LP_EIN!AF25+P2_AAR!AF25+P3_CAR!AF25+P4_GDA!AF25+P5_IAS!AF25+P6_VES!AF25+P7_OUL!AF25+P8_PER!AF25+P9_TET!AF25+P10_VIL!AF25</f>
        <v>0</v>
      </c>
      <c r="AG25" s="310">
        <f>LP_EIN!AG25+P2_AAR!AG25+P3_CAR!AG25+P4_GDA!AG25+P5_IAS!AG25+P6_VES!AG25+P7_OUL!AG25+P8_PER!AG25+P9_TET!AG25+P10_VIL!AG25</f>
        <v>0</v>
      </c>
      <c r="AH25" s="311">
        <f>LP_EIN!AH25+P2_AAR!AH25+P3_CAR!AH25+P4_GDA!AH25+P5_IAS!AH25+P6_VES!AH25+P7_OUL!AH25+P8_PER!AH25+P9_TET!AH25+P10_VIL!AH25</f>
        <v>0</v>
      </c>
      <c r="AI25" s="312">
        <f>LP_EIN!AI25+P2_AAR!AI25+P3_CAR!AI25+P4_GDA!AI25+P5_IAS!AI25+P6_VES!AI25+P7_OUL!AI25+P8_PER!AI25+P9_TET!AI25+P10_VIL!AI25</f>
        <v>0</v>
      </c>
      <c r="AJ25" s="101"/>
      <c r="AK25" s="312">
        <f>LP_EIN!AK25+P2_AAR!AK25+P3_CAR!AK25+P4_GDA!AK25+P5_IAS!AK25+P6_VES!AK25+P7_OUL!AK25+P8_PER!AK25+P9_TET!AK25+P10_VIL!AK25</f>
        <v>0</v>
      </c>
      <c r="AL25" s="312">
        <f>LP_EIN!AL25+P2_AAR!AL25+P3_CAR!AL25+P4_GDA!AL25+P5_IAS!AL25+P6_VES!AL25+P7_OUL!AL25+P8_PER!AL25+P9_TET!AL25+P10_VIL!AL25</f>
        <v>0</v>
      </c>
      <c r="AM25" s="151">
        <f t="shared" si="36"/>
        <v>0</v>
      </c>
      <c r="AO25" s="233" t="str">
        <f t="shared" si="8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STAFF_DAYS!E26</f>
        <v>52</v>
      </c>
      <c r="F26" s="104">
        <f>SUM(F8,F14,F20)</f>
        <v>52635</v>
      </c>
      <c r="G26" s="104">
        <f t="shared" ref="G26:L26" si="37">SUM(G8,G14,G20)</f>
        <v>2631.75</v>
      </c>
      <c r="H26" s="104">
        <f t="shared" si="37"/>
        <v>0</v>
      </c>
      <c r="I26" s="104"/>
      <c r="J26" s="104">
        <f t="shared" si="37"/>
        <v>53500</v>
      </c>
      <c r="K26" s="104">
        <f t="shared" si="37"/>
        <v>0</v>
      </c>
      <c r="L26" s="105">
        <f t="shared" si="37"/>
        <v>108766.75</v>
      </c>
      <c r="N26" s="104">
        <f>STAFF_DAYS!N26</f>
        <v>21</v>
      </c>
      <c r="O26" s="104">
        <f>SUM(O8,O14,O20)</f>
        <v>17785</v>
      </c>
      <c r="P26" s="104">
        <f t="shared" ref="P26:Q26" si="38">SUM(P8,P14,P20)</f>
        <v>889.25</v>
      </c>
      <c r="Q26" s="104">
        <f t="shared" si="38"/>
        <v>0</v>
      </c>
      <c r="R26" s="104"/>
      <c r="S26" s="104">
        <f t="shared" ref="S26:U26" si="39">SUM(S8,S14,S20)</f>
        <v>10500</v>
      </c>
      <c r="T26" s="104">
        <f t="shared" si="39"/>
        <v>0</v>
      </c>
      <c r="U26" s="105">
        <f t="shared" si="39"/>
        <v>29174.25</v>
      </c>
      <c r="W26" s="104">
        <f>STAFF_DAYS!W26</f>
        <v>5250</v>
      </c>
      <c r="X26" s="104">
        <f>SUM(X8,X14,X20)</f>
        <v>15450</v>
      </c>
      <c r="Y26" s="104">
        <f t="shared" ref="Y26:Z26" si="40">SUM(Y8,Y14,Y20)</f>
        <v>772.5</v>
      </c>
      <c r="Z26" s="104">
        <f t="shared" si="40"/>
        <v>0</v>
      </c>
      <c r="AA26" s="104"/>
      <c r="AB26" s="104">
        <f t="shared" ref="AB26:AD26" si="41">SUM(AB8,AB14,AB20)</f>
        <v>21500</v>
      </c>
      <c r="AC26" s="104">
        <f t="shared" si="41"/>
        <v>0</v>
      </c>
      <c r="AD26" s="105">
        <f t="shared" si="41"/>
        <v>37722.5</v>
      </c>
      <c r="AF26" s="104">
        <f>STAFF_DAYS!AF26</f>
        <v>0</v>
      </c>
      <c r="AG26" s="104">
        <f>SUM(AG8,AG14,AG20)</f>
        <v>19400</v>
      </c>
      <c r="AH26" s="104">
        <f t="shared" ref="AH26:AI26" si="42">SUM(AH8,AH14,AH20)</f>
        <v>970</v>
      </c>
      <c r="AI26" s="104">
        <f t="shared" si="42"/>
        <v>0</v>
      </c>
      <c r="AJ26" s="104"/>
      <c r="AK26" s="104">
        <f t="shared" ref="AK26:AM26" si="43">SUM(AK8,AK14,AK20)</f>
        <v>21500</v>
      </c>
      <c r="AL26" s="104">
        <f t="shared" si="43"/>
        <v>0</v>
      </c>
      <c r="AM26" s="105">
        <f t="shared" si="43"/>
        <v>41870</v>
      </c>
      <c r="AO26" s="235" t="str">
        <f t="shared" si="8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/>
      <c r="F27" s="166"/>
      <c r="G27" s="166"/>
      <c r="H27" s="166"/>
      <c r="I27" s="166"/>
      <c r="J27" s="166"/>
      <c r="K27" s="166"/>
      <c r="L27" s="230"/>
      <c r="N27" s="166"/>
      <c r="O27" s="166"/>
      <c r="P27" s="166"/>
      <c r="Q27" s="166"/>
      <c r="R27" s="166"/>
      <c r="S27" s="166"/>
      <c r="T27" s="166"/>
      <c r="U27" s="230"/>
      <c r="W27" s="166"/>
      <c r="X27" s="166"/>
      <c r="Y27" s="166"/>
      <c r="Z27" s="166"/>
      <c r="AA27" s="166"/>
      <c r="AB27" s="166"/>
      <c r="AC27" s="166"/>
      <c r="AD27" s="230"/>
      <c r="AF27" s="166"/>
      <c r="AG27" s="166"/>
      <c r="AH27" s="166"/>
      <c r="AI27" s="166"/>
      <c r="AJ27" s="166"/>
      <c r="AK27" s="166"/>
      <c r="AL27" s="166"/>
      <c r="AM27" s="230"/>
      <c r="AO27" s="235" t="str">
        <f t="shared" si="8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STAFF_DAYS!E28</f>
        <v>104</v>
      </c>
      <c r="F28" s="110">
        <f>SUM(F29:F43)</f>
        <v>172905</v>
      </c>
      <c r="G28" s="110">
        <f t="shared" ref="G28:L28" si="44">SUM(G29:G43)</f>
        <v>8645.25</v>
      </c>
      <c r="H28" s="110">
        <f t="shared" si="44"/>
        <v>125551</v>
      </c>
      <c r="I28" s="110"/>
      <c r="J28" s="110">
        <f t="shared" si="44"/>
        <v>146180</v>
      </c>
      <c r="K28" s="110">
        <f t="shared" si="44"/>
        <v>0</v>
      </c>
      <c r="L28" s="111">
        <f t="shared" si="44"/>
        <v>453281.25</v>
      </c>
      <c r="N28" s="110">
        <f>STAFF_DAYS!N28</f>
        <v>59</v>
      </c>
      <c r="O28" s="110">
        <f>SUM(O29:O43)</f>
        <v>60335</v>
      </c>
      <c r="P28" s="110">
        <f t="shared" ref="P28:Q28" si="45">SUM(P29:P43)</f>
        <v>3016.75</v>
      </c>
      <c r="Q28" s="110">
        <f t="shared" si="45"/>
        <v>59600</v>
      </c>
      <c r="R28" s="110"/>
      <c r="S28" s="110">
        <f t="shared" ref="S28:U28" si="46">SUM(S29:S43)</f>
        <v>43108</v>
      </c>
      <c r="T28" s="110">
        <f t="shared" si="46"/>
        <v>0</v>
      </c>
      <c r="U28" s="111">
        <f t="shared" si="46"/>
        <v>166059.75</v>
      </c>
      <c r="W28" s="110">
        <f>STAFF_DAYS!W28</f>
        <v>21750</v>
      </c>
      <c r="X28" s="110">
        <f>SUM(X29:X43)</f>
        <v>56375</v>
      </c>
      <c r="Y28" s="110">
        <f t="shared" ref="Y28:Z28" si="47">SUM(Y29:Y43)</f>
        <v>2818.75</v>
      </c>
      <c r="Z28" s="110">
        <f t="shared" si="47"/>
        <v>25450</v>
      </c>
      <c r="AA28" s="110"/>
      <c r="AB28" s="110">
        <f t="shared" ref="AB28:AD28" si="48">SUM(AB29:AB43)</f>
        <v>48966</v>
      </c>
      <c r="AC28" s="110">
        <f t="shared" si="48"/>
        <v>0</v>
      </c>
      <c r="AD28" s="111">
        <f t="shared" si="48"/>
        <v>133609.75</v>
      </c>
      <c r="AF28" s="110">
        <f>STAFF_DAYS!AF28</f>
        <v>0</v>
      </c>
      <c r="AG28" s="110">
        <f>SUM(AG29:AG43)</f>
        <v>56195</v>
      </c>
      <c r="AH28" s="110">
        <f t="shared" ref="AH28:AI28" si="49">SUM(AH29:AH43)</f>
        <v>2809.75</v>
      </c>
      <c r="AI28" s="110">
        <f t="shared" si="49"/>
        <v>40501</v>
      </c>
      <c r="AJ28" s="110"/>
      <c r="AK28" s="110">
        <f t="shared" ref="AK28:AM28" si="50">SUM(AK29:AK43)</f>
        <v>54106</v>
      </c>
      <c r="AL28" s="110">
        <f t="shared" si="50"/>
        <v>0</v>
      </c>
      <c r="AM28" s="111">
        <f t="shared" si="50"/>
        <v>153611.75</v>
      </c>
      <c r="AO28" s="237" t="str">
        <f t="shared" si="8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313">
        <f>LP_EIN!E29+P2_AAR!E29+P3_CAR!E29+P4_GDA!E29+P5_IAS!E29+P6_VES!E29+P7_OUL!E29+P8_PER!E29+P9_TET!E29+P10_VIL!E29</f>
        <v>39</v>
      </c>
      <c r="F29" s="313">
        <f>LP_EIN!F29+P2_AAR!F29+P3_CAR!F29+P4_GDA!F29+P5_IAS!F29+P6_VES!F29+P7_OUL!F29+P8_PER!F29+P9_TET!F29+P10_VIL!F29</f>
        <v>7720</v>
      </c>
      <c r="G29" s="314">
        <f>LP_EIN!G29+P2_AAR!G29+P3_CAR!G29+P4_GDA!G29+P5_IAS!G29+P6_VES!G29+P7_OUL!G29+P8_PER!G29+P9_TET!G29+P10_VIL!G29</f>
        <v>386</v>
      </c>
      <c r="H29" s="315">
        <f>LP_EIN!H29+P2_AAR!H29+P3_CAR!H29+P4_GDA!H29+P5_IAS!H29+P6_VES!H29+P7_OUL!H29+P8_PER!H29+P9_TET!H29+P10_VIL!H29</f>
        <v>0</v>
      </c>
      <c r="I29" s="342"/>
      <c r="J29" s="315">
        <f>LP_EIN!J29+P2_AAR!J29+P3_CAR!J29+P4_GDA!J29+P5_IAS!J29+P6_VES!J29+P7_OUL!J29+P8_PER!J29+P9_TET!J29+P10_VIL!J29</f>
        <v>0</v>
      </c>
      <c r="K29" s="315">
        <f>LP_EIN!K29+P2_AAR!K29+P3_CAR!K29+P4_GDA!K29+P5_IAS!K29+P6_VES!K29+P7_OUL!K29+P8_PER!K29+P9_TET!K29+P10_VIL!K29</f>
        <v>0</v>
      </c>
      <c r="L29" s="152">
        <f t="shared" ref="L29:L43" si="51">SUM(F29:K29)</f>
        <v>8106</v>
      </c>
      <c r="N29" s="313">
        <f>LP_EIN!N29+P2_AAR!N29+P3_CAR!N29+P4_GDA!N29+P5_IAS!N29+P6_VES!N29+P7_OUL!N29+P8_PER!N29+P9_TET!N29+P10_VIL!N29</f>
        <v>39</v>
      </c>
      <c r="O29" s="313">
        <f>LP_EIN!O29+P2_AAR!O29+P3_CAR!O29+P4_GDA!O29+P5_IAS!O29+P6_VES!O29+P7_OUL!O29+P8_PER!O29+P9_TET!O29+P10_VIL!O29</f>
        <v>7720</v>
      </c>
      <c r="P29" s="314">
        <f>LP_EIN!P29+P2_AAR!P29+P3_CAR!P29+P4_GDA!P29+P5_IAS!P29+P6_VES!P29+P7_OUL!P29+P8_PER!P29+P9_TET!P29+P10_VIL!P29</f>
        <v>386</v>
      </c>
      <c r="Q29" s="315">
        <f>LP_EIN!Q29+P2_AAR!Q29+P3_CAR!Q29+P4_GDA!Q29+P5_IAS!Q29+P6_VES!Q29+P7_OUL!Q29+P8_PER!Q29+P9_TET!Q29+P10_VIL!Q29</f>
        <v>0</v>
      </c>
      <c r="R29" s="116"/>
      <c r="S29" s="315">
        <f>LP_EIN!S29+P2_AAR!S29+P3_CAR!S29+P4_GDA!S29+P5_IAS!S29+P6_VES!S29+P7_OUL!S29+P8_PER!S29+P9_TET!S29+P10_VIL!S29</f>
        <v>0</v>
      </c>
      <c r="T29" s="315">
        <f>LP_EIN!T29+P2_AAR!T29+P3_CAR!T29+P4_GDA!T29+P5_IAS!T29+P6_VES!T29+P7_OUL!T29+P8_PER!T29+P9_TET!T29+P10_VIL!T29</f>
        <v>0</v>
      </c>
      <c r="U29" s="152">
        <f t="shared" ref="U29:U43" si="52">SUM(O29:T29)</f>
        <v>8106</v>
      </c>
      <c r="W29" s="313">
        <f>LP_EIN!W29+P2_AAR!W29+P3_CAR!W29+P4_GDA!W29+P5_IAS!W29+P6_VES!W29+P7_OUL!W29+P8_PER!W29+P9_TET!W29+P10_VIL!W29</f>
        <v>0</v>
      </c>
      <c r="X29" s="313">
        <f>LP_EIN!X29+P2_AAR!X29+P3_CAR!X29+P4_GDA!X29+P5_IAS!X29+P6_VES!X29+P7_OUL!X29+P8_PER!X29+P9_TET!X29+P10_VIL!X29</f>
        <v>0</v>
      </c>
      <c r="Y29" s="314">
        <f>LP_EIN!Y29+P2_AAR!Y29+P3_CAR!Y29+P4_GDA!Y29+P5_IAS!Y29+P6_VES!Y29+P7_OUL!Y29+P8_PER!Y29+P9_TET!Y29+P10_VIL!Y29</f>
        <v>0</v>
      </c>
      <c r="Z29" s="315">
        <f>LP_EIN!Z29+P2_AAR!Z29+P3_CAR!Z29+P4_GDA!Z29+P5_IAS!Z29+P6_VES!Z29+P7_OUL!Z29+P8_PER!Z29+P9_TET!Z29+P10_VIL!Z29</f>
        <v>0</v>
      </c>
      <c r="AA29" s="116"/>
      <c r="AB29" s="315">
        <f>LP_EIN!AB29+P2_AAR!AB29+P3_CAR!AB29+P4_GDA!AB29+P5_IAS!AB29+P6_VES!AB29+P7_OUL!AB29+P8_PER!AB29+P9_TET!AB29+P10_VIL!AB29</f>
        <v>0</v>
      </c>
      <c r="AC29" s="315">
        <f>LP_EIN!AC29+P2_AAR!AC29+P3_CAR!AC29+P4_GDA!AC29+P5_IAS!AC29+P6_VES!AC29+P7_OUL!AC29+P8_PER!AC29+P9_TET!AC29+P10_VIL!AC29</f>
        <v>0</v>
      </c>
      <c r="AD29" s="152">
        <f t="shared" ref="AD29:AD43" si="53">SUM(X29:AC29)</f>
        <v>0</v>
      </c>
      <c r="AF29" s="313">
        <f>LP_EIN!AF29+P2_AAR!AF29+P3_CAR!AF29+P4_GDA!AF29+P5_IAS!AF29+P6_VES!AF29+P7_OUL!AF29+P8_PER!AF29+P9_TET!AF29+P10_VIL!AF29</f>
        <v>0</v>
      </c>
      <c r="AG29" s="313">
        <f>LP_EIN!AG29+P2_AAR!AG29+P3_CAR!AG29+P4_GDA!AG29+P5_IAS!AG29+P6_VES!AG29+P7_OUL!AG29+P8_PER!AG29+P9_TET!AG29+P10_VIL!AG29</f>
        <v>0</v>
      </c>
      <c r="AH29" s="314">
        <f>LP_EIN!AH29+P2_AAR!AH29+P3_CAR!AH29+P4_GDA!AH29+P5_IAS!AH29+P6_VES!AH29+P7_OUL!AH29+P8_PER!AH29+P9_TET!AH29+P10_VIL!AH29</f>
        <v>0</v>
      </c>
      <c r="AI29" s="315">
        <f>LP_EIN!AI29+P2_AAR!AI29+P3_CAR!AI29+P4_GDA!AI29+P5_IAS!AI29+P6_VES!AI29+P7_OUL!AI29+P8_PER!AI29+P9_TET!AI29+P10_VIL!AI29</f>
        <v>0</v>
      </c>
      <c r="AJ29" s="116"/>
      <c r="AK29" s="315">
        <f>LP_EIN!AK29+P2_AAR!AK29+P3_CAR!AK29+P4_GDA!AK29+P5_IAS!AK29+P6_VES!AK29+P7_OUL!AK29+P8_PER!AK29+P9_TET!AK29+P10_VIL!AK29</f>
        <v>0</v>
      </c>
      <c r="AL29" s="315">
        <f>LP_EIN!AL29+P2_AAR!AL29+P3_CAR!AL29+P4_GDA!AL29+P5_IAS!AL29+P6_VES!AL29+P7_OUL!AL29+P8_PER!AL29+P9_TET!AL29+P10_VIL!AL29</f>
        <v>0</v>
      </c>
      <c r="AM29" s="152">
        <f t="shared" ref="AM29:AM43" si="54">SUM(AG29:AL29)</f>
        <v>0</v>
      </c>
      <c r="AO29" s="233" t="str">
        <f t="shared" si="8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313">
        <f>LP_EIN!E30+P2_AAR!E30+P3_CAR!E30+P4_GDA!E30+P5_IAS!E30+P6_VES!E30+P7_OUL!E30+P8_PER!E30+P9_TET!E30+P10_VIL!E30</f>
        <v>38</v>
      </c>
      <c r="F30" s="313">
        <f>LP_EIN!F30+P2_AAR!F30+P3_CAR!F30+P4_GDA!F30+P5_IAS!F30+P6_VES!F30+P7_OUL!F30+P8_PER!F30+P9_TET!F30+P10_VIL!F30</f>
        <v>8985</v>
      </c>
      <c r="G30" s="314">
        <f>LP_EIN!G30+P2_AAR!G30+P3_CAR!G30+P4_GDA!G30+P5_IAS!G30+P6_VES!G30+P7_OUL!G30+P8_PER!G30+P9_TET!G30+P10_VIL!G30</f>
        <v>449.25</v>
      </c>
      <c r="H30" s="315">
        <f>LP_EIN!H30+P2_AAR!H30+P3_CAR!H30+P4_GDA!H30+P5_IAS!H30+P6_VES!H30+P7_OUL!H30+P8_PER!H30+P9_TET!H30+P10_VIL!H30</f>
        <v>3500</v>
      </c>
      <c r="I30" s="342"/>
      <c r="J30" s="315">
        <f>LP_EIN!J30+P2_AAR!J30+P3_CAR!J30+P4_GDA!J30+P5_IAS!J30+P6_VES!J30+P7_OUL!J30+P8_PER!J30+P9_TET!J30+P10_VIL!J30</f>
        <v>7600</v>
      </c>
      <c r="K30" s="315">
        <f>LP_EIN!K30+P2_AAR!K30+P3_CAR!K30+P4_GDA!K30+P5_IAS!K30+P6_VES!K30+P7_OUL!K30+P8_PER!K30+P9_TET!K30+P10_VIL!K30</f>
        <v>0</v>
      </c>
      <c r="L30" s="152">
        <f t="shared" si="51"/>
        <v>20534.25</v>
      </c>
      <c r="N30" s="313">
        <f>LP_EIN!N30+P2_AAR!N30+P3_CAR!N30+P4_GDA!N30+P5_IAS!N30+P6_VES!N30+P7_OUL!N30+P8_PER!N30+P9_TET!N30+P10_VIL!N30</f>
        <v>38</v>
      </c>
      <c r="O30" s="313">
        <f>LP_EIN!O30+P2_AAR!O30+P3_CAR!O30+P4_GDA!O30+P5_IAS!O30+P6_VES!O30+P7_OUL!O30+P8_PER!O30+P9_TET!O30+P10_VIL!O30</f>
        <v>8985</v>
      </c>
      <c r="P30" s="314">
        <f>LP_EIN!P30+P2_AAR!P30+P3_CAR!P30+P4_GDA!P30+P5_IAS!P30+P6_VES!P30+P7_OUL!P30+P8_PER!P30+P9_TET!P30+P10_VIL!P30</f>
        <v>449.25</v>
      </c>
      <c r="Q30" s="315">
        <f>LP_EIN!Q30+P2_AAR!Q30+P3_CAR!Q30+P4_GDA!Q30+P5_IAS!Q30+P6_VES!Q30+P7_OUL!Q30+P8_PER!Q30+P9_TET!Q30+P10_VIL!Q30</f>
        <v>3500</v>
      </c>
      <c r="R30" s="116"/>
      <c r="S30" s="315">
        <f>LP_EIN!S30+P2_AAR!S30+P3_CAR!S30+P4_GDA!S30+P5_IAS!S30+P6_VES!S30+P7_OUL!S30+P8_PER!S30+P9_TET!S30+P10_VIL!S30</f>
        <v>7600</v>
      </c>
      <c r="T30" s="315">
        <f>LP_EIN!T30+P2_AAR!T30+P3_CAR!T30+P4_GDA!T30+P5_IAS!T30+P6_VES!T30+P7_OUL!T30+P8_PER!T30+P9_TET!T30+P10_VIL!T30</f>
        <v>0</v>
      </c>
      <c r="U30" s="152">
        <f t="shared" si="52"/>
        <v>20534.25</v>
      </c>
      <c r="W30" s="313">
        <f>LP_EIN!W30+P2_AAR!W30+P3_CAR!W30+P4_GDA!W30+P5_IAS!W30+P6_VES!W30+P7_OUL!W30+P8_PER!W30+P9_TET!W30+P10_VIL!W30</f>
        <v>0</v>
      </c>
      <c r="X30" s="313">
        <f>LP_EIN!X30+P2_AAR!X30+P3_CAR!X30+P4_GDA!X30+P5_IAS!X30+P6_VES!X30+P7_OUL!X30+P8_PER!X30+P9_TET!X30+P10_VIL!X30</f>
        <v>0</v>
      </c>
      <c r="Y30" s="314">
        <f>LP_EIN!Y30+P2_AAR!Y30+P3_CAR!Y30+P4_GDA!Y30+P5_IAS!Y30+P6_VES!Y30+P7_OUL!Y30+P8_PER!Y30+P9_TET!Y30+P10_VIL!Y30</f>
        <v>0</v>
      </c>
      <c r="Z30" s="315">
        <f>LP_EIN!Z30+P2_AAR!Z30+P3_CAR!Z30+P4_GDA!Z30+P5_IAS!Z30+P6_VES!Z30+P7_OUL!Z30+P8_PER!Z30+P9_TET!Z30+P10_VIL!Z30</f>
        <v>0</v>
      </c>
      <c r="AA30" s="116"/>
      <c r="AB30" s="315">
        <f>LP_EIN!AB30+P2_AAR!AB30+P3_CAR!AB30+P4_GDA!AB30+P5_IAS!AB30+P6_VES!AB30+P7_OUL!AB30+P8_PER!AB30+P9_TET!AB30+P10_VIL!AB30</f>
        <v>0</v>
      </c>
      <c r="AC30" s="315">
        <f>LP_EIN!AC30+P2_AAR!AC30+P3_CAR!AC30+P4_GDA!AC30+P5_IAS!AC30+P6_VES!AC30+P7_OUL!AC30+P8_PER!AC30+P9_TET!AC30+P10_VIL!AC30</f>
        <v>0</v>
      </c>
      <c r="AD30" s="152">
        <f t="shared" si="53"/>
        <v>0</v>
      </c>
      <c r="AF30" s="313">
        <f>LP_EIN!AF30+P2_AAR!AF30+P3_CAR!AF30+P4_GDA!AF30+P5_IAS!AF30+P6_VES!AF30+P7_OUL!AF30+P8_PER!AF30+P9_TET!AF30+P10_VIL!AF30</f>
        <v>0</v>
      </c>
      <c r="AG30" s="313">
        <f>LP_EIN!AG30+P2_AAR!AG30+P3_CAR!AG30+P4_GDA!AG30+P5_IAS!AG30+P6_VES!AG30+P7_OUL!AG30+P8_PER!AG30+P9_TET!AG30+P10_VIL!AG30</f>
        <v>0</v>
      </c>
      <c r="AH30" s="314">
        <f>LP_EIN!AH30+P2_AAR!AH30+P3_CAR!AH30+P4_GDA!AH30+P5_IAS!AH30+P6_VES!AH30+P7_OUL!AH30+P8_PER!AH30+P9_TET!AH30+P10_VIL!AH30</f>
        <v>0</v>
      </c>
      <c r="AI30" s="315">
        <f>LP_EIN!AI30+P2_AAR!AI30+P3_CAR!AI30+P4_GDA!AI30+P5_IAS!AI30+P6_VES!AI30+P7_OUL!AI30+P8_PER!AI30+P9_TET!AI30+P10_VIL!AI30</f>
        <v>0</v>
      </c>
      <c r="AJ30" s="116"/>
      <c r="AK30" s="315">
        <f>LP_EIN!AK30+P2_AAR!AK30+P3_CAR!AK30+P4_GDA!AK30+P5_IAS!AK30+P6_VES!AK30+P7_OUL!AK30+P8_PER!AK30+P9_TET!AK30+P10_VIL!AK30</f>
        <v>0</v>
      </c>
      <c r="AL30" s="315">
        <f>LP_EIN!AL30+P2_AAR!AL30+P3_CAR!AL30+P4_GDA!AL30+P5_IAS!AL30+P6_VES!AL30+P7_OUL!AL30+P8_PER!AL30+P9_TET!AL30+P10_VIL!AL30</f>
        <v>0</v>
      </c>
      <c r="AM30" s="152">
        <f t="shared" si="54"/>
        <v>0</v>
      </c>
      <c r="AO30" s="233" t="str">
        <f t="shared" si="8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313">
        <f>LP_EIN!E31+P2_AAR!E31+P3_CAR!E31+P4_GDA!E31+P5_IAS!E31+P6_VES!E31+P7_OUL!E31+P8_PER!E31+P9_TET!E31+P10_VIL!E31</f>
        <v>78</v>
      </c>
      <c r="F31" s="313">
        <f>LP_EIN!F31+P2_AAR!F31+P3_CAR!F31+P4_GDA!F31+P5_IAS!F31+P6_VES!F31+P7_OUL!F31+P8_PER!F31+P9_TET!F31+P10_VIL!F31</f>
        <v>15440</v>
      </c>
      <c r="G31" s="314">
        <f>LP_EIN!G31+P2_AAR!G31+P3_CAR!G31+P4_GDA!G31+P5_IAS!G31+P6_VES!G31+P7_OUL!G31+P8_PER!G31+P9_TET!G31+P10_VIL!G31</f>
        <v>772</v>
      </c>
      <c r="H31" s="315">
        <f>LP_EIN!H31+P2_AAR!H31+P3_CAR!H31+P4_GDA!H31+P5_IAS!H31+P6_VES!H31+P7_OUL!H31+P8_PER!H31+P9_TET!H31+P10_VIL!H31</f>
        <v>15500</v>
      </c>
      <c r="I31" s="342"/>
      <c r="J31" s="315">
        <f>LP_EIN!J31+P2_AAR!J31+P3_CAR!J31+P4_GDA!J31+P5_IAS!J31+P6_VES!J31+P7_OUL!J31+P8_PER!J31+P9_TET!J31+P10_VIL!J31</f>
        <v>15900</v>
      </c>
      <c r="K31" s="315">
        <f>LP_EIN!K31+P2_AAR!K31+P3_CAR!K31+P4_GDA!K31+P5_IAS!K31+P6_VES!K31+P7_OUL!K31+P8_PER!K31+P9_TET!K31+P10_VIL!K31</f>
        <v>0</v>
      </c>
      <c r="L31" s="152">
        <f t="shared" si="51"/>
        <v>47612</v>
      </c>
      <c r="N31" s="313">
        <f>LP_EIN!N31+P2_AAR!N31+P3_CAR!N31+P4_GDA!N31+P5_IAS!N31+P6_VES!N31+P7_OUL!N31+P8_PER!N31+P9_TET!N31+P10_VIL!N31</f>
        <v>78</v>
      </c>
      <c r="O31" s="313">
        <f>LP_EIN!O31+P2_AAR!O31+P3_CAR!O31+P4_GDA!O31+P5_IAS!O31+P6_VES!O31+P7_OUL!O31+P8_PER!O31+P9_TET!O31+P10_VIL!O31</f>
        <v>15440</v>
      </c>
      <c r="P31" s="314">
        <f>LP_EIN!P31+P2_AAR!P31+P3_CAR!P31+P4_GDA!P31+P5_IAS!P31+P6_VES!P31+P7_OUL!P31+P8_PER!P31+P9_TET!P31+P10_VIL!P31</f>
        <v>772</v>
      </c>
      <c r="Q31" s="315">
        <f>LP_EIN!Q31+P2_AAR!Q31+P3_CAR!Q31+P4_GDA!Q31+P5_IAS!Q31+P6_VES!Q31+P7_OUL!Q31+P8_PER!Q31+P9_TET!Q31+P10_VIL!Q31</f>
        <v>15500</v>
      </c>
      <c r="R31" s="116"/>
      <c r="S31" s="315">
        <f>LP_EIN!S31+P2_AAR!S31+P3_CAR!S31+P4_GDA!S31+P5_IAS!S31+P6_VES!S31+P7_OUL!S31+P8_PER!S31+P9_TET!S31+P10_VIL!S31</f>
        <v>15900</v>
      </c>
      <c r="T31" s="315">
        <f>LP_EIN!T31+P2_AAR!T31+P3_CAR!T31+P4_GDA!T31+P5_IAS!T31+P6_VES!T31+P7_OUL!T31+P8_PER!T31+P9_TET!T31+P10_VIL!T31</f>
        <v>0</v>
      </c>
      <c r="U31" s="152">
        <f t="shared" si="52"/>
        <v>47612</v>
      </c>
      <c r="W31" s="313">
        <f>LP_EIN!W31+P2_AAR!W31+P3_CAR!W31+P4_GDA!W31+P5_IAS!W31+P6_VES!W31+P7_OUL!W31+P8_PER!W31+P9_TET!W31+P10_VIL!W31</f>
        <v>0</v>
      </c>
      <c r="X31" s="313">
        <f>LP_EIN!X31+P2_AAR!X31+P3_CAR!X31+P4_GDA!X31+P5_IAS!X31+P6_VES!X31+P7_OUL!X31+P8_PER!X31+P9_TET!X31+P10_VIL!X31</f>
        <v>0</v>
      </c>
      <c r="Y31" s="314">
        <f>LP_EIN!Y31+P2_AAR!Y31+P3_CAR!Y31+P4_GDA!Y31+P5_IAS!Y31+P6_VES!Y31+P7_OUL!Y31+P8_PER!Y31+P9_TET!Y31+P10_VIL!Y31</f>
        <v>0</v>
      </c>
      <c r="Z31" s="315">
        <f>LP_EIN!Z31+P2_AAR!Z31+P3_CAR!Z31+P4_GDA!Z31+P5_IAS!Z31+P6_VES!Z31+P7_OUL!Z31+P8_PER!Z31+P9_TET!Z31+P10_VIL!Z31</f>
        <v>0</v>
      </c>
      <c r="AA31" s="116"/>
      <c r="AB31" s="315">
        <f>LP_EIN!AB31+P2_AAR!AB31+P3_CAR!AB31+P4_GDA!AB31+P5_IAS!AB31+P6_VES!AB31+P7_OUL!AB31+P8_PER!AB31+P9_TET!AB31+P10_VIL!AB31</f>
        <v>0</v>
      </c>
      <c r="AC31" s="315">
        <f>LP_EIN!AC31+P2_AAR!AC31+P3_CAR!AC31+P4_GDA!AC31+P5_IAS!AC31+P6_VES!AC31+P7_OUL!AC31+P8_PER!AC31+P9_TET!AC31+P10_VIL!AC31</f>
        <v>0</v>
      </c>
      <c r="AD31" s="152">
        <f t="shared" si="53"/>
        <v>0</v>
      </c>
      <c r="AF31" s="313">
        <f>LP_EIN!AF31+P2_AAR!AF31+P3_CAR!AF31+P4_GDA!AF31+P5_IAS!AF31+P6_VES!AF31+P7_OUL!AF31+P8_PER!AF31+P9_TET!AF31+P10_VIL!AF31</f>
        <v>0</v>
      </c>
      <c r="AG31" s="313">
        <f>LP_EIN!AG31+P2_AAR!AG31+P3_CAR!AG31+P4_GDA!AG31+P5_IAS!AG31+P6_VES!AG31+P7_OUL!AG31+P8_PER!AG31+P9_TET!AG31+P10_VIL!AG31</f>
        <v>0</v>
      </c>
      <c r="AH31" s="314">
        <f>LP_EIN!AH31+P2_AAR!AH31+P3_CAR!AH31+P4_GDA!AH31+P5_IAS!AH31+P6_VES!AH31+P7_OUL!AH31+P8_PER!AH31+P9_TET!AH31+P10_VIL!AH31</f>
        <v>0</v>
      </c>
      <c r="AI31" s="315">
        <f>LP_EIN!AI31+P2_AAR!AI31+P3_CAR!AI31+P4_GDA!AI31+P5_IAS!AI31+P6_VES!AI31+P7_OUL!AI31+P8_PER!AI31+P9_TET!AI31+P10_VIL!AI31</f>
        <v>0</v>
      </c>
      <c r="AJ31" s="116"/>
      <c r="AK31" s="315">
        <f>LP_EIN!AK31+P2_AAR!AK31+P3_CAR!AK31+P4_GDA!AK31+P5_IAS!AK31+P6_VES!AK31+P7_OUL!AK31+P8_PER!AK31+P9_TET!AK31+P10_VIL!AK31</f>
        <v>0</v>
      </c>
      <c r="AL31" s="315">
        <f>LP_EIN!AL31+P2_AAR!AL31+P3_CAR!AL31+P4_GDA!AL31+P5_IAS!AL31+P6_VES!AL31+P7_OUL!AL31+P8_PER!AL31+P9_TET!AL31+P10_VIL!AL31</f>
        <v>0</v>
      </c>
      <c r="AM31" s="152">
        <f t="shared" si="54"/>
        <v>0</v>
      </c>
      <c r="AO31" s="233" t="str">
        <f t="shared" si="8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313">
        <f>LP_EIN!E32+P2_AAR!E32+P3_CAR!E32+P4_GDA!E32+P5_IAS!E32+P6_VES!E32+P7_OUL!E32+P8_PER!E32+P9_TET!E32+P10_VIL!E32</f>
        <v>58</v>
      </c>
      <c r="F32" s="313">
        <f>LP_EIN!F32+P2_AAR!F32+P3_CAR!F32+P4_GDA!F32+P5_IAS!F32+P6_VES!F32+P7_OUL!F32+P8_PER!F32+P9_TET!F32+P10_VIL!F32</f>
        <v>11490</v>
      </c>
      <c r="G32" s="314">
        <f>LP_EIN!G32+P2_AAR!G32+P3_CAR!G32+P4_GDA!G32+P5_IAS!G32+P6_VES!G32+P7_OUL!G32+P8_PER!G32+P9_TET!G32+P10_VIL!G32</f>
        <v>574.5</v>
      </c>
      <c r="H32" s="315">
        <f>LP_EIN!H32+P2_AAR!H32+P3_CAR!H32+P4_GDA!H32+P5_IAS!H32+P6_VES!H32+P7_OUL!H32+P8_PER!H32+P9_TET!H32+P10_VIL!H32</f>
        <v>18600</v>
      </c>
      <c r="I32" s="342"/>
      <c r="J32" s="315">
        <f>LP_EIN!J32+P2_AAR!J32+P3_CAR!J32+P4_GDA!J32+P5_IAS!J32+P6_VES!J32+P7_OUL!J32+P8_PER!J32+P9_TET!J32+P10_VIL!J32</f>
        <v>17100</v>
      </c>
      <c r="K32" s="315">
        <f>LP_EIN!K32+P2_AAR!K32+P3_CAR!K32+P4_GDA!K32+P5_IAS!K32+P6_VES!K32+P7_OUL!K32+P8_PER!K32+P9_TET!K32+P10_VIL!K32</f>
        <v>0</v>
      </c>
      <c r="L32" s="152">
        <f t="shared" si="51"/>
        <v>47764.5</v>
      </c>
      <c r="N32" s="313">
        <f>LP_EIN!N32+P2_AAR!N32+P3_CAR!N32+P4_GDA!N32+P5_IAS!N32+P6_VES!N32+P7_OUL!N32+P8_PER!N32+P9_TET!N32+P10_VIL!N32</f>
        <v>58</v>
      </c>
      <c r="O32" s="313">
        <f>LP_EIN!O32+P2_AAR!O32+P3_CAR!O32+P4_GDA!O32+P5_IAS!O32+P6_VES!O32+P7_OUL!O32+P8_PER!O32+P9_TET!O32+P10_VIL!O32</f>
        <v>11490</v>
      </c>
      <c r="P32" s="314">
        <f>LP_EIN!P32+P2_AAR!P32+P3_CAR!P32+P4_GDA!P32+P5_IAS!P32+P6_VES!P32+P7_OUL!P32+P8_PER!P32+P9_TET!P32+P10_VIL!P32</f>
        <v>574.5</v>
      </c>
      <c r="Q32" s="315">
        <f>LP_EIN!Q32+P2_AAR!Q32+P3_CAR!Q32+P4_GDA!Q32+P5_IAS!Q32+P6_VES!Q32+P7_OUL!Q32+P8_PER!Q32+P9_TET!Q32+P10_VIL!Q32</f>
        <v>18600</v>
      </c>
      <c r="R32" s="116"/>
      <c r="S32" s="315">
        <f>LP_EIN!S32+P2_AAR!S32+P3_CAR!S32+P4_GDA!S32+P5_IAS!S32+P6_VES!S32+P7_OUL!S32+P8_PER!S32+P9_TET!S32+P10_VIL!S32</f>
        <v>17100</v>
      </c>
      <c r="T32" s="315">
        <f>LP_EIN!T32+P2_AAR!T32+P3_CAR!T32+P4_GDA!T32+P5_IAS!T32+P6_VES!T32+P7_OUL!T32+P8_PER!T32+P9_TET!T32+P10_VIL!T32</f>
        <v>0</v>
      </c>
      <c r="U32" s="152">
        <f t="shared" si="52"/>
        <v>47764.5</v>
      </c>
      <c r="W32" s="313">
        <f>LP_EIN!W32+P2_AAR!W32+P3_CAR!W32+P4_GDA!W32+P5_IAS!W32+P6_VES!W32+P7_OUL!W32+P8_PER!W32+P9_TET!W32+P10_VIL!W32</f>
        <v>0</v>
      </c>
      <c r="X32" s="313">
        <f>LP_EIN!X32+P2_AAR!X32+P3_CAR!X32+P4_GDA!X32+P5_IAS!X32+P6_VES!X32+P7_OUL!X32+P8_PER!X32+P9_TET!X32+P10_VIL!X32</f>
        <v>0</v>
      </c>
      <c r="Y32" s="314">
        <f>LP_EIN!Y32+P2_AAR!Y32+P3_CAR!Y32+P4_GDA!Y32+P5_IAS!Y32+P6_VES!Y32+P7_OUL!Y32+P8_PER!Y32+P9_TET!Y32+P10_VIL!Y32</f>
        <v>0</v>
      </c>
      <c r="Z32" s="315">
        <f>LP_EIN!Z32+P2_AAR!Z32+P3_CAR!Z32+P4_GDA!Z32+P5_IAS!Z32+P6_VES!Z32+P7_OUL!Z32+P8_PER!Z32+P9_TET!Z32+P10_VIL!Z32</f>
        <v>0</v>
      </c>
      <c r="AA32" s="116"/>
      <c r="AB32" s="315">
        <f>LP_EIN!AB32+P2_AAR!AB32+P3_CAR!AB32+P4_GDA!AB32+P5_IAS!AB32+P6_VES!AB32+P7_OUL!AB32+P8_PER!AB32+P9_TET!AB32+P10_VIL!AB32</f>
        <v>0</v>
      </c>
      <c r="AC32" s="315">
        <f>LP_EIN!AC32+P2_AAR!AC32+P3_CAR!AC32+P4_GDA!AC32+P5_IAS!AC32+P6_VES!AC32+P7_OUL!AC32+P8_PER!AC32+P9_TET!AC32+P10_VIL!AC32</f>
        <v>0</v>
      </c>
      <c r="AD32" s="152">
        <f t="shared" si="53"/>
        <v>0</v>
      </c>
      <c r="AF32" s="313">
        <f>LP_EIN!AF32+P2_AAR!AF32+P3_CAR!AF32+P4_GDA!AF32+P5_IAS!AF32+P6_VES!AF32+P7_OUL!AF32+P8_PER!AF32+P9_TET!AF32+P10_VIL!AF32</f>
        <v>0</v>
      </c>
      <c r="AG32" s="313">
        <f>LP_EIN!AG32+P2_AAR!AG32+P3_CAR!AG32+P4_GDA!AG32+P5_IAS!AG32+P6_VES!AG32+P7_OUL!AG32+P8_PER!AG32+P9_TET!AG32+P10_VIL!AG32</f>
        <v>0</v>
      </c>
      <c r="AH32" s="314">
        <f>LP_EIN!AH32+P2_AAR!AH32+P3_CAR!AH32+P4_GDA!AH32+P5_IAS!AH32+P6_VES!AH32+P7_OUL!AH32+P8_PER!AH32+P9_TET!AH32+P10_VIL!AH32</f>
        <v>0</v>
      </c>
      <c r="AI32" s="315">
        <f>LP_EIN!AI32+P2_AAR!AI32+P3_CAR!AI32+P4_GDA!AI32+P5_IAS!AI32+P6_VES!AI32+P7_OUL!AI32+P8_PER!AI32+P9_TET!AI32+P10_VIL!AI32</f>
        <v>0</v>
      </c>
      <c r="AJ32" s="116"/>
      <c r="AK32" s="315">
        <f>LP_EIN!AK32+P2_AAR!AK32+P3_CAR!AK32+P4_GDA!AK32+P5_IAS!AK32+P6_VES!AK32+P7_OUL!AK32+P8_PER!AK32+P9_TET!AK32+P10_VIL!AK32</f>
        <v>0</v>
      </c>
      <c r="AL32" s="315">
        <f>LP_EIN!AL32+P2_AAR!AL32+P3_CAR!AL32+P4_GDA!AL32+P5_IAS!AL32+P6_VES!AL32+P7_OUL!AL32+P8_PER!AL32+P9_TET!AL32+P10_VIL!AL32</f>
        <v>0</v>
      </c>
      <c r="AM32" s="152">
        <f t="shared" si="54"/>
        <v>0</v>
      </c>
      <c r="AO32" s="233" t="str">
        <f t="shared" si="8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313">
        <f>LP_EIN!E33+P2_AAR!E33+P3_CAR!E33+P4_GDA!E33+P5_IAS!E33+P6_VES!E33+P7_OUL!E33+P8_PER!E33+P9_TET!E33+P10_VIL!E33</f>
        <v>58</v>
      </c>
      <c r="F33" s="313">
        <f>LP_EIN!F33+P2_AAR!F33+P3_CAR!F33+P4_GDA!F33+P5_IAS!F33+P6_VES!F33+P7_OUL!F33+P8_PER!F33+P9_TET!F33+P10_VIL!F33</f>
        <v>11490</v>
      </c>
      <c r="G33" s="314">
        <f>LP_EIN!G33+P2_AAR!G33+P3_CAR!G33+P4_GDA!G33+P5_IAS!G33+P6_VES!G33+P7_OUL!G33+P8_PER!G33+P9_TET!G33+P10_VIL!G33</f>
        <v>574.5</v>
      </c>
      <c r="H33" s="315">
        <f>LP_EIN!H33+P2_AAR!H33+P3_CAR!H33+P4_GDA!H33+P5_IAS!H33+P6_VES!H33+P7_OUL!H33+P8_PER!H33+P9_TET!H33+P10_VIL!H33</f>
        <v>10950</v>
      </c>
      <c r="I33" s="342"/>
      <c r="J33" s="315">
        <f>LP_EIN!J33+P2_AAR!J33+P3_CAR!J33+P4_GDA!J33+P5_IAS!J33+P6_VES!J33+P7_OUL!J33+P8_PER!J33+P9_TET!J33+P10_VIL!J33</f>
        <v>14350</v>
      </c>
      <c r="K33" s="315">
        <f>LP_EIN!K33+P2_AAR!K33+P3_CAR!K33+P4_GDA!K33+P5_IAS!K33+P6_VES!K33+P7_OUL!K33+P8_PER!K33+P9_TET!K33+P10_VIL!K33</f>
        <v>0</v>
      </c>
      <c r="L33" s="152">
        <f t="shared" si="51"/>
        <v>37364.5</v>
      </c>
      <c r="N33" s="313">
        <f>LP_EIN!N33+P2_AAR!N33+P3_CAR!N33+P4_GDA!N33+P5_IAS!N33+P6_VES!N33+P7_OUL!N33+P8_PER!N33+P9_TET!N33+P10_VIL!N33</f>
        <v>0</v>
      </c>
      <c r="O33" s="313">
        <f>LP_EIN!O33+P2_AAR!O33+P3_CAR!O33+P4_GDA!O33+P5_IAS!O33+P6_VES!O33+P7_OUL!O33+P8_PER!O33+P9_TET!O33+P10_VIL!O33</f>
        <v>0</v>
      </c>
      <c r="P33" s="314">
        <f>LP_EIN!P33+P2_AAR!P33+P3_CAR!P33+P4_GDA!P33+P5_IAS!P33+P6_VES!P33+P7_OUL!P33+P8_PER!P33+P9_TET!P33+P10_VIL!P33</f>
        <v>0</v>
      </c>
      <c r="Q33" s="315">
        <f>LP_EIN!Q33+P2_AAR!Q33+P3_CAR!Q33+P4_GDA!Q33+P5_IAS!Q33+P6_VES!Q33+P7_OUL!Q33+P8_PER!Q33+P9_TET!Q33+P10_VIL!Q33</f>
        <v>0</v>
      </c>
      <c r="R33" s="116"/>
      <c r="S33" s="315">
        <f>LP_EIN!S33+P2_AAR!S33+P3_CAR!S33+P4_GDA!S33+P5_IAS!S33+P6_VES!S33+P7_OUL!S33+P8_PER!S33+P9_TET!S33+P10_VIL!S33</f>
        <v>0</v>
      </c>
      <c r="T33" s="315">
        <f>LP_EIN!T33+P2_AAR!T33+P3_CAR!T33+P4_GDA!T33+P5_IAS!T33+P6_VES!T33+P7_OUL!T33+P8_PER!T33+P9_TET!T33+P10_VIL!T33</f>
        <v>0</v>
      </c>
      <c r="U33" s="152">
        <f t="shared" si="52"/>
        <v>0</v>
      </c>
      <c r="W33" s="313">
        <f>LP_EIN!W33+P2_AAR!W33+P3_CAR!W33+P4_GDA!W33+P5_IAS!W33+P6_VES!W33+P7_OUL!W33+P8_PER!W33+P9_TET!W33+P10_VIL!W33</f>
        <v>58</v>
      </c>
      <c r="X33" s="313">
        <f>LP_EIN!X33+P2_AAR!X33+P3_CAR!X33+P4_GDA!X33+P5_IAS!X33+P6_VES!X33+P7_OUL!X33+P8_PER!X33+P9_TET!X33+P10_VIL!X33</f>
        <v>11490</v>
      </c>
      <c r="Y33" s="314">
        <f>LP_EIN!Y33+P2_AAR!Y33+P3_CAR!Y33+P4_GDA!Y33+P5_IAS!Y33+P6_VES!Y33+P7_OUL!Y33+P8_PER!Y33+P9_TET!Y33+P10_VIL!Y33</f>
        <v>574.5</v>
      </c>
      <c r="Z33" s="315">
        <f>LP_EIN!Z33+P2_AAR!Z33+P3_CAR!Z33+P4_GDA!Z33+P5_IAS!Z33+P6_VES!Z33+P7_OUL!Z33+P8_PER!Z33+P9_TET!Z33+P10_VIL!Z33</f>
        <v>10950</v>
      </c>
      <c r="AA33" s="116"/>
      <c r="AB33" s="315">
        <f>LP_EIN!AB33+P2_AAR!AB33+P3_CAR!AB33+P4_GDA!AB33+P5_IAS!AB33+P6_VES!AB33+P7_OUL!AB33+P8_PER!AB33+P9_TET!AB33+P10_VIL!AB33</f>
        <v>14350</v>
      </c>
      <c r="AC33" s="315">
        <f>LP_EIN!AC33+P2_AAR!AC33+P3_CAR!AC33+P4_GDA!AC33+P5_IAS!AC33+P6_VES!AC33+P7_OUL!AC33+P8_PER!AC33+P9_TET!AC33+P10_VIL!AC33</f>
        <v>0</v>
      </c>
      <c r="AD33" s="152">
        <f t="shared" si="53"/>
        <v>37364.5</v>
      </c>
      <c r="AF33" s="313">
        <f>LP_EIN!AF33+P2_AAR!AF33+P3_CAR!AF33+P4_GDA!AF33+P5_IAS!AF33+P6_VES!AF33+P7_OUL!AF33+P8_PER!AF33+P9_TET!AF33+P10_VIL!AF33</f>
        <v>0</v>
      </c>
      <c r="AG33" s="313">
        <f>LP_EIN!AG33+P2_AAR!AG33+P3_CAR!AG33+P4_GDA!AG33+P5_IAS!AG33+P6_VES!AG33+P7_OUL!AG33+P8_PER!AG33+P9_TET!AG33+P10_VIL!AG33</f>
        <v>0</v>
      </c>
      <c r="AH33" s="314">
        <f>LP_EIN!AH33+P2_AAR!AH33+P3_CAR!AH33+P4_GDA!AH33+P5_IAS!AH33+P6_VES!AH33+P7_OUL!AH33+P8_PER!AH33+P9_TET!AH33+P10_VIL!AH33</f>
        <v>0</v>
      </c>
      <c r="AI33" s="315">
        <f>LP_EIN!AI33+P2_AAR!AI33+P3_CAR!AI33+P4_GDA!AI33+P5_IAS!AI33+P6_VES!AI33+P7_OUL!AI33+P8_PER!AI33+P9_TET!AI33+P10_VIL!AI33</f>
        <v>0</v>
      </c>
      <c r="AJ33" s="116"/>
      <c r="AK33" s="315">
        <f>LP_EIN!AK33+P2_AAR!AK33+P3_CAR!AK33+P4_GDA!AK33+P5_IAS!AK33+P6_VES!AK33+P7_OUL!AK33+P8_PER!AK33+P9_TET!AK33+P10_VIL!AK33</f>
        <v>0</v>
      </c>
      <c r="AL33" s="315">
        <f>LP_EIN!AL33+P2_AAR!AL33+P3_CAR!AL33+P4_GDA!AL33+P5_IAS!AL33+P6_VES!AL33+P7_OUL!AL33+P8_PER!AL33+P9_TET!AL33+P10_VIL!AL33</f>
        <v>0</v>
      </c>
      <c r="AM33" s="152">
        <f t="shared" si="54"/>
        <v>0</v>
      </c>
      <c r="AO33" s="233" t="str">
        <f t="shared" si="8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313">
        <f>LP_EIN!E34+P2_AAR!E34+P3_CAR!E34+P4_GDA!E34+P5_IAS!E34+P6_VES!E34+P7_OUL!E34+P8_PER!E34+P9_TET!E34+P10_VIL!E34</f>
        <v>58</v>
      </c>
      <c r="F34" s="313">
        <f>LP_EIN!F34+P2_AAR!F34+P3_CAR!F34+P4_GDA!F34+P5_IAS!F34+P6_VES!F34+P7_OUL!F34+P8_PER!F34+P9_TET!F34+P10_VIL!F34</f>
        <v>11490</v>
      </c>
      <c r="G34" s="314">
        <f>LP_EIN!G34+P2_AAR!G34+P3_CAR!G34+P4_GDA!G34+P5_IAS!G34+P6_VES!G34+P7_OUL!G34+P8_PER!G34+P9_TET!G34+P10_VIL!G34</f>
        <v>574.5</v>
      </c>
      <c r="H34" s="315">
        <f>LP_EIN!H34+P2_AAR!H34+P3_CAR!H34+P4_GDA!H34+P5_IAS!H34+P6_VES!H34+P7_OUL!H34+P8_PER!H34+P9_TET!H34+P10_VIL!H34</f>
        <v>4750</v>
      </c>
      <c r="I34" s="342"/>
      <c r="J34" s="315">
        <f>LP_EIN!J34+P2_AAR!J34+P3_CAR!J34+P4_GDA!J34+P5_IAS!J34+P6_VES!J34+P7_OUL!J34+P8_PER!J34+P9_TET!J34+P10_VIL!J34</f>
        <v>10550</v>
      </c>
      <c r="K34" s="315">
        <f>LP_EIN!K34+P2_AAR!K34+P3_CAR!K34+P4_GDA!K34+P5_IAS!K34+P6_VES!K34+P7_OUL!K34+P8_PER!K34+P9_TET!K34+P10_VIL!K34</f>
        <v>0</v>
      </c>
      <c r="L34" s="152">
        <f t="shared" si="51"/>
        <v>27364.5</v>
      </c>
      <c r="N34" s="313">
        <f>LP_EIN!N34+P2_AAR!N34+P3_CAR!N34+P4_GDA!N34+P5_IAS!N34+P6_VES!N34+P7_OUL!N34+P8_PER!N34+P9_TET!N34+P10_VIL!N34</f>
        <v>0</v>
      </c>
      <c r="O34" s="313">
        <f>LP_EIN!O34+P2_AAR!O34+P3_CAR!O34+P4_GDA!O34+P5_IAS!O34+P6_VES!O34+P7_OUL!O34+P8_PER!O34+P9_TET!O34+P10_VIL!O34</f>
        <v>0</v>
      </c>
      <c r="P34" s="314">
        <f>LP_EIN!P34+P2_AAR!P34+P3_CAR!P34+P4_GDA!P34+P5_IAS!P34+P6_VES!P34+P7_OUL!P34+P8_PER!P34+P9_TET!P34+P10_VIL!P34</f>
        <v>0</v>
      </c>
      <c r="Q34" s="315">
        <f>LP_EIN!Q34+P2_AAR!Q34+P3_CAR!Q34+P4_GDA!Q34+P5_IAS!Q34+P6_VES!Q34+P7_OUL!Q34+P8_PER!Q34+P9_TET!Q34+P10_VIL!Q34</f>
        <v>0</v>
      </c>
      <c r="R34" s="116"/>
      <c r="S34" s="315">
        <f>LP_EIN!S34+P2_AAR!S34+P3_CAR!S34+P4_GDA!S34+P5_IAS!S34+P6_VES!S34+P7_OUL!S34+P8_PER!S34+P9_TET!S34+P10_VIL!S34</f>
        <v>0</v>
      </c>
      <c r="T34" s="315">
        <f>LP_EIN!T34+P2_AAR!T34+P3_CAR!T34+P4_GDA!T34+P5_IAS!T34+P6_VES!T34+P7_OUL!T34+P8_PER!T34+P9_TET!T34+P10_VIL!T34</f>
        <v>0</v>
      </c>
      <c r="U34" s="152">
        <f t="shared" si="52"/>
        <v>0</v>
      </c>
      <c r="W34" s="313">
        <f>LP_EIN!W34+P2_AAR!W34+P3_CAR!W34+P4_GDA!W34+P5_IAS!W34+P6_VES!W34+P7_OUL!W34+P8_PER!W34+P9_TET!W34+P10_VIL!W34</f>
        <v>58</v>
      </c>
      <c r="X34" s="313">
        <f>LP_EIN!X34+P2_AAR!X34+P3_CAR!X34+P4_GDA!X34+P5_IAS!X34+P6_VES!X34+P7_OUL!X34+P8_PER!X34+P9_TET!X34+P10_VIL!X34</f>
        <v>11490</v>
      </c>
      <c r="Y34" s="314">
        <f>LP_EIN!Y34+P2_AAR!Y34+P3_CAR!Y34+P4_GDA!Y34+P5_IAS!Y34+P6_VES!Y34+P7_OUL!Y34+P8_PER!Y34+P9_TET!Y34+P10_VIL!Y34</f>
        <v>574.5</v>
      </c>
      <c r="Z34" s="315">
        <f>LP_EIN!Z34+P2_AAR!Z34+P3_CAR!Z34+P4_GDA!Z34+P5_IAS!Z34+P6_VES!Z34+P7_OUL!Z34+P8_PER!Z34+P9_TET!Z34+P10_VIL!Z34</f>
        <v>4750</v>
      </c>
      <c r="AA34" s="116"/>
      <c r="AB34" s="315">
        <f>LP_EIN!AB34+P2_AAR!AB34+P3_CAR!AB34+P4_GDA!AB34+P5_IAS!AB34+P6_VES!AB34+P7_OUL!AB34+P8_PER!AB34+P9_TET!AB34+P10_VIL!AB34</f>
        <v>10550</v>
      </c>
      <c r="AC34" s="315">
        <f>LP_EIN!AC34+P2_AAR!AC34+P3_CAR!AC34+P4_GDA!AC34+P5_IAS!AC34+P6_VES!AC34+P7_OUL!AC34+P8_PER!AC34+P9_TET!AC34+P10_VIL!AC34</f>
        <v>0</v>
      </c>
      <c r="AD34" s="152">
        <f t="shared" si="53"/>
        <v>27364.5</v>
      </c>
      <c r="AF34" s="313">
        <f>LP_EIN!AF34+P2_AAR!AF34+P3_CAR!AF34+P4_GDA!AF34+P5_IAS!AF34+P6_VES!AF34+P7_OUL!AF34+P8_PER!AF34+P9_TET!AF34+P10_VIL!AF34</f>
        <v>0</v>
      </c>
      <c r="AG34" s="313">
        <f>LP_EIN!AG34+P2_AAR!AG34+P3_CAR!AG34+P4_GDA!AG34+P5_IAS!AG34+P6_VES!AG34+P7_OUL!AG34+P8_PER!AG34+P9_TET!AG34+P10_VIL!AG34</f>
        <v>0</v>
      </c>
      <c r="AH34" s="314">
        <f>LP_EIN!AH34+P2_AAR!AH34+P3_CAR!AH34+P4_GDA!AH34+P5_IAS!AH34+P6_VES!AH34+P7_OUL!AH34+P8_PER!AH34+P9_TET!AH34+P10_VIL!AH34</f>
        <v>0</v>
      </c>
      <c r="AI34" s="315">
        <f>LP_EIN!AI34+P2_AAR!AI34+P3_CAR!AI34+P4_GDA!AI34+P5_IAS!AI34+P6_VES!AI34+P7_OUL!AI34+P8_PER!AI34+P9_TET!AI34+P10_VIL!AI34</f>
        <v>0</v>
      </c>
      <c r="AJ34" s="116"/>
      <c r="AK34" s="315">
        <f>LP_EIN!AK34+P2_AAR!AK34+P3_CAR!AK34+P4_GDA!AK34+P5_IAS!AK34+P6_VES!AK34+P7_OUL!AK34+P8_PER!AK34+P9_TET!AK34+P10_VIL!AK34</f>
        <v>0</v>
      </c>
      <c r="AL34" s="315">
        <f>LP_EIN!AL34+P2_AAR!AL34+P3_CAR!AL34+P4_GDA!AL34+P5_IAS!AL34+P6_VES!AL34+P7_OUL!AL34+P8_PER!AL34+P9_TET!AL34+P10_VIL!AL34</f>
        <v>0</v>
      </c>
      <c r="AM34" s="152">
        <f t="shared" si="54"/>
        <v>0</v>
      </c>
      <c r="AO34" s="233" t="str">
        <f t="shared" si="8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313">
        <f>LP_EIN!E35+P2_AAR!E35+P3_CAR!E35+P4_GDA!E35+P5_IAS!E35+P6_VES!E35+P7_OUL!E35+P8_PER!E35+P9_TET!E35+P10_VIL!E35</f>
        <v>58</v>
      </c>
      <c r="F35" s="313">
        <f>LP_EIN!F35+P2_AAR!F35+P3_CAR!F35+P4_GDA!F35+P5_IAS!F35+P6_VES!F35+P7_OUL!F35+P8_PER!F35+P9_TET!F35+P10_VIL!F35</f>
        <v>11490</v>
      </c>
      <c r="G35" s="314">
        <f>LP_EIN!G35+P2_AAR!G35+P3_CAR!G35+P4_GDA!G35+P5_IAS!G35+P6_VES!G35+P7_OUL!G35+P8_PER!G35+P9_TET!G35+P10_VIL!G35</f>
        <v>574.5</v>
      </c>
      <c r="H35" s="315">
        <f>LP_EIN!H35+P2_AAR!H35+P3_CAR!H35+P4_GDA!H35+P5_IAS!H35+P6_VES!H35+P7_OUL!H35+P8_PER!H35+P9_TET!H35+P10_VIL!H35</f>
        <v>5050</v>
      </c>
      <c r="I35" s="342"/>
      <c r="J35" s="315">
        <f>LP_EIN!J35+P2_AAR!J35+P3_CAR!J35+P4_GDA!J35+P5_IAS!J35+P6_VES!J35+P7_OUL!J35+P8_PER!J35+P9_TET!J35+P10_VIL!J35</f>
        <v>11050</v>
      </c>
      <c r="K35" s="315">
        <f>LP_EIN!K35+P2_AAR!K35+P3_CAR!K35+P4_GDA!K35+P5_IAS!K35+P6_VES!K35+P7_OUL!K35+P8_PER!K35+P9_TET!K35+P10_VIL!K35</f>
        <v>0</v>
      </c>
      <c r="L35" s="152">
        <f t="shared" si="51"/>
        <v>28164.5</v>
      </c>
      <c r="N35" s="313">
        <f>LP_EIN!N35+P2_AAR!N35+P3_CAR!N35+P4_GDA!N35+P5_IAS!N35+P6_VES!N35+P7_OUL!N35+P8_PER!N35+P9_TET!N35+P10_VIL!N35</f>
        <v>0</v>
      </c>
      <c r="O35" s="313">
        <f>LP_EIN!O35+P2_AAR!O35+P3_CAR!O35+P4_GDA!O35+P5_IAS!O35+P6_VES!O35+P7_OUL!O35+P8_PER!O35+P9_TET!O35+P10_VIL!O35</f>
        <v>0</v>
      </c>
      <c r="P35" s="314">
        <f>LP_EIN!P35+P2_AAR!P35+P3_CAR!P35+P4_GDA!P35+P5_IAS!P35+P6_VES!P35+P7_OUL!P35+P8_PER!P35+P9_TET!P35+P10_VIL!P35</f>
        <v>0</v>
      </c>
      <c r="Q35" s="315">
        <f>LP_EIN!Q35+P2_AAR!Q35+P3_CAR!Q35+P4_GDA!Q35+P5_IAS!Q35+P6_VES!Q35+P7_OUL!Q35+P8_PER!Q35+P9_TET!Q35+P10_VIL!Q35</f>
        <v>0</v>
      </c>
      <c r="R35" s="116"/>
      <c r="S35" s="315">
        <f>LP_EIN!S35+P2_AAR!S35+P3_CAR!S35+P4_GDA!S35+P5_IAS!S35+P6_VES!S35+P7_OUL!S35+P8_PER!S35+P9_TET!S35+P10_VIL!S35</f>
        <v>0</v>
      </c>
      <c r="T35" s="315">
        <f>LP_EIN!T35+P2_AAR!T35+P3_CAR!T35+P4_GDA!T35+P5_IAS!T35+P6_VES!T35+P7_OUL!T35+P8_PER!T35+P9_TET!T35+P10_VIL!T35</f>
        <v>0</v>
      </c>
      <c r="U35" s="152">
        <f t="shared" si="52"/>
        <v>0</v>
      </c>
      <c r="W35" s="313">
        <f>LP_EIN!W35+P2_AAR!W35+P3_CAR!W35+P4_GDA!W35+P5_IAS!W35+P6_VES!W35+P7_OUL!W35+P8_PER!W35+P9_TET!W35+P10_VIL!W35</f>
        <v>58</v>
      </c>
      <c r="X35" s="313">
        <f>LP_EIN!X35+P2_AAR!X35+P3_CAR!X35+P4_GDA!X35+P5_IAS!X35+P6_VES!X35+P7_OUL!X35+P8_PER!X35+P9_TET!X35+P10_VIL!X35</f>
        <v>11490</v>
      </c>
      <c r="Y35" s="314">
        <f>LP_EIN!Y35+P2_AAR!Y35+P3_CAR!Y35+P4_GDA!Y35+P5_IAS!Y35+P6_VES!Y35+P7_OUL!Y35+P8_PER!Y35+P9_TET!Y35+P10_VIL!Y35</f>
        <v>574.5</v>
      </c>
      <c r="Z35" s="315">
        <f>LP_EIN!Z35+P2_AAR!Z35+P3_CAR!Z35+P4_GDA!Z35+P5_IAS!Z35+P6_VES!Z35+P7_OUL!Z35+P8_PER!Z35+P9_TET!Z35+P10_VIL!Z35</f>
        <v>5050</v>
      </c>
      <c r="AA35" s="116"/>
      <c r="AB35" s="315">
        <f>LP_EIN!AB35+P2_AAR!AB35+P3_CAR!AB35+P4_GDA!AB35+P5_IAS!AB35+P6_VES!AB35+P7_OUL!AB35+P8_PER!AB35+P9_TET!AB35+P10_VIL!AB35</f>
        <v>11050</v>
      </c>
      <c r="AC35" s="315">
        <f>LP_EIN!AC35+P2_AAR!AC35+P3_CAR!AC35+P4_GDA!AC35+P5_IAS!AC35+P6_VES!AC35+P7_OUL!AC35+P8_PER!AC35+P9_TET!AC35+P10_VIL!AC35</f>
        <v>0</v>
      </c>
      <c r="AD35" s="152">
        <f t="shared" si="53"/>
        <v>28164.5</v>
      </c>
      <c r="AF35" s="313">
        <f>LP_EIN!AF35+P2_AAR!AF35+P3_CAR!AF35+P4_GDA!AF35+P5_IAS!AF35+P6_VES!AF35+P7_OUL!AF35+P8_PER!AF35+P9_TET!AF35+P10_VIL!AF35</f>
        <v>0</v>
      </c>
      <c r="AG35" s="313">
        <f>LP_EIN!AG35+P2_AAR!AG35+P3_CAR!AG35+P4_GDA!AG35+P5_IAS!AG35+P6_VES!AG35+P7_OUL!AG35+P8_PER!AG35+P9_TET!AG35+P10_VIL!AG35</f>
        <v>0</v>
      </c>
      <c r="AH35" s="314">
        <f>LP_EIN!AH35+P2_AAR!AH35+P3_CAR!AH35+P4_GDA!AH35+P5_IAS!AH35+P6_VES!AH35+P7_OUL!AH35+P8_PER!AH35+P9_TET!AH35+P10_VIL!AH35</f>
        <v>0</v>
      </c>
      <c r="AI35" s="315">
        <f>LP_EIN!AI35+P2_AAR!AI35+P3_CAR!AI35+P4_GDA!AI35+P5_IAS!AI35+P6_VES!AI35+P7_OUL!AI35+P8_PER!AI35+P9_TET!AI35+P10_VIL!AI35</f>
        <v>0</v>
      </c>
      <c r="AJ35" s="116"/>
      <c r="AK35" s="315">
        <f>LP_EIN!AK35+P2_AAR!AK35+P3_CAR!AK35+P4_GDA!AK35+P5_IAS!AK35+P6_VES!AK35+P7_OUL!AK35+P8_PER!AK35+P9_TET!AK35+P10_VIL!AK35</f>
        <v>0</v>
      </c>
      <c r="AL35" s="315">
        <f>LP_EIN!AL35+P2_AAR!AL35+P3_CAR!AL35+P4_GDA!AL35+P5_IAS!AL35+P6_VES!AL35+P7_OUL!AL35+P8_PER!AL35+P9_TET!AL35+P10_VIL!AL35</f>
        <v>0</v>
      </c>
      <c r="AM35" s="152">
        <f t="shared" si="54"/>
        <v>0</v>
      </c>
      <c r="AO35" s="233" t="str">
        <f t="shared" si="8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313">
        <f>LP_EIN!E36+P2_AAR!E36+P3_CAR!E36+P4_GDA!E36+P5_IAS!E36+P6_VES!E36+P7_OUL!E36+P8_PER!E36+P9_TET!E36+P10_VIL!E36</f>
        <v>58</v>
      </c>
      <c r="F36" s="313">
        <f>LP_EIN!F36+P2_AAR!F36+P3_CAR!F36+P4_GDA!F36+P5_IAS!F36+P6_VES!F36+P7_OUL!F36+P8_PER!F36+P9_TET!F36+P10_VIL!F36</f>
        <v>11490</v>
      </c>
      <c r="G36" s="314">
        <f>LP_EIN!G36+P2_AAR!G36+P3_CAR!G36+P4_GDA!G36+P5_IAS!G36+P6_VES!G36+P7_OUL!G36+P8_PER!G36+P9_TET!G36+P10_VIL!G36</f>
        <v>574.5</v>
      </c>
      <c r="H36" s="315">
        <f>LP_EIN!H36+P2_AAR!H36+P3_CAR!H36+P4_GDA!H36+P5_IAS!H36+P6_VES!H36+P7_OUL!H36+P8_PER!H36+P9_TET!H36+P10_VIL!H36</f>
        <v>4700</v>
      </c>
      <c r="I36" s="342"/>
      <c r="J36" s="315">
        <f>LP_EIN!J36+P2_AAR!J36+P3_CAR!J36+P4_GDA!J36+P5_IAS!J36+P6_VES!J36+P7_OUL!J36+P8_PER!J36+P9_TET!J36+P10_VIL!J36</f>
        <v>11000</v>
      </c>
      <c r="K36" s="315">
        <f>LP_EIN!K36+P2_AAR!K36+P3_CAR!K36+P4_GDA!K36+P5_IAS!K36+P6_VES!K36+P7_OUL!K36+P8_PER!K36+P9_TET!K36+P10_VIL!K36</f>
        <v>0</v>
      </c>
      <c r="L36" s="152">
        <f t="shared" si="51"/>
        <v>27764.5</v>
      </c>
      <c r="N36" s="313">
        <f>LP_EIN!N36+P2_AAR!N36+P3_CAR!N36+P4_GDA!N36+P5_IAS!N36+P6_VES!N36+P7_OUL!N36+P8_PER!N36+P9_TET!N36+P10_VIL!N36</f>
        <v>0</v>
      </c>
      <c r="O36" s="313">
        <f>LP_EIN!O36+P2_AAR!O36+P3_CAR!O36+P4_GDA!O36+P5_IAS!O36+P6_VES!O36+P7_OUL!O36+P8_PER!O36+P9_TET!O36+P10_VIL!O36</f>
        <v>0</v>
      </c>
      <c r="P36" s="314">
        <f>LP_EIN!P36+P2_AAR!P36+P3_CAR!P36+P4_GDA!P36+P5_IAS!P36+P6_VES!P36+P7_OUL!P36+P8_PER!P36+P9_TET!P36+P10_VIL!P36</f>
        <v>0</v>
      </c>
      <c r="Q36" s="315">
        <f>LP_EIN!Q36+P2_AAR!Q36+P3_CAR!Q36+P4_GDA!Q36+P5_IAS!Q36+P6_VES!Q36+P7_OUL!Q36+P8_PER!Q36+P9_TET!Q36+P10_VIL!Q36</f>
        <v>0</v>
      </c>
      <c r="R36" s="116"/>
      <c r="S36" s="315">
        <f>LP_EIN!S36+P2_AAR!S36+P3_CAR!S36+P4_GDA!S36+P5_IAS!S36+P6_VES!S36+P7_OUL!S36+P8_PER!S36+P9_TET!S36+P10_VIL!S36</f>
        <v>0</v>
      </c>
      <c r="T36" s="315">
        <f>LP_EIN!T36+P2_AAR!T36+P3_CAR!T36+P4_GDA!T36+P5_IAS!T36+P6_VES!T36+P7_OUL!T36+P8_PER!T36+P9_TET!T36+P10_VIL!T36</f>
        <v>0</v>
      </c>
      <c r="U36" s="152">
        <f t="shared" si="52"/>
        <v>0</v>
      </c>
      <c r="W36" s="313">
        <f>LP_EIN!W36+P2_AAR!W36+P3_CAR!W36+P4_GDA!W36+P5_IAS!W36+P6_VES!W36+P7_OUL!W36+P8_PER!W36+P9_TET!W36+P10_VIL!W36</f>
        <v>58</v>
      </c>
      <c r="X36" s="313">
        <f>LP_EIN!X36+P2_AAR!X36+P3_CAR!X36+P4_GDA!X36+P5_IAS!X36+P6_VES!X36+P7_OUL!X36+P8_PER!X36+P9_TET!X36+P10_VIL!X36</f>
        <v>11490</v>
      </c>
      <c r="Y36" s="314">
        <f>LP_EIN!Y36+P2_AAR!Y36+P3_CAR!Y36+P4_GDA!Y36+P5_IAS!Y36+P6_VES!Y36+P7_OUL!Y36+P8_PER!Y36+P9_TET!Y36+P10_VIL!Y36</f>
        <v>574.5</v>
      </c>
      <c r="Z36" s="315">
        <f>LP_EIN!Z36+P2_AAR!Z36+P3_CAR!Z36+P4_GDA!Z36+P5_IAS!Z36+P6_VES!Z36+P7_OUL!Z36+P8_PER!Z36+P9_TET!Z36+P10_VIL!Z36</f>
        <v>4700</v>
      </c>
      <c r="AA36" s="116"/>
      <c r="AB36" s="315">
        <f>LP_EIN!AB36+P2_AAR!AB36+P3_CAR!AB36+P4_GDA!AB36+P5_IAS!AB36+P6_VES!AB36+P7_OUL!AB36+P8_PER!AB36+P9_TET!AB36+P10_VIL!AB36</f>
        <v>11000</v>
      </c>
      <c r="AC36" s="315">
        <f>LP_EIN!AC36+P2_AAR!AC36+P3_CAR!AC36+P4_GDA!AC36+P5_IAS!AC36+P6_VES!AC36+P7_OUL!AC36+P8_PER!AC36+P9_TET!AC36+P10_VIL!AC36</f>
        <v>0</v>
      </c>
      <c r="AD36" s="152">
        <f t="shared" si="53"/>
        <v>27764.5</v>
      </c>
      <c r="AF36" s="313">
        <f>LP_EIN!AF36+P2_AAR!AF36+P3_CAR!AF36+P4_GDA!AF36+P5_IAS!AF36+P6_VES!AF36+P7_OUL!AF36+P8_PER!AF36+P9_TET!AF36+P10_VIL!AF36</f>
        <v>0</v>
      </c>
      <c r="AG36" s="313">
        <f>LP_EIN!AG36+P2_AAR!AG36+P3_CAR!AG36+P4_GDA!AG36+P5_IAS!AG36+P6_VES!AG36+P7_OUL!AG36+P8_PER!AG36+P9_TET!AG36+P10_VIL!AG36</f>
        <v>0</v>
      </c>
      <c r="AH36" s="314">
        <f>LP_EIN!AH36+P2_AAR!AH36+P3_CAR!AH36+P4_GDA!AH36+P5_IAS!AH36+P6_VES!AH36+P7_OUL!AH36+P8_PER!AH36+P9_TET!AH36+P10_VIL!AH36</f>
        <v>0</v>
      </c>
      <c r="AI36" s="315">
        <f>LP_EIN!AI36+P2_AAR!AI36+P3_CAR!AI36+P4_GDA!AI36+P5_IAS!AI36+P6_VES!AI36+P7_OUL!AI36+P8_PER!AI36+P9_TET!AI36+P10_VIL!AI36</f>
        <v>0</v>
      </c>
      <c r="AJ36" s="116"/>
      <c r="AK36" s="315">
        <f>LP_EIN!AK36+P2_AAR!AK36+P3_CAR!AK36+P4_GDA!AK36+P5_IAS!AK36+P6_VES!AK36+P7_OUL!AK36+P8_PER!AK36+P9_TET!AK36+P10_VIL!AK36</f>
        <v>0</v>
      </c>
      <c r="AL36" s="315">
        <f>LP_EIN!AL36+P2_AAR!AL36+P3_CAR!AL36+P4_GDA!AL36+P5_IAS!AL36+P6_VES!AL36+P7_OUL!AL36+P8_PER!AL36+P9_TET!AL36+P10_VIL!AL36</f>
        <v>0</v>
      </c>
      <c r="AM36" s="152">
        <f t="shared" si="54"/>
        <v>0</v>
      </c>
      <c r="AO36" s="233" t="str">
        <f t="shared" si="8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313">
        <f>LP_EIN!E37+P2_AAR!E37+P3_CAR!E37+P4_GDA!E37+P5_IAS!E37+P6_VES!E37+P7_OUL!E37+P8_PER!E37+P9_TET!E37+P10_VIL!E37</f>
        <v>58</v>
      </c>
      <c r="F37" s="313">
        <f>LP_EIN!F37+P2_AAR!F37+P3_CAR!F37+P4_GDA!F37+P5_IAS!F37+P6_VES!F37+P7_OUL!F37+P8_PER!F37+P9_TET!F37+P10_VIL!F37</f>
        <v>11490</v>
      </c>
      <c r="G37" s="314">
        <f>LP_EIN!G37+P2_AAR!G37+P3_CAR!G37+P4_GDA!G37+P5_IAS!G37+P6_VES!G37+P7_OUL!G37+P8_PER!G37+P9_TET!G37+P10_VIL!G37</f>
        <v>574.5</v>
      </c>
      <c r="H37" s="315">
        <f>LP_EIN!H37+P2_AAR!H37+P3_CAR!H37+P4_GDA!H37+P5_IAS!H37+P6_VES!H37+P7_OUL!H37+P8_PER!H37+P9_TET!H37+P10_VIL!H37</f>
        <v>11550</v>
      </c>
      <c r="I37" s="342"/>
      <c r="J37" s="315">
        <f>LP_EIN!J37+P2_AAR!J37+P3_CAR!J37+P4_GDA!J37+P5_IAS!J37+P6_VES!J37+P7_OUL!J37+P8_PER!J37+P9_TET!J37+P10_VIL!J37</f>
        <v>16650</v>
      </c>
      <c r="K37" s="315">
        <f>LP_EIN!K37+P2_AAR!K37+P3_CAR!K37+P4_GDA!K37+P5_IAS!K37+P6_VES!K37+P7_OUL!K37+P8_PER!K37+P9_TET!K37+P10_VIL!K37</f>
        <v>0</v>
      </c>
      <c r="L37" s="152">
        <f t="shared" si="51"/>
        <v>40264.5</v>
      </c>
      <c r="N37" s="313">
        <f>LP_EIN!N37+P2_AAR!N37+P3_CAR!N37+P4_GDA!N37+P5_IAS!N37+P6_VES!N37+P7_OUL!N37+P8_PER!N37+P9_TET!N37+P10_VIL!N37</f>
        <v>0</v>
      </c>
      <c r="O37" s="313">
        <f>LP_EIN!O37+P2_AAR!O37+P3_CAR!O37+P4_GDA!O37+P5_IAS!O37+P6_VES!O37+P7_OUL!O37+P8_PER!O37+P9_TET!O37+P10_VIL!O37</f>
        <v>0</v>
      </c>
      <c r="P37" s="314">
        <f>LP_EIN!P37+P2_AAR!P37+P3_CAR!P37+P4_GDA!P37+P5_IAS!P37+P6_VES!P37+P7_OUL!P37+P8_PER!P37+P9_TET!P37+P10_VIL!P37</f>
        <v>0</v>
      </c>
      <c r="Q37" s="315">
        <f>LP_EIN!Q37+P2_AAR!Q37+P3_CAR!Q37+P4_GDA!Q37+P5_IAS!Q37+P6_VES!Q37+P7_OUL!Q37+P8_PER!Q37+P9_TET!Q37+P10_VIL!Q37</f>
        <v>0</v>
      </c>
      <c r="R37" s="116"/>
      <c r="S37" s="315">
        <f>LP_EIN!S37+P2_AAR!S37+P3_CAR!S37+P4_GDA!S37+P5_IAS!S37+P6_VES!S37+P7_OUL!S37+P8_PER!S37+P9_TET!S37+P10_VIL!S37</f>
        <v>0</v>
      </c>
      <c r="T37" s="315">
        <f>LP_EIN!T37+P2_AAR!T37+P3_CAR!T37+P4_GDA!T37+P5_IAS!T37+P6_VES!T37+P7_OUL!T37+P8_PER!T37+P9_TET!T37+P10_VIL!T37</f>
        <v>0</v>
      </c>
      <c r="U37" s="152">
        <f t="shared" si="52"/>
        <v>0</v>
      </c>
      <c r="W37" s="313">
        <f>LP_EIN!W37+P2_AAR!W37+P3_CAR!W37+P4_GDA!W37+P5_IAS!W37+P6_VES!W37+P7_OUL!W37+P8_PER!W37+P9_TET!W37+P10_VIL!W37</f>
        <v>0</v>
      </c>
      <c r="X37" s="313">
        <f>LP_EIN!X37+P2_AAR!X37+P3_CAR!X37+P4_GDA!X37+P5_IAS!X37+P6_VES!X37+P7_OUL!X37+P8_PER!X37+P9_TET!X37+P10_VIL!X37</f>
        <v>0</v>
      </c>
      <c r="Y37" s="314">
        <f>LP_EIN!Y37+P2_AAR!Y37+P3_CAR!Y37+P4_GDA!Y37+P5_IAS!Y37+P6_VES!Y37+P7_OUL!Y37+P8_PER!Y37+P9_TET!Y37+P10_VIL!Y37</f>
        <v>0</v>
      </c>
      <c r="Z37" s="315">
        <f>LP_EIN!Z37+P2_AAR!Z37+P3_CAR!Z37+P4_GDA!Z37+P5_IAS!Z37+P6_VES!Z37+P7_OUL!Z37+P8_PER!Z37+P9_TET!Z37+P10_VIL!Z37</f>
        <v>0</v>
      </c>
      <c r="AA37" s="116"/>
      <c r="AB37" s="315">
        <f>LP_EIN!AB37+P2_AAR!AB37+P3_CAR!AB37+P4_GDA!AB37+P5_IAS!AB37+P6_VES!AB37+P7_OUL!AB37+P8_PER!AB37+P9_TET!AB37+P10_VIL!AB37</f>
        <v>0</v>
      </c>
      <c r="AC37" s="315">
        <f>LP_EIN!AC37+P2_AAR!AC37+P3_CAR!AC37+P4_GDA!AC37+P5_IAS!AC37+P6_VES!AC37+P7_OUL!AC37+P8_PER!AC37+P9_TET!AC37+P10_VIL!AC37</f>
        <v>0</v>
      </c>
      <c r="AD37" s="152">
        <f t="shared" si="53"/>
        <v>0</v>
      </c>
      <c r="AF37" s="313">
        <f>LP_EIN!AF37+P2_AAR!AF37+P3_CAR!AF37+P4_GDA!AF37+P5_IAS!AF37+P6_VES!AF37+P7_OUL!AF37+P8_PER!AF37+P9_TET!AF37+P10_VIL!AF37</f>
        <v>58</v>
      </c>
      <c r="AG37" s="313">
        <f>LP_EIN!AG37+P2_AAR!AG37+P3_CAR!AG37+P4_GDA!AG37+P5_IAS!AG37+P6_VES!AG37+P7_OUL!AG37+P8_PER!AG37+P9_TET!AG37+P10_VIL!AG37</f>
        <v>11490</v>
      </c>
      <c r="AH37" s="314">
        <f>LP_EIN!AH37+P2_AAR!AH37+P3_CAR!AH37+P4_GDA!AH37+P5_IAS!AH37+P6_VES!AH37+P7_OUL!AH37+P8_PER!AH37+P9_TET!AH37+P10_VIL!AH37</f>
        <v>574.5</v>
      </c>
      <c r="AI37" s="315">
        <f>LP_EIN!AI37+P2_AAR!AI37+P3_CAR!AI37+P4_GDA!AI37+P5_IAS!AI37+P6_VES!AI37+P7_OUL!AI37+P8_PER!AI37+P9_TET!AI37+P10_VIL!AI37</f>
        <v>11550</v>
      </c>
      <c r="AJ37" s="116"/>
      <c r="AK37" s="315">
        <f>LP_EIN!AK37+P2_AAR!AK37+P3_CAR!AK37+P4_GDA!AK37+P5_IAS!AK37+P6_VES!AK37+P7_OUL!AK37+P8_PER!AK37+P9_TET!AK37+P10_VIL!AK37</f>
        <v>16650</v>
      </c>
      <c r="AL37" s="315">
        <f>LP_EIN!AL37+P2_AAR!AL37+P3_CAR!AL37+P4_GDA!AL37+P5_IAS!AL37+P6_VES!AL37+P7_OUL!AL37+P8_PER!AL37+P9_TET!AL37+P10_VIL!AL37</f>
        <v>0</v>
      </c>
      <c r="AM37" s="152">
        <f t="shared" si="54"/>
        <v>40264.5</v>
      </c>
      <c r="AO37" s="233" t="str">
        <f t="shared" si="8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313">
        <f>LP_EIN!E38+P2_AAR!E38+P3_CAR!E38+P4_GDA!E38+P5_IAS!E38+P6_VES!E38+P7_OUL!E38+P8_PER!E38+P9_TET!E38+P10_VIL!E38</f>
        <v>58</v>
      </c>
      <c r="F38" s="313">
        <f>LP_EIN!F38+P2_AAR!F38+P3_CAR!F38+P4_GDA!F38+P5_IAS!F38+P6_VES!F38+P7_OUL!F38+P8_PER!F38+P9_TET!F38+P10_VIL!F38</f>
        <v>11490</v>
      </c>
      <c r="G38" s="314">
        <f>LP_EIN!G38+P2_AAR!G38+P3_CAR!G38+P4_GDA!G38+P5_IAS!G38+P6_VES!G38+P7_OUL!G38+P8_PER!G38+P9_TET!G38+P10_VIL!G38</f>
        <v>574.5</v>
      </c>
      <c r="H38" s="315">
        <f>LP_EIN!H38+P2_AAR!H38+P3_CAR!H38+P4_GDA!H38+P5_IAS!H38+P6_VES!H38+P7_OUL!H38+P8_PER!H38+P9_TET!H38+P10_VIL!H38</f>
        <v>6400</v>
      </c>
      <c r="I38" s="342"/>
      <c r="J38" s="315">
        <f>LP_EIN!J38+P2_AAR!J38+P3_CAR!J38+P4_GDA!J38+P5_IAS!J38+P6_VES!J38+P7_OUL!J38+P8_PER!J38+P9_TET!J38+P10_VIL!J38</f>
        <v>11800</v>
      </c>
      <c r="K38" s="315">
        <f>LP_EIN!K38+P2_AAR!K38+P3_CAR!K38+P4_GDA!K38+P5_IAS!K38+P6_VES!K38+P7_OUL!K38+P8_PER!K38+P9_TET!K38+P10_VIL!K38</f>
        <v>0</v>
      </c>
      <c r="L38" s="152">
        <f t="shared" si="51"/>
        <v>30264.5</v>
      </c>
      <c r="N38" s="313">
        <f>LP_EIN!N38+P2_AAR!N38+P3_CAR!N38+P4_GDA!N38+P5_IAS!N38+P6_VES!N38+P7_OUL!N38+P8_PER!N38+P9_TET!N38+P10_VIL!N38</f>
        <v>0</v>
      </c>
      <c r="O38" s="313">
        <f>LP_EIN!O38+P2_AAR!O38+P3_CAR!O38+P4_GDA!O38+P5_IAS!O38+P6_VES!O38+P7_OUL!O38+P8_PER!O38+P9_TET!O38+P10_VIL!O38</f>
        <v>0</v>
      </c>
      <c r="P38" s="314">
        <f>LP_EIN!P38+P2_AAR!P38+P3_CAR!P38+P4_GDA!P38+P5_IAS!P38+P6_VES!P38+P7_OUL!P38+P8_PER!P38+P9_TET!P38+P10_VIL!P38</f>
        <v>0</v>
      </c>
      <c r="Q38" s="315">
        <f>LP_EIN!Q38+P2_AAR!Q38+P3_CAR!Q38+P4_GDA!Q38+P5_IAS!Q38+P6_VES!Q38+P7_OUL!Q38+P8_PER!Q38+P9_TET!Q38+P10_VIL!Q38</f>
        <v>0</v>
      </c>
      <c r="R38" s="116"/>
      <c r="S38" s="315">
        <f>LP_EIN!S38+P2_AAR!S38+P3_CAR!S38+P4_GDA!S38+P5_IAS!S38+P6_VES!S38+P7_OUL!S38+P8_PER!S38+P9_TET!S38+P10_VIL!S38</f>
        <v>0</v>
      </c>
      <c r="T38" s="315">
        <f>LP_EIN!T38+P2_AAR!T38+P3_CAR!T38+P4_GDA!T38+P5_IAS!T38+P6_VES!T38+P7_OUL!T38+P8_PER!T38+P9_TET!T38+P10_VIL!T38</f>
        <v>0</v>
      </c>
      <c r="U38" s="152">
        <f t="shared" si="52"/>
        <v>0</v>
      </c>
      <c r="W38" s="313">
        <f>LP_EIN!W38+P2_AAR!W38+P3_CAR!W38+P4_GDA!W38+P5_IAS!W38+P6_VES!W38+P7_OUL!W38+P8_PER!W38+P9_TET!W38+P10_VIL!W38</f>
        <v>0</v>
      </c>
      <c r="X38" s="313">
        <f>LP_EIN!X38+P2_AAR!X38+P3_CAR!X38+P4_GDA!X38+P5_IAS!X38+P6_VES!X38+P7_OUL!X38+P8_PER!X38+P9_TET!X38+P10_VIL!X38</f>
        <v>0</v>
      </c>
      <c r="Y38" s="314">
        <f>LP_EIN!Y38+P2_AAR!Y38+P3_CAR!Y38+P4_GDA!Y38+P5_IAS!Y38+P6_VES!Y38+P7_OUL!Y38+P8_PER!Y38+P9_TET!Y38+P10_VIL!Y38</f>
        <v>0</v>
      </c>
      <c r="Z38" s="315">
        <f>LP_EIN!Z38+P2_AAR!Z38+P3_CAR!Z38+P4_GDA!Z38+P5_IAS!Z38+P6_VES!Z38+P7_OUL!Z38+P8_PER!Z38+P9_TET!Z38+P10_VIL!Z38</f>
        <v>0</v>
      </c>
      <c r="AA38" s="116"/>
      <c r="AB38" s="315">
        <f>LP_EIN!AB38+P2_AAR!AB38+P3_CAR!AB38+P4_GDA!AB38+P5_IAS!AB38+P6_VES!AB38+P7_OUL!AB38+P8_PER!AB38+P9_TET!AB38+P10_VIL!AB38</f>
        <v>0</v>
      </c>
      <c r="AC38" s="315">
        <f>LP_EIN!AC38+P2_AAR!AC38+P3_CAR!AC38+P4_GDA!AC38+P5_IAS!AC38+P6_VES!AC38+P7_OUL!AC38+P8_PER!AC38+P9_TET!AC38+P10_VIL!AC38</f>
        <v>0</v>
      </c>
      <c r="AD38" s="152">
        <f t="shared" si="53"/>
        <v>0</v>
      </c>
      <c r="AF38" s="313">
        <f>LP_EIN!AF38+P2_AAR!AF38+P3_CAR!AF38+P4_GDA!AF38+P5_IAS!AF38+P6_VES!AF38+P7_OUL!AF38+P8_PER!AF38+P9_TET!AF38+P10_VIL!AF38</f>
        <v>58</v>
      </c>
      <c r="AG38" s="313">
        <f>LP_EIN!AG38+P2_AAR!AG38+P3_CAR!AG38+P4_GDA!AG38+P5_IAS!AG38+P6_VES!AG38+P7_OUL!AG38+P8_PER!AG38+P9_TET!AG38+P10_VIL!AG38</f>
        <v>11490</v>
      </c>
      <c r="AH38" s="314">
        <f>LP_EIN!AH38+P2_AAR!AH38+P3_CAR!AH38+P4_GDA!AH38+P5_IAS!AH38+P6_VES!AH38+P7_OUL!AH38+P8_PER!AH38+P9_TET!AH38+P10_VIL!AH38</f>
        <v>574.5</v>
      </c>
      <c r="AI38" s="315">
        <f>LP_EIN!AI38+P2_AAR!AI38+P3_CAR!AI38+P4_GDA!AI38+P5_IAS!AI38+P6_VES!AI38+P7_OUL!AI38+P8_PER!AI38+P9_TET!AI38+P10_VIL!AI38</f>
        <v>6400</v>
      </c>
      <c r="AJ38" s="116"/>
      <c r="AK38" s="315">
        <f>LP_EIN!AK38+P2_AAR!AK38+P3_CAR!AK38+P4_GDA!AK38+P5_IAS!AK38+P6_VES!AK38+P7_OUL!AK38+P8_PER!AK38+P9_TET!AK38+P10_VIL!AK38</f>
        <v>11800</v>
      </c>
      <c r="AL38" s="315">
        <f>LP_EIN!AL38+P2_AAR!AL38+P3_CAR!AL38+P4_GDA!AL38+P5_IAS!AL38+P6_VES!AL38+P7_OUL!AL38+P8_PER!AL38+P9_TET!AL38+P10_VIL!AL38</f>
        <v>0</v>
      </c>
      <c r="AM38" s="152">
        <f t="shared" si="54"/>
        <v>30264.5</v>
      </c>
      <c r="AO38" s="233" t="str">
        <f t="shared" si="8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313">
        <f>LP_EIN!E39+P2_AAR!E39+P3_CAR!E39+P4_GDA!E39+P5_IAS!E39+P6_VES!E39+P7_OUL!E39+P8_PER!E39+P9_TET!E39+P10_VIL!E39</f>
        <v>58</v>
      </c>
      <c r="F39" s="313">
        <f>LP_EIN!F39+P2_AAR!F39+P3_CAR!F39+P4_GDA!F39+P5_IAS!F39+P6_VES!F39+P7_OUL!F39+P8_PER!F39+P9_TET!F39+P10_VIL!F39</f>
        <v>11490</v>
      </c>
      <c r="G39" s="314">
        <f>LP_EIN!G39+P2_AAR!G39+P3_CAR!G39+P4_GDA!G39+P5_IAS!G39+P6_VES!G39+P7_OUL!G39+P8_PER!G39+P9_TET!G39+P10_VIL!G39</f>
        <v>574.5</v>
      </c>
      <c r="H39" s="315">
        <f>LP_EIN!H39+P2_AAR!H39+P3_CAR!H39+P4_GDA!H39+P5_IAS!H39+P6_VES!H39+P7_OUL!H39+P8_PER!H39+P9_TET!H39+P10_VIL!H39</f>
        <v>15800</v>
      </c>
      <c r="I39" s="342"/>
      <c r="J39" s="315">
        <f>LP_EIN!J39+P2_AAR!J39+P3_CAR!J39+P4_GDA!J39+P5_IAS!J39+P6_VES!J39+P7_OUL!J39+P8_PER!J39+P9_TET!J39+P10_VIL!J39</f>
        <v>13600</v>
      </c>
      <c r="K39" s="315">
        <f>LP_EIN!K39+P2_AAR!K39+P3_CAR!K39+P4_GDA!K39+P5_IAS!K39+P6_VES!K39+P7_OUL!K39+P8_PER!K39+P9_TET!K39+P10_VIL!K39</f>
        <v>0</v>
      </c>
      <c r="L39" s="152">
        <f t="shared" si="51"/>
        <v>41464.5</v>
      </c>
      <c r="N39" s="313">
        <f>LP_EIN!N39+P2_AAR!N39+P3_CAR!N39+P4_GDA!N39+P5_IAS!N39+P6_VES!N39+P7_OUL!N39+P8_PER!N39+P9_TET!N39+P10_VIL!N39</f>
        <v>0</v>
      </c>
      <c r="O39" s="313">
        <f>LP_EIN!O39+P2_AAR!O39+P3_CAR!O39+P4_GDA!O39+P5_IAS!O39+P6_VES!O39+P7_OUL!O39+P8_PER!O39+P9_TET!O39+P10_VIL!O39</f>
        <v>0</v>
      </c>
      <c r="P39" s="314">
        <f>LP_EIN!P39+P2_AAR!P39+P3_CAR!P39+P4_GDA!P39+P5_IAS!P39+P6_VES!P39+P7_OUL!P39+P8_PER!P39+P9_TET!P39+P10_VIL!P39</f>
        <v>0</v>
      </c>
      <c r="Q39" s="315">
        <f>LP_EIN!Q39+P2_AAR!Q39+P3_CAR!Q39+P4_GDA!Q39+P5_IAS!Q39+P6_VES!Q39+P7_OUL!Q39+P8_PER!Q39+P9_TET!Q39+P10_VIL!Q39</f>
        <v>0</v>
      </c>
      <c r="R39" s="116"/>
      <c r="S39" s="315">
        <f>LP_EIN!S39+P2_AAR!S39+P3_CAR!S39+P4_GDA!S39+P5_IAS!S39+P6_VES!S39+P7_OUL!S39+P8_PER!S39+P9_TET!S39+P10_VIL!S39</f>
        <v>0</v>
      </c>
      <c r="T39" s="315">
        <f>LP_EIN!T39+P2_AAR!T39+P3_CAR!T39+P4_GDA!T39+P5_IAS!T39+P6_VES!T39+P7_OUL!T39+P8_PER!T39+P9_TET!T39+P10_VIL!T39</f>
        <v>0</v>
      </c>
      <c r="U39" s="152">
        <f t="shared" si="52"/>
        <v>0</v>
      </c>
      <c r="W39" s="313">
        <f>LP_EIN!W39+P2_AAR!W39+P3_CAR!W39+P4_GDA!W39+P5_IAS!W39+P6_VES!W39+P7_OUL!W39+P8_PER!W39+P9_TET!W39+P10_VIL!W39</f>
        <v>0</v>
      </c>
      <c r="X39" s="313">
        <f>LP_EIN!X39+P2_AAR!X39+P3_CAR!X39+P4_GDA!X39+P5_IAS!X39+P6_VES!X39+P7_OUL!X39+P8_PER!X39+P9_TET!X39+P10_VIL!X39</f>
        <v>0</v>
      </c>
      <c r="Y39" s="314">
        <f>LP_EIN!Y39+P2_AAR!Y39+P3_CAR!Y39+P4_GDA!Y39+P5_IAS!Y39+P6_VES!Y39+P7_OUL!Y39+P8_PER!Y39+P9_TET!Y39+P10_VIL!Y39</f>
        <v>0</v>
      </c>
      <c r="Z39" s="315">
        <f>LP_EIN!Z39+P2_AAR!Z39+P3_CAR!Z39+P4_GDA!Z39+P5_IAS!Z39+P6_VES!Z39+P7_OUL!Z39+P8_PER!Z39+P9_TET!Z39+P10_VIL!Z39</f>
        <v>0</v>
      </c>
      <c r="AA39" s="116"/>
      <c r="AB39" s="315">
        <f>LP_EIN!AB39+P2_AAR!AB39+P3_CAR!AB39+P4_GDA!AB39+P5_IAS!AB39+P6_VES!AB39+P7_OUL!AB39+P8_PER!AB39+P9_TET!AB39+P10_VIL!AB39</f>
        <v>0</v>
      </c>
      <c r="AC39" s="315">
        <f>LP_EIN!AC39+P2_AAR!AC39+P3_CAR!AC39+P4_GDA!AC39+P5_IAS!AC39+P6_VES!AC39+P7_OUL!AC39+P8_PER!AC39+P9_TET!AC39+P10_VIL!AC39</f>
        <v>0</v>
      </c>
      <c r="AD39" s="152">
        <f t="shared" si="53"/>
        <v>0</v>
      </c>
      <c r="AF39" s="313">
        <f>LP_EIN!AF39+P2_AAR!AF39+P3_CAR!AF39+P4_GDA!AF39+P5_IAS!AF39+P6_VES!AF39+P7_OUL!AF39+P8_PER!AF39+P9_TET!AF39+P10_VIL!AF39</f>
        <v>58</v>
      </c>
      <c r="AG39" s="313">
        <f>LP_EIN!AG39+P2_AAR!AG39+P3_CAR!AG39+P4_GDA!AG39+P5_IAS!AG39+P6_VES!AG39+P7_OUL!AG39+P8_PER!AG39+P9_TET!AG39+P10_VIL!AG39</f>
        <v>11490</v>
      </c>
      <c r="AH39" s="314">
        <f>LP_EIN!AH39+P2_AAR!AH39+P3_CAR!AH39+P4_GDA!AH39+P5_IAS!AH39+P6_VES!AH39+P7_OUL!AH39+P8_PER!AH39+P9_TET!AH39+P10_VIL!AH39</f>
        <v>574.5</v>
      </c>
      <c r="AI39" s="315">
        <f>LP_EIN!AI39+P2_AAR!AI39+P3_CAR!AI39+P4_GDA!AI39+P5_IAS!AI39+P6_VES!AI39+P7_OUL!AI39+P8_PER!AI39+P9_TET!AI39+P10_VIL!AI39</f>
        <v>15800</v>
      </c>
      <c r="AJ39" s="116"/>
      <c r="AK39" s="315">
        <f>LP_EIN!AK39+P2_AAR!AK39+P3_CAR!AK39+P4_GDA!AK39+P5_IAS!AK39+P6_VES!AK39+P7_OUL!AK39+P8_PER!AK39+P9_TET!AK39+P10_VIL!AK39</f>
        <v>13600</v>
      </c>
      <c r="AL39" s="315">
        <f>LP_EIN!AL39+P2_AAR!AL39+P3_CAR!AL39+P4_GDA!AL39+P5_IAS!AL39+P6_VES!AL39+P7_OUL!AL39+P8_PER!AL39+P9_TET!AL39+P10_VIL!AL39</f>
        <v>0</v>
      </c>
      <c r="AM39" s="152">
        <f t="shared" si="54"/>
        <v>41464.5</v>
      </c>
      <c r="AO39" s="233" t="str">
        <f t="shared" si="8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313">
        <f>LP_EIN!E40+P2_AAR!E40+P3_CAR!E40+P4_GDA!E40+P5_IAS!E40+P6_VES!E40+P7_OUL!E40+P8_PER!E40+P9_TET!E40+P10_VIL!E40</f>
        <v>58</v>
      </c>
      <c r="F40" s="313">
        <f>LP_EIN!F40+P2_AAR!F40+P3_CAR!F40+P4_GDA!F40+P5_IAS!F40+P6_VES!F40+P7_OUL!F40+P8_PER!F40+P9_TET!F40+P10_VIL!F40</f>
        <v>11490</v>
      </c>
      <c r="G40" s="314">
        <f>LP_EIN!G40+P2_AAR!G40+P3_CAR!G40+P4_GDA!G40+P5_IAS!G40+P6_VES!G40+P7_OUL!G40+P8_PER!G40+P9_TET!G40+P10_VIL!G40</f>
        <v>574.5</v>
      </c>
      <c r="H40" s="315">
        <f>LP_EIN!H40+P2_AAR!H40+P3_CAR!H40+P4_GDA!H40+P5_IAS!H40+P6_VES!H40+P7_OUL!H40+P8_PER!H40+P9_TET!H40+P10_VIL!H40</f>
        <v>6751</v>
      </c>
      <c r="I40" s="342"/>
      <c r="J40" s="315">
        <f>LP_EIN!J40+P2_AAR!J40+P3_CAR!J40+P4_GDA!J40+P5_IAS!J40+P6_VES!J40+P7_OUL!J40+P8_PER!J40+P9_TET!J40+P10_VIL!J40</f>
        <v>10040</v>
      </c>
      <c r="K40" s="315">
        <f>LP_EIN!K40+P2_AAR!K40+P3_CAR!K40+P4_GDA!K40+P5_IAS!K40+P6_VES!K40+P7_OUL!K40+P8_PER!K40+P9_TET!K40+P10_VIL!K40</f>
        <v>0</v>
      </c>
      <c r="L40" s="152">
        <f t="shared" si="51"/>
        <v>28855.5</v>
      </c>
      <c r="N40" s="313">
        <f>LP_EIN!N40+P2_AAR!N40+P3_CAR!N40+P4_GDA!N40+P5_IAS!N40+P6_VES!N40+P7_OUL!N40+P8_PER!N40+P9_TET!N40+P10_VIL!N40</f>
        <v>0</v>
      </c>
      <c r="O40" s="313">
        <f>LP_EIN!O40+P2_AAR!O40+P3_CAR!O40+P4_GDA!O40+P5_IAS!O40+P6_VES!O40+P7_OUL!O40+P8_PER!O40+P9_TET!O40+P10_VIL!O40</f>
        <v>0</v>
      </c>
      <c r="P40" s="314">
        <f>LP_EIN!P40+P2_AAR!P40+P3_CAR!P40+P4_GDA!P40+P5_IAS!P40+P6_VES!P40+P7_OUL!P40+P8_PER!P40+P9_TET!P40+P10_VIL!P40</f>
        <v>0</v>
      </c>
      <c r="Q40" s="315">
        <f>LP_EIN!Q40+P2_AAR!Q40+P3_CAR!Q40+P4_GDA!Q40+P5_IAS!Q40+P6_VES!Q40+P7_OUL!Q40+P8_PER!Q40+P9_TET!Q40+P10_VIL!Q40</f>
        <v>0</v>
      </c>
      <c r="R40" s="116"/>
      <c r="S40" s="315">
        <f>LP_EIN!S40+P2_AAR!S40+P3_CAR!S40+P4_GDA!S40+P5_IAS!S40+P6_VES!S40+P7_OUL!S40+P8_PER!S40+P9_TET!S40+P10_VIL!S40</f>
        <v>0</v>
      </c>
      <c r="T40" s="315">
        <f>LP_EIN!T40+P2_AAR!T40+P3_CAR!T40+P4_GDA!T40+P5_IAS!T40+P6_VES!T40+P7_OUL!T40+P8_PER!T40+P9_TET!T40+P10_VIL!T40</f>
        <v>0</v>
      </c>
      <c r="U40" s="152">
        <f t="shared" si="52"/>
        <v>0</v>
      </c>
      <c r="W40" s="313">
        <f>LP_EIN!W40+P2_AAR!W40+P3_CAR!W40+P4_GDA!W40+P5_IAS!W40+P6_VES!W40+P7_OUL!W40+P8_PER!W40+P9_TET!W40+P10_VIL!W40</f>
        <v>0</v>
      </c>
      <c r="X40" s="313">
        <f>LP_EIN!X40+P2_AAR!X40+P3_CAR!X40+P4_GDA!X40+P5_IAS!X40+P6_VES!X40+P7_OUL!X40+P8_PER!X40+P9_TET!X40+P10_VIL!X40</f>
        <v>0</v>
      </c>
      <c r="Y40" s="314">
        <f>LP_EIN!Y40+P2_AAR!Y40+P3_CAR!Y40+P4_GDA!Y40+P5_IAS!Y40+P6_VES!Y40+P7_OUL!Y40+P8_PER!Y40+P9_TET!Y40+P10_VIL!Y40</f>
        <v>0</v>
      </c>
      <c r="Z40" s="315">
        <f>LP_EIN!Z40+P2_AAR!Z40+P3_CAR!Z40+P4_GDA!Z40+P5_IAS!Z40+P6_VES!Z40+P7_OUL!Z40+P8_PER!Z40+P9_TET!Z40+P10_VIL!Z40</f>
        <v>0</v>
      </c>
      <c r="AA40" s="116"/>
      <c r="AB40" s="315">
        <f>LP_EIN!AB40+P2_AAR!AB40+P3_CAR!AB40+P4_GDA!AB40+P5_IAS!AB40+P6_VES!AB40+P7_OUL!AB40+P8_PER!AB40+P9_TET!AB40+P10_VIL!AB40</f>
        <v>0</v>
      </c>
      <c r="AC40" s="315">
        <f>LP_EIN!AC40+P2_AAR!AC40+P3_CAR!AC40+P4_GDA!AC40+P5_IAS!AC40+P6_VES!AC40+P7_OUL!AC40+P8_PER!AC40+P9_TET!AC40+P10_VIL!AC40</f>
        <v>0</v>
      </c>
      <c r="AD40" s="152">
        <f t="shared" si="53"/>
        <v>0</v>
      </c>
      <c r="AF40" s="313">
        <f>LP_EIN!AF40+P2_AAR!AF40+P3_CAR!AF40+P4_GDA!AF40+P5_IAS!AF40+P6_VES!AF40+P7_OUL!AF40+P8_PER!AF40+P9_TET!AF40+P10_VIL!AF40</f>
        <v>58</v>
      </c>
      <c r="AG40" s="313">
        <f>LP_EIN!AG40+P2_AAR!AG40+P3_CAR!AG40+P4_GDA!AG40+P5_IAS!AG40+P6_VES!AG40+P7_OUL!AG40+P8_PER!AG40+P9_TET!AG40+P10_VIL!AG40</f>
        <v>11490</v>
      </c>
      <c r="AH40" s="314">
        <f>LP_EIN!AH40+P2_AAR!AH40+P3_CAR!AH40+P4_GDA!AH40+P5_IAS!AH40+P6_VES!AH40+P7_OUL!AH40+P8_PER!AH40+P9_TET!AH40+P10_VIL!AH40</f>
        <v>574.5</v>
      </c>
      <c r="AI40" s="315">
        <f>LP_EIN!AI40+P2_AAR!AI40+P3_CAR!AI40+P4_GDA!AI40+P5_IAS!AI40+P6_VES!AI40+P7_OUL!AI40+P8_PER!AI40+P9_TET!AI40+P10_VIL!AI40</f>
        <v>6751</v>
      </c>
      <c r="AJ40" s="116"/>
      <c r="AK40" s="315">
        <f>LP_EIN!AK40+P2_AAR!AK40+P3_CAR!AK40+P4_GDA!AK40+P5_IAS!AK40+P6_VES!AK40+P7_OUL!AK40+P8_PER!AK40+P9_TET!AK40+P10_VIL!AK40</f>
        <v>10040</v>
      </c>
      <c r="AL40" s="315">
        <f>LP_EIN!AL40+P2_AAR!AL40+P3_CAR!AL40+P4_GDA!AL40+P5_IAS!AL40+P6_VES!AL40+P7_OUL!AL40+P8_PER!AL40+P9_TET!AL40+P10_VIL!AL40</f>
        <v>0</v>
      </c>
      <c r="AM40" s="152">
        <f t="shared" si="54"/>
        <v>28855.5</v>
      </c>
      <c r="AO40" s="233" t="str">
        <f t="shared" si="8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313">
        <f>LP_EIN!E41+P2_AAR!E41+P3_CAR!E41+P4_GDA!E41+P5_IAS!E41+P6_VES!E41+P7_OUL!E41+P8_PER!E41+P9_TET!E41+P10_VIL!E41</f>
        <v>58</v>
      </c>
      <c r="F41" s="313">
        <f>LP_EIN!F41+P2_AAR!F41+P3_CAR!F41+P4_GDA!F41+P5_IAS!F41+P6_VES!F41+P7_OUL!F41+P8_PER!F41+P9_TET!F41+P10_VIL!F41</f>
        <v>11490</v>
      </c>
      <c r="G41" s="314">
        <f>LP_EIN!G41+P2_AAR!G41+P3_CAR!G41+P4_GDA!G41+P5_IAS!G41+P6_VES!G41+P7_OUL!G41+P8_PER!G41+P9_TET!G41+P10_VIL!G41</f>
        <v>574.5</v>
      </c>
      <c r="H41" s="315">
        <f>LP_EIN!H41+P2_AAR!H41+P3_CAR!H41+P4_GDA!H41+P5_IAS!H41+P6_VES!H41+P7_OUL!H41+P8_PER!H41+P9_TET!H41+P10_VIL!H41</f>
        <v>0</v>
      </c>
      <c r="I41" s="342"/>
      <c r="J41" s="315">
        <f>LP_EIN!J41+P2_AAR!J41+P3_CAR!J41+P4_GDA!J41+P5_IAS!J41+P6_VES!J41+P7_OUL!J41+P8_PER!J41+P9_TET!J41+P10_VIL!J41</f>
        <v>0</v>
      </c>
      <c r="K41" s="315">
        <f>LP_EIN!K41+P2_AAR!K41+P3_CAR!K41+P4_GDA!K41+P5_IAS!K41+P6_VES!K41+P7_OUL!K41+P8_PER!K41+P9_TET!K41+P10_VIL!K41</f>
        <v>0</v>
      </c>
      <c r="L41" s="152">
        <f t="shared" si="51"/>
        <v>12064.5</v>
      </c>
      <c r="N41" s="313">
        <f>LP_EIN!N41+P2_AAR!N41+P3_CAR!N41+P4_GDA!N41+P5_IAS!N41+P6_VES!N41+P7_OUL!N41+P8_PER!N41+P9_TET!N41+P10_VIL!N41</f>
        <v>19</v>
      </c>
      <c r="O41" s="313">
        <f>LP_EIN!O41+P2_AAR!O41+P3_CAR!O41+P4_GDA!O41+P5_IAS!O41+P6_VES!O41+P7_OUL!O41+P8_PER!O41+P9_TET!O41+P10_VIL!O41</f>
        <v>3770</v>
      </c>
      <c r="P41" s="314">
        <f>LP_EIN!P41+P2_AAR!P41+P3_CAR!P41+P4_GDA!P41+P5_IAS!P41+P6_VES!P41+P7_OUL!P41+P8_PER!P41+P9_TET!P41+P10_VIL!P41</f>
        <v>188.5</v>
      </c>
      <c r="Q41" s="315">
        <f>LP_EIN!Q41+P2_AAR!Q41+P3_CAR!Q41+P4_GDA!Q41+P5_IAS!Q41+P6_VES!Q41+P7_OUL!Q41+P8_PER!Q41+P9_TET!Q41+P10_VIL!Q41</f>
        <v>0</v>
      </c>
      <c r="R41" s="116"/>
      <c r="S41" s="315">
        <f>LP_EIN!S41+P2_AAR!S41+P3_CAR!S41+P4_GDA!S41+P5_IAS!S41+P6_VES!S41+P7_OUL!S41+P8_PER!S41+P9_TET!S41+P10_VIL!S41</f>
        <v>0</v>
      </c>
      <c r="T41" s="315">
        <f>LP_EIN!T41+P2_AAR!T41+P3_CAR!T41+P4_GDA!T41+P5_IAS!T41+P6_VES!T41+P7_OUL!T41+P8_PER!T41+P9_TET!T41+P10_VIL!T41</f>
        <v>0</v>
      </c>
      <c r="U41" s="152">
        <f t="shared" si="52"/>
        <v>3958.5</v>
      </c>
      <c r="W41" s="313">
        <f>LP_EIN!W41+P2_AAR!W41+P3_CAR!W41+P4_GDA!W41+P5_IAS!W41+P6_VES!W41+P7_OUL!W41+P8_PER!W41+P9_TET!W41+P10_VIL!W41</f>
        <v>20</v>
      </c>
      <c r="X41" s="313">
        <f>LP_EIN!X41+P2_AAR!X41+P3_CAR!X41+P4_GDA!X41+P5_IAS!X41+P6_VES!X41+P7_OUL!X41+P8_PER!X41+P9_TET!X41+P10_VIL!X41</f>
        <v>3950</v>
      </c>
      <c r="Y41" s="314">
        <f>LP_EIN!Y41+P2_AAR!Y41+P3_CAR!Y41+P4_GDA!Y41+P5_IAS!Y41+P6_VES!Y41+P7_OUL!Y41+P8_PER!Y41+P9_TET!Y41+P10_VIL!Y41</f>
        <v>197.5</v>
      </c>
      <c r="Z41" s="315">
        <f>LP_EIN!Z41+P2_AAR!Z41+P3_CAR!Z41+P4_GDA!Z41+P5_IAS!Z41+P6_VES!Z41+P7_OUL!Z41+P8_PER!Z41+P9_TET!Z41+P10_VIL!Z41</f>
        <v>0</v>
      </c>
      <c r="AA41" s="116"/>
      <c r="AB41" s="315">
        <f>LP_EIN!AB41+P2_AAR!AB41+P3_CAR!AB41+P4_GDA!AB41+P5_IAS!AB41+P6_VES!AB41+P7_OUL!AB41+P8_PER!AB41+P9_TET!AB41+P10_VIL!AB41</f>
        <v>0</v>
      </c>
      <c r="AC41" s="315">
        <f>LP_EIN!AC41+P2_AAR!AC41+P3_CAR!AC41+P4_GDA!AC41+P5_IAS!AC41+P6_VES!AC41+P7_OUL!AC41+P8_PER!AC41+P9_TET!AC41+P10_VIL!AC41</f>
        <v>0</v>
      </c>
      <c r="AD41" s="152">
        <f t="shared" si="53"/>
        <v>4147.5</v>
      </c>
      <c r="AF41" s="313">
        <f>LP_EIN!AF41+P2_AAR!AF41+P3_CAR!AF41+P4_GDA!AF41+P5_IAS!AF41+P6_VES!AF41+P7_OUL!AF41+P8_PER!AF41+P9_TET!AF41+P10_VIL!AF41</f>
        <v>19</v>
      </c>
      <c r="AG41" s="313">
        <f>LP_EIN!AG41+P2_AAR!AG41+P3_CAR!AG41+P4_GDA!AG41+P5_IAS!AG41+P6_VES!AG41+P7_OUL!AG41+P8_PER!AG41+P9_TET!AG41+P10_VIL!AG41</f>
        <v>3770</v>
      </c>
      <c r="AH41" s="314">
        <f>LP_EIN!AH41+P2_AAR!AH41+P3_CAR!AH41+P4_GDA!AH41+P5_IAS!AH41+P6_VES!AH41+P7_OUL!AH41+P8_PER!AH41+P9_TET!AH41+P10_VIL!AH41</f>
        <v>188.5</v>
      </c>
      <c r="AI41" s="315">
        <f>LP_EIN!AI41+P2_AAR!AI41+P3_CAR!AI41+P4_GDA!AI41+P5_IAS!AI41+P6_VES!AI41+P7_OUL!AI41+P8_PER!AI41+P9_TET!AI41+P10_VIL!AI41</f>
        <v>0</v>
      </c>
      <c r="AJ41" s="116"/>
      <c r="AK41" s="315">
        <f>LP_EIN!AK41+P2_AAR!AK41+P3_CAR!AK41+P4_GDA!AK41+P5_IAS!AK41+P6_VES!AK41+P7_OUL!AK41+P8_PER!AK41+P9_TET!AK41+P10_VIL!AK41</f>
        <v>0</v>
      </c>
      <c r="AL41" s="315">
        <f>LP_EIN!AL41+P2_AAR!AL41+P3_CAR!AL41+P4_GDA!AL41+P5_IAS!AL41+P6_VES!AL41+P7_OUL!AL41+P8_PER!AL41+P9_TET!AL41+P10_VIL!AL41</f>
        <v>0</v>
      </c>
      <c r="AM41" s="152">
        <f t="shared" si="54"/>
        <v>3958.5</v>
      </c>
      <c r="AO41" s="233" t="str">
        <f t="shared" si="8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313">
        <f>LP_EIN!E42+P2_AAR!E42+P3_CAR!E42+P4_GDA!E42+P5_IAS!E42+P6_VES!E42+P7_OUL!E42+P8_PER!E42+P9_TET!E42+P10_VIL!E42</f>
        <v>62</v>
      </c>
      <c r="F42" s="313">
        <f>LP_EIN!F42+P2_AAR!F42+P3_CAR!F42+P4_GDA!F42+P5_IAS!F42+P6_VES!F42+P7_OUL!F42+P8_PER!F42+P9_TET!F42+P10_VIL!F42</f>
        <v>12930</v>
      </c>
      <c r="G42" s="314">
        <f>LP_EIN!G42+P2_AAR!G42+P3_CAR!G42+P4_GDA!G42+P5_IAS!G42+P6_VES!G42+P7_OUL!G42+P8_PER!G42+P9_TET!G42+P10_VIL!G42</f>
        <v>646.5</v>
      </c>
      <c r="H42" s="315">
        <f>LP_EIN!H42+P2_AAR!H42+P3_CAR!H42+P4_GDA!H42+P5_IAS!H42+P6_VES!H42+P7_OUL!H42+P8_PER!H42+P9_TET!H42+P10_VIL!H42</f>
        <v>0</v>
      </c>
      <c r="I42" s="342"/>
      <c r="J42" s="315">
        <f>LP_EIN!J42+P2_AAR!J42+P3_CAR!J42+P4_GDA!J42+P5_IAS!J42+P6_VES!J42+P7_OUL!J42+P8_PER!J42+P9_TET!J42+P10_VIL!J42</f>
        <v>5040</v>
      </c>
      <c r="K42" s="315">
        <f>LP_EIN!K42+P2_AAR!K42+P3_CAR!K42+P4_GDA!K42+P5_IAS!K42+P6_VES!K42+P7_OUL!K42+P8_PER!K42+P9_TET!K42+P10_VIL!K42</f>
        <v>0</v>
      </c>
      <c r="L42" s="152">
        <f t="shared" si="51"/>
        <v>18616.5</v>
      </c>
      <c r="N42" s="313">
        <f>LP_EIN!N42+P2_AAR!N42+P3_CAR!N42+P4_GDA!N42+P5_IAS!N42+P6_VES!N42+P7_OUL!N42+P8_PER!N42+P9_TET!N42+P10_VIL!N42</f>
        <v>0</v>
      </c>
      <c r="O42" s="313">
        <f>LP_EIN!O42+P2_AAR!O42+P3_CAR!O42+P4_GDA!O42+P5_IAS!O42+P6_VES!O42+P7_OUL!O42+P8_PER!O42+P9_TET!O42+P10_VIL!O42</f>
        <v>0</v>
      </c>
      <c r="P42" s="314">
        <f>LP_EIN!P42+P2_AAR!P42+P3_CAR!P42+P4_GDA!P42+P5_IAS!P42+P6_VES!P42+P7_OUL!P42+P8_PER!P42+P9_TET!P42+P10_VIL!P42</f>
        <v>0</v>
      </c>
      <c r="Q42" s="315">
        <f>LP_EIN!Q42+P2_AAR!Q42+P3_CAR!Q42+P4_GDA!Q42+P5_IAS!Q42+P6_VES!Q42+P7_OUL!Q42+P8_PER!Q42+P9_TET!Q42+P10_VIL!Q42</f>
        <v>0</v>
      </c>
      <c r="R42" s="116"/>
      <c r="S42" s="315">
        <f>LP_EIN!S42+P2_AAR!S42+P3_CAR!S42+P4_GDA!S42+P5_IAS!S42+P6_VES!S42+P7_OUL!S42+P8_PER!S42+P9_TET!S42+P10_VIL!S42</f>
        <v>1008</v>
      </c>
      <c r="T42" s="315">
        <f>LP_EIN!T42+P2_AAR!T42+P3_CAR!T42+P4_GDA!T42+P5_IAS!T42+P6_VES!T42+P7_OUL!T42+P8_PER!T42+P9_TET!T42+P10_VIL!T42</f>
        <v>0</v>
      </c>
      <c r="U42" s="152">
        <f t="shared" si="52"/>
        <v>1008</v>
      </c>
      <c r="W42" s="313">
        <f>LP_EIN!W42+P2_AAR!W42+P3_CAR!W42+P4_GDA!W42+P5_IAS!W42+P6_VES!W42+P7_OUL!W42+P8_PER!W42+P9_TET!W42+P10_VIL!W42</f>
        <v>31</v>
      </c>
      <c r="X42" s="313">
        <f>LP_EIN!X42+P2_AAR!X42+P3_CAR!X42+P4_GDA!X42+P5_IAS!X42+P6_VES!X42+P7_OUL!X42+P8_PER!X42+P9_TET!X42+P10_VIL!X42</f>
        <v>6465</v>
      </c>
      <c r="Y42" s="314">
        <f>LP_EIN!Y42+P2_AAR!Y42+P3_CAR!Y42+P4_GDA!Y42+P5_IAS!Y42+P6_VES!Y42+P7_OUL!Y42+P8_PER!Y42+P9_TET!Y42+P10_VIL!Y42</f>
        <v>323.25</v>
      </c>
      <c r="Z42" s="315">
        <f>LP_EIN!Z42+P2_AAR!Z42+P3_CAR!Z42+P4_GDA!Z42+P5_IAS!Z42+P6_VES!Z42+P7_OUL!Z42+P8_PER!Z42+P9_TET!Z42+P10_VIL!Z42</f>
        <v>0</v>
      </c>
      <c r="AA42" s="116"/>
      <c r="AB42" s="315">
        <f>LP_EIN!AB42+P2_AAR!AB42+P3_CAR!AB42+P4_GDA!AB42+P5_IAS!AB42+P6_VES!AB42+P7_OUL!AB42+P8_PER!AB42+P9_TET!AB42+P10_VIL!AB42</f>
        <v>2016</v>
      </c>
      <c r="AC42" s="315">
        <f>LP_EIN!AC42+P2_AAR!AC42+P3_CAR!AC42+P4_GDA!AC42+P5_IAS!AC42+P6_VES!AC42+P7_OUL!AC42+P8_PER!AC42+P9_TET!AC42+P10_VIL!AC42</f>
        <v>0</v>
      </c>
      <c r="AD42" s="152">
        <f t="shared" si="53"/>
        <v>8804.25</v>
      </c>
      <c r="AF42" s="313">
        <f>LP_EIN!AF42+P2_AAR!AF42+P3_CAR!AF42+P4_GDA!AF42+P5_IAS!AF42+P6_VES!AF42+P7_OUL!AF42+P8_PER!AF42+P9_TET!AF42+P10_VIL!AF42</f>
        <v>31</v>
      </c>
      <c r="AG42" s="313">
        <f>LP_EIN!AG42+P2_AAR!AG42+P3_CAR!AG42+P4_GDA!AG42+P5_IAS!AG42+P6_VES!AG42+P7_OUL!AG42+P8_PER!AG42+P9_TET!AG42+P10_VIL!AG42</f>
        <v>6465</v>
      </c>
      <c r="AH42" s="314">
        <f>LP_EIN!AH42+P2_AAR!AH42+P3_CAR!AH42+P4_GDA!AH42+P5_IAS!AH42+P6_VES!AH42+P7_OUL!AH42+P8_PER!AH42+P9_TET!AH42+P10_VIL!AH42</f>
        <v>323.25</v>
      </c>
      <c r="AI42" s="315">
        <f>LP_EIN!AI42+P2_AAR!AI42+P3_CAR!AI42+P4_GDA!AI42+P5_IAS!AI42+P6_VES!AI42+P7_OUL!AI42+P8_PER!AI42+P9_TET!AI42+P10_VIL!AI42</f>
        <v>0</v>
      </c>
      <c r="AJ42" s="116"/>
      <c r="AK42" s="315">
        <f>LP_EIN!AK42+P2_AAR!AK42+P3_CAR!AK42+P4_GDA!AK42+P5_IAS!AK42+P6_VES!AK42+P7_OUL!AK42+P8_PER!AK42+P9_TET!AK42+P10_VIL!AK42</f>
        <v>2016</v>
      </c>
      <c r="AL42" s="315">
        <f>LP_EIN!AL42+P2_AAR!AL42+P3_CAR!AL42+P4_GDA!AL42+P5_IAS!AL42+P6_VES!AL42+P7_OUL!AL42+P8_PER!AL42+P9_TET!AL42+P10_VIL!AL42</f>
        <v>0</v>
      </c>
      <c r="AM42" s="152">
        <f t="shared" si="54"/>
        <v>8804.25</v>
      </c>
      <c r="AO42" s="233" t="str">
        <f t="shared" si="8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316">
        <f>LP_EIN!E43+P2_AAR!E43+P3_CAR!E43+P4_GDA!E43+P5_IAS!E43+P6_VES!E43+P7_OUL!E43+P8_PER!E43+P9_TET!E43+P10_VIL!E43</f>
        <v>62</v>
      </c>
      <c r="F43" s="316">
        <f>LP_EIN!F43+P2_AAR!F43+P3_CAR!F43+P4_GDA!F43+P5_IAS!F43+P6_VES!F43+P7_OUL!F43+P8_PER!F43+P9_TET!F43+P10_VIL!F43</f>
        <v>12930</v>
      </c>
      <c r="G43" s="317">
        <f>LP_EIN!G43+P2_AAR!G43+P3_CAR!G43+P4_GDA!G43+P5_IAS!G43+P6_VES!G43+P7_OUL!G43+P8_PER!G43+P9_TET!G43+P10_VIL!G43</f>
        <v>646.5</v>
      </c>
      <c r="H43" s="318">
        <f>LP_EIN!H43+P2_AAR!H43+P3_CAR!H43+P4_GDA!H43+P5_IAS!H43+P6_VES!H43+P7_OUL!H43+P8_PER!H43+P9_TET!H43+P10_VIL!H43</f>
        <v>22000</v>
      </c>
      <c r="I43" s="343"/>
      <c r="J43" s="318">
        <f>LP_EIN!J43+P2_AAR!J43+P3_CAR!J43+P4_GDA!J43+P5_IAS!J43+P6_VES!J43+P7_OUL!J43+P8_PER!J43+P9_TET!J43+P10_VIL!J43</f>
        <v>1500</v>
      </c>
      <c r="K43" s="318">
        <f>LP_EIN!K43+P2_AAR!K43+P3_CAR!K43+P4_GDA!K43+P5_IAS!K43+P6_VES!K43+P7_OUL!K43+P8_PER!K43+P9_TET!K43+P10_VIL!K43</f>
        <v>0</v>
      </c>
      <c r="L43" s="153">
        <f t="shared" si="51"/>
        <v>37076.5</v>
      </c>
      <c r="N43" s="316">
        <f>LP_EIN!N43+P2_AAR!N43+P3_CAR!N43+P4_GDA!N43+P5_IAS!N43+P6_VES!N43+P7_OUL!N43+P8_PER!N43+P9_TET!N43+P10_VIL!N43</f>
        <v>62</v>
      </c>
      <c r="O43" s="316">
        <f>LP_EIN!O43+P2_AAR!O43+P3_CAR!O43+P4_GDA!O43+P5_IAS!O43+P6_VES!O43+P7_OUL!O43+P8_PER!O43+P9_TET!O43+P10_VIL!O43</f>
        <v>12930</v>
      </c>
      <c r="P43" s="317">
        <f>LP_EIN!P43+P2_AAR!P43+P3_CAR!P43+P4_GDA!P43+P5_IAS!P43+P6_VES!P43+P7_OUL!P43+P8_PER!P43+P9_TET!P43+P10_VIL!P43</f>
        <v>646.5</v>
      </c>
      <c r="Q43" s="318">
        <f>LP_EIN!Q43+P2_AAR!Q43+P3_CAR!Q43+P4_GDA!Q43+P5_IAS!Q43+P6_VES!Q43+P7_OUL!Q43+P8_PER!Q43+P9_TET!Q43+P10_VIL!Q43</f>
        <v>22000</v>
      </c>
      <c r="R43" s="121"/>
      <c r="S43" s="318">
        <f>LP_EIN!S43+P2_AAR!S43+P3_CAR!S43+P4_GDA!S43+P5_IAS!S43+P6_VES!S43+P7_OUL!S43+P8_PER!S43+P9_TET!S43+P10_VIL!S43</f>
        <v>1500</v>
      </c>
      <c r="T43" s="318">
        <f>LP_EIN!T43+P2_AAR!T43+P3_CAR!T43+P4_GDA!T43+P5_IAS!T43+P6_VES!T43+P7_OUL!T43+P8_PER!T43+P9_TET!T43+P10_VIL!T43</f>
        <v>0</v>
      </c>
      <c r="U43" s="153">
        <f t="shared" si="52"/>
        <v>37076.5</v>
      </c>
      <c r="W43" s="316">
        <f>LP_EIN!W43+P2_AAR!W43+P3_CAR!W43+P4_GDA!W43+P5_IAS!W43+P6_VES!W43+P7_OUL!W43+P8_PER!W43+P9_TET!W43+P10_VIL!W43</f>
        <v>0</v>
      </c>
      <c r="X43" s="316">
        <f>LP_EIN!X43+P2_AAR!X43+P3_CAR!X43+P4_GDA!X43+P5_IAS!X43+P6_VES!X43+P7_OUL!X43+P8_PER!X43+P9_TET!X43+P10_VIL!X43</f>
        <v>0</v>
      </c>
      <c r="Y43" s="317">
        <f>LP_EIN!Y43+P2_AAR!Y43+P3_CAR!Y43+P4_GDA!Y43+P5_IAS!Y43+P6_VES!Y43+P7_OUL!Y43+P8_PER!Y43+P9_TET!Y43+P10_VIL!Y43</f>
        <v>0</v>
      </c>
      <c r="Z43" s="318">
        <f>LP_EIN!Z43+P2_AAR!Z43+P3_CAR!Z43+P4_GDA!Z43+P5_IAS!Z43+P6_VES!Z43+P7_OUL!Z43+P8_PER!Z43+P9_TET!Z43+P10_VIL!Z43</f>
        <v>0</v>
      </c>
      <c r="AA43" s="121"/>
      <c r="AB43" s="318">
        <f>LP_EIN!AB43+P2_AAR!AB43+P3_CAR!AB43+P4_GDA!AB43+P5_IAS!AB43+P6_VES!AB43+P7_OUL!AB43+P8_PER!AB43+P9_TET!AB43+P10_VIL!AB43</f>
        <v>0</v>
      </c>
      <c r="AC43" s="318">
        <f>LP_EIN!AC43+P2_AAR!AC43+P3_CAR!AC43+P4_GDA!AC43+P5_IAS!AC43+P6_VES!AC43+P7_OUL!AC43+P8_PER!AC43+P9_TET!AC43+P10_VIL!AC43</f>
        <v>0</v>
      </c>
      <c r="AD43" s="153">
        <f t="shared" si="53"/>
        <v>0</v>
      </c>
      <c r="AF43" s="316">
        <f>LP_EIN!AF43+P2_AAR!AF43+P3_CAR!AF43+P4_GDA!AF43+P5_IAS!AF43+P6_VES!AF43+P7_OUL!AF43+P8_PER!AF43+P9_TET!AF43+P10_VIL!AF43</f>
        <v>0</v>
      </c>
      <c r="AG43" s="316">
        <f>LP_EIN!AG43+P2_AAR!AG43+P3_CAR!AG43+P4_GDA!AG43+P5_IAS!AG43+P6_VES!AG43+P7_OUL!AG43+P8_PER!AG43+P9_TET!AG43+P10_VIL!AG43</f>
        <v>0</v>
      </c>
      <c r="AH43" s="317">
        <f>LP_EIN!AH43+P2_AAR!AH43+P3_CAR!AH43+P4_GDA!AH43+P5_IAS!AH43+P6_VES!AH43+P7_OUL!AH43+P8_PER!AH43+P9_TET!AH43+P10_VIL!AH43</f>
        <v>0</v>
      </c>
      <c r="AI43" s="318">
        <f>LP_EIN!AI43+P2_AAR!AI43+P3_CAR!AI43+P4_GDA!AI43+P5_IAS!AI43+P6_VES!AI43+P7_OUL!AI43+P8_PER!AI43+P9_TET!AI43+P10_VIL!AI43</f>
        <v>0</v>
      </c>
      <c r="AJ43" s="121"/>
      <c r="AK43" s="318">
        <f>LP_EIN!AK43+P2_AAR!AK43+P3_CAR!AK43+P4_GDA!AK43+P5_IAS!AK43+P6_VES!AK43+P7_OUL!AK43+P8_PER!AK43+P9_TET!AK43+P10_VIL!AK43</f>
        <v>0</v>
      </c>
      <c r="AL43" s="318">
        <f>LP_EIN!AL43+P2_AAR!AL43+P3_CAR!AL43+P4_GDA!AL43+P5_IAS!AL43+P6_VES!AL43+P7_OUL!AL43+P8_PER!AL43+P9_TET!AL43+P10_VIL!AL43</f>
        <v>0</v>
      </c>
      <c r="AM43" s="153">
        <f t="shared" si="54"/>
        <v>0</v>
      </c>
      <c r="AO43" s="233" t="str">
        <f t="shared" si="8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STAFF_DAYS!E44</f>
        <v>31</v>
      </c>
      <c r="F44" s="110">
        <f>SUM(F45:F59)</f>
        <v>38615</v>
      </c>
      <c r="G44" s="110">
        <f t="shared" ref="G44:H44" si="55">SUM(G45:G59)</f>
        <v>1930.75</v>
      </c>
      <c r="H44" s="110">
        <f t="shared" si="55"/>
        <v>0</v>
      </c>
      <c r="I44" s="110"/>
      <c r="J44" s="110">
        <f t="shared" ref="J44:L44" si="56">SUM(J45:J59)</f>
        <v>10000</v>
      </c>
      <c r="K44" s="110">
        <f t="shared" si="56"/>
        <v>0</v>
      </c>
      <c r="L44" s="111">
        <f t="shared" si="56"/>
        <v>50545.75</v>
      </c>
      <c r="N44" s="110">
        <f>STAFF_DAYS!N44</f>
        <v>17</v>
      </c>
      <c r="O44" s="110">
        <f>SUM(O45:O59)</f>
        <v>15265</v>
      </c>
      <c r="P44" s="110">
        <f t="shared" ref="P44:Q44" si="57">SUM(P45:P59)</f>
        <v>763.25</v>
      </c>
      <c r="Q44" s="110">
        <f t="shared" si="57"/>
        <v>0</v>
      </c>
      <c r="R44" s="110"/>
      <c r="S44" s="110">
        <f t="shared" ref="S44:U44" si="58">SUM(S45:S59)</f>
        <v>6000</v>
      </c>
      <c r="T44" s="110">
        <f t="shared" si="58"/>
        <v>0</v>
      </c>
      <c r="U44" s="111">
        <f t="shared" si="58"/>
        <v>22028.25</v>
      </c>
      <c r="W44" s="110">
        <f>STAFF_DAYS!W44</f>
        <v>4250</v>
      </c>
      <c r="X44" s="110">
        <f>SUM(X45:X59)</f>
        <v>3055</v>
      </c>
      <c r="Y44" s="110">
        <f t="shared" ref="Y44:Z44" si="59">SUM(Y45:Y59)</f>
        <v>152.75</v>
      </c>
      <c r="Z44" s="110">
        <f t="shared" si="59"/>
        <v>0</v>
      </c>
      <c r="AA44" s="110"/>
      <c r="AB44" s="110">
        <f t="shared" ref="AB44:AD44" si="60">SUM(AB45:AB59)</f>
        <v>2000</v>
      </c>
      <c r="AC44" s="110">
        <f t="shared" si="60"/>
        <v>0</v>
      </c>
      <c r="AD44" s="111">
        <f t="shared" si="60"/>
        <v>5207.75</v>
      </c>
      <c r="AF44" s="110">
        <f>STAFF_DAYS!AF44</f>
        <v>0</v>
      </c>
      <c r="AG44" s="110">
        <f>SUM(AG45:AG59)</f>
        <v>20295</v>
      </c>
      <c r="AH44" s="110">
        <f t="shared" ref="AH44:AI44" si="61">SUM(AH45:AH59)</f>
        <v>1014.75</v>
      </c>
      <c r="AI44" s="110">
        <f t="shared" si="61"/>
        <v>0</v>
      </c>
      <c r="AJ44" s="110"/>
      <c r="AK44" s="110">
        <f t="shared" ref="AK44:AM44" si="62">SUM(AK45:AK59)</f>
        <v>2000</v>
      </c>
      <c r="AL44" s="110">
        <f t="shared" si="62"/>
        <v>0</v>
      </c>
      <c r="AM44" s="111">
        <f t="shared" si="62"/>
        <v>23309.75</v>
      </c>
      <c r="AO44" s="237" t="str">
        <f t="shared" si="8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313">
        <f>LP_EIN!E45+P2_AAR!E45+P3_CAR!E45+P4_GDA!E45+P5_IAS!E45+P6_VES!E45+P7_OUL!E45+P8_PER!E45+P9_TET!E45+P10_VIL!E45</f>
        <v>11</v>
      </c>
      <c r="F45" s="313">
        <f>LP_EIN!F45+P2_AAR!F45+P3_CAR!F45+P4_GDA!F45+P5_IAS!F45+P6_VES!F45+P7_OUL!F45+P8_PER!F45+P9_TET!F45+P10_VIL!F45</f>
        <v>2335</v>
      </c>
      <c r="G45" s="314">
        <f>LP_EIN!G45+P2_AAR!G45+P3_CAR!G45+P4_GDA!G45+P5_IAS!G45+P6_VES!G45+P7_OUL!G45+P8_PER!G45+P9_TET!G45+P10_VIL!G45</f>
        <v>116.75</v>
      </c>
      <c r="H45" s="315">
        <f>LP_EIN!H45+P2_AAR!H45+P3_CAR!H45+P4_GDA!H45+P5_IAS!H45+P6_VES!H45+P7_OUL!H45+P8_PER!H45+P9_TET!H45+P10_VIL!H45</f>
        <v>0</v>
      </c>
      <c r="I45" s="342"/>
      <c r="J45" s="315">
        <f>LP_EIN!J45+P2_AAR!J45+P3_CAR!J45+P4_GDA!J45+P5_IAS!J45+P6_VES!J45+P7_OUL!J45+P8_PER!J45+P9_TET!J45+P10_VIL!J45</f>
        <v>5000</v>
      </c>
      <c r="K45" s="315">
        <f>LP_EIN!K45+P2_AAR!K45+P3_CAR!K45+P4_GDA!K45+P5_IAS!K45+P6_VES!K45+P7_OUL!K45+P8_PER!K45+P9_TET!K45+P10_VIL!K45</f>
        <v>0</v>
      </c>
      <c r="L45" s="152">
        <f t="shared" ref="L45:L59" si="63">SUM(F45:K45)</f>
        <v>7451.75</v>
      </c>
      <c r="N45" s="313">
        <f>LP_EIN!N45+P2_AAR!N45+P3_CAR!N45+P4_GDA!N45+P5_IAS!N45+P6_VES!N45+P7_OUL!N45+P8_PER!N45+P9_TET!N45+P10_VIL!N45</f>
        <v>11</v>
      </c>
      <c r="O45" s="313">
        <f>LP_EIN!O45+P2_AAR!O45+P3_CAR!O45+P4_GDA!O45+P5_IAS!O45+P6_VES!O45+P7_OUL!O45+P8_PER!O45+P9_TET!O45+P10_VIL!O45</f>
        <v>2335</v>
      </c>
      <c r="P45" s="314">
        <f>LP_EIN!P45+P2_AAR!P45+P3_CAR!P45+P4_GDA!P45+P5_IAS!P45+P6_VES!P45+P7_OUL!P45+P8_PER!P45+P9_TET!P45+P10_VIL!P45</f>
        <v>116.75</v>
      </c>
      <c r="Q45" s="315">
        <f>LP_EIN!Q45+P2_AAR!Q45+P3_CAR!Q45+P4_GDA!Q45+P5_IAS!Q45+P6_VES!Q45+P7_OUL!Q45+P8_PER!Q45+P9_TET!Q45+P10_VIL!Q45</f>
        <v>0</v>
      </c>
      <c r="R45" s="116"/>
      <c r="S45" s="315">
        <f>LP_EIN!S45+P2_AAR!S45+P3_CAR!S45+P4_GDA!S45+P5_IAS!S45+P6_VES!S45+P7_OUL!S45+P8_PER!S45+P9_TET!S45+P10_VIL!S45</f>
        <v>5000</v>
      </c>
      <c r="T45" s="315">
        <f>LP_EIN!T45+P2_AAR!T45+P3_CAR!T45+P4_GDA!T45+P5_IAS!T45+P6_VES!T45+P7_OUL!T45+P8_PER!T45+P9_TET!T45+P10_VIL!T45</f>
        <v>0</v>
      </c>
      <c r="U45" s="152">
        <f t="shared" ref="U45:U59" si="64">SUM(O45:T45)</f>
        <v>7451.75</v>
      </c>
      <c r="W45" s="313">
        <f>LP_EIN!W45+P2_AAR!W45+P3_CAR!W45+P4_GDA!W45+P5_IAS!W45+P6_VES!W45+P7_OUL!W45+P8_PER!W45+P9_TET!W45+P10_VIL!W45</f>
        <v>0</v>
      </c>
      <c r="X45" s="313">
        <f>LP_EIN!X45+P2_AAR!X45+P3_CAR!X45+P4_GDA!X45+P5_IAS!X45+P6_VES!X45+P7_OUL!X45+P8_PER!X45+P9_TET!X45+P10_VIL!X45</f>
        <v>0</v>
      </c>
      <c r="Y45" s="314">
        <f>LP_EIN!Y45+P2_AAR!Y45+P3_CAR!Y45+P4_GDA!Y45+P5_IAS!Y45+P6_VES!Y45+P7_OUL!Y45+P8_PER!Y45+P9_TET!Y45+P10_VIL!Y45</f>
        <v>0</v>
      </c>
      <c r="Z45" s="315">
        <f>LP_EIN!Z45+P2_AAR!Z45+P3_CAR!Z45+P4_GDA!Z45+P5_IAS!Z45+P6_VES!Z45+P7_OUL!Z45+P8_PER!Z45+P9_TET!Z45+P10_VIL!Z45</f>
        <v>0</v>
      </c>
      <c r="AA45" s="116"/>
      <c r="AB45" s="315">
        <f>LP_EIN!AB45+P2_AAR!AB45+P3_CAR!AB45+P4_GDA!AB45+P5_IAS!AB45+P6_VES!AB45+P7_OUL!AB45+P8_PER!AB45+P9_TET!AB45+P10_VIL!AB45</f>
        <v>0</v>
      </c>
      <c r="AC45" s="315">
        <f>LP_EIN!AC45+P2_AAR!AC45+P3_CAR!AC45+P4_GDA!AC45+P5_IAS!AC45+P6_VES!AC45+P7_OUL!AC45+P8_PER!AC45+P9_TET!AC45+P10_VIL!AC45</f>
        <v>0</v>
      </c>
      <c r="AD45" s="152">
        <f t="shared" ref="AD45:AD59" si="65">SUM(X45:AC45)</f>
        <v>0</v>
      </c>
      <c r="AF45" s="313">
        <f>LP_EIN!AF45+P2_AAR!AF45+P3_CAR!AF45+P4_GDA!AF45+P5_IAS!AF45+P6_VES!AF45+P7_OUL!AF45+P8_PER!AF45+P9_TET!AF45+P10_VIL!AF45</f>
        <v>0</v>
      </c>
      <c r="AG45" s="313">
        <f>LP_EIN!AG45+P2_AAR!AG45+P3_CAR!AG45+P4_GDA!AG45+P5_IAS!AG45+P6_VES!AG45+P7_OUL!AG45+P8_PER!AG45+P9_TET!AG45+P10_VIL!AG45</f>
        <v>0</v>
      </c>
      <c r="AH45" s="314">
        <f>LP_EIN!AH45+P2_AAR!AH45+P3_CAR!AH45+P4_GDA!AH45+P5_IAS!AH45+P6_VES!AH45+P7_OUL!AH45+P8_PER!AH45+P9_TET!AH45+P10_VIL!AH45</f>
        <v>0</v>
      </c>
      <c r="AI45" s="315">
        <f>LP_EIN!AI45+P2_AAR!AI45+P3_CAR!AI45+P4_GDA!AI45+P5_IAS!AI45+P6_VES!AI45+P7_OUL!AI45+P8_PER!AI45+P9_TET!AI45+P10_VIL!AI45</f>
        <v>0</v>
      </c>
      <c r="AJ45" s="116"/>
      <c r="AK45" s="315">
        <f>LP_EIN!AK45+P2_AAR!AK45+P3_CAR!AK45+P4_GDA!AK45+P5_IAS!AK45+P6_VES!AK45+P7_OUL!AK45+P8_PER!AK45+P9_TET!AK45+P10_VIL!AK45</f>
        <v>0</v>
      </c>
      <c r="AL45" s="315">
        <f>LP_EIN!AL45+P2_AAR!AL45+P3_CAR!AL45+P4_GDA!AL45+P5_IAS!AL45+P6_VES!AL45+P7_OUL!AL45+P8_PER!AL45+P9_TET!AL45+P10_VIL!AL45</f>
        <v>0</v>
      </c>
      <c r="AM45" s="152">
        <f t="shared" ref="AM45:AM59" si="66">SUM(AG45:AL45)</f>
        <v>0</v>
      </c>
      <c r="AO45" s="233" t="str">
        <f t="shared" si="8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313">
        <f>LP_EIN!E46+P2_AAR!E46+P3_CAR!E46+P4_GDA!E46+P5_IAS!E46+P6_VES!E46+P7_OUL!E46+P8_PER!E46+P9_TET!E46+P10_VIL!E46</f>
        <v>10</v>
      </c>
      <c r="F46" s="313">
        <f>LP_EIN!F46+P2_AAR!F46+P3_CAR!F46+P4_GDA!F46+P5_IAS!F46+P6_VES!F46+P7_OUL!F46+P8_PER!F46+P9_TET!F46+P10_VIL!F46</f>
        <v>1975</v>
      </c>
      <c r="G46" s="314">
        <f>LP_EIN!G46+P2_AAR!G46+P3_CAR!G46+P4_GDA!G46+P5_IAS!G46+P6_VES!G46+P7_OUL!G46+P8_PER!G46+P9_TET!G46+P10_VIL!G46</f>
        <v>98.75</v>
      </c>
      <c r="H46" s="315">
        <f>LP_EIN!H46+P2_AAR!H46+P3_CAR!H46+P4_GDA!H46+P5_IAS!H46+P6_VES!H46+P7_OUL!H46+P8_PER!H46+P9_TET!H46+P10_VIL!H46</f>
        <v>0</v>
      </c>
      <c r="I46" s="342"/>
      <c r="J46" s="315">
        <f>LP_EIN!J46+P2_AAR!J46+P3_CAR!J46+P4_GDA!J46+P5_IAS!J46+P6_VES!J46+P7_OUL!J46+P8_PER!J46+P9_TET!J46+P10_VIL!J46</f>
        <v>0</v>
      </c>
      <c r="K46" s="315">
        <f>LP_EIN!K46+P2_AAR!K46+P3_CAR!K46+P4_GDA!K46+P5_IAS!K46+P6_VES!K46+P7_OUL!K46+P8_PER!K46+P9_TET!K46+P10_VIL!K46</f>
        <v>0</v>
      </c>
      <c r="L46" s="152">
        <f t="shared" si="63"/>
        <v>2073.75</v>
      </c>
      <c r="N46" s="313">
        <f>LP_EIN!N46+P2_AAR!N46+P3_CAR!N46+P4_GDA!N46+P5_IAS!N46+P6_VES!N46+P7_OUL!N46+P8_PER!N46+P9_TET!N46+P10_VIL!N46</f>
        <v>10</v>
      </c>
      <c r="O46" s="313">
        <f>LP_EIN!O46+P2_AAR!O46+P3_CAR!O46+P4_GDA!O46+P5_IAS!O46+P6_VES!O46+P7_OUL!O46+P8_PER!O46+P9_TET!O46+P10_VIL!O46</f>
        <v>1975</v>
      </c>
      <c r="P46" s="314">
        <f>LP_EIN!P46+P2_AAR!P46+P3_CAR!P46+P4_GDA!P46+P5_IAS!P46+P6_VES!P46+P7_OUL!P46+P8_PER!P46+P9_TET!P46+P10_VIL!P46</f>
        <v>98.75</v>
      </c>
      <c r="Q46" s="315">
        <f>LP_EIN!Q46+P2_AAR!Q46+P3_CAR!Q46+P4_GDA!Q46+P5_IAS!Q46+P6_VES!Q46+P7_OUL!Q46+P8_PER!Q46+P9_TET!Q46+P10_VIL!Q46</f>
        <v>0</v>
      </c>
      <c r="R46" s="116"/>
      <c r="S46" s="315">
        <f>LP_EIN!S46+P2_AAR!S46+P3_CAR!S46+P4_GDA!S46+P5_IAS!S46+P6_VES!S46+P7_OUL!S46+P8_PER!S46+P9_TET!S46+P10_VIL!S46</f>
        <v>0</v>
      </c>
      <c r="T46" s="315">
        <f>LP_EIN!T46+P2_AAR!T46+P3_CAR!T46+P4_GDA!T46+P5_IAS!T46+P6_VES!T46+P7_OUL!T46+P8_PER!T46+P9_TET!T46+P10_VIL!T46</f>
        <v>0</v>
      </c>
      <c r="U46" s="152">
        <f t="shared" si="64"/>
        <v>2073.75</v>
      </c>
      <c r="W46" s="313">
        <f>LP_EIN!W46+P2_AAR!W46+P3_CAR!W46+P4_GDA!W46+P5_IAS!W46+P6_VES!W46+P7_OUL!W46+P8_PER!W46+P9_TET!W46+P10_VIL!W46</f>
        <v>0</v>
      </c>
      <c r="X46" s="313">
        <f>LP_EIN!X46+P2_AAR!X46+P3_CAR!X46+P4_GDA!X46+P5_IAS!X46+P6_VES!X46+P7_OUL!X46+P8_PER!X46+P9_TET!X46+P10_VIL!X46</f>
        <v>0</v>
      </c>
      <c r="Y46" s="314">
        <f>LP_EIN!Y46+P2_AAR!Y46+P3_CAR!Y46+P4_GDA!Y46+P5_IAS!Y46+P6_VES!Y46+P7_OUL!Y46+P8_PER!Y46+P9_TET!Y46+P10_VIL!Y46</f>
        <v>0</v>
      </c>
      <c r="Z46" s="315">
        <f>LP_EIN!Z46+P2_AAR!Z46+P3_CAR!Z46+P4_GDA!Z46+P5_IAS!Z46+P6_VES!Z46+P7_OUL!Z46+P8_PER!Z46+P9_TET!Z46+P10_VIL!Z46</f>
        <v>0</v>
      </c>
      <c r="AA46" s="116"/>
      <c r="AB46" s="315">
        <f>LP_EIN!AB46+P2_AAR!AB46+P3_CAR!AB46+P4_GDA!AB46+P5_IAS!AB46+P6_VES!AB46+P7_OUL!AB46+P8_PER!AB46+P9_TET!AB46+P10_VIL!AB46</f>
        <v>0</v>
      </c>
      <c r="AC46" s="315">
        <f>LP_EIN!AC46+P2_AAR!AC46+P3_CAR!AC46+P4_GDA!AC46+P5_IAS!AC46+P6_VES!AC46+P7_OUL!AC46+P8_PER!AC46+P9_TET!AC46+P10_VIL!AC46</f>
        <v>0</v>
      </c>
      <c r="AD46" s="152">
        <f t="shared" si="65"/>
        <v>0</v>
      </c>
      <c r="AF46" s="313">
        <f>LP_EIN!AF46+P2_AAR!AF46+P3_CAR!AF46+P4_GDA!AF46+P5_IAS!AF46+P6_VES!AF46+P7_OUL!AF46+P8_PER!AF46+P9_TET!AF46+P10_VIL!AF46</f>
        <v>0</v>
      </c>
      <c r="AG46" s="313">
        <f>LP_EIN!AG46+P2_AAR!AG46+P3_CAR!AG46+P4_GDA!AG46+P5_IAS!AG46+P6_VES!AG46+P7_OUL!AG46+P8_PER!AG46+P9_TET!AG46+P10_VIL!AG46</f>
        <v>0</v>
      </c>
      <c r="AH46" s="314">
        <f>LP_EIN!AH46+P2_AAR!AH46+P3_CAR!AH46+P4_GDA!AH46+P5_IAS!AH46+P6_VES!AH46+P7_OUL!AH46+P8_PER!AH46+P9_TET!AH46+P10_VIL!AH46</f>
        <v>0</v>
      </c>
      <c r="AI46" s="315">
        <f>LP_EIN!AI46+P2_AAR!AI46+P3_CAR!AI46+P4_GDA!AI46+P5_IAS!AI46+P6_VES!AI46+P7_OUL!AI46+P8_PER!AI46+P9_TET!AI46+P10_VIL!AI46</f>
        <v>0</v>
      </c>
      <c r="AJ46" s="116"/>
      <c r="AK46" s="315">
        <f>LP_EIN!AK46+P2_AAR!AK46+P3_CAR!AK46+P4_GDA!AK46+P5_IAS!AK46+P6_VES!AK46+P7_OUL!AK46+P8_PER!AK46+P9_TET!AK46+P10_VIL!AK46</f>
        <v>0</v>
      </c>
      <c r="AL46" s="315">
        <f>LP_EIN!AL46+P2_AAR!AL46+P3_CAR!AL46+P4_GDA!AL46+P5_IAS!AL46+P6_VES!AL46+P7_OUL!AL46+P8_PER!AL46+P9_TET!AL46+P10_VIL!AL46</f>
        <v>0</v>
      </c>
      <c r="AM46" s="152">
        <f t="shared" si="66"/>
        <v>0</v>
      </c>
      <c r="AO46" s="233" t="str">
        <f t="shared" si="8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313">
        <f>LP_EIN!E47+P2_AAR!E47+P3_CAR!E47+P4_GDA!E47+P5_IAS!E47+P6_VES!E47+P7_OUL!E47+P8_PER!E47+P9_TET!E47+P10_VIL!E47</f>
        <v>10</v>
      </c>
      <c r="F47" s="313">
        <f>LP_EIN!F47+P2_AAR!F47+P3_CAR!F47+P4_GDA!F47+P5_IAS!F47+P6_VES!F47+P7_OUL!F47+P8_PER!F47+P9_TET!F47+P10_VIL!F47</f>
        <v>1975</v>
      </c>
      <c r="G47" s="314">
        <f>LP_EIN!G47+P2_AAR!G47+P3_CAR!G47+P4_GDA!G47+P5_IAS!G47+P6_VES!G47+P7_OUL!G47+P8_PER!G47+P9_TET!G47+P10_VIL!G47</f>
        <v>98.75</v>
      </c>
      <c r="H47" s="315">
        <f>LP_EIN!H47+P2_AAR!H47+P3_CAR!H47+P4_GDA!H47+P5_IAS!H47+P6_VES!H47+P7_OUL!H47+P8_PER!H47+P9_TET!H47+P10_VIL!H47</f>
        <v>0</v>
      </c>
      <c r="I47" s="342"/>
      <c r="J47" s="315">
        <f>LP_EIN!J47+P2_AAR!J47+P3_CAR!J47+P4_GDA!J47+P5_IAS!J47+P6_VES!J47+P7_OUL!J47+P8_PER!J47+P9_TET!J47+P10_VIL!J47</f>
        <v>0</v>
      </c>
      <c r="K47" s="315">
        <f>LP_EIN!K47+P2_AAR!K47+P3_CAR!K47+P4_GDA!K47+P5_IAS!K47+P6_VES!K47+P7_OUL!K47+P8_PER!K47+P9_TET!K47+P10_VIL!K47</f>
        <v>0</v>
      </c>
      <c r="L47" s="152">
        <f t="shared" si="63"/>
        <v>2073.75</v>
      </c>
      <c r="N47" s="313">
        <f>LP_EIN!N47+P2_AAR!N47+P3_CAR!N47+P4_GDA!N47+P5_IAS!N47+P6_VES!N47+P7_OUL!N47+P8_PER!N47+P9_TET!N47+P10_VIL!N47</f>
        <v>10</v>
      </c>
      <c r="O47" s="313">
        <f>LP_EIN!O47+P2_AAR!O47+P3_CAR!O47+P4_GDA!O47+P5_IAS!O47+P6_VES!O47+P7_OUL!O47+P8_PER!O47+P9_TET!O47+P10_VIL!O47</f>
        <v>1975</v>
      </c>
      <c r="P47" s="314">
        <f>LP_EIN!P47+P2_AAR!P47+P3_CAR!P47+P4_GDA!P47+P5_IAS!P47+P6_VES!P47+P7_OUL!P47+P8_PER!P47+P9_TET!P47+P10_VIL!P47</f>
        <v>98.75</v>
      </c>
      <c r="Q47" s="315">
        <f>LP_EIN!Q47+P2_AAR!Q47+P3_CAR!Q47+P4_GDA!Q47+P5_IAS!Q47+P6_VES!Q47+P7_OUL!Q47+P8_PER!Q47+P9_TET!Q47+P10_VIL!Q47</f>
        <v>0</v>
      </c>
      <c r="R47" s="116"/>
      <c r="S47" s="315">
        <f>LP_EIN!S47+P2_AAR!S47+P3_CAR!S47+P4_GDA!S47+P5_IAS!S47+P6_VES!S47+P7_OUL!S47+P8_PER!S47+P9_TET!S47+P10_VIL!S47</f>
        <v>0</v>
      </c>
      <c r="T47" s="315">
        <f>LP_EIN!T47+P2_AAR!T47+P3_CAR!T47+P4_GDA!T47+P5_IAS!T47+P6_VES!T47+P7_OUL!T47+P8_PER!T47+P9_TET!T47+P10_VIL!T47</f>
        <v>0</v>
      </c>
      <c r="U47" s="152">
        <f t="shared" si="64"/>
        <v>2073.75</v>
      </c>
      <c r="W47" s="313">
        <f>LP_EIN!W47+P2_AAR!W47+P3_CAR!W47+P4_GDA!W47+P5_IAS!W47+P6_VES!W47+P7_OUL!W47+P8_PER!W47+P9_TET!W47+P10_VIL!W47</f>
        <v>0</v>
      </c>
      <c r="X47" s="313">
        <f>LP_EIN!X47+P2_AAR!X47+P3_CAR!X47+P4_GDA!X47+P5_IAS!X47+P6_VES!X47+P7_OUL!X47+P8_PER!X47+P9_TET!X47+P10_VIL!X47</f>
        <v>0</v>
      </c>
      <c r="Y47" s="314">
        <f>LP_EIN!Y47+P2_AAR!Y47+P3_CAR!Y47+P4_GDA!Y47+P5_IAS!Y47+P6_VES!Y47+P7_OUL!Y47+P8_PER!Y47+P9_TET!Y47+P10_VIL!Y47</f>
        <v>0</v>
      </c>
      <c r="Z47" s="315">
        <f>LP_EIN!Z47+P2_AAR!Z47+P3_CAR!Z47+P4_GDA!Z47+P5_IAS!Z47+P6_VES!Z47+P7_OUL!Z47+P8_PER!Z47+P9_TET!Z47+P10_VIL!Z47</f>
        <v>0</v>
      </c>
      <c r="AA47" s="116"/>
      <c r="AB47" s="315">
        <f>LP_EIN!AB47+P2_AAR!AB47+P3_CAR!AB47+P4_GDA!AB47+P5_IAS!AB47+P6_VES!AB47+P7_OUL!AB47+P8_PER!AB47+P9_TET!AB47+P10_VIL!AB47</f>
        <v>0</v>
      </c>
      <c r="AC47" s="315">
        <f>LP_EIN!AC47+P2_AAR!AC47+P3_CAR!AC47+P4_GDA!AC47+P5_IAS!AC47+P6_VES!AC47+P7_OUL!AC47+P8_PER!AC47+P9_TET!AC47+P10_VIL!AC47</f>
        <v>0</v>
      </c>
      <c r="AD47" s="152">
        <f t="shared" si="65"/>
        <v>0</v>
      </c>
      <c r="AF47" s="313">
        <f>LP_EIN!AF47+P2_AAR!AF47+P3_CAR!AF47+P4_GDA!AF47+P5_IAS!AF47+P6_VES!AF47+P7_OUL!AF47+P8_PER!AF47+P9_TET!AF47+P10_VIL!AF47</f>
        <v>0</v>
      </c>
      <c r="AG47" s="313">
        <f>LP_EIN!AG47+P2_AAR!AG47+P3_CAR!AG47+P4_GDA!AG47+P5_IAS!AG47+P6_VES!AG47+P7_OUL!AG47+P8_PER!AG47+P9_TET!AG47+P10_VIL!AG47</f>
        <v>0</v>
      </c>
      <c r="AH47" s="314">
        <f>LP_EIN!AH47+P2_AAR!AH47+P3_CAR!AH47+P4_GDA!AH47+P5_IAS!AH47+P6_VES!AH47+P7_OUL!AH47+P8_PER!AH47+P9_TET!AH47+P10_VIL!AH47</f>
        <v>0</v>
      </c>
      <c r="AI47" s="315">
        <f>LP_EIN!AI47+P2_AAR!AI47+P3_CAR!AI47+P4_GDA!AI47+P5_IAS!AI47+P6_VES!AI47+P7_OUL!AI47+P8_PER!AI47+P9_TET!AI47+P10_VIL!AI47</f>
        <v>0</v>
      </c>
      <c r="AJ47" s="116"/>
      <c r="AK47" s="315">
        <f>LP_EIN!AK47+P2_AAR!AK47+P3_CAR!AK47+P4_GDA!AK47+P5_IAS!AK47+P6_VES!AK47+P7_OUL!AK47+P8_PER!AK47+P9_TET!AK47+P10_VIL!AK47</f>
        <v>0</v>
      </c>
      <c r="AL47" s="315">
        <f>LP_EIN!AL47+P2_AAR!AL47+P3_CAR!AL47+P4_GDA!AL47+P5_IAS!AL47+P6_VES!AL47+P7_OUL!AL47+P8_PER!AL47+P9_TET!AL47+P10_VIL!AL47</f>
        <v>0</v>
      </c>
      <c r="AM47" s="152">
        <f t="shared" si="66"/>
        <v>0</v>
      </c>
      <c r="AO47" s="233" t="str">
        <f t="shared" si="8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313">
        <f>LP_EIN!E48+P2_AAR!E48+P3_CAR!E48+P4_GDA!E48+P5_IAS!E48+P6_VES!E48+P7_OUL!E48+P8_PER!E48+P9_TET!E48+P10_VIL!E48</f>
        <v>20</v>
      </c>
      <c r="F48" s="313">
        <f>LP_EIN!F48+P2_AAR!F48+P3_CAR!F48+P4_GDA!F48+P5_IAS!F48+P6_VES!F48+P7_OUL!F48+P8_PER!F48+P9_TET!F48+P10_VIL!F48</f>
        <v>3950</v>
      </c>
      <c r="G48" s="314">
        <f>LP_EIN!G48+P2_AAR!G48+P3_CAR!G48+P4_GDA!G48+P5_IAS!G48+P6_VES!G48+P7_OUL!G48+P8_PER!G48+P9_TET!G48+P10_VIL!G48</f>
        <v>197.5</v>
      </c>
      <c r="H48" s="315">
        <f>LP_EIN!H48+P2_AAR!H48+P3_CAR!H48+P4_GDA!H48+P5_IAS!H48+P6_VES!H48+P7_OUL!H48+P8_PER!H48+P9_TET!H48+P10_VIL!H48</f>
        <v>0</v>
      </c>
      <c r="I48" s="342"/>
      <c r="J48" s="315">
        <f>LP_EIN!J48+P2_AAR!J48+P3_CAR!J48+P4_GDA!J48+P5_IAS!J48+P6_VES!J48+P7_OUL!J48+P8_PER!J48+P9_TET!J48+P10_VIL!J48</f>
        <v>0</v>
      </c>
      <c r="K48" s="315">
        <f>LP_EIN!K48+P2_AAR!K48+P3_CAR!K48+P4_GDA!K48+P5_IAS!K48+P6_VES!K48+P7_OUL!K48+P8_PER!K48+P9_TET!K48+P10_VIL!K48</f>
        <v>0</v>
      </c>
      <c r="L48" s="152">
        <f t="shared" si="63"/>
        <v>4147.5</v>
      </c>
      <c r="N48" s="313">
        <f>LP_EIN!N48+P2_AAR!N48+P3_CAR!N48+P4_GDA!N48+P5_IAS!N48+P6_VES!N48+P7_OUL!N48+P8_PER!N48+P9_TET!N48+P10_VIL!N48</f>
        <v>20</v>
      </c>
      <c r="O48" s="313">
        <f>LP_EIN!O48+P2_AAR!O48+P3_CAR!O48+P4_GDA!O48+P5_IAS!O48+P6_VES!O48+P7_OUL!O48+P8_PER!O48+P9_TET!O48+P10_VIL!O48</f>
        <v>3950</v>
      </c>
      <c r="P48" s="314">
        <f>LP_EIN!P48+P2_AAR!P48+P3_CAR!P48+P4_GDA!P48+P5_IAS!P48+P6_VES!P48+P7_OUL!P48+P8_PER!P48+P9_TET!P48+P10_VIL!P48</f>
        <v>197.5</v>
      </c>
      <c r="Q48" s="315">
        <f>LP_EIN!Q48+P2_AAR!Q48+P3_CAR!Q48+P4_GDA!Q48+P5_IAS!Q48+P6_VES!Q48+P7_OUL!Q48+P8_PER!Q48+P9_TET!Q48+P10_VIL!Q48</f>
        <v>0</v>
      </c>
      <c r="R48" s="116"/>
      <c r="S48" s="315">
        <f>LP_EIN!S48+P2_AAR!S48+P3_CAR!S48+P4_GDA!S48+P5_IAS!S48+P6_VES!S48+P7_OUL!S48+P8_PER!S48+P9_TET!S48+P10_VIL!S48</f>
        <v>0</v>
      </c>
      <c r="T48" s="315">
        <f>LP_EIN!T48+P2_AAR!T48+P3_CAR!T48+P4_GDA!T48+P5_IAS!T48+P6_VES!T48+P7_OUL!T48+P8_PER!T48+P9_TET!T48+P10_VIL!T48</f>
        <v>0</v>
      </c>
      <c r="U48" s="152">
        <f t="shared" si="64"/>
        <v>4147.5</v>
      </c>
      <c r="W48" s="313">
        <f>LP_EIN!W48+P2_AAR!W48+P3_CAR!W48+P4_GDA!W48+P5_IAS!W48+P6_VES!W48+P7_OUL!W48+P8_PER!W48+P9_TET!W48+P10_VIL!W48</f>
        <v>0</v>
      </c>
      <c r="X48" s="313">
        <f>LP_EIN!X48+P2_AAR!X48+P3_CAR!X48+P4_GDA!X48+P5_IAS!X48+P6_VES!X48+P7_OUL!X48+P8_PER!X48+P9_TET!X48+P10_VIL!X48</f>
        <v>0</v>
      </c>
      <c r="Y48" s="314">
        <f>LP_EIN!Y48+P2_AAR!Y48+P3_CAR!Y48+P4_GDA!Y48+P5_IAS!Y48+P6_VES!Y48+P7_OUL!Y48+P8_PER!Y48+P9_TET!Y48+P10_VIL!Y48</f>
        <v>0</v>
      </c>
      <c r="Z48" s="315">
        <f>LP_EIN!Z48+P2_AAR!Z48+P3_CAR!Z48+P4_GDA!Z48+P5_IAS!Z48+P6_VES!Z48+P7_OUL!Z48+P8_PER!Z48+P9_TET!Z48+P10_VIL!Z48</f>
        <v>0</v>
      </c>
      <c r="AA48" s="116"/>
      <c r="AB48" s="315">
        <f>LP_EIN!AB48+P2_AAR!AB48+P3_CAR!AB48+P4_GDA!AB48+P5_IAS!AB48+P6_VES!AB48+P7_OUL!AB48+P8_PER!AB48+P9_TET!AB48+P10_VIL!AB48</f>
        <v>0</v>
      </c>
      <c r="AC48" s="315">
        <f>LP_EIN!AC48+P2_AAR!AC48+P3_CAR!AC48+P4_GDA!AC48+P5_IAS!AC48+P6_VES!AC48+P7_OUL!AC48+P8_PER!AC48+P9_TET!AC48+P10_VIL!AC48</f>
        <v>0</v>
      </c>
      <c r="AD48" s="152">
        <f t="shared" si="65"/>
        <v>0</v>
      </c>
      <c r="AF48" s="313">
        <f>LP_EIN!AF48+P2_AAR!AF48+P3_CAR!AF48+P4_GDA!AF48+P5_IAS!AF48+P6_VES!AF48+P7_OUL!AF48+P8_PER!AF48+P9_TET!AF48+P10_VIL!AF48</f>
        <v>0</v>
      </c>
      <c r="AG48" s="313">
        <f>LP_EIN!AG48+P2_AAR!AG48+P3_CAR!AG48+P4_GDA!AG48+P5_IAS!AG48+P6_VES!AG48+P7_OUL!AG48+P8_PER!AG48+P9_TET!AG48+P10_VIL!AG48</f>
        <v>0</v>
      </c>
      <c r="AH48" s="314">
        <f>LP_EIN!AH48+P2_AAR!AH48+P3_CAR!AH48+P4_GDA!AH48+P5_IAS!AH48+P6_VES!AH48+P7_OUL!AH48+P8_PER!AH48+P9_TET!AH48+P10_VIL!AH48</f>
        <v>0</v>
      </c>
      <c r="AI48" s="315">
        <f>LP_EIN!AI48+P2_AAR!AI48+P3_CAR!AI48+P4_GDA!AI48+P5_IAS!AI48+P6_VES!AI48+P7_OUL!AI48+P8_PER!AI48+P9_TET!AI48+P10_VIL!AI48</f>
        <v>0</v>
      </c>
      <c r="AJ48" s="116"/>
      <c r="AK48" s="315">
        <f>LP_EIN!AK48+P2_AAR!AK48+P3_CAR!AK48+P4_GDA!AK48+P5_IAS!AK48+P6_VES!AK48+P7_OUL!AK48+P8_PER!AK48+P9_TET!AK48+P10_VIL!AK48</f>
        <v>0</v>
      </c>
      <c r="AL48" s="315">
        <f>LP_EIN!AL48+P2_AAR!AL48+P3_CAR!AL48+P4_GDA!AL48+P5_IAS!AL48+P6_VES!AL48+P7_OUL!AL48+P8_PER!AL48+P9_TET!AL48+P10_VIL!AL48</f>
        <v>0</v>
      </c>
      <c r="AM48" s="152">
        <f t="shared" si="66"/>
        <v>0</v>
      </c>
      <c r="AO48" s="233" t="str">
        <f t="shared" si="8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313">
        <f>LP_EIN!E49+P2_AAR!E49+P3_CAR!E49+P4_GDA!E49+P5_IAS!E49+P6_VES!E49+P7_OUL!E49+P8_PER!E49+P9_TET!E49+P10_VIL!E49</f>
        <v>30</v>
      </c>
      <c r="F49" s="313">
        <f>LP_EIN!F49+P2_AAR!F49+P3_CAR!F49+P4_GDA!F49+P5_IAS!F49+P6_VES!F49+P7_OUL!F49+P8_PER!F49+P9_TET!F49+P10_VIL!F49</f>
        <v>7550</v>
      </c>
      <c r="G49" s="314">
        <f>LP_EIN!G49+P2_AAR!G49+P3_CAR!G49+P4_GDA!G49+P5_IAS!G49+P6_VES!G49+P7_OUL!G49+P8_PER!G49+P9_TET!G49+P10_VIL!G49</f>
        <v>377.5</v>
      </c>
      <c r="H49" s="315">
        <f>LP_EIN!H49+P2_AAR!H49+P3_CAR!H49+P4_GDA!H49+P5_IAS!H49+P6_VES!H49+P7_OUL!H49+P8_PER!H49+P9_TET!H49+P10_VIL!H49</f>
        <v>0</v>
      </c>
      <c r="I49" s="342"/>
      <c r="J49" s="315">
        <f>LP_EIN!J49+P2_AAR!J49+P3_CAR!J49+P4_GDA!J49+P5_IAS!J49+P6_VES!J49+P7_OUL!J49+P8_PER!J49+P9_TET!J49+P10_VIL!J49</f>
        <v>0</v>
      </c>
      <c r="K49" s="315">
        <f>LP_EIN!K49+P2_AAR!K49+P3_CAR!K49+P4_GDA!K49+P5_IAS!K49+P6_VES!K49+P7_OUL!K49+P8_PER!K49+P9_TET!K49+P10_VIL!K49</f>
        <v>0</v>
      </c>
      <c r="L49" s="152">
        <f t="shared" si="63"/>
        <v>7927.5</v>
      </c>
      <c r="N49" s="313">
        <f>LP_EIN!N49+P2_AAR!N49+P3_CAR!N49+P4_GDA!N49+P5_IAS!N49+P6_VES!N49+P7_OUL!N49+P8_PER!N49+P9_TET!N49+P10_VIL!N49</f>
        <v>22</v>
      </c>
      <c r="O49" s="313">
        <f>LP_EIN!O49+P2_AAR!O49+P3_CAR!O49+P4_GDA!O49+P5_IAS!O49+P6_VES!O49+P7_OUL!O49+P8_PER!O49+P9_TET!O49+P10_VIL!O49</f>
        <v>4670</v>
      </c>
      <c r="P49" s="314">
        <f>LP_EIN!P49+P2_AAR!P49+P3_CAR!P49+P4_GDA!P49+P5_IAS!P49+P6_VES!P49+P7_OUL!P49+P8_PER!P49+P9_TET!P49+P10_VIL!P49</f>
        <v>233.5</v>
      </c>
      <c r="Q49" s="315">
        <f>LP_EIN!Q49+P2_AAR!Q49+P3_CAR!Q49+P4_GDA!Q49+P5_IAS!Q49+P6_VES!Q49+P7_OUL!Q49+P8_PER!Q49+P9_TET!Q49+P10_VIL!Q49</f>
        <v>0</v>
      </c>
      <c r="R49" s="116"/>
      <c r="S49" s="315">
        <f>LP_EIN!S49+P2_AAR!S49+P3_CAR!S49+P4_GDA!S49+P5_IAS!S49+P6_VES!S49+P7_OUL!S49+P8_PER!S49+P9_TET!S49+P10_VIL!S49</f>
        <v>0</v>
      </c>
      <c r="T49" s="315">
        <f>LP_EIN!T49+P2_AAR!T49+P3_CAR!T49+P4_GDA!T49+P5_IAS!T49+P6_VES!T49+P7_OUL!T49+P8_PER!T49+P9_TET!T49+P10_VIL!T49</f>
        <v>0</v>
      </c>
      <c r="U49" s="152">
        <f t="shared" si="64"/>
        <v>4903.5</v>
      </c>
      <c r="W49" s="313">
        <f>LP_EIN!W49+P2_AAR!W49+P3_CAR!W49+P4_GDA!W49+P5_IAS!W49+P6_VES!W49+P7_OUL!W49+P8_PER!W49+P9_TET!W49+P10_VIL!W49</f>
        <v>4</v>
      </c>
      <c r="X49" s="313">
        <f>LP_EIN!X49+P2_AAR!X49+P3_CAR!X49+P4_GDA!X49+P5_IAS!X49+P6_VES!X49+P7_OUL!X49+P8_PER!X49+P9_TET!X49+P10_VIL!X49</f>
        <v>1440</v>
      </c>
      <c r="Y49" s="314">
        <f>LP_EIN!Y49+P2_AAR!Y49+P3_CAR!Y49+P4_GDA!Y49+P5_IAS!Y49+P6_VES!Y49+P7_OUL!Y49+P8_PER!Y49+P9_TET!Y49+P10_VIL!Y49</f>
        <v>72</v>
      </c>
      <c r="Z49" s="315">
        <f>LP_EIN!Z49+P2_AAR!Z49+P3_CAR!Z49+P4_GDA!Z49+P5_IAS!Z49+P6_VES!Z49+P7_OUL!Z49+P8_PER!Z49+P9_TET!Z49+P10_VIL!Z49</f>
        <v>0</v>
      </c>
      <c r="AA49" s="116"/>
      <c r="AB49" s="315">
        <f>LP_EIN!AB49+P2_AAR!AB49+P3_CAR!AB49+P4_GDA!AB49+P5_IAS!AB49+P6_VES!AB49+P7_OUL!AB49+P8_PER!AB49+P9_TET!AB49+P10_VIL!AB49</f>
        <v>0</v>
      </c>
      <c r="AC49" s="315">
        <f>LP_EIN!AC49+P2_AAR!AC49+P3_CAR!AC49+P4_GDA!AC49+P5_IAS!AC49+P6_VES!AC49+P7_OUL!AC49+P8_PER!AC49+P9_TET!AC49+P10_VIL!AC49</f>
        <v>0</v>
      </c>
      <c r="AD49" s="152">
        <f t="shared" si="65"/>
        <v>1512</v>
      </c>
      <c r="AF49" s="313">
        <f>LP_EIN!AF49+P2_AAR!AF49+P3_CAR!AF49+P4_GDA!AF49+P5_IAS!AF49+P6_VES!AF49+P7_OUL!AF49+P8_PER!AF49+P9_TET!AF49+P10_VIL!AF49</f>
        <v>4</v>
      </c>
      <c r="AG49" s="313">
        <f>LP_EIN!AG49+P2_AAR!AG49+P3_CAR!AG49+P4_GDA!AG49+P5_IAS!AG49+P6_VES!AG49+P7_OUL!AG49+P8_PER!AG49+P9_TET!AG49+P10_VIL!AG49</f>
        <v>1440</v>
      </c>
      <c r="AH49" s="314">
        <f>LP_EIN!AH49+P2_AAR!AH49+P3_CAR!AH49+P4_GDA!AH49+P5_IAS!AH49+P6_VES!AH49+P7_OUL!AH49+P8_PER!AH49+P9_TET!AH49+P10_VIL!AH49</f>
        <v>72</v>
      </c>
      <c r="AI49" s="315">
        <f>LP_EIN!AI49+P2_AAR!AI49+P3_CAR!AI49+P4_GDA!AI49+P5_IAS!AI49+P6_VES!AI49+P7_OUL!AI49+P8_PER!AI49+P9_TET!AI49+P10_VIL!AI49</f>
        <v>0</v>
      </c>
      <c r="AJ49" s="116"/>
      <c r="AK49" s="315">
        <f>LP_EIN!AK49+P2_AAR!AK49+P3_CAR!AK49+P4_GDA!AK49+P5_IAS!AK49+P6_VES!AK49+P7_OUL!AK49+P8_PER!AK49+P9_TET!AK49+P10_VIL!AK49</f>
        <v>0</v>
      </c>
      <c r="AL49" s="315">
        <f>LP_EIN!AL49+P2_AAR!AL49+P3_CAR!AL49+P4_GDA!AL49+P5_IAS!AL49+P6_VES!AL49+P7_OUL!AL49+P8_PER!AL49+P9_TET!AL49+P10_VIL!AL49</f>
        <v>0</v>
      </c>
      <c r="AM49" s="152">
        <f t="shared" si="66"/>
        <v>1512</v>
      </c>
      <c r="AO49" s="233" t="str">
        <f t="shared" si="8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313">
        <f>LP_EIN!E50+P2_AAR!E50+P3_CAR!E50+P4_GDA!E50+P5_IAS!E50+P6_VES!E50+P7_OUL!E50+P8_PER!E50+P9_TET!E50+P10_VIL!E50</f>
        <v>10</v>
      </c>
      <c r="F50" s="313">
        <f>LP_EIN!F50+P2_AAR!F50+P3_CAR!F50+P4_GDA!F50+P5_IAS!F50+P6_VES!F50+P7_OUL!F50+P8_PER!F50+P9_TET!F50+P10_VIL!F50</f>
        <v>1975</v>
      </c>
      <c r="G50" s="314">
        <f>LP_EIN!G50+P2_AAR!G50+P3_CAR!G50+P4_GDA!G50+P5_IAS!G50+P6_VES!G50+P7_OUL!G50+P8_PER!G50+P9_TET!G50+P10_VIL!G50</f>
        <v>98.75</v>
      </c>
      <c r="H50" s="315">
        <f>LP_EIN!H50+P2_AAR!H50+P3_CAR!H50+P4_GDA!H50+P5_IAS!H50+P6_VES!H50+P7_OUL!H50+P8_PER!H50+P9_TET!H50+P10_VIL!H50</f>
        <v>0</v>
      </c>
      <c r="I50" s="342"/>
      <c r="J50" s="315">
        <f>LP_EIN!J50+P2_AAR!J50+P3_CAR!J50+P4_GDA!J50+P5_IAS!J50+P6_VES!J50+P7_OUL!J50+P8_PER!J50+P9_TET!J50+P10_VIL!J50</f>
        <v>0</v>
      </c>
      <c r="K50" s="315">
        <f>LP_EIN!K50+P2_AAR!K50+P3_CAR!K50+P4_GDA!K50+P5_IAS!K50+P6_VES!K50+P7_OUL!K50+P8_PER!K50+P9_TET!K50+P10_VIL!K50</f>
        <v>0</v>
      </c>
      <c r="L50" s="152">
        <f t="shared" si="63"/>
        <v>2073.75</v>
      </c>
      <c r="N50" s="313">
        <f>LP_EIN!N50+P2_AAR!N50+P3_CAR!N50+P4_GDA!N50+P5_IAS!N50+P6_VES!N50+P7_OUL!N50+P8_PER!N50+P9_TET!N50+P10_VIL!N50</f>
        <v>1</v>
      </c>
      <c r="O50" s="313">
        <f>LP_EIN!O50+P2_AAR!O50+P3_CAR!O50+P4_GDA!O50+P5_IAS!O50+P6_VES!O50+P7_OUL!O50+P8_PER!O50+P9_TET!O50+P10_VIL!O50</f>
        <v>360</v>
      </c>
      <c r="P50" s="314">
        <f>LP_EIN!P50+P2_AAR!P50+P3_CAR!P50+P4_GDA!P50+P5_IAS!P50+P6_VES!P50+P7_OUL!P50+P8_PER!P50+P9_TET!P50+P10_VIL!P50</f>
        <v>18</v>
      </c>
      <c r="Q50" s="315">
        <f>LP_EIN!Q50+P2_AAR!Q50+P3_CAR!Q50+P4_GDA!Q50+P5_IAS!Q50+P6_VES!Q50+P7_OUL!Q50+P8_PER!Q50+P9_TET!Q50+P10_VIL!Q50</f>
        <v>0</v>
      </c>
      <c r="R50" s="116"/>
      <c r="S50" s="315">
        <f>LP_EIN!S50+P2_AAR!S50+P3_CAR!S50+P4_GDA!S50+P5_IAS!S50+P6_VES!S50+P7_OUL!S50+P8_PER!S50+P9_TET!S50+P10_VIL!S50</f>
        <v>0</v>
      </c>
      <c r="T50" s="315">
        <f>LP_EIN!T50+P2_AAR!T50+P3_CAR!T50+P4_GDA!T50+P5_IAS!T50+P6_VES!T50+P7_OUL!T50+P8_PER!T50+P9_TET!T50+P10_VIL!T50</f>
        <v>0</v>
      </c>
      <c r="U50" s="152">
        <f t="shared" si="64"/>
        <v>378</v>
      </c>
      <c r="W50" s="313">
        <f>LP_EIN!W50+P2_AAR!W50+P3_CAR!W50+P4_GDA!W50+P5_IAS!W50+P6_VES!W50+P7_OUL!W50+P8_PER!W50+P9_TET!W50+P10_VIL!W50</f>
        <v>9</v>
      </c>
      <c r="X50" s="313">
        <f>LP_EIN!X50+P2_AAR!X50+P3_CAR!X50+P4_GDA!X50+P5_IAS!X50+P6_VES!X50+P7_OUL!X50+P8_PER!X50+P9_TET!X50+P10_VIL!X50</f>
        <v>1615</v>
      </c>
      <c r="Y50" s="314">
        <f>LP_EIN!Y50+P2_AAR!Y50+P3_CAR!Y50+P4_GDA!Y50+P5_IAS!Y50+P6_VES!Y50+P7_OUL!Y50+P8_PER!Y50+P9_TET!Y50+P10_VIL!Y50</f>
        <v>80.75</v>
      </c>
      <c r="Z50" s="315">
        <f>LP_EIN!Z50+P2_AAR!Z50+P3_CAR!Z50+P4_GDA!Z50+P5_IAS!Z50+P6_VES!Z50+P7_OUL!Z50+P8_PER!Z50+P9_TET!Z50+P10_VIL!Z50</f>
        <v>0</v>
      </c>
      <c r="AA50" s="116"/>
      <c r="AB50" s="315">
        <f>LP_EIN!AB50+P2_AAR!AB50+P3_CAR!AB50+P4_GDA!AB50+P5_IAS!AB50+P6_VES!AB50+P7_OUL!AB50+P8_PER!AB50+P9_TET!AB50+P10_VIL!AB50</f>
        <v>0</v>
      </c>
      <c r="AC50" s="315">
        <f>LP_EIN!AC50+P2_AAR!AC50+P3_CAR!AC50+P4_GDA!AC50+P5_IAS!AC50+P6_VES!AC50+P7_OUL!AC50+P8_PER!AC50+P9_TET!AC50+P10_VIL!AC50</f>
        <v>0</v>
      </c>
      <c r="AD50" s="152">
        <f t="shared" si="65"/>
        <v>1695.75</v>
      </c>
      <c r="AF50" s="313">
        <f>LP_EIN!AF50+P2_AAR!AF50+P3_CAR!AF50+P4_GDA!AF50+P5_IAS!AF50+P6_VES!AF50+P7_OUL!AF50+P8_PER!AF50+P9_TET!AF50+P10_VIL!AF50</f>
        <v>0</v>
      </c>
      <c r="AG50" s="313">
        <f>LP_EIN!AG50+P2_AAR!AG50+P3_CAR!AG50+P4_GDA!AG50+P5_IAS!AG50+P6_VES!AG50+P7_OUL!AG50+P8_PER!AG50+P9_TET!AG50+P10_VIL!AG50</f>
        <v>0</v>
      </c>
      <c r="AH50" s="314">
        <f>LP_EIN!AH50+P2_AAR!AH50+P3_CAR!AH50+P4_GDA!AH50+P5_IAS!AH50+P6_VES!AH50+P7_OUL!AH50+P8_PER!AH50+P9_TET!AH50+P10_VIL!AH50</f>
        <v>0</v>
      </c>
      <c r="AI50" s="315">
        <f>LP_EIN!AI50+P2_AAR!AI50+P3_CAR!AI50+P4_GDA!AI50+P5_IAS!AI50+P6_VES!AI50+P7_OUL!AI50+P8_PER!AI50+P9_TET!AI50+P10_VIL!AI50</f>
        <v>0</v>
      </c>
      <c r="AJ50" s="116"/>
      <c r="AK50" s="315">
        <f>LP_EIN!AK50+P2_AAR!AK50+P3_CAR!AK50+P4_GDA!AK50+P5_IAS!AK50+P6_VES!AK50+P7_OUL!AK50+P8_PER!AK50+P9_TET!AK50+P10_VIL!AK50</f>
        <v>0</v>
      </c>
      <c r="AL50" s="315">
        <f>LP_EIN!AL50+P2_AAR!AL50+P3_CAR!AL50+P4_GDA!AL50+P5_IAS!AL50+P6_VES!AL50+P7_OUL!AL50+P8_PER!AL50+P9_TET!AL50+P10_VIL!AL50</f>
        <v>0</v>
      </c>
      <c r="AM50" s="152">
        <f t="shared" si="66"/>
        <v>0</v>
      </c>
      <c r="AO50" s="233" t="str">
        <f t="shared" si="8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313">
        <f>LP_EIN!E51+P2_AAR!E51+P3_CAR!E51+P4_GDA!E51+P5_IAS!E51+P6_VES!E51+P7_OUL!E51+P8_PER!E51+P9_TET!E51+P10_VIL!E51</f>
        <v>33</v>
      </c>
      <c r="F51" s="313">
        <f>LP_EIN!F51+P2_AAR!F51+P3_CAR!F51+P4_GDA!F51+P5_IAS!F51+P6_VES!F51+P7_OUL!F51+P8_PER!F51+P9_TET!F51+P10_VIL!F51</f>
        <v>7005</v>
      </c>
      <c r="G51" s="314">
        <f>LP_EIN!G51+P2_AAR!G51+P3_CAR!G51+P4_GDA!G51+P5_IAS!G51+P6_VES!G51+P7_OUL!G51+P8_PER!G51+P9_TET!G51+P10_VIL!G51</f>
        <v>350.25</v>
      </c>
      <c r="H51" s="315">
        <f>LP_EIN!H51+P2_AAR!H51+P3_CAR!H51+P4_GDA!H51+P5_IAS!H51+P6_VES!H51+P7_OUL!H51+P8_PER!H51+P9_TET!H51+P10_VIL!H51</f>
        <v>0</v>
      </c>
      <c r="I51" s="342"/>
      <c r="J51" s="315">
        <f>LP_EIN!J51+P2_AAR!J51+P3_CAR!J51+P4_GDA!J51+P5_IAS!J51+P6_VES!J51+P7_OUL!J51+P8_PER!J51+P9_TET!J51+P10_VIL!J51</f>
        <v>5000</v>
      </c>
      <c r="K51" s="315">
        <f>LP_EIN!K51+P2_AAR!K51+P3_CAR!K51+P4_GDA!K51+P5_IAS!K51+P6_VES!K51+P7_OUL!K51+P8_PER!K51+P9_TET!K51+P10_VIL!K51</f>
        <v>0</v>
      </c>
      <c r="L51" s="152">
        <f t="shared" si="63"/>
        <v>12355.25</v>
      </c>
      <c r="N51" s="313">
        <f>LP_EIN!N51+P2_AAR!N51+P3_CAR!N51+P4_GDA!N51+P5_IAS!N51+P6_VES!N51+P7_OUL!N51+P8_PER!N51+P9_TET!N51+P10_VIL!N51</f>
        <v>0</v>
      </c>
      <c r="O51" s="313">
        <f>LP_EIN!O51+P2_AAR!O51+P3_CAR!O51+P4_GDA!O51+P5_IAS!O51+P6_VES!O51+P7_OUL!O51+P8_PER!O51+P9_TET!O51+P10_VIL!O51</f>
        <v>0</v>
      </c>
      <c r="P51" s="314">
        <f>LP_EIN!P51+P2_AAR!P51+P3_CAR!P51+P4_GDA!P51+P5_IAS!P51+P6_VES!P51+P7_OUL!P51+P8_PER!P51+P9_TET!P51+P10_VIL!P51</f>
        <v>0</v>
      </c>
      <c r="Q51" s="315">
        <f>LP_EIN!Q51+P2_AAR!Q51+P3_CAR!Q51+P4_GDA!Q51+P5_IAS!Q51+P6_VES!Q51+P7_OUL!Q51+P8_PER!Q51+P9_TET!Q51+P10_VIL!Q51</f>
        <v>0</v>
      </c>
      <c r="R51" s="116"/>
      <c r="S51" s="315">
        <f>LP_EIN!S51+P2_AAR!S51+P3_CAR!S51+P4_GDA!S51+P5_IAS!S51+P6_VES!S51+P7_OUL!S51+P8_PER!S51+P9_TET!S51+P10_VIL!S51</f>
        <v>1000</v>
      </c>
      <c r="T51" s="315">
        <f>LP_EIN!T51+P2_AAR!T51+P3_CAR!T51+P4_GDA!T51+P5_IAS!T51+P6_VES!T51+P7_OUL!T51+P8_PER!T51+P9_TET!T51+P10_VIL!T51</f>
        <v>0</v>
      </c>
      <c r="U51" s="152">
        <f t="shared" si="64"/>
        <v>1000</v>
      </c>
      <c r="W51" s="313">
        <f>LP_EIN!W51+P2_AAR!W51+P3_CAR!W51+P4_GDA!W51+P5_IAS!W51+P6_VES!W51+P7_OUL!W51+P8_PER!W51+P9_TET!W51+P10_VIL!W51</f>
        <v>0</v>
      </c>
      <c r="X51" s="313">
        <f>LP_EIN!X51+P2_AAR!X51+P3_CAR!X51+P4_GDA!X51+P5_IAS!X51+P6_VES!X51+P7_OUL!X51+P8_PER!X51+P9_TET!X51+P10_VIL!X51</f>
        <v>0</v>
      </c>
      <c r="Y51" s="314">
        <f>LP_EIN!Y51+P2_AAR!Y51+P3_CAR!Y51+P4_GDA!Y51+P5_IAS!Y51+P6_VES!Y51+P7_OUL!Y51+P8_PER!Y51+P9_TET!Y51+P10_VIL!Y51</f>
        <v>0</v>
      </c>
      <c r="Z51" s="315">
        <f>LP_EIN!Z51+P2_AAR!Z51+P3_CAR!Z51+P4_GDA!Z51+P5_IAS!Z51+P6_VES!Z51+P7_OUL!Z51+P8_PER!Z51+P9_TET!Z51+P10_VIL!Z51</f>
        <v>0</v>
      </c>
      <c r="AA51" s="116"/>
      <c r="AB51" s="315">
        <f>LP_EIN!AB51+P2_AAR!AB51+P3_CAR!AB51+P4_GDA!AB51+P5_IAS!AB51+P6_VES!AB51+P7_OUL!AB51+P8_PER!AB51+P9_TET!AB51+P10_VIL!AB51</f>
        <v>2000</v>
      </c>
      <c r="AC51" s="315">
        <f>LP_EIN!AC51+P2_AAR!AC51+P3_CAR!AC51+P4_GDA!AC51+P5_IAS!AC51+P6_VES!AC51+P7_OUL!AC51+P8_PER!AC51+P9_TET!AC51+P10_VIL!AC51</f>
        <v>0</v>
      </c>
      <c r="AD51" s="152">
        <f t="shared" si="65"/>
        <v>2000</v>
      </c>
      <c r="AF51" s="313">
        <f>LP_EIN!AF51+P2_AAR!AF51+P3_CAR!AF51+P4_GDA!AF51+P5_IAS!AF51+P6_VES!AF51+P7_OUL!AF51+P8_PER!AF51+P9_TET!AF51+P10_VIL!AF51</f>
        <v>33</v>
      </c>
      <c r="AG51" s="313">
        <f>LP_EIN!AG51+P2_AAR!AG51+P3_CAR!AG51+P4_GDA!AG51+P5_IAS!AG51+P6_VES!AG51+P7_OUL!AG51+P8_PER!AG51+P9_TET!AG51+P10_VIL!AG51</f>
        <v>7005</v>
      </c>
      <c r="AH51" s="314">
        <f>LP_EIN!AH51+P2_AAR!AH51+P3_CAR!AH51+P4_GDA!AH51+P5_IAS!AH51+P6_VES!AH51+P7_OUL!AH51+P8_PER!AH51+P9_TET!AH51+P10_VIL!AH51</f>
        <v>350.25</v>
      </c>
      <c r="AI51" s="315">
        <f>LP_EIN!AI51+P2_AAR!AI51+P3_CAR!AI51+P4_GDA!AI51+P5_IAS!AI51+P6_VES!AI51+P7_OUL!AI51+P8_PER!AI51+P9_TET!AI51+P10_VIL!AI51</f>
        <v>0</v>
      </c>
      <c r="AJ51" s="116"/>
      <c r="AK51" s="315">
        <f>LP_EIN!AK51+P2_AAR!AK51+P3_CAR!AK51+P4_GDA!AK51+P5_IAS!AK51+P6_VES!AK51+P7_OUL!AK51+P8_PER!AK51+P9_TET!AK51+P10_VIL!AK51</f>
        <v>2000</v>
      </c>
      <c r="AL51" s="315">
        <f>LP_EIN!AL51+P2_AAR!AL51+P3_CAR!AL51+P4_GDA!AL51+P5_IAS!AL51+P6_VES!AL51+P7_OUL!AL51+P8_PER!AL51+P9_TET!AL51+P10_VIL!AL51</f>
        <v>0</v>
      </c>
      <c r="AM51" s="152">
        <f t="shared" si="66"/>
        <v>9355.25</v>
      </c>
      <c r="AO51" s="233" t="str">
        <f t="shared" si="8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313">
        <f>LP_EIN!E52+P2_AAR!E52+P3_CAR!E52+P4_GDA!E52+P5_IAS!E52+P6_VES!E52+P7_OUL!E52+P8_PER!E52+P9_TET!E52+P10_VIL!E52</f>
        <v>60</v>
      </c>
      <c r="F52" s="313">
        <f>LP_EIN!F52+P2_AAR!F52+P3_CAR!F52+P4_GDA!F52+P5_IAS!F52+P6_VES!F52+P7_OUL!F52+P8_PER!F52+P9_TET!F52+P10_VIL!F52</f>
        <v>11850</v>
      </c>
      <c r="G52" s="314">
        <f>LP_EIN!G52+P2_AAR!G52+P3_CAR!G52+P4_GDA!G52+P5_IAS!G52+P6_VES!G52+P7_OUL!G52+P8_PER!G52+P9_TET!G52+P10_VIL!G52</f>
        <v>592.5</v>
      </c>
      <c r="H52" s="315">
        <f>LP_EIN!H52+P2_AAR!H52+P3_CAR!H52+P4_GDA!H52+P5_IAS!H52+P6_VES!H52+P7_OUL!H52+P8_PER!H52+P9_TET!H52+P10_VIL!H52</f>
        <v>0</v>
      </c>
      <c r="I52" s="342"/>
      <c r="J52" s="315">
        <f>LP_EIN!J52+P2_AAR!J52+P3_CAR!J52+P4_GDA!J52+P5_IAS!J52+P6_VES!J52+P7_OUL!J52+P8_PER!J52+P9_TET!J52+P10_VIL!J52</f>
        <v>0</v>
      </c>
      <c r="K52" s="315">
        <f>LP_EIN!K52+P2_AAR!K52+P3_CAR!K52+P4_GDA!K52+P5_IAS!K52+P6_VES!K52+P7_OUL!K52+P8_PER!K52+P9_TET!K52+P10_VIL!K52</f>
        <v>0</v>
      </c>
      <c r="L52" s="152">
        <f t="shared" si="63"/>
        <v>12442.5</v>
      </c>
      <c r="N52" s="313">
        <f>LP_EIN!N52+P2_AAR!N52+P3_CAR!N52+P4_GDA!N52+P5_IAS!N52+P6_VES!N52+P7_OUL!N52+P8_PER!N52+P9_TET!N52+P10_VIL!N52</f>
        <v>0</v>
      </c>
      <c r="O52" s="313">
        <f>LP_EIN!O52+P2_AAR!O52+P3_CAR!O52+P4_GDA!O52+P5_IAS!O52+P6_VES!O52+P7_OUL!O52+P8_PER!O52+P9_TET!O52+P10_VIL!O52</f>
        <v>0</v>
      </c>
      <c r="P52" s="314">
        <f>LP_EIN!P52+P2_AAR!P52+P3_CAR!P52+P4_GDA!P52+P5_IAS!P52+P6_VES!P52+P7_OUL!P52+P8_PER!P52+P9_TET!P52+P10_VIL!P52</f>
        <v>0</v>
      </c>
      <c r="Q52" s="315">
        <f>LP_EIN!Q52+P2_AAR!Q52+P3_CAR!Q52+P4_GDA!Q52+P5_IAS!Q52+P6_VES!Q52+P7_OUL!Q52+P8_PER!Q52+P9_TET!Q52+P10_VIL!Q52</f>
        <v>0</v>
      </c>
      <c r="R52" s="116"/>
      <c r="S52" s="315">
        <f>LP_EIN!S52+P2_AAR!S52+P3_CAR!S52+P4_GDA!S52+P5_IAS!S52+P6_VES!S52+P7_OUL!S52+P8_PER!S52+P9_TET!S52+P10_VIL!S52</f>
        <v>0</v>
      </c>
      <c r="T52" s="315">
        <f>LP_EIN!T52+P2_AAR!T52+P3_CAR!T52+P4_GDA!T52+P5_IAS!T52+P6_VES!T52+P7_OUL!T52+P8_PER!T52+P9_TET!T52+P10_VIL!T52</f>
        <v>0</v>
      </c>
      <c r="U52" s="152">
        <f t="shared" si="64"/>
        <v>0</v>
      </c>
      <c r="W52" s="313">
        <f>LP_EIN!W52+P2_AAR!W52+P3_CAR!W52+P4_GDA!W52+P5_IAS!W52+P6_VES!W52+P7_OUL!W52+P8_PER!W52+P9_TET!W52+P10_VIL!W52</f>
        <v>0</v>
      </c>
      <c r="X52" s="313">
        <f>LP_EIN!X52+P2_AAR!X52+P3_CAR!X52+P4_GDA!X52+P5_IAS!X52+P6_VES!X52+P7_OUL!X52+P8_PER!X52+P9_TET!X52+P10_VIL!X52</f>
        <v>0</v>
      </c>
      <c r="Y52" s="314">
        <f>LP_EIN!Y52+P2_AAR!Y52+P3_CAR!Y52+P4_GDA!Y52+P5_IAS!Y52+P6_VES!Y52+P7_OUL!Y52+P8_PER!Y52+P9_TET!Y52+P10_VIL!Y52</f>
        <v>0</v>
      </c>
      <c r="Z52" s="315">
        <f>LP_EIN!Z52+P2_AAR!Z52+P3_CAR!Z52+P4_GDA!Z52+P5_IAS!Z52+P6_VES!Z52+P7_OUL!Z52+P8_PER!Z52+P9_TET!Z52+P10_VIL!Z52</f>
        <v>0</v>
      </c>
      <c r="AA52" s="116"/>
      <c r="AB52" s="315">
        <f>LP_EIN!AB52+P2_AAR!AB52+P3_CAR!AB52+P4_GDA!AB52+P5_IAS!AB52+P6_VES!AB52+P7_OUL!AB52+P8_PER!AB52+P9_TET!AB52+P10_VIL!AB52</f>
        <v>0</v>
      </c>
      <c r="AC52" s="315">
        <f>LP_EIN!AC52+P2_AAR!AC52+P3_CAR!AC52+P4_GDA!AC52+P5_IAS!AC52+P6_VES!AC52+P7_OUL!AC52+P8_PER!AC52+P9_TET!AC52+P10_VIL!AC52</f>
        <v>0</v>
      </c>
      <c r="AD52" s="152">
        <f t="shared" si="65"/>
        <v>0</v>
      </c>
      <c r="AF52" s="313">
        <f>LP_EIN!AF52+P2_AAR!AF52+P3_CAR!AF52+P4_GDA!AF52+P5_IAS!AF52+P6_VES!AF52+P7_OUL!AF52+P8_PER!AF52+P9_TET!AF52+P10_VIL!AF52</f>
        <v>60</v>
      </c>
      <c r="AG52" s="313">
        <f>LP_EIN!AG52+P2_AAR!AG52+P3_CAR!AG52+P4_GDA!AG52+P5_IAS!AG52+P6_VES!AG52+P7_OUL!AG52+P8_PER!AG52+P9_TET!AG52+P10_VIL!AG52</f>
        <v>11850</v>
      </c>
      <c r="AH52" s="314">
        <f>LP_EIN!AH52+P2_AAR!AH52+P3_CAR!AH52+P4_GDA!AH52+P5_IAS!AH52+P6_VES!AH52+P7_OUL!AH52+P8_PER!AH52+P9_TET!AH52+P10_VIL!AH52</f>
        <v>592.5</v>
      </c>
      <c r="AI52" s="315">
        <f>LP_EIN!AI52+P2_AAR!AI52+P3_CAR!AI52+P4_GDA!AI52+P5_IAS!AI52+P6_VES!AI52+P7_OUL!AI52+P8_PER!AI52+P9_TET!AI52+P10_VIL!AI52</f>
        <v>0</v>
      </c>
      <c r="AJ52" s="116"/>
      <c r="AK52" s="315">
        <f>LP_EIN!AK52+P2_AAR!AK52+P3_CAR!AK52+P4_GDA!AK52+P5_IAS!AK52+P6_VES!AK52+P7_OUL!AK52+P8_PER!AK52+P9_TET!AK52+P10_VIL!AK52</f>
        <v>0</v>
      </c>
      <c r="AL52" s="315">
        <f>LP_EIN!AL52+P2_AAR!AL52+P3_CAR!AL52+P4_GDA!AL52+P5_IAS!AL52+P6_VES!AL52+P7_OUL!AL52+P8_PER!AL52+P9_TET!AL52+P10_VIL!AL52</f>
        <v>0</v>
      </c>
      <c r="AM52" s="152">
        <f t="shared" si="66"/>
        <v>12442.5</v>
      </c>
      <c r="AO52" s="233" t="str">
        <f t="shared" si="8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IF(ISBLANK(IMPLEMENTATION!C54)," ",IMPLEMENTATION!C54)</f>
        <v xml:space="preserve"> </v>
      </c>
      <c r="D53" s="360" t="str">
        <f>IF(ISBLANK(IMPLEMENTATION!D53)," ",IMPLEMENTATION!D53)</f>
        <v xml:space="preserve"> </v>
      </c>
      <c r="E53" s="313">
        <f>LP_EIN!E53+P2_AAR!E53+P3_CAR!E53+P4_GDA!E53+P5_IAS!E53+P6_VES!E53+P7_OUL!E53+P8_PER!E53+P9_TET!E53+P10_VIL!E53</f>
        <v>0</v>
      </c>
      <c r="F53" s="313">
        <f>LP_EIN!F53+P2_AAR!F53+P3_CAR!F53+P4_GDA!F53+P5_IAS!F53+P6_VES!F53+P7_OUL!F53+P8_PER!F53+P9_TET!F53+P10_VIL!F53</f>
        <v>0</v>
      </c>
      <c r="G53" s="314">
        <f>LP_EIN!G53+P2_AAR!G53+P3_CAR!G53+P4_GDA!G53+P5_IAS!G53+P6_VES!G53+P7_OUL!G53+P8_PER!G53+P9_TET!G53+P10_VIL!G53</f>
        <v>0</v>
      </c>
      <c r="H53" s="315">
        <f>LP_EIN!H53+P2_AAR!H53+P3_CAR!H53+P4_GDA!H53+P5_IAS!H53+P6_VES!H53+P7_OUL!H53+P8_PER!H53+P9_TET!H53+P10_VIL!H53</f>
        <v>0</v>
      </c>
      <c r="I53" s="342"/>
      <c r="J53" s="315">
        <f>LP_EIN!J53+P2_AAR!J53+P3_CAR!J53+P4_GDA!J53+P5_IAS!J53+P6_VES!J53+P7_OUL!J53+P8_PER!J53+P9_TET!J53+P10_VIL!J53</f>
        <v>0</v>
      </c>
      <c r="K53" s="315">
        <f>LP_EIN!K53+P2_AAR!K53+P3_CAR!K53+P4_GDA!K53+P5_IAS!K53+P6_VES!K53+P7_OUL!K53+P8_PER!K53+P9_TET!K53+P10_VIL!K53</f>
        <v>0</v>
      </c>
      <c r="L53" s="152">
        <f t="shared" si="63"/>
        <v>0</v>
      </c>
      <c r="N53" s="313">
        <f>LP_EIN!N53+P2_AAR!N53+P3_CAR!N53+P4_GDA!N53+P5_IAS!N53+P6_VES!N53+P7_OUL!N53+P8_PER!N53+P9_TET!N53+P10_VIL!N53</f>
        <v>0</v>
      </c>
      <c r="O53" s="313">
        <f>LP_EIN!O53+P2_AAR!O53+P3_CAR!O53+P4_GDA!O53+P5_IAS!O53+P6_VES!O53+P7_OUL!O53+P8_PER!O53+P9_TET!O53+P10_VIL!O53</f>
        <v>0</v>
      </c>
      <c r="P53" s="314">
        <f>LP_EIN!P53+P2_AAR!P53+P3_CAR!P53+P4_GDA!P53+P5_IAS!P53+P6_VES!P53+P7_OUL!P53+P8_PER!P53+P9_TET!P53+P10_VIL!P53</f>
        <v>0</v>
      </c>
      <c r="Q53" s="315">
        <f>LP_EIN!Q53+P2_AAR!Q53+P3_CAR!Q53+P4_GDA!Q53+P5_IAS!Q53+P6_VES!Q53+P7_OUL!Q53+P8_PER!Q53+P9_TET!Q53+P10_VIL!Q53</f>
        <v>0</v>
      </c>
      <c r="R53" s="116"/>
      <c r="S53" s="315">
        <f>LP_EIN!S53+P2_AAR!S53+P3_CAR!S53+P4_GDA!S53+P5_IAS!S53+P6_VES!S53+P7_OUL!S53+P8_PER!S53+P9_TET!S53+P10_VIL!S53</f>
        <v>0</v>
      </c>
      <c r="T53" s="315">
        <f>LP_EIN!T53+P2_AAR!T53+P3_CAR!T53+P4_GDA!T53+P5_IAS!T53+P6_VES!T53+P7_OUL!T53+P8_PER!T53+P9_TET!T53+P10_VIL!T53</f>
        <v>0</v>
      </c>
      <c r="U53" s="152">
        <f t="shared" si="64"/>
        <v>0</v>
      </c>
      <c r="W53" s="313">
        <f>LP_EIN!W53+P2_AAR!W53+P3_CAR!W53+P4_GDA!W53+P5_IAS!W53+P6_VES!W53+P7_OUL!W53+P8_PER!W53+P9_TET!W53+P10_VIL!W53</f>
        <v>0</v>
      </c>
      <c r="X53" s="313">
        <f>LP_EIN!X53+P2_AAR!X53+P3_CAR!X53+P4_GDA!X53+P5_IAS!X53+P6_VES!X53+P7_OUL!X53+P8_PER!X53+P9_TET!X53+P10_VIL!X53</f>
        <v>0</v>
      </c>
      <c r="Y53" s="314">
        <f>LP_EIN!Y53+P2_AAR!Y53+P3_CAR!Y53+P4_GDA!Y53+P5_IAS!Y53+P6_VES!Y53+P7_OUL!Y53+P8_PER!Y53+P9_TET!Y53+P10_VIL!Y53</f>
        <v>0</v>
      </c>
      <c r="Z53" s="315">
        <f>LP_EIN!Z53+P2_AAR!Z53+P3_CAR!Z53+P4_GDA!Z53+P5_IAS!Z53+P6_VES!Z53+P7_OUL!Z53+P8_PER!Z53+P9_TET!Z53+P10_VIL!Z53</f>
        <v>0</v>
      </c>
      <c r="AA53" s="116"/>
      <c r="AB53" s="315">
        <f>LP_EIN!AB53+P2_AAR!AB53+P3_CAR!AB53+P4_GDA!AB53+P5_IAS!AB53+P6_VES!AB53+P7_OUL!AB53+P8_PER!AB53+P9_TET!AB53+P10_VIL!AB53</f>
        <v>0</v>
      </c>
      <c r="AC53" s="315">
        <f>LP_EIN!AC53+P2_AAR!AC53+P3_CAR!AC53+P4_GDA!AC53+P5_IAS!AC53+P6_VES!AC53+P7_OUL!AC53+P8_PER!AC53+P9_TET!AC53+P10_VIL!AC53</f>
        <v>0</v>
      </c>
      <c r="AD53" s="152">
        <f t="shared" si="65"/>
        <v>0</v>
      </c>
      <c r="AF53" s="313">
        <f>LP_EIN!AF53+P2_AAR!AF53+P3_CAR!AF53+P4_GDA!AF53+P5_IAS!AF53+P6_VES!AF53+P7_OUL!AF53+P8_PER!AF53+P9_TET!AF53+P10_VIL!AF53</f>
        <v>0</v>
      </c>
      <c r="AG53" s="313">
        <f>LP_EIN!AG53+P2_AAR!AG53+P3_CAR!AG53+P4_GDA!AG53+P5_IAS!AG53+P6_VES!AG53+P7_OUL!AG53+P8_PER!AG53+P9_TET!AG53+P10_VIL!AG53</f>
        <v>0</v>
      </c>
      <c r="AH53" s="314">
        <f>LP_EIN!AH53+P2_AAR!AH53+P3_CAR!AH53+P4_GDA!AH53+P5_IAS!AH53+P6_VES!AH53+P7_OUL!AH53+P8_PER!AH53+P9_TET!AH53+P10_VIL!AH53</f>
        <v>0</v>
      </c>
      <c r="AI53" s="315">
        <f>LP_EIN!AI53+P2_AAR!AI53+P3_CAR!AI53+P4_GDA!AI53+P5_IAS!AI53+P6_VES!AI53+P7_OUL!AI53+P8_PER!AI53+P9_TET!AI53+P10_VIL!AI53</f>
        <v>0</v>
      </c>
      <c r="AJ53" s="116"/>
      <c r="AK53" s="315">
        <f>LP_EIN!AK53+P2_AAR!AK53+P3_CAR!AK53+P4_GDA!AK53+P5_IAS!AK53+P6_VES!AK53+P7_OUL!AK53+P8_PER!AK53+P9_TET!AK53+P10_VIL!AK53</f>
        <v>0</v>
      </c>
      <c r="AL53" s="315">
        <f>LP_EIN!AL53+P2_AAR!AL53+P3_CAR!AL53+P4_GDA!AL53+P5_IAS!AL53+P6_VES!AL53+P7_OUL!AL53+P8_PER!AL53+P9_TET!AL53+P10_VIL!AL53</f>
        <v>0</v>
      </c>
      <c r="AM53" s="152">
        <f t="shared" si="66"/>
        <v>0</v>
      </c>
      <c r="AO53" s="233" t="str">
        <f t="shared" si="8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313">
        <f>LP_EIN!E54+P2_AAR!E54+P3_CAR!E54+P4_GDA!E54+P5_IAS!E54+P6_VES!E54+P7_OUL!E54+P8_PER!E54+P9_TET!E54+P10_VIL!E54</f>
        <v>0</v>
      </c>
      <c r="F54" s="313">
        <f>LP_EIN!F54+P2_AAR!F54+P3_CAR!F54+P4_GDA!F54+P5_IAS!F54+P6_VES!F54+P7_OUL!F54+P8_PER!F54+P9_TET!F54+P10_VIL!F54</f>
        <v>0</v>
      </c>
      <c r="G54" s="314">
        <f>LP_EIN!G54+P2_AAR!G54+P3_CAR!G54+P4_GDA!G54+P5_IAS!G54+P6_VES!G54+P7_OUL!G54+P8_PER!G54+P9_TET!G54+P10_VIL!G54</f>
        <v>0</v>
      </c>
      <c r="H54" s="315">
        <f>LP_EIN!H54+P2_AAR!H54+P3_CAR!H54+P4_GDA!H54+P5_IAS!H54+P6_VES!H54+P7_OUL!H54+P8_PER!H54+P9_TET!H54+P10_VIL!H54</f>
        <v>0</v>
      </c>
      <c r="I54" s="342"/>
      <c r="J54" s="315">
        <f>LP_EIN!J54+P2_AAR!J54+P3_CAR!J54+P4_GDA!J54+P5_IAS!J54+P6_VES!J54+P7_OUL!J54+P8_PER!J54+P9_TET!J54+P10_VIL!J54</f>
        <v>0</v>
      </c>
      <c r="K54" s="315">
        <f>LP_EIN!K54+P2_AAR!K54+P3_CAR!K54+P4_GDA!K54+P5_IAS!K54+P6_VES!K54+P7_OUL!K54+P8_PER!K54+P9_TET!K54+P10_VIL!K54</f>
        <v>0</v>
      </c>
      <c r="L54" s="152">
        <f t="shared" si="63"/>
        <v>0</v>
      </c>
      <c r="N54" s="313">
        <f>LP_EIN!N54+P2_AAR!N54+P3_CAR!N54+P4_GDA!N54+P5_IAS!N54+P6_VES!N54+P7_OUL!N54+P8_PER!N54+P9_TET!N54+P10_VIL!N54</f>
        <v>0</v>
      </c>
      <c r="O54" s="313">
        <f>LP_EIN!O54+P2_AAR!O54+P3_CAR!O54+P4_GDA!O54+P5_IAS!O54+P6_VES!O54+P7_OUL!O54+P8_PER!O54+P9_TET!O54+P10_VIL!O54</f>
        <v>0</v>
      </c>
      <c r="P54" s="314">
        <f>LP_EIN!P54+P2_AAR!P54+P3_CAR!P54+P4_GDA!P54+P5_IAS!P54+P6_VES!P54+P7_OUL!P54+P8_PER!P54+P9_TET!P54+P10_VIL!P54</f>
        <v>0</v>
      </c>
      <c r="Q54" s="315">
        <f>LP_EIN!Q54+P2_AAR!Q54+P3_CAR!Q54+P4_GDA!Q54+P5_IAS!Q54+P6_VES!Q54+P7_OUL!Q54+P8_PER!Q54+P9_TET!Q54+P10_VIL!Q54</f>
        <v>0</v>
      </c>
      <c r="R54" s="116"/>
      <c r="S54" s="315">
        <f>LP_EIN!S54+P2_AAR!S54+P3_CAR!S54+P4_GDA!S54+P5_IAS!S54+P6_VES!S54+P7_OUL!S54+P8_PER!S54+P9_TET!S54+P10_VIL!S54</f>
        <v>0</v>
      </c>
      <c r="T54" s="315">
        <f>LP_EIN!T54+P2_AAR!T54+P3_CAR!T54+P4_GDA!T54+P5_IAS!T54+P6_VES!T54+P7_OUL!T54+P8_PER!T54+P9_TET!T54+P10_VIL!T54</f>
        <v>0</v>
      </c>
      <c r="U54" s="152">
        <f t="shared" si="64"/>
        <v>0</v>
      </c>
      <c r="W54" s="313">
        <f>LP_EIN!W54+P2_AAR!W54+P3_CAR!W54+P4_GDA!W54+P5_IAS!W54+P6_VES!W54+P7_OUL!W54+P8_PER!W54+P9_TET!W54+P10_VIL!W54</f>
        <v>0</v>
      </c>
      <c r="X54" s="313">
        <f>LP_EIN!X54+P2_AAR!X54+P3_CAR!X54+P4_GDA!X54+P5_IAS!X54+P6_VES!X54+P7_OUL!X54+P8_PER!X54+P9_TET!X54+P10_VIL!X54</f>
        <v>0</v>
      </c>
      <c r="Y54" s="314">
        <f>LP_EIN!Y54+P2_AAR!Y54+P3_CAR!Y54+P4_GDA!Y54+P5_IAS!Y54+P6_VES!Y54+P7_OUL!Y54+P8_PER!Y54+P9_TET!Y54+P10_VIL!Y54</f>
        <v>0</v>
      </c>
      <c r="Z54" s="315">
        <f>LP_EIN!Z54+P2_AAR!Z54+P3_CAR!Z54+P4_GDA!Z54+P5_IAS!Z54+P6_VES!Z54+P7_OUL!Z54+P8_PER!Z54+P9_TET!Z54+P10_VIL!Z54</f>
        <v>0</v>
      </c>
      <c r="AA54" s="116"/>
      <c r="AB54" s="315">
        <f>LP_EIN!AB54+P2_AAR!AB54+P3_CAR!AB54+P4_GDA!AB54+P5_IAS!AB54+P6_VES!AB54+P7_OUL!AB54+P8_PER!AB54+P9_TET!AB54+P10_VIL!AB54</f>
        <v>0</v>
      </c>
      <c r="AC54" s="315">
        <f>LP_EIN!AC54+P2_AAR!AC54+P3_CAR!AC54+P4_GDA!AC54+P5_IAS!AC54+P6_VES!AC54+P7_OUL!AC54+P8_PER!AC54+P9_TET!AC54+P10_VIL!AC54</f>
        <v>0</v>
      </c>
      <c r="AD54" s="152">
        <f t="shared" si="65"/>
        <v>0</v>
      </c>
      <c r="AF54" s="313">
        <f>LP_EIN!AF54+P2_AAR!AF54+P3_CAR!AF54+P4_GDA!AF54+P5_IAS!AF54+P6_VES!AF54+P7_OUL!AF54+P8_PER!AF54+P9_TET!AF54+P10_VIL!AF54</f>
        <v>0</v>
      </c>
      <c r="AG54" s="313">
        <f>LP_EIN!AG54+P2_AAR!AG54+P3_CAR!AG54+P4_GDA!AG54+P5_IAS!AG54+P6_VES!AG54+P7_OUL!AG54+P8_PER!AG54+P9_TET!AG54+P10_VIL!AG54</f>
        <v>0</v>
      </c>
      <c r="AH54" s="314">
        <f>LP_EIN!AH54+P2_AAR!AH54+P3_CAR!AH54+P4_GDA!AH54+P5_IAS!AH54+P6_VES!AH54+P7_OUL!AH54+P8_PER!AH54+P9_TET!AH54+P10_VIL!AH54</f>
        <v>0</v>
      </c>
      <c r="AI54" s="315">
        <f>LP_EIN!AI54+P2_AAR!AI54+P3_CAR!AI54+P4_GDA!AI54+P5_IAS!AI54+P6_VES!AI54+P7_OUL!AI54+P8_PER!AI54+P9_TET!AI54+P10_VIL!AI54</f>
        <v>0</v>
      </c>
      <c r="AJ54" s="116"/>
      <c r="AK54" s="315">
        <f>LP_EIN!AK54+P2_AAR!AK54+P3_CAR!AK54+P4_GDA!AK54+P5_IAS!AK54+P6_VES!AK54+P7_OUL!AK54+P8_PER!AK54+P9_TET!AK54+P10_VIL!AK54</f>
        <v>0</v>
      </c>
      <c r="AL54" s="315">
        <f>LP_EIN!AL54+P2_AAR!AL54+P3_CAR!AL54+P4_GDA!AL54+P5_IAS!AL54+P6_VES!AL54+P7_OUL!AL54+P8_PER!AL54+P9_TET!AL54+P10_VIL!AL54</f>
        <v>0</v>
      </c>
      <c r="AM54" s="152">
        <f t="shared" si="66"/>
        <v>0</v>
      </c>
      <c r="AO54" s="233" t="str">
        <f t="shared" si="8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313">
        <f>LP_EIN!E55+P2_AAR!E55+P3_CAR!E55+P4_GDA!E55+P5_IAS!E55+P6_VES!E55+P7_OUL!E55+P8_PER!E55+P9_TET!E55+P10_VIL!E55</f>
        <v>0</v>
      </c>
      <c r="F55" s="313">
        <f>LP_EIN!F55+P2_AAR!F55+P3_CAR!F55+P4_GDA!F55+P5_IAS!F55+P6_VES!F55+P7_OUL!F55+P8_PER!F55+P9_TET!F55+P10_VIL!F55</f>
        <v>0</v>
      </c>
      <c r="G55" s="314">
        <f>LP_EIN!G55+P2_AAR!G55+P3_CAR!G55+P4_GDA!G55+P5_IAS!G55+P6_VES!G55+P7_OUL!G55+P8_PER!G55+P9_TET!G55+P10_VIL!G55</f>
        <v>0</v>
      </c>
      <c r="H55" s="315">
        <f>LP_EIN!H55+P2_AAR!H55+P3_CAR!H55+P4_GDA!H55+P5_IAS!H55+P6_VES!H55+P7_OUL!H55+P8_PER!H55+P9_TET!H55+P10_VIL!H55</f>
        <v>0</v>
      </c>
      <c r="I55" s="342"/>
      <c r="J55" s="315">
        <f>LP_EIN!J55+P2_AAR!J55+P3_CAR!J55+P4_GDA!J55+P5_IAS!J55+P6_VES!J55+P7_OUL!J55+P8_PER!J55+P9_TET!J55+P10_VIL!J55</f>
        <v>0</v>
      </c>
      <c r="K55" s="315">
        <f>LP_EIN!K55+P2_AAR!K55+P3_CAR!K55+P4_GDA!K55+P5_IAS!K55+P6_VES!K55+P7_OUL!K55+P8_PER!K55+P9_TET!K55+P10_VIL!K55</f>
        <v>0</v>
      </c>
      <c r="L55" s="152">
        <f t="shared" si="63"/>
        <v>0</v>
      </c>
      <c r="N55" s="313">
        <f>LP_EIN!N55+P2_AAR!N55+P3_CAR!N55+P4_GDA!N55+P5_IAS!N55+P6_VES!N55+P7_OUL!N55+P8_PER!N55+P9_TET!N55+P10_VIL!N55</f>
        <v>0</v>
      </c>
      <c r="O55" s="313">
        <f>LP_EIN!O55+P2_AAR!O55+P3_CAR!O55+P4_GDA!O55+P5_IAS!O55+P6_VES!O55+P7_OUL!O55+P8_PER!O55+P9_TET!O55+P10_VIL!O55</f>
        <v>0</v>
      </c>
      <c r="P55" s="314">
        <f>LP_EIN!P55+P2_AAR!P55+P3_CAR!P55+P4_GDA!P55+P5_IAS!P55+P6_VES!P55+P7_OUL!P55+P8_PER!P55+P9_TET!P55+P10_VIL!P55</f>
        <v>0</v>
      </c>
      <c r="Q55" s="315">
        <f>LP_EIN!Q55+P2_AAR!Q55+P3_CAR!Q55+P4_GDA!Q55+P5_IAS!Q55+P6_VES!Q55+P7_OUL!Q55+P8_PER!Q55+P9_TET!Q55+P10_VIL!Q55</f>
        <v>0</v>
      </c>
      <c r="R55" s="116"/>
      <c r="S55" s="315">
        <f>LP_EIN!S55+P2_AAR!S55+P3_CAR!S55+P4_GDA!S55+P5_IAS!S55+P6_VES!S55+P7_OUL!S55+P8_PER!S55+P9_TET!S55+P10_VIL!S55</f>
        <v>0</v>
      </c>
      <c r="T55" s="315">
        <f>LP_EIN!T55+P2_AAR!T55+P3_CAR!T55+P4_GDA!T55+P5_IAS!T55+P6_VES!T55+P7_OUL!T55+P8_PER!T55+P9_TET!T55+P10_VIL!T55</f>
        <v>0</v>
      </c>
      <c r="U55" s="152">
        <f t="shared" si="64"/>
        <v>0</v>
      </c>
      <c r="W55" s="313">
        <f>LP_EIN!W55+P2_AAR!W55+P3_CAR!W55+P4_GDA!W55+P5_IAS!W55+P6_VES!W55+P7_OUL!W55+P8_PER!W55+P9_TET!W55+P10_VIL!W55</f>
        <v>0</v>
      </c>
      <c r="X55" s="313">
        <f>LP_EIN!X55+P2_AAR!X55+P3_CAR!X55+P4_GDA!X55+P5_IAS!X55+P6_VES!X55+P7_OUL!X55+P8_PER!X55+P9_TET!X55+P10_VIL!X55</f>
        <v>0</v>
      </c>
      <c r="Y55" s="314">
        <f>LP_EIN!Y55+P2_AAR!Y55+P3_CAR!Y55+P4_GDA!Y55+P5_IAS!Y55+P6_VES!Y55+P7_OUL!Y55+P8_PER!Y55+P9_TET!Y55+P10_VIL!Y55</f>
        <v>0</v>
      </c>
      <c r="Z55" s="315">
        <f>LP_EIN!Z55+P2_AAR!Z55+P3_CAR!Z55+P4_GDA!Z55+P5_IAS!Z55+P6_VES!Z55+P7_OUL!Z55+P8_PER!Z55+P9_TET!Z55+P10_VIL!Z55</f>
        <v>0</v>
      </c>
      <c r="AA55" s="116"/>
      <c r="AB55" s="315">
        <f>LP_EIN!AB55+P2_AAR!AB55+P3_CAR!AB55+P4_GDA!AB55+P5_IAS!AB55+P6_VES!AB55+P7_OUL!AB55+P8_PER!AB55+P9_TET!AB55+P10_VIL!AB55</f>
        <v>0</v>
      </c>
      <c r="AC55" s="315">
        <f>LP_EIN!AC55+P2_AAR!AC55+P3_CAR!AC55+P4_GDA!AC55+P5_IAS!AC55+P6_VES!AC55+P7_OUL!AC55+P8_PER!AC55+P9_TET!AC55+P10_VIL!AC55</f>
        <v>0</v>
      </c>
      <c r="AD55" s="152">
        <f t="shared" si="65"/>
        <v>0</v>
      </c>
      <c r="AF55" s="313">
        <f>LP_EIN!AF55+P2_AAR!AF55+P3_CAR!AF55+P4_GDA!AF55+P5_IAS!AF55+P6_VES!AF55+P7_OUL!AF55+P8_PER!AF55+P9_TET!AF55+P10_VIL!AF55</f>
        <v>0</v>
      </c>
      <c r="AG55" s="313">
        <f>LP_EIN!AG55+P2_AAR!AG55+P3_CAR!AG55+P4_GDA!AG55+P5_IAS!AG55+P6_VES!AG55+P7_OUL!AG55+P8_PER!AG55+P9_TET!AG55+P10_VIL!AG55</f>
        <v>0</v>
      </c>
      <c r="AH55" s="314">
        <f>LP_EIN!AH55+P2_AAR!AH55+P3_CAR!AH55+P4_GDA!AH55+P5_IAS!AH55+P6_VES!AH55+P7_OUL!AH55+P8_PER!AH55+P9_TET!AH55+P10_VIL!AH55</f>
        <v>0</v>
      </c>
      <c r="AI55" s="315">
        <f>LP_EIN!AI55+P2_AAR!AI55+P3_CAR!AI55+P4_GDA!AI55+P5_IAS!AI55+P6_VES!AI55+P7_OUL!AI55+P8_PER!AI55+P9_TET!AI55+P10_VIL!AI55</f>
        <v>0</v>
      </c>
      <c r="AJ55" s="116"/>
      <c r="AK55" s="315">
        <f>LP_EIN!AK55+P2_AAR!AK55+P3_CAR!AK55+P4_GDA!AK55+P5_IAS!AK55+P6_VES!AK55+P7_OUL!AK55+P8_PER!AK55+P9_TET!AK55+P10_VIL!AK55</f>
        <v>0</v>
      </c>
      <c r="AL55" s="315">
        <f>LP_EIN!AL55+P2_AAR!AL55+P3_CAR!AL55+P4_GDA!AL55+P5_IAS!AL55+P6_VES!AL55+P7_OUL!AL55+P8_PER!AL55+P9_TET!AL55+P10_VIL!AL55</f>
        <v>0</v>
      </c>
      <c r="AM55" s="152">
        <f t="shared" si="66"/>
        <v>0</v>
      </c>
      <c r="AO55" s="233" t="str">
        <f t="shared" si="8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313">
        <f>LP_EIN!E56+P2_AAR!E56+P3_CAR!E56+P4_GDA!E56+P5_IAS!E56+P6_VES!E56+P7_OUL!E56+P8_PER!E56+P9_TET!E56+P10_VIL!E56</f>
        <v>0</v>
      </c>
      <c r="F56" s="313">
        <f>LP_EIN!F56+P2_AAR!F56+P3_CAR!F56+P4_GDA!F56+P5_IAS!F56+P6_VES!F56+P7_OUL!F56+P8_PER!F56+P9_TET!F56+P10_VIL!F56</f>
        <v>0</v>
      </c>
      <c r="G56" s="314">
        <f>LP_EIN!G56+P2_AAR!G56+P3_CAR!G56+P4_GDA!G56+P5_IAS!G56+P6_VES!G56+P7_OUL!G56+P8_PER!G56+P9_TET!G56+P10_VIL!G56</f>
        <v>0</v>
      </c>
      <c r="H56" s="315">
        <f>LP_EIN!H56+P2_AAR!H56+P3_CAR!H56+P4_GDA!H56+P5_IAS!H56+P6_VES!H56+P7_OUL!H56+P8_PER!H56+P9_TET!H56+P10_VIL!H56</f>
        <v>0</v>
      </c>
      <c r="I56" s="342"/>
      <c r="J56" s="315">
        <f>LP_EIN!J56+P2_AAR!J56+P3_CAR!J56+P4_GDA!J56+P5_IAS!J56+P6_VES!J56+P7_OUL!J56+P8_PER!J56+P9_TET!J56+P10_VIL!J56</f>
        <v>0</v>
      </c>
      <c r="K56" s="315">
        <f>LP_EIN!K56+P2_AAR!K56+P3_CAR!K56+P4_GDA!K56+P5_IAS!K56+P6_VES!K56+P7_OUL!K56+P8_PER!K56+P9_TET!K56+P10_VIL!K56</f>
        <v>0</v>
      </c>
      <c r="L56" s="152">
        <f t="shared" si="63"/>
        <v>0</v>
      </c>
      <c r="N56" s="313">
        <f>LP_EIN!N56+P2_AAR!N56+P3_CAR!N56+P4_GDA!N56+P5_IAS!N56+P6_VES!N56+P7_OUL!N56+P8_PER!N56+P9_TET!N56+P10_VIL!N56</f>
        <v>0</v>
      </c>
      <c r="O56" s="313">
        <f>LP_EIN!O56+P2_AAR!O56+P3_CAR!O56+P4_GDA!O56+P5_IAS!O56+P6_VES!O56+P7_OUL!O56+P8_PER!O56+P9_TET!O56+P10_VIL!O56</f>
        <v>0</v>
      </c>
      <c r="P56" s="314">
        <f>LP_EIN!P56+P2_AAR!P56+P3_CAR!P56+P4_GDA!P56+P5_IAS!P56+P6_VES!P56+P7_OUL!P56+P8_PER!P56+P9_TET!P56+P10_VIL!P56</f>
        <v>0</v>
      </c>
      <c r="Q56" s="315">
        <f>LP_EIN!Q56+P2_AAR!Q56+P3_CAR!Q56+P4_GDA!Q56+P5_IAS!Q56+P6_VES!Q56+P7_OUL!Q56+P8_PER!Q56+P9_TET!Q56+P10_VIL!Q56</f>
        <v>0</v>
      </c>
      <c r="R56" s="116"/>
      <c r="S56" s="315">
        <f>LP_EIN!S56+P2_AAR!S56+P3_CAR!S56+P4_GDA!S56+P5_IAS!S56+P6_VES!S56+P7_OUL!S56+P8_PER!S56+P9_TET!S56+P10_VIL!S56</f>
        <v>0</v>
      </c>
      <c r="T56" s="315">
        <f>LP_EIN!T56+P2_AAR!T56+P3_CAR!T56+P4_GDA!T56+P5_IAS!T56+P6_VES!T56+P7_OUL!T56+P8_PER!T56+P9_TET!T56+P10_VIL!T56</f>
        <v>0</v>
      </c>
      <c r="U56" s="152">
        <f t="shared" si="64"/>
        <v>0</v>
      </c>
      <c r="W56" s="313">
        <f>LP_EIN!W56+P2_AAR!W56+P3_CAR!W56+P4_GDA!W56+P5_IAS!W56+P6_VES!W56+P7_OUL!W56+P8_PER!W56+P9_TET!W56+P10_VIL!W56</f>
        <v>0</v>
      </c>
      <c r="X56" s="313">
        <f>LP_EIN!X56+P2_AAR!X56+P3_CAR!X56+P4_GDA!X56+P5_IAS!X56+P6_VES!X56+P7_OUL!X56+P8_PER!X56+P9_TET!X56+P10_VIL!X56</f>
        <v>0</v>
      </c>
      <c r="Y56" s="314">
        <f>LP_EIN!Y56+P2_AAR!Y56+P3_CAR!Y56+P4_GDA!Y56+P5_IAS!Y56+P6_VES!Y56+P7_OUL!Y56+P8_PER!Y56+P9_TET!Y56+P10_VIL!Y56</f>
        <v>0</v>
      </c>
      <c r="Z56" s="315">
        <f>LP_EIN!Z56+P2_AAR!Z56+P3_CAR!Z56+P4_GDA!Z56+P5_IAS!Z56+P6_VES!Z56+P7_OUL!Z56+P8_PER!Z56+P9_TET!Z56+P10_VIL!Z56</f>
        <v>0</v>
      </c>
      <c r="AA56" s="116"/>
      <c r="AB56" s="315">
        <f>LP_EIN!AB56+P2_AAR!AB56+P3_CAR!AB56+P4_GDA!AB56+P5_IAS!AB56+P6_VES!AB56+P7_OUL!AB56+P8_PER!AB56+P9_TET!AB56+P10_VIL!AB56</f>
        <v>0</v>
      </c>
      <c r="AC56" s="315">
        <f>LP_EIN!AC56+P2_AAR!AC56+P3_CAR!AC56+P4_GDA!AC56+P5_IAS!AC56+P6_VES!AC56+P7_OUL!AC56+P8_PER!AC56+P9_TET!AC56+P10_VIL!AC56</f>
        <v>0</v>
      </c>
      <c r="AD56" s="152">
        <f t="shared" si="65"/>
        <v>0</v>
      </c>
      <c r="AF56" s="313">
        <f>LP_EIN!AF56+P2_AAR!AF56+P3_CAR!AF56+P4_GDA!AF56+P5_IAS!AF56+P6_VES!AF56+P7_OUL!AF56+P8_PER!AF56+P9_TET!AF56+P10_VIL!AF56</f>
        <v>0</v>
      </c>
      <c r="AG56" s="313">
        <f>LP_EIN!AG56+P2_AAR!AG56+P3_CAR!AG56+P4_GDA!AG56+P5_IAS!AG56+P6_VES!AG56+P7_OUL!AG56+P8_PER!AG56+P9_TET!AG56+P10_VIL!AG56</f>
        <v>0</v>
      </c>
      <c r="AH56" s="314">
        <f>LP_EIN!AH56+P2_AAR!AH56+P3_CAR!AH56+P4_GDA!AH56+P5_IAS!AH56+P6_VES!AH56+P7_OUL!AH56+P8_PER!AH56+P9_TET!AH56+P10_VIL!AH56</f>
        <v>0</v>
      </c>
      <c r="AI56" s="315">
        <f>LP_EIN!AI56+P2_AAR!AI56+P3_CAR!AI56+P4_GDA!AI56+P5_IAS!AI56+P6_VES!AI56+P7_OUL!AI56+P8_PER!AI56+P9_TET!AI56+P10_VIL!AI56</f>
        <v>0</v>
      </c>
      <c r="AJ56" s="116"/>
      <c r="AK56" s="315">
        <f>LP_EIN!AK56+P2_AAR!AK56+P3_CAR!AK56+P4_GDA!AK56+P5_IAS!AK56+P6_VES!AK56+P7_OUL!AK56+P8_PER!AK56+P9_TET!AK56+P10_VIL!AK56</f>
        <v>0</v>
      </c>
      <c r="AL56" s="315">
        <f>LP_EIN!AL56+P2_AAR!AL56+P3_CAR!AL56+P4_GDA!AL56+P5_IAS!AL56+P6_VES!AL56+P7_OUL!AL56+P8_PER!AL56+P9_TET!AL56+P10_VIL!AL56</f>
        <v>0</v>
      </c>
      <c r="AM56" s="152">
        <f t="shared" si="66"/>
        <v>0</v>
      </c>
      <c r="AO56" s="233" t="str">
        <f t="shared" si="8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313">
        <f>LP_EIN!E57+P2_AAR!E57+P3_CAR!E57+P4_GDA!E57+P5_IAS!E57+P6_VES!E57+P7_OUL!E57+P8_PER!E57+P9_TET!E57+P10_VIL!E57</f>
        <v>0</v>
      </c>
      <c r="F57" s="313">
        <f>LP_EIN!F57+P2_AAR!F57+P3_CAR!F57+P4_GDA!F57+P5_IAS!F57+P6_VES!F57+P7_OUL!F57+P8_PER!F57+P9_TET!F57+P10_VIL!F57</f>
        <v>0</v>
      </c>
      <c r="G57" s="314">
        <f>LP_EIN!G57+P2_AAR!G57+P3_CAR!G57+P4_GDA!G57+P5_IAS!G57+P6_VES!G57+P7_OUL!G57+P8_PER!G57+P9_TET!G57+P10_VIL!G57</f>
        <v>0</v>
      </c>
      <c r="H57" s="315">
        <f>LP_EIN!H57+P2_AAR!H57+P3_CAR!H57+P4_GDA!H57+P5_IAS!H57+P6_VES!H57+P7_OUL!H57+P8_PER!H57+P9_TET!H57+P10_VIL!H57</f>
        <v>0</v>
      </c>
      <c r="I57" s="342"/>
      <c r="J57" s="315">
        <f>LP_EIN!J57+P2_AAR!J57+P3_CAR!J57+P4_GDA!J57+P5_IAS!J57+P6_VES!J57+P7_OUL!J57+P8_PER!J57+P9_TET!J57+P10_VIL!J57</f>
        <v>0</v>
      </c>
      <c r="K57" s="315">
        <f>LP_EIN!K57+P2_AAR!K57+P3_CAR!K57+P4_GDA!K57+P5_IAS!K57+P6_VES!K57+P7_OUL!K57+P8_PER!K57+P9_TET!K57+P10_VIL!K57</f>
        <v>0</v>
      </c>
      <c r="L57" s="152">
        <f t="shared" si="63"/>
        <v>0</v>
      </c>
      <c r="N57" s="313">
        <f>LP_EIN!N57+P2_AAR!N57+P3_CAR!N57+P4_GDA!N57+P5_IAS!N57+P6_VES!N57+P7_OUL!N57+P8_PER!N57+P9_TET!N57+P10_VIL!N57</f>
        <v>0</v>
      </c>
      <c r="O57" s="313">
        <f>LP_EIN!O57+P2_AAR!O57+P3_CAR!O57+P4_GDA!O57+P5_IAS!O57+P6_VES!O57+P7_OUL!O57+P8_PER!O57+P9_TET!O57+P10_VIL!O57</f>
        <v>0</v>
      </c>
      <c r="P57" s="314">
        <f>LP_EIN!P57+P2_AAR!P57+P3_CAR!P57+P4_GDA!P57+P5_IAS!P57+P6_VES!P57+P7_OUL!P57+P8_PER!P57+P9_TET!P57+P10_VIL!P57</f>
        <v>0</v>
      </c>
      <c r="Q57" s="315">
        <f>LP_EIN!Q57+P2_AAR!Q57+P3_CAR!Q57+P4_GDA!Q57+P5_IAS!Q57+P6_VES!Q57+P7_OUL!Q57+P8_PER!Q57+P9_TET!Q57+P10_VIL!Q57</f>
        <v>0</v>
      </c>
      <c r="R57" s="116"/>
      <c r="S57" s="315">
        <f>LP_EIN!S57+P2_AAR!S57+P3_CAR!S57+P4_GDA!S57+P5_IAS!S57+P6_VES!S57+P7_OUL!S57+P8_PER!S57+P9_TET!S57+P10_VIL!S57</f>
        <v>0</v>
      </c>
      <c r="T57" s="315">
        <f>LP_EIN!T57+P2_AAR!T57+P3_CAR!T57+P4_GDA!T57+P5_IAS!T57+P6_VES!T57+P7_OUL!T57+P8_PER!T57+P9_TET!T57+P10_VIL!T57</f>
        <v>0</v>
      </c>
      <c r="U57" s="152">
        <f t="shared" si="64"/>
        <v>0</v>
      </c>
      <c r="W57" s="313">
        <f>LP_EIN!W57+P2_AAR!W57+P3_CAR!W57+P4_GDA!W57+P5_IAS!W57+P6_VES!W57+P7_OUL!W57+P8_PER!W57+P9_TET!W57+P10_VIL!W57</f>
        <v>0</v>
      </c>
      <c r="X57" s="313">
        <f>LP_EIN!X57+P2_AAR!X57+P3_CAR!X57+P4_GDA!X57+P5_IAS!X57+P6_VES!X57+P7_OUL!X57+P8_PER!X57+P9_TET!X57+P10_VIL!X57</f>
        <v>0</v>
      </c>
      <c r="Y57" s="314">
        <f>LP_EIN!Y57+P2_AAR!Y57+P3_CAR!Y57+P4_GDA!Y57+P5_IAS!Y57+P6_VES!Y57+P7_OUL!Y57+P8_PER!Y57+P9_TET!Y57+P10_VIL!Y57</f>
        <v>0</v>
      </c>
      <c r="Z57" s="315">
        <f>LP_EIN!Z57+P2_AAR!Z57+P3_CAR!Z57+P4_GDA!Z57+P5_IAS!Z57+P6_VES!Z57+P7_OUL!Z57+P8_PER!Z57+P9_TET!Z57+P10_VIL!Z57</f>
        <v>0</v>
      </c>
      <c r="AA57" s="116"/>
      <c r="AB57" s="315">
        <f>LP_EIN!AB57+P2_AAR!AB57+P3_CAR!AB57+P4_GDA!AB57+P5_IAS!AB57+P6_VES!AB57+P7_OUL!AB57+P8_PER!AB57+P9_TET!AB57+P10_VIL!AB57</f>
        <v>0</v>
      </c>
      <c r="AC57" s="315">
        <f>LP_EIN!AC57+P2_AAR!AC57+P3_CAR!AC57+P4_GDA!AC57+P5_IAS!AC57+P6_VES!AC57+P7_OUL!AC57+P8_PER!AC57+P9_TET!AC57+P10_VIL!AC57</f>
        <v>0</v>
      </c>
      <c r="AD57" s="152">
        <f t="shared" si="65"/>
        <v>0</v>
      </c>
      <c r="AF57" s="313">
        <f>LP_EIN!AF57+P2_AAR!AF57+P3_CAR!AF57+P4_GDA!AF57+P5_IAS!AF57+P6_VES!AF57+P7_OUL!AF57+P8_PER!AF57+P9_TET!AF57+P10_VIL!AF57</f>
        <v>0</v>
      </c>
      <c r="AG57" s="313">
        <f>LP_EIN!AG57+P2_AAR!AG57+P3_CAR!AG57+P4_GDA!AG57+P5_IAS!AG57+P6_VES!AG57+P7_OUL!AG57+P8_PER!AG57+P9_TET!AG57+P10_VIL!AG57</f>
        <v>0</v>
      </c>
      <c r="AH57" s="314">
        <f>LP_EIN!AH57+P2_AAR!AH57+P3_CAR!AH57+P4_GDA!AH57+P5_IAS!AH57+P6_VES!AH57+P7_OUL!AH57+P8_PER!AH57+P9_TET!AH57+P10_VIL!AH57</f>
        <v>0</v>
      </c>
      <c r="AI57" s="315">
        <f>LP_EIN!AI57+P2_AAR!AI57+P3_CAR!AI57+P4_GDA!AI57+P5_IAS!AI57+P6_VES!AI57+P7_OUL!AI57+P8_PER!AI57+P9_TET!AI57+P10_VIL!AI57</f>
        <v>0</v>
      </c>
      <c r="AJ57" s="116"/>
      <c r="AK57" s="315">
        <f>LP_EIN!AK57+P2_AAR!AK57+P3_CAR!AK57+P4_GDA!AK57+P5_IAS!AK57+P6_VES!AK57+P7_OUL!AK57+P8_PER!AK57+P9_TET!AK57+P10_VIL!AK57</f>
        <v>0</v>
      </c>
      <c r="AL57" s="315">
        <f>LP_EIN!AL57+P2_AAR!AL57+P3_CAR!AL57+P4_GDA!AL57+P5_IAS!AL57+P6_VES!AL57+P7_OUL!AL57+P8_PER!AL57+P9_TET!AL57+P10_VIL!AL57</f>
        <v>0</v>
      </c>
      <c r="AM57" s="152">
        <f t="shared" si="66"/>
        <v>0</v>
      </c>
      <c r="AO57" s="233" t="str">
        <f t="shared" si="8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313">
        <f>LP_EIN!E58+P2_AAR!E58+P3_CAR!E58+P4_GDA!E58+P5_IAS!E58+P6_VES!E58+P7_OUL!E58+P8_PER!E58+P9_TET!E58+P10_VIL!E58</f>
        <v>0</v>
      </c>
      <c r="F58" s="313">
        <f>LP_EIN!F58+P2_AAR!F58+P3_CAR!F58+P4_GDA!F58+P5_IAS!F58+P6_VES!F58+P7_OUL!F58+P8_PER!F58+P9_TET!F58+P10_VIL!F58</f>
        <v>0</v>
      </c>
      <c r="G58" s="314">
        <f>LP_EIN!G58+P2_AAR!G58+P3_CAR!G58+P4_GDA!G58+P5_IAS!G58+P6_VES!G58+P7_OUL!G58+P8_PER!G58+P9_TET!G58+P10_VIL!G58</f>
        <v>0</v>
      </c>
      <c r="H58" s="315">
        <f>LP_EIN!H58+P2_AAR!H58+P3_CAR!H58+P4_GDA!H58+P5_IAS!H58+P6_VES!H58+P7_OUL!H58+P8_PER!H58+P9_TET!H58+P10_VIL!H58</f>
        <v>0</v>
      </c>
      <c r="I58" s="342"/>
      <c r="J58" s="315">
        <f>LP_EIN!J58+P2_AAR!J58+P3_CAR!J58+P4_GDA!J58+P5_IAS!J58+P6_VES!J58+P7_OUL!J58+P8_PER!J58+P9_TET!J58+P10_VIL!J58</f>
        <v>0</v>
      </c>
      <c r="K58" s="315">
        <f>LP_EIN!K58+P2_AAR!K58+P3_CAR!K58+P4_GDA!K58+P5_IAS!K58+P6_VES!K58+P7_OUL!K58+P8_PER!K58+P9_TET!K58+P10_VIL!K58</f>
        <v>0</v>
      </c>
      <c r="L58" s="152">
        <f t="shared" si="63"/>
        <v>0</v>
      </c>
      <c r="N58" s="313">
        <f>LP_EIN!N58+P2_AAR!N58+P3_CAR!N58+P4_GDA!N58+P5_IAS!N58+P6_VES!N58+P7_OUL!N58+P8_PER!N58+P9_TET!N58+P10_VIL!N58</f>
        <v>0</v>
      </c>
      <c r="O58" s="313">
        <f>LP_EIN!O58+P2_AAR!O58+P3_CAR!O58+P4_GDA!O58+P5_IAS!O58+P6_VES!O58+P7_OUL!O58+P8_PER!O58+P9_TET!O58+P10_VIL!O58</f>
        <v>0</v>
      </c>
      <c r="P58" s="314">
        <f>LP_EIN!P58+P2_AAR!P58+P3_CAR!P58+P4_GDA!P58+P5_IAS!P58+P6_VES!P58+P7_OUL!P58+P8_PER!P58+P9_TET!P58+P10_VIL!P58</f>
        <v>0</v>
      </c>
      <c r="Q58" s="315">
        <f>LP_EIN!Q58+P2_AAR!Q58+P3_CAR!Q58+P4_GDA!Q58+P5_IAS!Q58+P6_VES!Q58+P7_OUL!Q58+P8_PER!Q58+P9_TET!Q58+P10_VIL!Q58</f>
        <v>0</v>
      </c>
      <c r="R58" s="116"/>
      <c r="S58" s="315">
        <f>LP_EIN!S58+P2_AAR!S58+P3_CAR!S58+P4_GDA!S58+P5_IAS!S58+P6_VES!S58+P7_OUL!S58+P8_PER!S58+P9_TET!S58+P10_VIL!S58</f>
        <v>0</v>
      </c>
      <c r="T58" s="315">
        <f>LP_EIN!T58+P2_AAR!T58+P3_CAR!T58+P4_GDA!T58+P5_IAS!T58+P6_VES!T58+P7_OUL!T58+P8_PER!T58+P9_TET!T58+P10_VIL!T58</f>
        <v>0</v>
      </c>
      <c r="U58" s="152">
        <f t="shared" si="64"/>
        <v>0</v>
      </c>
      <c r="W58" s="313">
        <f>LP_EIN!W58+P2_AAR!W58+P3_CAR!W58+P4_GDA!W58+P5_IAS!W58+P6_VES!W58+P7_OUL!W58+P8_PER!W58+P9_TET!W58+P10_VIL!W58</f>
        <v>0</v>
      </c>
      <c r="X58" s="313">
        <f>LP_EIN!X58+P2_AAR!X58+P3_CAR!X58+P4_GDA!X58+P5_IAS!X58+P6_VES!X58+P7_OUL!X58+P8_PER!X58+P9_TET!X58+P10_VIL!X58</f>
        <v>0</v>
      </c>
      <c r="Y58" s="314">
        <f>LP_EIN!Y58+P2_AAR!Y58+P3_CAR!Y58+P4_GDA!Y58+P5_IAS!Y58+P6_VES!Y58+P7_OUL!Y58+P8_PER!Y58+P9_TET!Y58+P10_VIL!Y58</f>
        <v>0</v>
      </c>
      <c r="Z58" s="315">
        <f>LP_EIN!Z58+P2_AAR!Z58+P3_CAR!Z58+P4_GDA!Z58+P5_IAS!Z58+P6_VES!Z58+P7_OUL!Z58+P8_PER!Z58+P9_TET!Z58+P10_VIL!Z58</f>
        <v>0</v>
      </c>
      <c r="AA58" s="116"/>
      <c r="AB58" s="315">
        <f>LP_EIN!AB58+P2_AAR!AB58+P3_CAR!AB58+P4_GDA!AB58+P5_IAS!AB58+P6_VES!AB58+P7_OUL!AB58+P8_PER!AB58+P9_TET!AB58+P10_VIL!AB58</f>
        <v>0</v>
      </c>
      <c r="AC58" s="315">
        <f>LP_EIN!AC58+P2_AAR!AC58+P3_CAR!AC58+P4_GDA!AC58+P5_IAS!AC58+P6_VES!AC58+P7_OUL!AC58+P8_PER!AC58+P9_TET!AC58+P10_VIL!AC58</f>
        <v>0</v>
      </c>
      <c r="AD58" s="152">
        <f t="shared" si="65"/>
        <v>0</v>
      </c>
      <c r="AF58" s="313">
        <f>LP_EIN!AF58+P2_AAR!AF58+P3_CAR!AF58+P4_GDA!AF58+P5_IAS!AF58+P6_VES!AF58+P7_OUL!AF58+P8_PER!AF58+P9_TET!AF58+P10_VIL!AF58</f>
        <v>0</v>
      </c>
      <c r="AG58" s="313">
        <f>LP_EIN!AG58+P2_AAR!AG58+P3_CAR!AG58+P4_GDA!AG58+P5_IAS!AG58+P6_VES!AG58+P7_OUL!AG58+P8_PER!AG58+P9_TET!AG58+P10_VIL!AG58</f>
        <v>0</v>
      </c>
      <c r="AH58" s="314">
        <f>LP_EIN!AH58+P2_AAR!AH58+P3_CAR!AH58+P4_GDA!AH58+P5_IAS!AH58+P6_VES!AH58+P7_OUL!AH58+P8_PER!AH58+P9_TET!AH58+P10_VIL!AH58</f>
        <v>0</v>
      </c>
      <c r="AI58" s="315">
        <f>LP_EIN!AI58+P2_AAR!AI58+P3_CAR!AI58+P4_GDA!AI58+P5_IAS!AI58+P6_VES!AI58+P7_OUL!AI58+P8_PER!AI58+P9_TET!AI58+P10_VIL!AI58</f>
        <v>0</v>
      </c>
      <c r="AJ58" s="116"/>
      <c r="AK58" s="315">
        <f>LP_EIN!AK58+P2_AAR!AK58+P3_CAR!AK58+P4_GDA!AK58+P5_IAS!AK58+P6_VES!AK58+P7_OUL!AK58+P8_PER!AK58+P9_TET!AK58+P10_VIL!AK58</f>
        <v>0</v>
      </c>
      <c r="AL58" s="315">
        <f>LP_EIN!AL58+P2_AAR!AL58+P3_CAR!AL58+P4_GDA!AL58+P5_IAS!AL58+P6_VES!AL58+P7_OUL!AL58+P8_PER!AL58+P9_TET!AL58+P10_VIL!AL58</f>
        <v>0</v>
      </c>
      <c r="AM58" s="152">
        <f t="shared" si="66"/>
        <v>0</v>
      </c>
      <c r="AO58" s="233" t="str">
        <f t="shared" si="8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316">
        <f>LP_EIN!E59+P2_AAR!E59+P3_CAR!E59+P4_GDA!E59+P5_IAS!E59+P6_VES!E59+P7_OUL!E59+P8_PER!E59+P9_TET!E59+P10_VIL!E59</f>
        <v>0</v>
      </c>
      <c r="F59" s="316">
        <f>LP_EIN!F59+P2_AAR!F59+P3_CAR!F59+P4_GDA!F59+P5_IAS!F59+P6_VES!F59+P7_OUL!F59+P8_PER!F59+P9_TET!F59+P10_VIL!F59</f>
        <v>0</v>
      </c>
      <c r="G59" s="317">
        <f>LP_EIN!G59+P2_AAR!G59+P3_CAR!G59+P4_GDA!G59+P5_IAS!G59+P6_VES!G59+P7_OUL!G59+P8_PER!G59+P9_TET!G59+P10_VIL!G59</f>
        <v>0</v>
      </c>
      <c r="H59" s="318">
        <f>LP_EIN!H59+P2_AAR!H59+P3_CAR!H59+P4_GDA!H59+P5_IAS!H59+P6_VES!H59+P7_OUL!H59+P8_PER!H59+P9_TET!H59+P10_VIL!H59</f>
        <v>0</v>
      </c>
      <c r="I59" s="343"/>
      <c r="J59" s="318">
        <f>LP_EIN!J59+P2_AAR!J59+P3_CAR!J59+P4_GDA!J59+P5_IAS!J59+P6_VES!J59+P7_OUL!J59+P8_PER!J59+P9_TET!J59+P10_VIL!J59</f>
        <v>0</v>
      </c>
      <c r="K59" s="318">
        <f>LP_EIN!K59+P2_AAR!K59+P3_CAR!K59+P4_GDA!K59+P5_IAS!K59+P6_VES!K59+P7_OUL!K59+P8_PER!K59+P9_TET!K59+P10_VIL!K59</f>
        <v>0</v>
      </c>
      <c r="L59" s="153">
        <f t="shared" si="63"/>
        <v>0</v>
      </c>
      <c r="N59" s="316">
        <f>LP_EIN!N59+P2_AAR!N59+P3_CAR!N59+P4_GDA!N59+P5_IAS!N59+P6_VES!N59+P7_OUL!N59+P8_PER!N59+P9_TET!N59+P10_VIL!N59</f>
        <v>0</v>
      </c>
      <c r="O59" s="316">
        <f>LP_EIN!O59+P2_AAR!O59+P3_CAR!O59+P4_GDA!O59+P5_IAS!O59+P6_VES!O59+P7_OUL!O59+P8_PER!O59+P9_TET!O59+P10_VIL!O59</f>
        <v>0</v>
      </c>
      <c r="P59" s="317">
        <f>LP_EIN!P59+P2_AAR!P59+P3_CAR!P59+P4_GDA!P59+P5_IAS!P59+P6_VES!P59+P7_OUL!P59+P8_PER!P59+P9_TET!P59+P10_VIL!P59</f>
        <v>0</v>
      </c>
      <c r="Q59" s="318">
        <f>LP_EIN!Q59+P2_AAR!Q59+P3_CAR!Q59+P4_GDA!Q59+P5_IAS!Q59+P6_VES!Q59+P7_OUL!Q59+P8_PER!Q59+P9_TET!Q59+P10_VIL!Q59</f>
        <v>0</v>
      </c>
      <c r="R59" s="121"/>
      <c r="S59" s="318">
        <f>LP_EIN!S59+P2_AAR!S59+P3_CAR!S59+P4_GDA!S59+P5_IAS!S59+P6_VES!S59+P7_OUL!S59+P8_PER!S59+P9_TET!S59+P10_VIL!S59</f>
        <v>0</v>
      </c>
      <c r="T59" s="318">
        <f>LP_EIN!T59+P2_AAR!T59+P3_CAR!T59+P4_GDA!T59+P5_IAS!T59+P6_VES!T59+P7_OUL!T59+P8_PER!T59+P9_TET!T59+P10_VIL!T59</f>
        <v>0</v>
      </c>
      <c r="U59" s="153">
        <f t="shared" si="64"/>
        <v>0</v>
      </c>
      <c r="W59" s="316">
        <f>LP_EIN!W59+P2_AAR!W59+P3_CAR!W59+P4_GDA!W59+P5_IAS!W59+P6_VES!W59+P7_OUL!W59+P8_PER!W59+P9_TET!W59+P10_VIL!W59</f>
        <v>0</v>
      </c>
      <c r="X59" s="316">
        <f>LP_EIN!X59+P2_AAR!X59+P3_CAR!X59+P4_GDA!X59+P5_IAS!X59+P6_VES!X59+P7_OUL!X59+P8_PER!X59+P9_TET!X59+P10_VIL!X59</f>
        <v>0</v>
      </c>
      <c r="Y59" s="317">
        <f>LP_EIN!Y59+P2_AAR!Y59+P3_CAR!Y59+P4_GDA!Y59+P5_IAS!Y59+P6_VES!Y59+P7_OUL!Y59+P8_PER!Y59+P9_TET!Y59+P10_VIL!Y59</f>
        <v>0</v>
      </c>
      <c r="Z59" s="318">
        <f>LP_EIN!Z59+P2_AAR!Z59+P3_CAR!Z59+P4_GDA!Z59+P5_IAS!Z59+P6_VES!Z59+P7_OUL!Z59+P8_PER!Z59+P9_TET!Z59+P10_VIL!Z59</f>
        <v>0</v>
      </c>
      <c r="AA59" s="121"/>
      <c r="AB59" s="318">
        <f>LP_EIN!AB59+P2_AAR!AB59+P3_CAR!AB59+P4_GDA!AB59+P5_IAS!AB59+P6_VES!AB59+P7_OUL!AB59+P8_PER!AB59+P9_TET!AB59+P10_VIL!AB59</f>
        <v>0</v>
      </c>
      <c r="AC59" s="318">
        <f>LP_EIN!AC59+P2_AAR!AC59+P3_CAR!AC59+P4_GDA!AC59+P5_IAS!AC59+P6_VES!AC59+P7_OUL!AC59+P8_PER!AC59+P9_TET!AC59+P10_VIL!AC59</f>
        <v>0</v>
      </c>
      <c r="AD59" s="153">
        <f t="shared" si="65"/>
        <v>0</v>
      </c>
      <c r="AF59" s="316">
        <f>LP_EIN!AF59+P2_AAR!AF59+P3_CAR!AF59+P4_GDA!AF59+P5_IAS!AF59+P6_VES!AF59+P7_OUL!AF59+P8_PER!AF59+P9_TET!AF59+P10_VIL!AF59</f>
        <v>0</v>
      </c>
      <c r="AG59" s="316">
        <f>LP_EIN!AG59+P2_AAR!AG59+P3_CAR!AG59+P4_GDA!AG59+P5_IAS!AG59+P6_VES!AG59+P7_OUL!AG59+P8_PER!AG59+P9_TET!AG59+P10_VIL!AG59</f>
        <v>0</v>
      </c>
      <c r="AH59" s="317">
        <f>LP_EIN!AH59+P2_AAR!AH59+P3_CAR!AH59+P4_GDA!AH59+P5_IAS!AH59+P6_VES!AH59+P7_OUL!AH59+P8_PER!AH59+P9_TET!AH59+P10_VIL!AH59</f>
        <v>0</v>
      </c>
      <c r="AI59" s="318">
        <f>LP_EIN!AI59+P2_AAR!AI59+P3_CAR!AI59+P4_GDA!AI59+P5_IAS!AI59+P6_VES!AI59+P7_OUL!AI59+P8_PER!AI59+P9_TET!AI59+P10_VIL!AI59</f>
        <v>0</v>
      </c>
      <c r="AJ59" s="121"/>
      <c r="AK59" s="318">
        <f>LP_EIN!AK59+P2_AAR!AK59+P3_CAR!AK59+P4_GDA!AK59+P5_IAS!AK59+P6_VES!AK59+P7_OUL!AK59+P8_PER!AK59+P9_TET!AK59+P10_VIL!AK59</f>
        <v>0</v>
      </c>
      <c r="AL59" s="318">
        <f>LP_EIN!AL59+P2_AAR!AL59+P3_CAR!AL59+P4_GDA!AL59+P5_IAS!AL59+P6_VES!AL59+P7_OUL!AL59+P8_PER!AL59+P9_TET!AL59+P10_VIL!AL59</f>
        <v>0</v>
      </c>
      <c r="AM59" s="153">
        <f t="shared" si="66"/>
        <v>0</v>
      </c>
      <c r="AO59" s="233" t="str">
        <f t="shared" si="8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STAFF_DAYS!E60</f>
        <v>135</v>
      </c>
      <c r="F60" s="124">
        <f>SUM(F28,F44)</f>
        <v>211520</v>
      </c>
      <c r="G60" s="124">
        <f t="shared" ref="G60:L60" si="67">SUM(G28,G44)</f>
        <v>10576</v>
      </c>
      <c r="H60" s="124">
        <f t="shared" si="67"/>
        <v>125551</v>
      </c>
      <c r="I60" s="124"/>
      <c r="J60" s="124">
        <f t="shared" si="67"/>
        <v>156180</v>
      </c>
      <c r="K60" s="124">
        <f t="shared" si="67"/>
        <v>0</v>
      </c>
      <c r="L60" s="125">
        <f t="shared" si="67"/>
        <v>503827</v>
      </c>
      <c r="N60" s="124">
        <f>STAFF_DAYS!N60</f>
        <v>76</v>
      </c>
      <c r="O60" s="124">
        <f>SUM(O28,O44)</f>
        <v>75600</v>
      </c>
      <c r="P60" s="124">
        <f t="shared" ref="P60:Q60" si="68">SUM(P28,P44)</f>
        <v>3780</v>
      </c>
      <c r="Q60" s="124">
        <f t="shared" si="68"/>
        <v>59600</v>
      </c>
      <c r="R60" s="124"/>
      <c r="S60" s="124">
        <f t="shared" ref="S60:U60" si="69">SUM(S28,S44)</f>
        <v>49108</v>
      </c>
      <c r="T60" s="124">
        <f t="shared" si="69"/>
        <v>0</v>
      </c>
      <c r="U60" s="125">
        <f t="shared" si="69"/>
        <v>188088</v>
      </c>
      <c r="W60" s="124">
        <f>STAFF_DAYS!W60</f>
        <v>26000</v>
      </c>
      <c r="X60" s="124">
        <f>SUM(X28,X44)</f>
        <v>59430</v>
      </c>
      <c r="Y60" s="124">
        <f t="shared" ref="Y60:Z60" si="70">SUM(Y28,Y44)</f>
        <v>2971.5</v>
      </c>
      <c r="Z60" s="124">
        <f t="shared" si="70"/>
        <v>25450</v>
      </c>
      <c r="AA60" s="124"/>
      <c r="AB60" s="124">
        <f t="shared" ref="AB60:AD60" si="71">SUM(AB28,AB44)</f>
        <v>50966</v>
      </c>
      <c r="AC60" s="124">
        <f t="shared" si="71"/>
        <v>0</v>
      </c>
      <c r="AD60" s="125">
        <f t="shared" si="71"/>
        <v>138817.5</v>
      </c>
      <c r="AF60" s="124">
        <f>STAFF_DAYS!AF60</f>
        <v>0</v>
      </c>
      <c r="AG60" s="124">
        <f>SUM(AG28,AG44)</f>
        <v>76490</v>
      </c>
      <c r="AH60" s="124">
        <f t="shared" ref="AH60:AI60" si="72">SUM(AH28,AH44)</f>
        <v>3824.5</v>
      </c>
      <c r="AI60" s="124">
        <f t="shared" si="72"/>
        <v>40501</v>
      </c>
      <c r="AJ60" s="124"/>
      <c r="AK60" s="124">
        <f t="shared" ref="AK60:AM60" si="73">SUM(AK28,AK44)</f>
        <v>56106</v>
      </c>
      <c r="AL60" s="124">
        <f t="shared" si="73"/>
        <v>0</v>
      </c>
      <c r="AM60" s="125">
        <f t="shared" si="73"/>
        <v>176921.5</v>
      </c>
      <c r="AO60" s="235" t="str">
        <f t="shared" si="8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/>
      <c r="F61" s="128"/>
      <c r="G61" s="128"/>
      <c r="H61" s="128"/>
      <c r="I61" s="128"/>
      <c r="J61" s="128"/>
      <c r="K61" s="128"/>
      <c r="L61" s="129"/>
      <c r="N61" s="128"/>
      <c r="O61" s="128"/>
      <c r="P61" s="128"/>
      <c r="Q61" s="128"/>
      <c r="R61" s="128"/>
      <c r="S61" s="128"/>
      <c r="T61" s="128"/>
      <c r="U61" s="129"/>
      <c r="W61" s="128"/>
      <c r="X61" s="128"/>
      <c r="Y61" s="128"/>
      <c r="Z61" s="128"/>
      <c r="AA61" s="128"/>
      <c r="AB61" s="128"/>
      <c r="AC61" s="128"/>
      <c r="AD61" s="129"/>
      <c r="AF61" s="128"/>
      <c r="AG61" s="128"/>
      <c r="AH61" s="128"/>
      <c r="AI61" s="128"/>
      <c r="AJ61" s="128"/>
      <c r="AK61" s="128"/>
      <c r="AL61" s="128"/>
      <c r="AM61" s="129"/>
      <c r="AO61" s="235" t="str">
        <f t="shared" si="8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STAFF_DAYS!E62</f>
        <v>22</v>
      </c>
      <c r="F62" s="132">
        <f>SUM(F63:F70)</f>
        <v>41470</v>
      </c>
      <c r="G62" s="132">
        <f t="shared" ref="G62:L62" si="74">SUM(G63:G70)</f>
        <v>2073.5</v>
      </c>
      <c r="H62" s="132">
        <f t="shared" si="74"/>
        <v>0</v>
      </c>
      <c r="I62" s="132"/>
      <c r="J62" s="132">
        <f t="shared" si="74"/>
        <v>36980</v>
      </c>
      <c r="K62" s="132">
        <f t="shared" si="74"/>
        <v>0</v>
      </c>
      <c r="L62" s="133">
        <f t="shared" si="74"/>
        <v>80523.5</v>
      </c>
      <c r="N62" s="132">
        <f>STAFF_DAYS!N62</f>
        <v>11</v>
      </c>
      <c r="O62" s="132">
        <f>SUM(O63:O70)</f>
        <v>26390</v>
      </c>
      <c r="P62" s="132">
        <f t="shared" ref="P62:Q62" si="75">SUM(P63:P70)</f>
        <v>1319.5</v>
      </c>
      <c r="Q62" s="132">
        <f t="shared" si="75"/>
        <v>0</v>
      </c>
      <c r="R62" s="132"/>
      <c r="S62" s="132">
        <f t="shared" ref="S62:U62" si="76">SUM(S63:S70)</f>
        <v>1980</v>
      </c>
      <c r="T62" s="132">
        <f t="shared" si="76"/>
        <v>0</v>
      </c>
      <c r="U62" s="133">
        <f t="shared" si="76"/>
        <v>29689.5</v>
      </c>
      <c r="W62" s="132">
        <f>STAFF_DAYS!W62</f>
        <v>5500</v>
      </c>
      <c r="X62" s="132">
        <f>SUM(X63:X70)</f>
        <v>7540</v>
      </c>
      <c r="Y62" s="132">
        <f t="shared" ref="Y62:Z62" si="77">SUM(Y63:Y70)</f>
        <v>377</v>
      </c>
      <c r="Z62" s="132">
        <f t="shared" si="77"/>
        <v>0</v>
      </c>
      <c r="AA62" s="132"/>
      <c r="AB62" s="132">
        <f t="shared" ref="AB62:AD62" si="78">SUM(AB63:AB70)</f>
        <v>17500</v>
      </c>
      <c r="AC62" s="132">
        <f t="shared" si="78"/>
        <v>0</v>
      </c>
      <c r="AD62" s="133">
        <f t="shared" si="78"/>
        <v>25417</v>
      </c>
      <c r="AF62" s="132">
        <f>STAFF_DAYS!AF62</f>
        <v>0</v>
      </c>
      <c r="AG62" s="132">
        <f>SUM(AG63:AG70)</f>
        <v>7540</v>
      </c>
      <c r="AH62" s="132">
        <f t="shared" ref="AH62:AI62" si="79">SUM(AH63:AH70)</f>
        <v>377</v>
      </c>
      <c r="AI62" s="132">
        <f t="shared" si="79"/>
        <v>0</v>
      </c>
      <c r="AJ62" s="132"/>
      <c r="AK62" s="132">
        <f t="shared" ref="AK62:AM62" si="80">SUM(AK63:AK70)</f>
        <v>17500</v>
      </c>
      <c r="AL62" s="132">
        <f t="shared" si="80"/>
        <v>0</v>
      </c>
      <c r="AM62" s="133">
        <f t="shared" si="80"/>
        <v>25417</v>
      </c>
      <c r="AO62" s="237" t="str">
        <f t="shared" si="8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319">
        <f>LP_EIN!E63+P2_AAR!E63+P3_CAR!E63+P4_GDA!E63+P5_IAS!E63+P6_VES!E63+P7_OUL!E63+P8_PER!E63+P9_TET!E63+P10_VIL!E63</f>
        <v>19</v>
      </c>
      <c r="F63" s="319">
        <f>LP_EIN!F63+P2_AAR!F63+P3_CAR!F63+P4_GDA!F63+P5_IAS!F63+P6_VES!F63+P7_OUL!F63+P8_PER!F63+P9_TET!F63+P10_VIL!F63</f>
        <v>3770</v>
      </c>
      <c r="G63" s="320">
        <f>LP_EIN!G63+P2_AAR!G63+P3_CAR!G63+P4_GDA!G63+P5_IAS!G63+P6_VES!G63+P7_OUL!G63+P8_PER!G63+P9_TET!G63+P10_VIL!G63</f>
        <v>188.5</v>
      </c>
      <c r="H63" s="321">
        <f>LP_EIN!H63+P2_AAR!H63+P3_CAR!H63+P4_GDA!H63+P5_IAS!H63+P6_VES!H63+P7_OUL!H63+P8_PER!H63+P9_TET!H63+P10_VIL!H63</f>
        <v>0</v>
      </c>
      <c r="I63" s="344"/>
      <c r="J63" s="321">
        <f>LP_EIN!J63+P2_AAR!J63+P3_CAR!J63+P4_GDA!J63+P5_IAS!J63+P6_VES!J63+P7_OUL!J63+P8_PER!J63+P9_TET!J63+P10_VIL!J63</f>
        <v>0</v>
      </c>
      <c r="K63" s="321">
        <f>LP_EIN!K63+P2_AAR!K63+P3_CAR!K63+P4_GDA!K63+P5_IAS!K63+P6_VES!K63+P7_OUL!K63+P8_PER!K63+P9_TET!K63+P10_VIL!K63</f>
        <v>0</v>
      </c>
      <c r="L63" s="154">
        <f t="shared" ref="L63:L70" si="81">SUM(F63:K63)</f>
        <v>3958.5</v>
      </c>
      <c r="N63" s="319">
        <f>LP_EIN!N63+P2_AAR!N63+P3_CAR!N63+P4_GDA!N63+P5_IAS!N63+P6_VES!N63+P7_OUL!N63+P8_PER!N63+P9_TET!N63+P10_VIL!N63</f>
        <v>19</v>
      </c>
      <c r="O63" s="319">
        <f>LP_EIN!O63+P2_AAR!O63+P3_CAR!O63+P4_GDA!O63+P5_IAS!O63+P6_VES!O63+P7_OUL!O63+P8_PER!O63+P9_TET!O63+P10_VIL!O63</f>
        <v>3770</v>
      </c>
      <c r="P63" s="320">
        <f>LP_EIN!P63+P2_AAR!P63+P3_CAR!P63+P4_GDA!P63+P5_IAS!P63+P6_VES!P63+P7_OUL!P63+P8_PER!P63+P9_TET!P63+P10_VIL!P63</f>
        <v>188.5</v>
      </c>
      <c r="Q63" s="321">
        <f>LP_EIN!Q63+P2_AAR!Q63+P3_CAR!Q63+P4_GDA!Q63+P5_IAS!Q63+P6_VES!Q63+P7_OUL!Q63+P8_PER!Q63+P9_TET!Q63+P10_VIL!Q63</f>
        <v>0</v>
      </c>
      <c r="R63" s="138"/>
      <c r="S63" s="321">
        <f>LP_EIN!S63+P2_AAR!S63+P3_CAR!S63+P4_GDA!S63+P5_IAS!S63+P6_VES!S63+P7_OUL!S63+P8_PER!S63+P9_TET!S63+P10_VIL!S63</f>
        <v>0</v>
      </c>
      <c r="T63" s="321">
        <f>LP_EIN!T63+P2_AAR!T63+P3_CAR!T63+P4_GDA!T63+P5_IAS!T63+P6_VES!T63+P7_OUL!T63+P8_PER!T63+P9_TET!T63+P10_VIL!T63</f>
        <v>0</v>
      </c>
      <c r="U63" s="154">
        <f t="shared" ref="U63:U70" si="82">SUM(O63:T63)</f>
        <v>3958.5</v>
      </c>
      <c r="W63" s="319">
        <f>LP_EIN!W63+P2_AAR!W63+P3_CAR!W63+P4_GDA!W63+P5_IAS!W63+P6_VES!W63+P7_OUL!W63+P8_PER!W63+P9_TET!W63+P10_VIL!W63</f>
        <v>0</v>
      </c>
      <c r="X63" s="319">
        <f>LP_EIN!X63+P2_AAR!X63+P3_CAR!X63+P4_GDA!X63+P5_IAS!X63+P6_VES!X63+P7_OUL!X63+P8_PER!X63+P9_TET!X63+P10_VIL!X63</f>
        <v>0</v>
      </c>
      <c r="Y63" s="320">
        <f>LP_EIN!Y63+P2_AAR!Y63+P3_CAR!Y63+P4_GDA!Y63+P5_IAS!Y63+P6_VES!Y63+P7_OUL!Y63+P8_PER!Y63+P9_TET!Y63+P10_VIL!Y63</f>
        <v>0</v>
      </c>
      <c r="Z63" s="321">
        <f>LP_EIN!Z63+P2_AAR!Z63+P3_CAR!Z63+P4_GDA!Z63+P5_IAS!Z63+P6_VES!Z63+P7_OUL!Z63+P8_PER!Z63+P9_TET!Z63+P10_VIL!Z63</f>
        <v>0</v>
      </c>
      <c r="AA63" s="138"/>
      <c r="AB63" s="321">
        <f>LP_EIN!AB63+P2_AAR!AB63+P3_CAR!AB63+P4_GDA!AB63+P5_IAS!AB63+P6_VES!AB63+P7_OUL!AB63+P8_PER!AB63+P9_TET!AB63+P10_VIL!AB63</f>
        <v>0</v>
      </c>
      <c r="AC63" s="321">
        <f>LP_EIN!AC63+P2_AAR!AC63+P3_CAR!AC63+P4_GDA!AC63+P5_IAS!AC63+P6_VES!AC63+P7_OUL!AC63+P8_PER!AC63+P9_TET!AC63+P10_VIL!AC63</f>
        <v>0</v>
      </c>
      <c r="AD63" s="154">
        <f t="shared" ref="AD63:AD70" si="83">SUM(X63:AC63)</f>
        <v>0</v>
      </c>
      <c r="AF63" s="319">
        <f>LP_EIN!AF63+P2_AAR!AF63+P3_CAR!AF63+P4_GDA!AF63+P5_IAS!AF63+P6_VES!AF63+P7_OUL!AF63+P8_PER!AF63+P9_TET!AF63+P10_VIL!AF63</f>
        <v>0</v>
      </c>
      <c r="AG63" s="319">
        <f>LP_EIN!AG63+P2_AAR!AG63+P3_CAR!AG63+P4_GDA!AG63+P5_IAS!AG63+P6_VES!AG63+P7_OUL!AG63+P8_PER!AG63+P9_TET!AG63+P10_VIL!AG63</f>
        <v>0</v>
      </c>
      <c r="AH63" s="320">
        <f>LP_EIN!AH63+P2_AAR!AH63+P3_CAR!AH63+P4_GDA!AH63+P5_IAS!AH63+P6_VES!AH63+P7_OUL!AH63+P8_PER!AH63+P9_TET!AH63+P10_VIL!AH63</f>
        <v>0</v>
      </c>
      <c r="AI63" s="321">
        <f>LP_EIN!AI63+P2_AAR!AI63+P3_CAR!AI63+P4_GDA!AI63+P5_IAS!AI63+P6_VES!AI63+P7_OUL!AI63+P8_PER!AI63+P9_TET!AI63+P10_VIL!AI63</f>
        <v>0</v>
      </c>
      <c r="AJ63" s="138"/>
      <c r="AK63" s="321">
        <f>LP_EIN!AK63+P2_AAR!AK63+P3_CAR!AK63+P4_GDA!AK63+P5_IAS!AK63+P6_VES!AK63+P7_OUL!AK63+P8_PER!AK63+P9_TET!AK63+P10_VIL!AK63</f>
        <v>0</v>
      </c>
      <c r="AL63" s="321">
        <f>LP_EIN!AL63+P2_AAR!AL63+P3_CAR!AL63+P4_GDA!AL63+P5_IAS!AL63+P6_VES!AL63+P7_OUL!AL63+P8_PER!AL63+P9_TET!AL63+P10_VIL!AL63</f>
        <v>0</v>
      </c>
      <c r="AM63" s="154">
        <f t="shared" ref="AM63:AM70" si="84">SUM(AG63:AL63)</f>
        <v>0</v>
      </c>
      <c r="AO63" s="233" t="str">
        <f t="shared" si="8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319">
        <f>LP_EIN!E64+P2_AAR!E64+P3_CAR!E64+P4_GDA!E64+P5_IAS!E64+P6_VES!E64+P7_OUL!E64+P8_PER!E64+P9_TET!E64+P10_VIL!E64</f>
        <v>28</v>
      </c>
      <c r="F64" s="319">
        <f>LP_EIN!F64+P2_AAR!F64+P3_CAR!F64+P4_GDA!F64+P5_IAS!F64+P6_VES!F64+P7_OUL!F64+P8_PER!F64+P9_TET!F64+P10_VIL!F64</f>
        <v>5565</v>
      </c>
      <c r="G64" s="320">
        <f>LP_EIN!G64+P2_AAR!G64+P3_CAR!G64+P4_GDA!G64+P5_IAS!G64+P6_VES!G64+P7_OUL!G64+P8_PER!G64+P9_TET!G64+P10_VIL!G64</f>
        <v>278.25</v>
      </c>
      <c r="H64" s="321">
        <f>LP_EIN!H64+P2_AAR!H64+P3_CAR!H64+P4_GDA!H64+P5_IAS!H64+P6_VES!H64+P7_OUL!H64+P8_PER!H64+P9_TET!H64+P10_VIL!H64</f>
        <v>0</v>
      </c>
      <c r="I64" s="344"/>
      <c r="J64" s="321">
        <f>LP_EIN!J64+P2_AAR!J64+P3_CAR!J64+P4_GDA!J64+P5_IAS!J64+P6_VES!J64+P7_OUL!J64+P8_PER!J64+P9_TET!J64+P10_VIL!J64</f>
        <v>0</v>
      </c>
      <c r="K64" s="321">
        <f>LP_EIN!K64+P2_AAR!K64+P3_CAR!K64+P4_GDA!K64+P5_IAS!K64+P6_VES!K64+P7_OUL!K64+P8_PER!K64+P9_TET!K64+P10_VIL!K64</f>
        <v>0</v>
      </c>
      <c r="L64" s="154">
        <f t="shared" si="81"/>
        <v>5843.25</v>
      </c>
      <c r="N64" s="319">
        <f>LP_EIN!N64+P2_AAR!N64+P3_CAR!N64+P4_GDA!N64+P5_IAS!N64+P6_VES!N64+P7_OUL!N64+P8_PER!N64+P9_TET!N64+P10_VIL!N64</f>
        <v>28</v>
      </c>
      <c r="O64" s="319">
        <f>LP_EIN!O64+P2_AAR!O64+P3_CAR!O64+P4_GDA!O64+P5_IAS!O64+P6_VES!O64+P7_OUL!O64+P8_PER!O64+P9_TET!O64+P10_VIL!O64</f>
        <v>5565</v>
      </c>
      <c r="P64" s="320">
        <f>LP_EIN!P64+P2_AAR!P64+P3_CAR!P64+P4_GDA!P64+P5_IAS!P64+P6_VES!P64+P7_OUL!P64+P8_PER!P64+P9_TET!P64+P10_VIL!P64</f>
        <v>278.25</v>
      </c>
      <c r="Q64" s="321">
        <f>LP_EIN!Q64+P2_AAR!Q64+P3_CAR!Q64+P4_GDA!Q64+P5_IAS!Q64+P6_VES!Q64+P7_OUL!Q64+P8_PER!Q64+P9_TET!Q64+P10_VIL!Q64</f>
        <v>0</v>
      </c>
      <c r="R64" s="138"/>
      <c r="S64" s="321">
        <f>LP_EIN!S64+P2_AAR!S64+P3_CAR!S64+P4_GDA!S64+P5_IAS!S64+P6_VES!S64+P7_OUL!S64+P8_PER!S64+P9_TET!S64+P10_VIL!S64</f>
        <v>0</v>
      </c>
      <c r="T64" s="321">
        <f>LP_EIN!T64+P2_AAR!T64+P3_CAR!T64+P4_GDA!T64+P5_IAS!T64+P6_VES!T64+P7_OUL!T64+P8_PER!T64+P9_TET!T64+P10_VIL!T64</f>
        <v>0</v>
      </c>
      <c r="U64" s="154">
        <f t="shared" si="82"/>
        <v>5843.25</v>
      </c>
      <c r="W64" s="319">
        <f>LP_EIN!W64+P2_AAR!W64+P3_CAR!W64+P4_GDA!W64+P5_IAS!W64+P6_VES!W64+P7_OUL!W64+P8_PER!W64+P9_TET!W64+P10_VIL!W64</f>
        <v>0</v>
      </c>
      <c r="X64" s="319">
        <f>LP_EIN!X64+P2_AAR!X64+P3_CAR!X64+P4_GDA!X64+P5_IAS!X64+P6_VES!X64+P7_OUL!X64+P8_PER!X64+P9_TET!X64+P10_VIL!X64</f>
        <v>0</v>
      </c>
      <c r="Y64" s="320">
        <f>LP_EIN!Y64+P2_AAR!Y64+P3_CAR!Y64+P4_GDA!Y64+P5_IAS!Y64+P6_VES!Y64+P7_OUL!Y64+P8_PER!Y64+P9_TET!Y64+P10_VIL!Y64</f>
        <v>0</v>
      </c>
      <c r="Z64" s="321">
        <f>LP_EIN!Z64+P2_AAR!Z64+P3_CAR!Z64+P4_GDA!Z64+P5_IAS!Z64+P6_VES!Z64+P7_OUL!Z64+P8_PER!Z64+P9_TET!Z64+P10_VIL!Z64</f>
        <v>0</v>
      </c>
      <c r="AA64" s="138"/>
      <c r="AB64" s="321">
        <f>LP_EIN!AB64+P2_AAR!AB64+P3_CAR!AB64+P4_GDA!AB64+P5_IAS!AB64+P6_VES!AB64+P7_OUL!AB64+P8_PER!AB64+P9_TET!AB64+P10_VIL!AB64</f>
        <v>0</v>
      </c>
      <c r="AC64" s="321">
        <f>LP_EIN!AC64+P2_AAR!AC64+P3_CAR!AC64+P4_GDA!AC64+P5_IAS!AC64+P6_VES!AC64+P7_OUL!AC64+P8_PER!AC64+P9_TET!AC64+P10_VIL!AC64</f>
        <v>0</v>
      </c>
      <c r="AD64" s="154">
        <f t="shared" si="83"/>
        <v>0</v>
      </c>
      <c r="AF64" s="319">
        <f>LP_EIN!AF64+P2_AAR!AF64+P3_CAR!AF64+P4_GDA!AF64+P5_IAS!AF64+P6_VES!AF64+P7_OUL!AF64+P8_PER!AF64+P9_TET!AF64+P10_VIL!AF64</f>
        <v>0</v>
      </c>
      <c r="AG64" s="319">
        <f>LP_EIN!AG64+P2_AAR!AG64+P3_CAR!AG64+P4_GDA!AG64+P5_IAS!AG64+P6_VES!AG64+P7_OUL!AG64+P8_PER!AG64+P9_TET!AG64+P10_VIL!AG64</f>
        <v>0</v>
      </c>
      <c r="AH64" s="320">
        <f>LP_EIN!AH64+P2_AAR!AH64+P3_CAR!AH64+P4_GDA!AH64+P5_IAS!AH64+P6_VES!AH64+P7_OUL!AH64+P8_PER!AH64+P9_TET!AH64+P10_VIL!AH64</f>
        <v>0</v>
      </c>
      <c r="AI64" s="321">
        <f>LP_EIN!AI64+P2_AAR!AI64+P3_CAR!AI64+P4_GDA!AI64+P5_IAS!AI64+P6_VES!AI64+P7_OUL!AI64+P8_PER!AI64+P9_TET!AI64+P10_VIL!AI64</f>
        <v>0</v>
      </c>
      <c r="AJ64" s="138"/>
      <c r="AK64" s="321">
        <f>LP_EIN!AK64+P2_AAR!AK64+P3_CAR!AK64+P4_GDA!AK64+P5_IAS!AK64+P6_VES!AK64+P7_OUL!AK64+P8_PER!AK64+P9_TET!AK64+P10_VIL!AK64</f>
        <v>0</v>
      </c>
      <c r="AL64" s="321">
        <f>LP_EIN!AL64+P2_AAR!AL64+P3_CAR!AL64+P4_GDA!AL64+P5_IAS!AL64+P6_VES!AL64+P7_OUL!AL64+P8_PER!AL64+P9_TET!AL64+P10_VIL!AL64</f>
        <v>0</v>
      </c>
      <c r="AM64" s="154">
        <f t="shared" si="84"/>
        <v>0</v>
      </c>
      <c r="AO64" s="233" t="str">
        <f t="shared" si="8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319">
        <f>LP_EIN!E65+P2_AAR!E65+P3_CAR!E65+P4_GDA!E65+P5_IAS!E65+P6_VES!E65+P7_OUL!E65+P8_PER!E65+P9_TET!E65+P10_VIL!E65</f>
        <v>10</v>
      </c>
      <c r="F65" s="319">
        <f>LP_EIN!F65+P2_AAR!F65+P3_CAR!F65+P4_GDA!F65+P5_IAS!F65+P6_VES!F65+P7_OUL!F65+P8_PER!F65+P9_TET!F65+P10_VIL!F65</f>
        <v>1975</v>
      </c>
      <c r="G65" s="320">
        <f>LP_EIN!G65+P2_AAR!G65+P3_CAR!G65+P4_GDA!G65+P5_IAS!G65+P6_VES!G65+P7_OUL!G65+P8_PER!G65+P9_TET!G65+P10_VIL!G65</f>
        <v>98.75</v>
      </c>
      <c r="H65" s="321">
        <f>LP_EIN!H65+P2_AAR!H65+P3_CAR!H65+P4_GDA!H65+P5_IAS!H65+P6_VES!H65+P7_OUL!H65+P8_PER!H65+P9_TET!H65+P10_VIL!H65</f>
        <v>0</v>
      </c>
      <c r="I65" s="344"/>
      <c r="J65" s="321">
        <f>LP_EIN!J65+P2_AAR!J65+P3_CAR!J65+P4_GDA!J65+P5_IAS!J65+P6_VES!J65+P7_OUL!J65+P8_PER!J65+P9_TET!J65+P10_VIL!J65</f>
        <v>19800</v>
      </c>
      <c r="K65" s="321">
        <f>LP_EIN!K65+P2_AAR!K65+P3_CAR!K65+P4_GDA!K65+P5_IAS!K65+P6_VES!K65+P7_OUL!K65+P8_PER!K65+P9_TET!K65+P10_VIL!K65</f>
        <v>0</v>
      </c>
      <c r="L65" s="154">
        <f t="shared" si="81"/>
        <v>21873.75</v>
      </c>
      <c r="N65" s="319">
        <f>LP_EIN!N65+P2_AAR!N65+P3_CAR!N65+P4_GDA!N65+P5_IAS!N65+P6_VES!N65+P7_OUL!N65+P8_PER!N65+P9_TET!N65+P10_VIL!N65</f>
        <v>10</v>
      </c>
      <c r="O65" s="319">
        <f>LP_EIN!O65+P2_AAR!O65+P3_CAR!O65+P4_GDA!O65+P5_IAS!O65+P6_VES!O65+P7_OUL!O65+P8_PER!O65+P9_TET!O65+P10_VIL!O65</f>
        <v>1975</v>
      </c>
      <c r="P65" s="320">
        <f>LP_EIN!P65+P2_AAR!P65+P3_CAR!P65+P4_GDA!P65+P5_IAS!P65+P6_VES!P65+P7_OUL!P65+P8_PER!P65+P9_TET!P65+P10_VIL!P65</f>
        <v>98.75</v>
      </c>
      <c r="Q65" s="321">
        <f>LP_EIN!Q65+P2_AAR!Q65+P3_CAR!Q65+P4_GDA!Q65+P5_IAS!Q65+P6_VES!Q65+P7_OUL!Q65+P8_PER!Q65+P9_TET!Q65+P10_VIL!Q65</f>
        <v>0</v>
      </c>
      <c r="R65" s="138"/>
      <c r="S65" s="321">
        <f>LP_EIN!S65+P2_AAR!S65+P3_CAR!S65+P4_GDA!S65+P5_IAS!S65+P6_VES!S65+P7_OUL!S65+P8_PER!S65+P9_TET!S65+P10_VIL!S65</f>
        <v>0</v>
      </c>
      <c r="T65" s="321">
        <f>LP_EIN!T65+P2_AAR!T65+P3_CAR!T65+P4_GDA!T65+P5_IAS!T65+P6_VES!T65+P7_OUL!T65+P8_PER!T65+P9_TET!T65+P10_VIL!T65</f>
        <v>0</v>
      </c>
      <c r="U65" s="154">
        <f t="shared" si="82"/>
        <v>2073.75</v>
      </c>
      <c r="W65" s="319">
        <f>LP_EIN!W65+P2_AAR!W65+P3_CAR!W65+P4_GDA!W65+P5_IAS!W65+P6_VES!W65+P7_OUL!W65+P8_PER!W65+P9_TET!W65+P10_VIL!W65</f>
        <v>0</v>
      </c>
      <c r="X65" s="319">
        <f>LP_EIN!X65+P2_AAR!X65+P3_CAR!X65+P4_GDA!X65+P5_IAS!X65+P6_VES!X65+P7_OUL!X65+P8_PER!X65+P9_TET!X65+P10_VIL!X65</f>
        <v>0</v>
      </c>
      <c r="Y65" s="320">
        <f>LP_EIN!Y65+P2_AAR!Y65+P3_CAR!Y65+P4_GDA!Y65+P5_IAS!Y65+P6_VES!Y65+P7_OUL!Y65+P8_PER!Y65+P9_TET!Y65+P10_VIL!Y65</f>
        <v>0</v>
      </c>
      <c r="Z65" s="321">
        <f>LP_EIN!Z65+P2_AAR!Z65+P3_CAR!Z65+P4_GDA!Z65+P5_IAS!Z65+P6_VES!Z65+P7_OUL!Z65+P8_PER!Z65+P9_TET!Z65+P10_VIL!Z65</f>
        <v>0</v>
      </c>
      <c r="AA65" s="138"/>
      <c r="AB65" s="321">
        <f>LP_EIN!AB65+P2_AAR!AB65+P3_CAR!AB65+P4_GDA!AB65+P5_IAS!AB65+P6_VES!AB65+P7_OUL!AB65+P8_PER!AB65+P9_TET!AB65+P10_VIL!AB65</f>
        <v>9900</v>
      </c>
      <c r="AC65" s="321">
        <f>LP_EIN!AC65+P2_AAR!AC65+P3_CAR!AC65+P4_GDA!AC65+P5_IAS!AC65+P6_VES!AC65+P7_OUL!AC65+P8_PER!AC65+P9_TET!AC65+P10_VIL!AC65</f>
        <v>0</v>
      </c>
      <c r="AD65" s="154">
        <f t="shared" si="83"/>
        <v>9900</v>
      </c>
      <c r="AF65" s="319">
        <f>LP_EIN!AF65+P2_AAR!AF65+P3_CAR!AF65+P4_GDA!AF65+P5_IAS!AF65+P6_VES!AF65+P7_OUL!AF65+P8_PER!AF65+P9_TET!AF65+P10_VIL!AF65</f>
        <v>0</v>
      </c>
      <c r="AG65" s="319">
        <f>LP_EIN!AG65+P2_AAR!AG65+P3_CAR!AG65+P4_GDA!AG65+P5_IAS!AG65+P6_VES!AG65+P7_OUL!AG65+P8_PER!AG65+P9_TET!AG65+P10_VIL!AG65</f>
        <v>0</v>
      </c>
      <c r="AH65" s="320">
        <f>LP_EIN!AH65+P2_AAR!AH65+P3_CAR!AH65+P4_GDA!AH65+P5_IAS!AH65+P6_VES!AH65+P7_OUL!AH65+P8_PER!AH65+P9_TET!AH65+P10_VIL!AH65</f>
        <v>0</v>
      </c>
      <c r="AI65" s="321">
        <f>LP_EIN!AI65+P2_AAR!AI65+P3_CAR!AI65+P4_GDA!AI65+P5_IAS!AI65+P6_VES!AI65+P7_OUL!AI65+P8_PER!AI65+P9_TET!AI65+P10_VIL!AI65</f>
        <v>0</v>
      </c>
      <c r="AJ65" s="138"/>
      <c r="AK65" s="321">
        <f>LP_EIN!AK65+P2_AAR!AK65+P3_CAR!AK65+P4_GDA!AK65+P5_IAS!AK65+P6_VES!AK65+P7_OUL!AK65+P8_PER!AK65+P9_TET!AK65+P10_VIL!AK65</f>
        <v>9900</v>
      </c>
      <c r="AL65" s="321">
        <f>LP_EIN!AL65+P2_AAR!AL65+P3_CAR!AL65+P4_GDA!AL65+P5_IAS!AL65+P6_VES!AL65+P7_OUL!AL65+P8_PER!AL65+P9_TET!AL65+P10_VIL!AL65</f>
        <v>0</v>
      </c>
      <c r="AM65" s="154">
        <f t="shared" si="84"/>
        <v>9900</v>
      </c>
      <c r="AO65" s="233" t="str">
        <f t="shared" si="8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319">
        <f>LP_EIN!E66+P2_AAR!E66+P3_CAR!E66+P4_GDA!E66+P5_IAS!E66+P6_VES!E66+P7_OUL!E66+P8_PER!E66+P9_TET!E66+P10_VIL!E66</f>
        <v>76</v>
      </c>
      <c r="F66" s="319">
        <f>LP_EIN!F66+P2_AAR!F66+P3_CAR!F66+P4_GDA!F66+P5_IAS!F66+P6_VES!F66+P7_OUL!F66+P8_PER!F66+P9_TET!F66+P10_VIL!F66</f>
        <v>15080</v>
      </c>
      <c r="G66" s="320">
        <f>LP_EIN!G66+P2_AAR!G66+P3_CAR!G66+P4_GDA!G66+P5_IAS!G66+P6_VES!G66+P7_OUL!G66+P8_PER!G66+P9_TET!G66+P10_VIL!G66</f>
        <v>754</v>
      </c>
      <c r="H66" s="321">
        <f>LP_EIN!H66+P2_AAR!H66+P3_CAR!H66+P4_GDA!H66+P5_IAS!H66+P6_VES!H66+P7_OUL!H66+P8_PER!H66+P9_TET!H66+P10_VIL!H66</f>
        <v>0</v>
      </c>
      <c r="I66" s="344"/>
      <c r="J66" s="321">
        <f>LP_EIN!J66+P2_AAR!J66+P3_CAR!J66+P4_GDA!J66+P5_IAS!J66+P6_VES!J66+P7_OUL!J66+P8_PER!J66+P9_TET!J66+P10_VIL!J66</f>
        <v>15200</v>
      </c>
      <c r="K66" s="321">
        <f>LP_EIN!K66+P2_AAR!K66+P3_CAR!K66+P4_GDA!K66+P5_IAS!K66+P6_VES!K66+P7_OUL!K66+P8_PER!K66+P9_TET!K66+P10_VIL!K66</f>
        <v>0</v>
      </c>
      <c r="L66" s="154">
        <f t="shared" si="81"/>
        <v>31034</v>
      </c>
      <c r="N66" s="319">
        <f>LP_EIN!N66+P2_AAR!N66+P3_CAR!N66+P4_GDA!N66+P5_IAS!N66+P6_VES!N66+P7_OUL!N66+P8_PER!N66+P9_TET!N66+P10_VIL!N66</f>
        <v>0</v>
      </c>
      <c r="O66" s="319">
        <f>LP_EIN!O66+P2_AAR!O66+P3_CAR!O66+P4_GDA!O66+P5_IAS!O66+P6_VES!O66+P7_OUL!O66+P8_PER!O66+P9_TET!O66+P10_VIL!O66</f>
        <v>0</v>
      </c>
      <c r="P66" s="320">
        <f>LP_EIN!P66+P2_AAR!P66+P3_CAR!P66+P4_GDA!P66+P5_IAS!P66+P6_VES!P66+P7_OUL!P66+P8_PER!P66+P9_TET!P66+P10_VIL!P66</f>
        <v>0</v>
      </c>
      <c r="Q66" s="321">
        <f>LP_EIN!Q66+P2_AAR!Q66+P3_CAR!Q66+P4_GDA!Q66+P5_IAS!Q66+P6_VES!Q66+P7_OUL!Q66+P8_PER!Q66+P9_TET!Q66+P10_VIL!Q66</f>
        <v>0</v>
      </c>
      <c r="R66" s="138"/>
      <c r="S66" s="321">
        <f>LP_EIN!S66+P2_AAR!S66+P3_CAR!S66+P4_GDA!S66+P5_IAS!S66+P6_VES!S66+P7_OUL!S66+P8_PER!S66+P9_TET!S66+P10_VIL!S66</f>
        <v>0</v>
      </c>
      <c r="T66" s="321">
        <f>LP_EIN!T66+P2_AAR!T66+P3_CAR!T66+P4_GDA!T66+P5_IAS!T66+P6_VES!T66+P7_OUL!T66+P8_PER!T66+P9_TET!T66+P10_VIL!T66</f>
        <v>0</v>
      </c>
      <c r="U66" s="154">
        <f t="shared" si="82"/>
        <v>0</v>
      </c>
      <c r="W66" s="319">
        <f>LP_EIN!W66+P2_AAR!W66+P3_CAR!W66+P4_GDA!W66+P5_IAS!W66+P6_VES!W66+P7_OUL!W66+P8_PER!W66+P9_TET!W66+P10_VIL!W66</f>
        <v>38</v>
      </c>
      <c r="X66" s="319">
        <f>LP_EIN!X66+P2_AAR!X66+P3_CAR!X66+P4_GDA!X66+P5_IAS!X66+P6_VES!X66+P7_OUL!X66+P8_PER!X66+P9_TET!X66+P10_VIL!X66</f>
        <v>7540</v>
      </c>
      <c r="Y66" s="320">
        <f>LP_EIN!Y66+P2_AAR!Y66+P3_CAR!Y66+P4_GDA!Y66+P5_IAS!Y66+P6_VES!Y66+P7_OUL!Y66+P8_PER!Y66+P9_TET!Y66+P10_VIL!Y66</f>
        <v>377</v>
      </c>
      <c r="Z66" s="321">
        <f>LP_EIN!Z66+P2_AAR!Z66+P3_CAR!Z66+P4_GDA!Z66+P5_IAS!Z66+P6_VES!Z66+P7_OUL!Z66+P8_PER!Z66+P9_TET!Z66+P10_VIL!Z66</f>
        <v>0</v>
      </c>
      <c r="AA66" s="138"/>
      <c r="AB66" s="321">
        <f>LP_EIN!AB66+P2_AAR!AB66+P3_CAR!AB66+P4_GDA!AB66+P5_IAS!AB66+P6_VES!AB66+P7_OUL!AB66+P8_PER!AB66+P9_TET!AB66+P10_VIL!AB66</f>
        <v>7600</v>
      </c>
      <c r="AC66" s="321">
        <f>LP_EIN!AC66+P2_AAR!AC66+P3_CAR!AC66+P4_GDA!AC66+P5_IAS!AC66+P6_VES!AC66+P7_OUL!AC66+P8_PER!AC66+P9_TET!AC66+P10_VIL!AC66</f>
        <v>0</v>
      </c>
      <c r="AD66" s="154">
        <f t="shared" si="83"/>
        <v>15517</v>
      </c>
      <c r="AF66" s="319">
        <f>LP_EIN!AF66+P2_AAR!AF66+P3_CAR!AF66+P4_GDA!AF66+P5_IAS!AF66+P6_VES!AF66+P7_OUL!AF66+P8_PER!AF66+P9_TET!AF66+P10_VIL!AF66</f>
        <v>38</v>
      </c>
      <c r="AG66" s="319">
        <f>LP_EIN!AG66+P2_AAR!AG66+P3_CAR!AG66+P4_GDA!AG66+P5_IAS!AG66+P6_VES!AG66+P7_OUL!AG66+P8_PER!AG66+P9_TET!AG66+P10_VIL!AG66</f>
        <v>7540</v>
      </c>
      <c r="AH66" s="320">
        <f>LP_EIN!AH66+P2_AAR!AH66+P3_CAR!AH66+P4_GDA!AH66+P5_IAS!AH66+P6_VES!AH66+P7_OUL!AH66+P8_PER!AH66+P9_TET!AH66+P10_VIL!AH66</f>
        <v>377</v>
      </c>
      <c r="AI66" s="321">
        <f>LP_EIN!AI66+P2_AAR!AI66+P3_CAR!AI66+P4_GDA!AI66+P5_IAS!AI66+P6_VES!AI66+P7_OUL!AI66+P8_PER!AI66+P9_TET!AI66+P10_VIL!AI66</f>
        <v>0</v>
      </c>
      <c r="AJ66" s="138"/>
      <c r="AK66" s="321">
        <f>LP_EIN!AK66+P2_AAR!AK66+P3_CAR!AK66+P4_GDA!AK66+P5_IAS!AK66+P6_VES!AK66+P7_OUL!AK66+P8_PER!AK66+P9_TET!AK66+P10_VIL!AK66</f>
        <v>7600</v>
      </c>
      <c r="AL66" s="321">
        <f>LP_EIN!AL66+P2_AAR!AL66+P3_CAR!AL66+P4_GDA!AL66+P5_IAS!AL66+P6_VES!AL66+P7_OUL!AL66+P8_PER!AL66+P9_TET!AL66+P10_VIL!AL66</f>
        <v>0</v>
      </c>
      <c r="AM66" s="154">
        <f t="shared" si="84"/>
        <v>15517</v>
      </c>
      <c r="AO66" s="233" t="str">
        <f t="shared" si="8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319">
        <f>LP_EIN!E67+P2_AAR!E67+P3_CAR!E67+P4_GDA!E67+P5_IAS!E67+P6_VES!E67+P7_OUL!E67+P8_PER!E67+P9_TET!E67+P10_VIL!E67</f>
        <v>19</v>
      </c>
      <c r="F67" s="319">
        <f>LP_EIN!F67+P2_AAR!F67+P3_CAR!F67+P4_GDA!F67+P5_IAS!F67+P6_VES!F67+P7_OUL!F67+P8_PER!F67+P9_TET!F67+P10_VIL!F67</f>
        <v>3770</v>
      </c>
      <c r="G67" s="320">
        <f>LP_EIN!G67+P2_AAR!G67+P3_CAR!G67+P4_GDA!G67+P5_IAS!G67+P6_VES!G67+P7_OUL!G67+P8_PER!G67+P9_TET!G67+P10_VIL!G67</f>
        <v>188.5</v>
      </c>
      <c r="H67" s="321">
        <f>LP_EIN!H67+P2_AAR!H67+P3_CAR!H67+P4_GDA!H67+P5_IAS!H67+P6_VES!H67+P7_OUL!H67+P8_PER!H67+P9_TET!H67+P10_VIL!H67</f>
        <v>0</v>
      </c>
      <c r="I67" s="344"/>
      <c r="J67" s="321">
        <f>LP_EIN!J67+P2_AAR!J67+P3_CAR!J67+P4_GDA!J67+P5_IAS!J67+P6_VES!J67+P7_OUL!J67+P8_PER!J67+P9_TET!J67+P10_VIL!J67</f>
        <v>0</v>
      </c>
      <c r="K67" s="321">
        <f>LP_EIN!K67+P2_AAR!K67+P3_CAR!K67+P4_GDA!K67+P5_IAS!K67+P6_VES!K67+P7_OUL!K67+P8_PER!K67+P9_TET!K67+P10_VIL!K67</f>
        <v>0</v>
      </c>
      <c r="L67" s="154">
        <f t="shared" si="81"/>
        <v>3958.5</v>
      </c>
      <c r="N67" s="319">
        <f>LP_EIN!N67+P2_AAR!N67+P3_CAR!N67+P4_GDA!N67+P5_IAS!N67+P6_VES!N67+P7_OUL!N67+P8_PER!N67+P9_TET!N67+P10_VIL!N67</f>
        <v>19</v>
      </c>
      <c r="O67" s="319">
        <f>LP_EIN!O67+P2_AAR!O67+P3_CAR!O67+P4_GDA!O67+P5_IAS!O67+P6_VES!O67+P7_OUL!O67+P8_PER!O67+P9_TET!O67+P10_VIL!O67</f>
        <v>3770</v>
      </c>
      <c r="P67" s="320">
        <f>LP_EIN!P67+P2_AAR!P67+P3_CAR!P67+P4_GDA!P67+P5_IAS!P67+P6_VES!P67+P7_OUL!P67+P8_PER!P67+P9_TET!P67+P10_VIL!P67</f>
        <v>188.5</v>
      </c>
      <c r="Q67" s="321">
        <f>LP_EIN!Q67+P2_AAR!Q67+P3_CAR!Q67+P4_GDA!Q67+P5_IAS!Q67+P6_VES!Q67+P7_OUL!Q67+P8_PER!Q67+P9_TET!Q67+P10_VIL!Q67</f>
        <v>0</v>
      </c>
      <c r="R67" s="138"/>
      <c r="S67" s="321">
        <f>LP_EIN!S67+P2_AAR!S67+P3_CAR!S67+P4_GDA!S67+P5_IAS!S67+P6_VES!S67+P7_OUL!S67+P8_PER!S67+P9_TET!S67+P10_VIL!S67</f>
        <v>0</v>
      </c>
      <c r="T67" s="321">
        <f>LP_EIN!T67+P2_AAR!T67+P3_CAR!T67+P4_GDA!T67+P5_IAS!T67+P6_VES!T67+P7_OUL!T67+P8_PER!T67+P9_TET!T67+P10_VIL!T67</f>
        <v>0</v>
      </c>
      <c r="U67" s="154">
        <f t="shared" si="82"/>
        <v>3958.5</v>
      </c>
      <c r="W67" s="319">
        <f>LP_EIN!W67+P2_AAR!W67+P3_CAR!W67+P4_GDA!W67+P5_IAS!W67+P6_VES!W67+P7_OUL!W67+P8_PER!W67+P9_TET!W67+P10_VIL!W67</f>
        <v>0</v>
      </c>
      <c r="X67" s="319">
        <f>LP_EIN!X67+P2_AAR!X67+P3_CAR!X67+P4_GDA!X67+P5_IAS!X67+P6_VES!X67+P7_OUL!X67+P8_PER!X67+P9_TET!X67+P10_VIL!X67</f>
        <v>0</v>
      </c>
      <c r="Y67" s="320">
        <f>LP_EIN!Y67+P2_AAR!Y67+P3_CAR!Y67+P4_GDA!Y67+P5_IAS!Y67+P6_VES!Y67+P7_OUL!Y67+P8_PER!Y67+P9_TET!Y67+P10_VIL!Y67</f>
        <v>0</v>
      </c>
      <c r="Z67" s="321">
        <f>LP_EIN!Z67+P2_AAR!Z67+P3_CAR!Z67+P4_GDA!Z67+P5_IAS!Z67+P6_VES!Z67+P7_OUL!Z67+P8_PER!Z67+P9_TET!Z67+P10_VIL!Z67</f>
        <v>0</v>
      </c>
      <c r="AA67" s="138"/>
      <c r="AB67" s="321">
        <f>LP_EIN!AB67+P2_AAR!AB67+P3_CAR!AB67+P4_GDA!AB67+P5_IAS!AB67+P6_VES!AB67+P7_OUL!AB67+P8_PER!AB67+P9_TET!AB67+P10_VIL!AB67</f>
        <v>0</v>
      </c>
      <c r="AC67" s="321">
        <f>LP_EIN!AC67+P2_AAR!AC67+P3_CAR!AC67+P4_GDA!AC67+P5_IAS!AC67+P6_VES!AC67+P7_OUL!AC67+P8_PER!AC67+P9_TET!AC67+P10_VIL!AC67</f>
        <v>0</v>
      </c>
      <c r="AD67" s="154">
        <f t="shared" si="83"/>
        <v>0</v>
      </c>
      <c r="AF67" s="319">
        <f>LP_EIN!AF67+P2_AAR!AF67+P3_CAR!AF67+P4_GDA!AF67+P5_IAS!AF67+P6_VES!AF67+P7_OUL!AF67+P8_PER!AF67+P9_TET!AF67+P10_VIL!AF67</f>
        <v>0</v>
      </c>
      <c r="AG67" s="319">
        <f>LP_EIN!AG67+P2_AAR!AG67+P3_CAR!AG67+P4_GDA!AG67+P5_IAS!AG67+P6_VES!AG67+P7_OUL!AG67+P8_PER!AG67+P9_TET!AG67+P10_VIL!AG67</f>
        <v>0</v>
      </c>
      <c r="AH67" s="320">
        <f>LP_EIN!AH67+P2_AAR!AH67+P3_CAR!AH67+P4_GDA!AH67+P5_IAS!AH67+P6_VES!AH67+P7_OUL!AH67+P8_PER!AH67+P9_TET!AH67+P10_VIL!AH67</f>
        <v>0</v>
      </c>
      <c r="AI67" s="321">
        <f>LP_EIN!AI67+P2_AAR!AI67+P3_CAR!AI67+P4_GDA!AI67+P5_IAS!AI67+P6_VES!AI67+P7_OUL!AI67+P8_PER!AI67+P9_TET!AI67+P10_VIL!AI67</f>
        <v>0</v>
      </c>
      <c r="AJ67" s="138"/>
      <c r="AK67" s="321">
        <f>LP_EIN!AK67+P2_AAR!AK67+P3_CAR!AK67+P4_GDA!AK67+P5_IAS!AK67+P6_VES!AK67+P7_OUL!AK67+P8_PER!AK67+P9_TET!AK67+P10_VIL!AK67</f>
        <v>0</v>
      </c>
      <c r="AL67" s="321">
        <f>LP_EIN!AL67+P2_AAR!AL67+P3_CAR!AL67+P4_GDA!AL67+P5_IAS!AL67+P6_VES!AL67+P7_OUL!AL67+P8_PER!AL67+P9_TET!AL67+P10_VIL!AL67</f>
        <v>0</v>
      </c>
      <c r="AM67" s="154">
        <f t="shared" si="84"/>
        <v>0</v>
      </c>
      <c r="AO67" s="233" t="str">
        <f t="shared" si="8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319">
        <f>LP_EIN!E68+P2_AAR!E68+P3_CAR!E68+P4_GDA!E68+P5_IAS!E68+P6_VES!E68+P7_OUL!E68+P8_PER!E68+P9_TET!E68+P10_VIL!E68</f>
        <v>19</v>
      </c>
      <c r="F68" s="319">
        <f>LP_EIN!F68+P2_AAR!F68+P3_CAR!F68+P4_GDA!F68+P5_IAS!F68+P6_VES!F68+P7_OUL!F68+P8_PER!F68+P9_TET!F68+P10_VIL!F68</f>
        <v>3770</v>
      </c>
      <c r="G68" s="320">
        <f>LP_EIN!G68+P2_AAR!G68+P3_CAR!G68+P4_GDA!G68+P5_IAS!G68+P6_VES!G68+P7_OUL!G68+P8_PER!G68+P9_TET!G68+P10_VIL!G68</f>
        <v>188.5</v>
      </c>
      <c r="H68" s="321">
        <f>LP_EIN!H68+P2_AAR!H68+P3_CAR!H68+P4_GDA!H68+P5_IAS!H68+P6_VES!H68+P7_OUL!H68+P8_PER!H68+P9_TET!H68+P10_VIL!H68</f>
        <v>0</v>
      </c>
      <c r="I68" s="344"/>
      <c r="J68" s="321">
        <f>LP_EIN!J68+P2_AAR!J68+P3_CAR!J68+P4_GDA!J68+P5_IAS!J68+P6_VES!J68+P7_OUL!J68+P8_PER!J68+P9_TET!J68+P10_VIL!J68</f>
        <v>0</v>
      </c>
      <c r="K68" s="321">
        <f>LP_EIN!K68+P2_AAR!K68+P3_CAR!K68+P4_GDA!K68+P5_IAS!K68+P6_VES!K68+P7_OUL!K68+P8_PER!K68+P9_TET!K68+P10_VIL!K68</f>
        <v>0</v>
      </c>
      <c r="L68" s="154">
        <f t="shared" si="81"/>
        <v>3958.5</v>
      </c>
      <c r="N68" s="319">
        <f>LP_EIN!N68+P2_AAR!N68+P3_CAR!N68+P4_GDA!N68+P5_IAS!N68+P6_VES!N68+P7_OUL!N68+P8_PER!N68+P9_TET!N68+P10_VIL!N68</f>
        <v>19</v>
      </c>
      <c r="O68" s="319">
        <f>LP_EIN!O68+P2_AAR!O68+P3_CAR!O68+P4_GDA!O68+P5_IAS!O68+P6_VES!O68+P7_OUL!O68+P8_PER!O68+P9_TET!O68+P10_VIL!O68</f>
        <v>3770</v>
      </c>
      <c r="P68" s="320">
        <f>LP_EIN!P68+P2_AAR!P68+P3_CAR!P68+P4_GDA!P68+P5_IAS!P68+P6_VES!P68+P7_OUL!P68+P8_PER!P68+P9_TET!P68+P10_VIL!P68</f>
        <v>188.5</v>
      </c>
      <c r="Q68" s="321">
        <f>LP_EIN!Q68+P2_AAR!Q68+P3_CAR!Q68+P4_GDA!Q68+P5_IAS!Q68+P6_VES!Q68+P7_OUL!Q68+P8_PER!Q68+P9_TET!Q68+P10_VIL!Q68</f>
        <v>0</v>
      </c>
      <c r="R68" s="138"/>
      <c r="S68" s="321">
        <f>LP_EIN!S68+P2_AAR!S68+P3_CAR!S68+P4_GDA!S68+P5_IAS!S68+P6_VES!S68+P7_OUL!S68+P8_PER!S68+P9_TET!S68+P10_VIL!S68</f>
        <v>0</v>
      </c>
      <c r="T68" s="321">
        <f>LP_EIN!T68+P2_AAR!T68+P3_CAR!T68+P4_GDA!T68+P5_IAS!T68+P6_VES!T68+P7_OUL!T68+P8_PER!T68+P9_TET!T68+P10_VIL!T68</f>
        <v>0</v>
      </c>
      <c r="U68" s="154">
        <f t="shared" si="82"/>
        <v>3958.5</v>
      </c>
      <c r="W68" s="319">
        <f>LP_EIN!W68+P2_AAR!W68+P3_CAR!W68+P4_GDA!W68+P5_IAS!W68+P6_VES!W68+P7_OUL!W68+P8_PER!W68+P9_TET!W68+P10_VIL!W68</f>
        <v>0</v>
      </c>
      <c r="X68" s="319">
        <f>LP_EIN!X68+P2_AAR!X68+P3_CAR!X68+P4_GDA!X68+P5_IAS!X68+P6_VES!X68+P7_OUL!X68+P8_PER!X68+P9_TET!X68+P10_VIL!X68</f>
        <v>0</v>
      </c>
      <c r="Y68" s="320">
        <f>LP_EIN!Y68+P2_AAR!Y68+P3_CAR!Y68+P4_GDA!Y68+P5_IAS!Y68+P6_VES!Y68+P7_OUL!Y68+P8_PER!Y68+P9_TET!Y68+P10_VIL!Y68</f>
        <v>0</v>
      </c>
      <c r="Z68" s="321">
        <f>LP_EIN!Z68+P2_AAR!Z68+P3_CAR!Z68+P4_GDA!Z68+P5_IAS!Z68+P6_VES!Z68+P7_OUL!Z68+P8_PER!Z68+P9_TET!Z68+P10_VIL!Z68</f>
        <v>0</v>
      </c>
      <c r="AA68" s="138"/>
      <c r="AB68" s="321">
        <f>LP_EIN!AB68+P2_AAR!AB68+P3_CAR!AB68+P4_GDA!AB68+P5_IAS!AB68+P6_VES!AB68+P7_OUL!AB68+P8_PER!AB68+P9_TET!AB68+P10_VIL!AB68</f>
        <v>0</v>
      </c>
      <c r="AC68" s="321">
        <f>LP_EIN!AC68+P2_AAR!AC68+P3_CAR!AC68+P4_GDA!AC68+P5_IAS!AC68+P6_VES!AC68+P7_OUL!AC68+P8_PER!AC68+P9_TET!AC68+P10_VIL!AC68</f>
        <v>0</v>
      </c>
      <c r="AD68" s="154">
        <f t="shared" si="83"/>
        <v>0</v>
      </c>
      <c r="AF68" s="319">
        <f>LP_EIN!AF68+P2_AAR!AF68+P3_CAR!AF68+P4_GDA!AF68+P5_IAS!AF68+P6_VES!AF68+P7_OUL!AF68+P8_PER!AF68+P9_TET!AF68+P10_VIL!AF68</f>
        <v>0</v>
      </c>
      <c r="AG68" s="319">
        <f>LP_EIN!AG68+P2_AAR!AG68+P3_CAR!AG68+P4_GDA!AG68+P5_IAS!AG68+P6_VES!AG68+P7_OUL!AG68+P8_PER!AG68+P9_TET!AG68+P10_VIL!AG68</f>
        <v>0</v>
      </c>
      <c r="AH68" s="320">
        <f>LP_EIN!AH68+P2_AAR!AH68+P3_CAR!AH68+P4_GDA!AH68+P5_IAS!AH68+P6_VES!AH68+P7_OUL!AH68+P8_PER!AH68+P9_TET!AH68+P10_VIL!AH68</f>
        <v>0</v>
      </c>
      <c r="AI68" s="321">
        <f>LP_EIN!AI68+P2_AAR!AI68+P3_CAR!AI68+P4_GDA!AI68+P5_IAS!AI68+P6_VES!AI68+P7_OUL!AI68+P8_PER!AI68+P9_TET!AI68+P10_VIL!AI68</f>
        <v>0</v>
      </c>
      <c r="AJ68" s="138"/>
      <c r="AK68" s="321">
        <f>LP_EIN!AK68+P2_AAR!AK68+P3_CAR!AK68+P4_GDA!AK68+P5_IAS!AK68+P6_VES!AK68+P7_OUL!AK68+P8_PER!AK68+P9_TET!AK68+P10_VIL!AK68</f>
        <v>0</v>
      </c>
      <c r="AL68" s="321">
        <f>LP_EIN!AL68+P2_AAR!AL68+P3_CAR!AL68+P4_GDA!AL68+P5_IAS!AL68+P6_VES!AL68+P7_OUL!AL68+P8_PER!AL68+P9_TET!AL68+P10_VIL!AL68</f>
        <v>0</v>
      </c>
      <c r="AM68" s="154">
        <f t="shared" si="84"/>
        <v>0</v>
      </c>
      <c r="AO68" s="233" t="str">
        <f t="shared" si="8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319">
        <f>LP_EIN!E69+P2_AAR!E69+P3_CAR!E69+P4_GDA!E69+P5_IAS!E69+P6_VES!E69+P7_OUL!E69+P8_PER!E69+P9_TET!E69+P10_VIL!E69</f>
        <v>38</v>
      </c>
      <c r="F69" s="319">
        <f>LP_EIN!F69+P2_AAR!F69+P3_CAR!F69+P4_GDA!F69+P5_IAS!F69+P6_VES!F69+P7_OUL!F69+P8_PER!F69+P9_TET!F69+P10_VIL!F69</f>
        <v>7540</v>
      </c>
      <c r="G69" s="320">
        <f>LP_EIN!G69+P2_AAR!G69+P3_CAR!G69+P4_GDA!G69+P5_IAS!G69+P6_VES!G69+P7_OUL!G69+P8_PER!G69+P9_TET!G69+P10_VIL!G69</f>
        <v>377</v>
      </c>
      <c r="H69" s="321">
        <f>LP_EIN!H69+P2_AAR!H69+P3_CAR!H69+P4_GDA!H69+P5_IAS!H69+P6_VES!H69+P7_OUL!H69+P8_PER!H69+P9_TET!H69+P10_VIL!H69</f>
        <v>0</v>
      </c>
      <c r="I69" s="344"/>
      <c r="J69" s="321">
        <f>LP_EIN!J69+P2_AAR!J69+P3_CAR!J69+P4_GDA!J69+P5_IAS!J69+P6_VES!J69+P7_OUL!J69+P8_PER!J69+P9_TET!J69+P10_VIL!J69</f>
        <v>1980</v>
      </c>
      <c r="K69" s="321">
        <f>LP_EIN!K69+P2_AAR!K69+P3_CAR!K69+P4_GDA!K69+P5_IAS!K69+P6_VES!K69+P7_OUL!K69+P8_PER!K69+P9_TET!K69+P10_VIL!K69</f>
        <v>0</v>
      </c>
      <c r="L69" s="154">
        <f t="shared" si="81"/>
        <v>9897</v>
      </c>
      <c r="N69" s="319">
        <f>LP_EIN!N69+P2_AAR!N69+P3_CAR!N69+P4_GDA!N69+P5_IAS!N69+P6_VES!N69+P7_OUL!N69+P8_PER!N69+P9_TET!N69+P10_VIL!N69</f>
        <v>38</v>
      </c>
      <c r="O69" s="319">
        <f>LP_EIN!O69+P2_AAR!O69+P3_CAR!O69+P4_GDA!O69+P5_IAS!O69+P6_VES!O69+P7_OUL!O69+P8_PER!O69+P9_TET!O69+P10_VIL!O69</f>
        <v>7540</v>
      </c>
      <c r="P69" s="320">
        <f>LP_EIN!P69+P2_AAR!P69+P3_CAR!P69+P4_GDA!P69+P5_IAS!P69+P6_VES!P69+P7_OUL!P69+P8_PER!P69+P9_TET!P69+P10_VIL!P69</f>
        <v>377</v>
      </c>
      <c r="Q69" s="321">
        <f>LP_EIN!Q69+P2_AAR!Q69+P3_CAR!Q69+P4_GDA!Q69+P5_IAS!Q69+P6_VES!Q69+P7_OUL!Q69+P8_PER!Q69+P9_TET!Q69+P10_VIL!Q69</f>
        <v>0</v>
      </c>
      <c r="R69" s="138"/>
      <c r="S69" s="321">
        <f>LP_EIN!S69+P2_AAR!S69+P3_CAR!S69+P4_GDA!S69+P5_IAS!S69+P6_VES!S69+P7_OUL!S69+P8_PER!S69+P9_TET!S69+P10_VIL!S69</f>
        <v>1980</v>
      </c>
      <c r="T69" s="321">
        <f>LP_EIN!T69+P2_AAR!T69+P3_CAR!T69+P4_GDA!T69+P5_IAS!T69+P6_VES!T69+P7_OUL!T69+P8_PER!T69+P9_TET!T69+P10_VIL!T69</f>
        <v>0</v>
      </c>
      <c r="U69" s="154">
        <f t="shared" si="82"/>
        <v>9897</v>
      </c>
      <c r="W69" s="319">
        <f>LP_EIN!W69+P2_AAR!W69+P3_CAR!W69+P4_GDA!W69+P5_IAS!W69+P6_VES!W69+P7_OUL!W69+P8_PER!W69+P9_TET!W69+P10_VIL!W69</f>
        <v>0</v>
      </c>
      <c r="X69" s="319">
        <f>LP_EIN!X69+P2_AAR!X69+P3_CAR!X69+P4_GDA!X69+P5_IAS!X69+P6_VES!X69+P7_OUL!X69+P8_PER!X69+P9_TET!X69+P10_VIL!X69</f>
        <v>0</v>
      </c>
      <c r="Y69" s="320">
        <f>LP_EIN!Y69+P2_AAR!Y69+P3_CAR!Y69+P4_GDA!Y69+P5_IAS!Y69+P6_VES!Y69+P7_OUL!Y69+P8_PER!Y69+P9_TET!Y69+P10_VIL!Y69</f>
        <v>0</v>
      </c>
      <c r="Z69" s="321">
        <f>LP_EIN!Z69+P2_AAR!Z69+P3_CAR!Z69+P4_GDA!Z69+P5_IAS!Z69+P6_VES!Z69+P7_OUL!Z69+P8_PER!Z69+P9_TET!Z69+P10_VIL!Z69</f>
        <v>0</v>
      </c>
      <c r="AA69" s="138"/>
      <c r="AB69" s="321">
        <f>LP_EIN!AB69+P2_AAR!AB69+P3_CAR!AB69+P4_GDA!AB69+P5_IAS!AB69+P6_VES!AB69+P7_OUL!AB69+P8_PER!AB69+P9_TET!AB69+P10_VIL!AB69</f>
        <v>0</v>
      </c>
      <c r="AC69" s="321">
        <f>LP_EIN!AC69+P2_AAR!AC69+P3_CAR!AC69+P4_GDA!AC69+P5_IAS!AC69+P6_VES!AC69+P7_OUL!AC69+P8_PER!AC69+P9_TET!AC69+P10_VIL!AC69</f>
        <v>0</v>
      </c>
      <c r="AD69" s="154">
        <f t="shared" si="83"/>
        <v>0</v>
      </c>
      <c r="AF69" s="319">
        <f>LP_EIN!AF69+P2_AAR!AF69+P3_CAR!AF69+P4_GDA!AF69+P5_IAS!AF69+P6_VES!AF69+P7_OUL!AF69+P8_PER!AF69+P9_TET!AF69+P10_VIL!AF69</f>
        <v>0</v>
      </c>
      <c r="AG69" s="319">
        <f>LP_EIN!AG69+P2_AAR!AG69+P3_CAR!AG69+P4_GDA!AG69+P5_IAS!AG69+P6_VES!AG69+P7_OUL!AG69+P8_PER!AG69+P9_TET!AG69+P10_VIL!AG69</f>
        <v>0</v>
      </c>
      <c r="AH69" s="320">
        <f>LP_EIN!AH69+P2_AAR!AH69+P3_CAR!AH69+P4_GDA!AH69+P5_IAS!AH69+P6_VES!AH69+P7_OUL!AH69+P8_PER!AH69+P9_TET!AH69+P10_VIL!AH69</f>
        <v>0</v>
      </c>
      <c r="AI69" s="321">
        <f>LP_EIN!AI69+P2_AAR!AI69+P3_CAR!AI69+P4_GDA!AI69+P5_IAS!AI69+P6_VES!AI69+P7_OUL!AI69+P8_PER!AI69+P9_TET!AI69+P10_VIL!AI69</f>
        <v>0</v>
      </c>
      <c r="AJ69" s="138"/>
      <c r="AK69" s="321">
        <f>LP_EIN!AK69+P2_AAR!AK69+P3_CAR!AK69+P4_GDA!AK69+P5_IAS!AK69+P6_VES!AK69+P7_OUL!AK69+P8_PER!AK69+P9_TET!AK69+P10_VIL!AK69</f>
        <v>0</v>
      </c>
      <c r="AL69" s="321">
        <f>LP_EIN!AL69+P2_AAR!AL69+P3_CAR!AL69+P4_GDA!AL69+P5_IAS!AL69+P6_VES!AL69+P7_OUL!AL69+P8_PER!AL69+P9_TET!AL69+P10_VIL!AL69</f>
        <v>0</v>
      </c>
      <c r="AM69" s="154">
        <f t="shared" si="84"/>
        <v>0</v>
      </c>
      <c r="AO69" s="233" t="str">
        <f t="shared" si="8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319">
        <f>LP_EIN!E70+P2_AAR!E70+P3_CAR!E70+P4_GDA!E70+P5_IAS!E70+P6_VES!E70+P7_OUL!E70+P8_PER!E70+P9_TET!E70+P10_VIL!E70</f>
        <v>0</v>
      </c>
      <c r="F70" s="319">
        <f>LP_EIN!F70+P2_AAR!F70+P3_CAR!F70+P4_GDA!F70+P5_IAS!F70+P6_VES!F70+P7_OUL!F70+P8_PER!F70+P9_TET!F70+P10_VIL!F70</f>
        <v>0</v>
      </c>
      <c r="G70" s="320">
        <f>LP_EIN!G70+P2_AAR!G70+P3_CAR!G70+P4_GDA!G70+P5_IAS!G70+P6_VES!G70+P7_OUL!G70+P8_PER!G70+P9_TET!G70+P10_VIL!G70</f>
        <v>0</v>
      </c>
      <c r="H70" s="321">
        <f>LP_EIN!H70+P2_AAR!H70+P3_CAR!H70+P4_GDA!H70+P5_IAS!H70+P6_VES!H70+P7_OUL!H70+P8_PER!H70+P9_TET!H70+P10_VIL!H70</f>
        <v>0</v>
      </c>
      <c r="I70" s="344"/>
      <c r="J70" s="321">
        <f>LP_EIN!J70+P2_AAR!J70+P3_CAR!J70+P4_GDA!J70+P5_IAS!J70+P6_VES!J70+P7_OUL!J70+P8_PER!J70+P9_TET!J70+P10_VIL!J70</f>
        <v>0</v>
      </c>
      <c r="K70" s="321">
        <f>LP_EIN!K70+P2_AAR!K70+P3_CAR!K70+P4_GDA!K70+P5_IAS!K70+P6_VES!K70+P7_OUL!K70+P8_PER!K70+P9_TET!K70+P10_VIL!K70</f>
        <v>0</v>
      </c>
      <c r="L70" s="154">
        <f t="shared" si="81"/>
        <v>0</v>
      </c>
      <c r="N70" s="319">
        <f>LP_EIN!N70+P2_AAR!N70+P3_CAR!N70+P4_GDA!N70+P5_IAS!N70+P6_VES!N70+P7_OUL!N70+P8_PER!N70+P9_TET!N70+P10_VIL!N70</f>
        <v>0</v>
      </c>
      <c r="O70" s="319">
        <f>LP_EIN!O70+P2_AAR!O70+P3_CAR!O70+P4_GDA!O70+P5_IAS!O70+P6_VES!O70+P7_OUL!O70+P8_PER!O70+P9_TET!O70+P10_VIL!O70</f>
        <v>0</v>
      </c>
      <c r="P70" s="320">
        <f>LP_EIN!P70+P2_AAR!P70+P3_CAR!P70+P4_GDA!P70+P5_IAS!P70+P6_VES!P70+P7_OUL!P70+P8_PER!P70+P9_TET!P70+P10_VIL!P70</f>
        <v>0</v>
      </c>
      <c r="Q70" s="321">
        <f>LP_EIN!Q70+P2_AAR!Q70+P3_CAR!Q70+P4_GDA!Q70+P5_IAS!Q70+P6_VES!Q70+P7_OUL!Q70+P8_PER!Q70+P9_TET!Q70+P10_VIL!Q70</f>
        <v>0</v>
      </c>
      <c r="R70" s="138"/>
      <c r="S70" s="321">
        <f>LP_EIN!S70+P2_AAR!S70+P3_CAR!S70+P4_GDA!S70+P5_IAS!S70+P6_VES!S70+P7_OUL!S70+P8_PER!S70+P9_TET!S70+P10_VIL!S70</f>
        <v>0</v>
      </c>
      <c r="T70" s="321">
        <f>LP_EIN!T70+P2_AAR!T70+P3_CAR!T70+P4_GDA!T70+P5_IAS!T70+P6_VES!T70+P7_OUL!T70+P8_PER!T70+P9_TET!T70+P10_VIL!T70</f>
        <v>0</v>
      </c>
      <c r="U70" s="154">
        <f t="shared" si="82"/>
        <v>0</v>
      </c>
      <c r="W70" s="319">
        <f>LP_EIN!W70+P2_AAR!W70+P3_CAR!W70+P4_GDA!W70+P5_IAS!W70+P6_VES!W70+P7_OUL!W70+P8_PER!W70+P9_TET!W70+P10_VIL!W70</f>
        <v>0</v>
      </c>
      <c r="X70" s="319">
        <f>LP_EIN!X70+P2_AAR!X70+P3_CAR!X70+P4_GDA!X70+P5_IAS!X70+P6_VES!X70+P7_OUL!X70+P8_PER!X70+P9_TET!X70+P10_VIL!X70</f>
        <v>0</v>
      </c>
      <c r="Y70" s="320">
        <f>LP_EIN!Y70+P2_AAR!Y70+P3_CAR!Y70+P4_GDA!Y70+P5_IAS!Y70+P6_VES!Y70+P7_OUL!Y70+P8_PER!Y70+P9_TET!Y70+P10_VIL!Y70</f>
        <v>0</v>
      </c>
      <c r="Z70" s="321">
        <f>LP_EIN!Z70+P2_AAR!Z70+P3_CAR!Z70+P4_GDA!Z70+P5_IAS!Z70+P6_VES!Z70+P7_OUL!Z70+P8_PER!Z70+P9_TET!Z70+P10_VIL!Z70</f>
        <v>0</v>
      </c>
      <c r="AA70" s="138"/>
      <c r="AB70" s="321">
        <f>LP_EIN!AB70+P2_AAR!AB70+P3_CAR!AB70+P4_GDA!AB70+P5_IAS!AB70+P6_VES!AB70+P7_OUL!AB70+P8_PER!AB70+P9_TET!AB70+P10_VIL!AB70</f>
        <v>0</v>
      </c>
      <c r="AC70" s="321">
        <f>LP_EIN!AC70+P2_AAR!AC70+P3_CAR!AC70+P4_GDA!AC70+P5_IAS!AC70+P6_VES!AC70+P7_OUL!AC70+P8_PER!AC70+P9_TET!AC70+P10_VIL!AC70</f>
        <v>0</v>
      </c>
      <c r="AD70" s="154">
        <f t="shared" si="83"/>
        <v>0</v>
      </c>
      <c r="AF70" s="319">
        <f>LP_EIN!AF70+P2_AAR!AF70+P3_CAR!AF70+P4_GDA!AF70+P5_IAS!AF70+P6_VES!AF70+P7_OUL!AF70+P8_PER!AF70+P9_TET!AF70+P10_VIL!AF70</f>
        <v>0</v>
      </c>
      <c r="AG70" s="319">
        <f>LP_EIN!AG70+P2_AAR!AG70+P3_CAR!AG70+P4_GDA!AG70+P5_IAS!AG70+P6_VES!AG70+P7_OUL!AG70+P8_PER!AG70+P9_TET!AG70+P10_VIL!AG70</f>
        <v>0</v>
      </c>
      <c r="AH70" s="320">
        <f>LP_EIN!AH70+P2_AAR!AH70+P3_CAR!AH70+P4_GDA!AH70+P5_IAS!AH70+P6_VES!AH70+P7_OUL!AH70+P8_PER!AH70+P9_TET!AH70+P10_VIL!AH70</f>
        <v>0</v>
      </c>
      <c r="AI70" s="321">
        <f>LP_EIN!AI70+P2_AAR!AI70+P3_CAR!AI70+P4_GDA!AI70+P5_IAS!AI70+P6_VES!AI70+P7_OUL!AI70+P8_PER!AI70+P9_TET!AI70+P10_VIL!AI70</f>
        <v>0</v>
      </c>
      <c r="AJ70" s="138"/>
      <c r="AK70" s="321">
        <f>LP_EIN!AK70+P2_AAR!AK70+P3_CAR!AK70+P4_GDA!AK70+P5_IAS!AK70+P6_VES!AK70+P7_OUL!AK70+P8_PER!AK70+P9_TET!AK70+P10_VIL!AK70</f>
        <v>0</v>
      </c>
      <c r="AL70" s="321">
        <f>LP_EIN!AL70+P2_AAR!AL70+P3_CAR!AL70+P4_GDA!AL70+P5_IAS!AL70+P6_VES!AL70+P7_OUL!AL70+P8_PER!AL70+P9_TET!AL70+P10_VIL!AL70</f>
        <v>0</v>
      </c>
      <c r="AM70" s="154">
        <f t="shared" si="84"/>
        <v>0</v>
      </c>
      <c r="AO70" s="233" t="str">
        <f t="shared" si="8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STAFF_DAYS!E71</f>
        <v>4</v>
      </c>
      <c r="F71" s="132">
        <f>SUM(F72:F74)</f>
        <v>7540</v>
      </c>
      <c r="G71" s="132">
        <f t="shared" ref="G71:L71" si="85">SUM(G72:G74)</f>
        <v>377</v>
      </c>
      <c r="H71" s="132">
        <f t="shared" si="85"/>
        <v>0</v>
      </c>
      <c r="I71" s="132"/>
      <c r="J71" s="132">
        <f t="shared" si="85"/>
        <v>60360</v>
      </c>
      <c r="K71" s="132">
        <f t="shared" si="85"/>
        <v>20000</v>
      </c>
      <c r="L71" s="133">
        <f t="shared" si="85"/>
        <v>88277</v>
      </c>
      <c r="N71" s="132">
        <f>STAFF_DAYS!N71</f>
        <v>2</v>
      </c>
      <c r="O71" s="132">
        <f>SUM(O72:O74)</f>
        <v>0</v>
      </c>
      <c r="P71" s="132">
        <f t="shared" ref="P71:Q71" si="86">SUM(P72:P74)</f>
        <v>0</v>
      </c>
      <c r="Q71" s="132">
        <f t="shared" si="86"/>
        <v>0</v>
      </c>
      <c r="R71" s="132"/>
      <c r="S71" s="132">
        <f t="shared" ref="S71:U71" si="87">SUM(S72:S74)</f>
        <v>0</v>
      </c>
      <c r="T71" s="132">
        <f t="shared" si="87"/>
        <v>0</v>
      </c>
      <c r="U71" s="133">
        <f t="shared" si="87"/>
        <v>0</v>
      </c>
      <c r="W71" s="132">
        <f>STAFF_DAYS!W71</f>
        <v>1000</v>
      </c>
      <c r="X71" s="132">
        <f>SUM(X72:X74)</f>
        <v>7540</v>
      </c>
      <c r="Y71" s="132">
        <f t="shared" ref="Y71:Z71" si="88">SUM(Y72:Y74)</f>
        <v>377</v>
      </c>
      <c r="Z71" s="132">
        <f t="shared" si="88"/>
        <v>0</v>
      </c>
      <c r="AA71" s="132"/>
      <c r="AB71" s="132">
        <f t="shared" ref="AB71:AD71" si="89">SUM(AB72:AB74)</f>
        <v>360</v>
      </c>
      <c r="AC71" s="132">
        <f t="shared" si="89"/>
        <v>0</v>
      </c>
      <c r="AD71" s="133">
        <f t="shared" si="89"/>
        <v>8277</v>
      </c>
      <c r="AF71" s="132">
        <f>STAFF_DAYS!AF71</f>
        <v>0</v>
      </c>
      <c r="AG71" s="132">
        <f>SUM(AG72:AG74)</f>
        <v>0</v>
      </c>
      <c r="AH71" s="132">
        <f t="shared" ref="AH71:AI71" si="90">SUM(AH72:AH74)</f>
        <v>0</v>
      </c>
      <c r="AI71" s="132">
        <f t="shared" si="90"/>
        <v>0</v>
      </c>
      <c r="AJ71" s="132"/>
      <c r="AK71" s="132">
        <f t="shared" ref="AK71:AM71" si="91">SUM(AK72:AK74)</f>
        <v>60000</v>
      </c>
      <c r="AL71" s="132">
        <f t="shared" si="91"/>
        <v>20000</v>
      </c>
      <c r="AM71" s="133">
        <f t="shared" si="91"/>
        <v>80000</v>
      </c>
      <c r="AO71" s="237" t="str">
        <f t="shared" si="8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319">
        <f>LP_EIN!E72+P2_AAR!E72+P3_CAR!E72+P4_GDA!E72+P5_IAS!E72+P6_VES!E72+P7_OUL!E72+P8_PER!E72+P9_TET!E72+P10_VIL!E72</f>
        <v>19</v>
      </c>
      <c r="F72" s="319">
        <f>LP_EIN!F72+P2_AAR!F72+P3_CAR!F72+P4_GDA!F72+P5_IAS!F72+P6_VES!F72+P7_OUL!F72+P8_PER!F72+P9_TET!F72+P10_VIL!F72</f>
        <v>3770</v>
      </c>
      <c r="G72" s="320">
        <f>LP_EIN!G72+P2_AAR!G72+P3_CAR!G72+P4_GDA!G72+P5_IAS!G72+P6_VES!G72+P7_OUL!G72+P8_PER!G72+P9_TET!G72+P10_VIL!G72</f>
        <v>188.5</v>
      </c>
      <c r="H72" s="321">
        <f>LP_EIN!H72+P2_AAR!H72+P3_CAR!H72+P4_GDA!H72+P5_IAS!H72+P6_VES!H72+P7_OUL!H72+P8_PER!H72+P9_TET!H72+P10_VIL!H72</f>
        <v>0</v>
      </c>
      <c r="I72" s="344"/>
      <c r="J72" s="321">
        <f>LP_EIN!J72+P2_AAR!J72+P3_CAR!J72+P4_GDA!J72+P5_IAS!J72+P6_VES!J72+P7_OUL!J72+P8_PER!J72+P9_TET!J72+P10_VIL!J72</f>
        <v>360</v>
      </c>
      <c r="K72" s="321">
        <f>LP_EIN!K72+P2_AAR!K72+P3_CAR!K72+P4_GDA!K72+P5_IAS!K72+P6_VES!K72+P7_OUL!K72+P8_PER!K72+P9_TET!K72+P10_VIL!K72</f>
        <v>0</v>
      </c>
      <c r="L72" s="154">
        <f t="shared" ref="L72:L74" si="92">SUM(F72:K72)</f>
        <v>4318.5</v>
      </c>
      <c r="N72" s="319">
        <f>LP_EIN!N72+P2_AAR!N72+P3_CAR!N72+P4_GDA!N72+P5_IAS!N72+P6_VES!N72+P7_OUL!N72+P8_PER!N72+P9_TET!N72+P10_VIL!N72</f>
        <v>0</v>
      </c>
      <c r="O72" s="319">
        <f>LP_EIN!O72+P2_AAR!O72+P3_CAR!O72+P4_GDA!O72+P5_IAS!O72+P6_VES!O72+P7_OUL!O72+P8_PER!O72+P9_TET!O72+P10_VIL!O72</f>
        <v>0</v>
      </c>
      <c r="P72" s="320">
        <f>LP_EIN!P72+P2_AAR!P72+P3_CAR!P72+P4_GDA!P72+P5_IAS!P72+P6_VES!P72+P7_OUL!P72+P8_PER!P72+P9_TET!P72+P10_VIL!P72</f>
        <v>0</v>
      </c>
      <c r="Q72" s="321">
        <f>LP_EIN!Q72+P2_AAR!Q72+P3_CAR!Q72+P4_GDA!Q72+P5_IAS!Q72+P6_VES!Q72+P7_OUL!Q72+P8_PER!Q72+P9_TET!Q72+P10_VIL!Q72</f>
        <v>0</v>
      </c>
      <c r="R72" s="138"/>
      <c r="S72" s="321">
        <f>LP_EIN!S72+P2_AAR!S72+P3_CAR!S72+P4_GDA!S72+P5_IAS!S72+P6_VES!S72+P7_OUL!S72+P8_PER!S72+P9_TET!S72+P10_VIL!S72</f>
        <v>0</v>
      </c>
      <c r="T72" s="321">
        <f>LP_EIN!T72+P2_AAR!T72+P3_CAR!T72+P4_GDA!T72+P5_IAS!T72+P6_VES!T72+P7_OUL!T72+P8_PER!T72+P9_TET!T72+P10_VIL!T72</f>
        <v>0</v>
      </c>
      <c r="U72" s="154">
        <f t="shared" ref="U72:U74" si="93">SUM(O72:T72)</f>
        <v>0</v>
      </c>
      <c r="W72" s="319">
        <f>LP_EIN!W72+P2_AAR!W72+P3_CAR!W72+P4_GDA!W72+P5_IAS!W72+P6_VES!W72+P7_OUL!W72+P8_PER!W72+P9_TET!W72+P10_VIL!W72</f>
        <v>19</v>
      </c>
      <c r="X72" s="319">
        <f>LP_EIN!X72+P2_AAR!X72+P3_CAR!X72+P4_GDA!X72+P5_IAS!X72+P6_VES!X72+P7_OUL!X72+P8_PER!X72+P9_TET!X72+P10_VIL!X72</f>
        <v>3770</v>
      </c>
      <c r="Y72" s="320">
        <f>LP_EIN!Y72+P2_AAR!Y72+P3_CAR!Y72+P4_GDA!Y72+P5_IAS!Y72+P6_VES!Y72+P7_OUL!Y72+P8_PER!Y72+P9_TET!Y72+P10_VIL!Y72</f>
        <v>188.5</v>
      </c>
      <c r="Z72" s="321">
        <f>LP_EIN!Z72+P2_AAR!Z72+P3_CAR!Z72+P4_GDA!Z72+P5_IAS!Z72+P6_VES!Z72+P7_OUL!Z72+P8_PER!Z72+P9_TET!Z72+P10_VIL!Z72</f>
        <v>0</v>
      </c>
      <c r="AA72" s="138"/>
      <c r="AB72" s="321">
        <f>LP_EIN!AB72+P2_AAR!AB72+P3_CAR!AB72+P4_GDA!AB72+P5_IAS!AB72+P6_VES!AB72+P7_OUL!AB72+P8_PER!AB72+P9_TET!AB72+P10_VIL!AB72</f>
        <v>360</v>
      </c>
      <c r="AC72" s="321">
        <f>LP_EIN!AC72+P2_AAR!AC72+P3_CAR!AC72+P4_GDA!AC72+P5_IAS!AC72+P6_VES!AC72+P7_OUL!AC72+P8_PER!AC72+P9_TET!AC72+P10_VIL!AC72</f>
        <v>0</v>
      </c>
      <c r="AD72" s="154">
        <f t="shared" ref="AD72:AD74" si="94">SUM(X72:AC72)</f>
        <v>4318.5</v>
      </c>
      <c r="AF72" s="319">
        <f>LP_EIN!AF72+P2_AAR!AF72+P3_CAR!AF72+P4_GDA!AF72+P5_IAS!AF72+P6_VES!AF72+P7_OUL!AF72+P8_PER!AF72+P9_TET!AF72+P10_VIL!AF72</f>
        <v>0</v>
      </c>
      <c r="AG72" s="319">
        <f>LP_EIN!AG72+P2_AAR!AG72+P3_CAR!AG72+P4_GDA!AG72+P5_IAS!AG72+P6_VES!AG72+P7_OUL!AG72+P8_PER!AG72+P9_TET!AG72+P10_VIL!AG72</f>
        <v>0</v>
      </c>
      <c r="AH72" s="320">
        <f>LP_EIN!AH72+P2_AAR!AH72+P3_CAR!AH72+P4_GDA!AH72+P5_IAS!AH72+P6_VES!AH72+P7_OUL!AH72+P8_PER!AH72+P9_TET!AH72+P10_VIL!AH72</f>
        <v>0</v>
      </c>
      <c r="AI72" s="321">
        <f>LP_EIN!AI72+P2_AAR!AI72+P3_CAR!AI72+P4_GDA!AI72+P5_IAS!AI72+P6_VES!AI72+P7_OUL!AI72+P8_PER!AI72+P9_TET!AI72+P10_VIL!AI72</f>
        <v>0</v>
      </c>
      <c r="AJ72" s="138"/>
      <c r="AK72" s="321">
        <f>LP_EIN!AK72+P2_AAR!AK72+P3_CAR!AK72+P4_GDA!AK72+P5_IAS!AK72+P6_VES!AK72+P7_OUL!AK72+P8_PER!AK72+P9_TET!AK72+P10_VIL!AK72</f>
        <v>0</v>
      </c>
      <c r="AL72" s="321">
        <f>LP_EIN!AL72+P2_AAR!AL72+P3_CAR!AL72+P4_GDA!AL72+P5_IAS!AL72+P6_VES!AL72+P7_OUL!AL72+P8_PER!AL72+P9_TET!AL72+P10_VIL!AL72</f>
        <v>0</v>
      </c>
      <c r="AM72" s="154">
        <f t="shared" ref="AM72:AM74" si="95">SUM(AG72:AL72)</f>
        <v>0</v>
      </c>
      <c r="AO72" s="233" t="str">
        <f t="shared" si="8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319">
        <f>LP_EIN!E73+P2_AAR!E73+P3_CAR!E73+P4_GDA!E73+P5_IAS!E73+P6_VES!E73+P7_OUL!E73+P8_PER!E73+P9_TET!E73+P10_VIL!E73</f>
        <v>19</v>
      </c>
      <c r="F73" s="319">
        <f>LP_EIN!F73+P2_AAR!F73+P3_CAR!F73+P4_GDA!F73+P5_IAS!F73+P6_VES!F73+P7_OUL!F73+P8_PER!F73+P9_TET!F73+P10_VIL!F73</f>
        <v>3770</v>
      </c>
      <c r="G73" s="320">
        <f>LP_EIN!G73+P2_AAR!G73+P3_CAR!G73+P4_GDA!G73+P5_IAS!G73+P6_VES!G73+P7_OUL!G73+P8_PER!G73+P9_TET!G73+P10_VIL!G73</f>
        <v>188.5</v>
      </c>
      <c r="H73" s="321">
        <f>LP_EIN!H73+P2_AAR!H73+P3_CAR!H73+P4_GDA!H73+P5_IAS!H73+P6_VES!H73+P7_OUL!H73+P8_PER!H73+P9_TET!H73+P10_VIL!H73</f>
        <v>0</v>
      </c>
      <c r="I73" s="344"/>
      <c r="J73" s="321">
        <f>LP_EIN!J73+P2_AAR!J73+P3_CAR!J73+P4_GDA!J73+P5_IAS!J73+P6_VES!J73+P7_OUL!J73+P8_PER!J73+P9_TET!J73+P10_VIL!J73</f>
        <v>60000</v>
      </c>
      <c r="K73" s="321">
        <f>LP_EIN!K73+P2_AAR!K73+P3_CAR!K73+P4_GDA!K73+P5_IAS!K73+P6_VES!K73+P7_OUL!K73+P8_PER!K73+P9_TET!K73+P10_VIL!K73</f>
        <v>20000</v>
      </c>
      <c r="L73" s="154">
        <f t="shared" si="92"/>
        <v>83958.5</v>
      </c>
      <c r="N73" s="319">
        <f>LP_EIN!N73+P2_AAR!N73+P3_CAR!N73+P4_GDA!N73+P5_IAS!N73+P6_VES!N73+P7_OUL!N73+P8_PER!N73+P9_TET!N73+P10_VIL!N73</f>
        <v>0</v>
      </c>
      <c r="O73" s="319">
        <f>LP_EIN!O73+P2_AAR!O73+P3_CAR!O73+P4_GDA!O73+P5_IAS!O73+P6_VES!O73+P7_OUL!O73+P8_PER!O73+P9_TET!O73+P10_VIL!O73</f>
        <v>0</v>
      </c>
      <c r="P73" s="320">
        <f>LP_EIN!P73+P2_AAR!P73+P3_CAR!P73+P4_GDA!P73+P5_IAS!P73+P6_VES!P73+P7_OUL!P73+P8_PER!P73+P9_TET!P73+P10_VIL!P73</f>
        <v>0</v>
      </c>
      <c r="Q73" s="321">
        <f>LP_EIN!Q73+P2_AAR!Q73+P3_CAR!Q73+P4_GDA!Q73+P5_IAS!Q73+P6_VES!Q73+P7_OUL!Q73+P8_PER!Q73+P9_TET!Q73+P10_VIL!Q73</f>
        <v>0</v>
      </c>
      <c r="R73" s="138"/>
      <c r="S73" s="321">
        <f>LP_EIN!S73+P2_AAR!S73+P3_CAR!S73+P4_GDA!S73+P5_IAS!S73+P6_VES!S73+P7_OUL!S73+P8_PER!S73+P9_TET!S73+P10_VIL!S73</f>
        <v>0</v>
      </c>
      <c r="T73" s="321">
        <f>LP_EIN!T73+P2_AAR!T73+P3_CAR!T73+P4_GDA!T73+P5_IAS!T73+P6_VES!T73+P7_OUL!T73+P8_PER!T73+P9_TET!T73+P10_VIL!T73</f>
        <v>0</v>
      </c>
      <c r="U73" s="154">
        <f t="shared" si="93"/>
        <v>0</v>
      </c>
      <c r="W73" s="319">
        <f>LP_EIN!W73+P2_AAR!W73+P3_CAR!W73+P4_GDA!W73+P5_IAS!W73+P6_VES!W73+P7_OUL!W73+P8_PER!W73+P9_TET!W73+P10_VIL!W73</f>
        <v>19</v>
      </c>
      <c r="X73" s="319">
        <f>LP_EIN!X73+P2_AAR!X73+P3_CAR!X73+P4_GDA!X73+P5_IAS!X73+P6_VES!X73+P7_OUL!X73+P8_PER!X73+P9_TET!X73+P10_VIL!X73</f>
        <v>3770</v>
      </c>
      <c r="Y73" s="320">
        <f>LP_EIN!Y73+P2_AAR!Y73+P3_CAR!Y73+P4_GDA!Y73+P5_IAS!Y73+P6_VES!Y73+P7_OUL!Y73+P8_PER!Y73+P9_TET!Y73+P10_VIL!Y73</f>
        <v>188.5</v>
      </c>
      <c r="Z73" s="321">
        <f>LP_EIN!Z73+P2_AAR!Z73+P3_CAR!Z73+P4_GDA!Z73+P5_IAS!Z73+P6_VES!Z73+P7_OUL!Z73+P8_PER!Z73+P9_TET!Z73+P10_VIL!Z73</f>
        <v>0</v>
      </c>
      <c r="AA73" s="138"/>
      <c r="AB73" s="321">
        <f>LP_EIN!AB73+P2_AAR!AB73+P3_CAR!AB73+P4_GDA!AB73+P5_IAS!AB73+P6_VES!AB73+P7_OUL!AB73+P8_PER!AB73+P9_TET!AB73+P10_VIL!AB73</f>
        <v>0</v>
      </c>
      <c r="AC73" s="321">
        <f>LP_EIN!AC73+P2_AAR!AC73+P3_CAR!AC73+P4_GDA!AC73+P5_IAS!AC73+P6_VES!AC73+P7_OUL!AC73+P8_PER!AC73+P9_TET!AC73+P10_VIL!AC73</f>
        <v>0</v>
      </c>
      <c r="AD73" s="154">
        <f t="shared" si="94"/>
        <v>3958.5</v>
      </c>
      <c r="AF73" s="319">
        <f>LP_EIN!AF73+P2_AAR!AF73+P3_CAR!AF73+P4_GDA!AF73+P5_IAS!AF73+P6_VES!AF73+P7_OUL!AF73+P8_PER!AF73+P9_TET!AF73+P10_VIL!AF73</f>
        <v>0</v>
      </c>
      <c r="AG73" s="319">
        <f>LP_EIN!AG73+P2_AAR!AG73+P3_CAR!AG73+P4_GDA!AG73+P5_IAS!AG73+P6_VES!AG73+P7_OUL!AG73+P8_PER!AG73+P9_TET!AG73+P10_VIL!AG73</f>
        <v>0</v>
      </c>
      <c r="AH73" s="320">
        <f>LP_EIN!AH73+P2_AAR!AH73+P3_CAR!AH73+P4_GDA!AH73+P5_IAS!AH73+P6_VES!AH73+P7_OUL!AH73+P8_PER!AH73+P9_TET!AH73+P10_VIL!AH73</f>
        <v>0</v>
      </c>
      <c r="AI73" s="321">
        <f>LP_EIN!AI73+P2_AAR!AI73+P3_CAR!AI73+P4_GDA!AI73+P5_IAS!AI73+P6_VES!AI73+P7_OUL!AI73+P8_PER!AI73+P9_TET!AI73+P10_VIL!AI73</f>
        <v>0</v>
      </c>
      <c r="AJ73" s="138"/>
      <c r="AK73" s="321">
        <f>LP_EIN!AK73+P2_AAR!AK73+P3_CAR!AK73+P4_GDA!AK73+P5_IAS!AK73+P6_VES!AK73+P7_OUL!AK73+P8_PER!AK73+P9_TET!AK73+P10_VIL!AK73</f>
        <v>60000</v>
      </c>
      <c r="AL73" s="321">
        <f>LP_EIN!AL73+P2_AAR!AL73+P3_CAR!AL73+P4_GDA!AL73+P5_IAS!AL73+P6_VES!AL73+P7_OUL!AL73+P8_PER!AL73+P9_TET!AL73+P10_VIL!AL73</f>
        <v>20000</v>
      </c>
      <c r="AM73" s="154">
        <f t="shared" si="95"/>
        <v>80000</v>
      </c>
      <c r="AO73" s="233" t="str">
        <f t="shared" ref="AO73:AO89" si="96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319">
        <f>LP_EIN!E74+P2_AAR!E74+P3_CAR!E74+P4_GDA!E74+P5_IAS!E74+P6_VES!E74+P7_OUL!E74+P8_PER!E74+P9_TET!E74+P10_VIL!E74</f>
        <v>0</v>
      </c>
      <c r="F74" s="319">
        <f>LP_EIN!F74+P2_AAR!F74+P3_CAR!F74+P4_GDA!F74+P5_IAS!F74+P6_VES!F74+P7_OUL!F74+P8_PER!F74+P9_TET!F74+P10_VIL!F74</f>
        <v>0</v>
      </c>
      <c r="G74" s="320">
        <f>LP_EIN!G74+P2_AAR!G74+P3_CAR!G74+P4_GDA!G74+P5_IAS!G74+P6_VES!G74+P7_OUL!G74+P8_PER!G74+P9_TET!G74+P10_VIL!G74</f>
        <v>0</v>
      </c>
      <c r="H74" s="321">
        <f>LP_EIN!H74+P2_AAR!H74+P3_CAR!H74+P4_GDA!H74+P5_IAS!H74+P6_VES!H74+P7_OUL!H74+P8_PER!H74+P9_TET!H74+P10_VIL!H74</f>
        <v>0</v>
      </c>
      <c r="I74" s="344"/>
      <c r="J74" s="321">
        <f>LP_EIN!J74+P2_AAR!J74+P3_CAR!J74+P4_GDA!J74+P5_IAS!J74+P6_VES!J74+P7_OUL!J74+P8_PER!J74+P9_TET!J74+P10_VIL!J74</f>
        <v>0</v>
      </c>
      <c r="K74" s="321">
        <f>LP_EIN!K74+P2_AAR!K74+P3_CAR!K74+P4_GDA!K74+P5_IAS!K74+P6_VES!K74+P7_OUL!K74+P8_PER!K74+P9_TET!K74+P10_VIL!K74</f>
        <v>0</v>
      </c>
      <c r="L74" s="154">
        <f t="shared" si="92"/>
        <v>0</v>
      </c>
      <c r="N74" s="319">
        <f>LP_EIN!N74+P2_AAR!N74+P3_CAR!N74+P4_GDA!N74+P5_IAS!N74+P6_VES!N74+P7_OUL!N74+P8_PER!N74+P9_TET!N74+P10_VIL!N74</f>
        <v>0</v>
      </c>
      <c r="O74" s="319">
        <f>LP_EIN!O74+P2_AAR!O74+P3_CAR!O74+P4_GDA!O74+P5_IAS!O74+P6_VES!O74+P7_OUL!O74+P8_PER!O74+P9_TET!O74+P10_VIL!O74</f>
        <v>0</v>
      </c>
      <c r="P74" s="320">
        <f>LP_EIN!P74+P2_AAR!P74+P3_CAR!P74+P4_GDA!P74+P5_IAS!P74+P6_VES!P74+P7_OUL!P74+P8_PER!P74+P9_TET!P74+P10_VIL!P74</f>
        <v>0</v>
      </c>
      <c r="Q74" s="321">
        <f>LP_EIN!Q74+P2_AAR!Q74+P3_CAR!Q74+P4_GDA!Q74+P5_IAS!Q74+P6_VES!Q74+P7_OUL!Q74+P8_PER!Q74+P9_TET!Q74+P10_VIL!Q74</f>
        <v>0</v>
      </c>
      <c r="R74" s="138"/>
      <c r="S74" s="321">
        <f>LP_EIN!S74+P2_AAR!S74+P3_CAR!S74+P4_GDA!S74+P5_IAS!S74+P6_VES!S74+P7_OUL!S74+P8_PER!S74+P9_TET!S74+P10_VIL!S74</f>
        <v>0</v>
      </c>
      <c r="T74" s="321">
        <f>LP_EIN!T74+P2_AAR!T74+P3_CAR!T74+P4_GDA!T74+P5_IAS!T74+P6_VES!T74+P7_OUL!T74+P8_PER!T74+P9_TET!T74+P10_VIL!T74</f>
        <v>0</v>
      </c>
      <c r="U74" s="154">
        <f t="shared" si="93"/>
        <v>0</v>
      </c>
      <c r="W74" s="319">
        <f>LP_EIN!W74+P2_AAR!W74+P3_CAR!W74+P4_GDA!W74+P5_IAS!W74+P6_VES!W74+P7_OUL!W74+P8_PER!W74+P9_TET!W74+P10_VIL!W74</f>
        <v>0</v>
      </c>
      <c r="X74" s="319">
        <f>LP_EIN!X74+P2_AAR!X74+P3_CAR!X74+P4_GDA!X74+P5_IAS!X74+P6_VES!X74+P7_OUL!X74+P8_PER!X74+P9_TET!X74+P10_VIL!X74</f>
        <v>0</v>
      </c>
      <c r="Y74" s="320">
        <f>LP_EIN!Y74+P2_AAR!Y74+P3_CAR!Y74+P4_GDA!Y74+P5_IAS!Y74+P6_VES!Y74+P7_OUL!Y74+P8_PER!Y74+P9_TET!Y74+P10_VIL!Y74</f>
        <v>0</v>
      </c>
      <c r="Z74" s="321">
        <f>LP_EIN!Z74+P2_AAR!Z74+P3_CAR!Z74+P4_GDA!Z74+P5_IAS!Z74+P6_VES!Z74+P7_OUL!Z74+P8_PER!Z74+P9_TET!Z74+P10_VIL!Z74</f>
        <v>0</v>
      </c>
      <c r="AA74" s="138"/>
      <c r="AB74" s="321">
        <f>LP_EIN!AB74+P2_AAR!AB74+P3_CAR!AB74+P4_GDA!AB74+P5_IAS!AB74+P6_VES!AB74+P7_OUL!AB74+P8_PER!AB74+P9_TET!AB74+P10_VIL!AB74</f>
        <v>0</v>
      </c>
      <c r="AC74" s="321">
        <f>LP_EIN!AC74+P2_AAR!AC74+P3_CAR!AC74+P4_GDA!AC74+P5_IAS!AC74+P6_VES!AC74+P7_OUL!AC74+P8_PER!AC74+P9_TET!AC74+P10_VIL!AC74</f>
        <v>0</v>
      </c>
      <c r="AD74" s="154">
        <f t="shared" si="94"/>
        <v>0</v>
      </c>
      <c r="AF74" s="319">
        <f>LP_EIN!AF74+P2_AAR!AF74+P3_CAR!AF74+P4_GDA!AF74+P5_IAS!AF74+P6_VES!AF74+P7_OUL!AF74+P8_PER!AF74+P9_TET!AF74+P10_VIL!AF74</f>
        <v>0</v>
      </c>
      <c r="AG74" s="319">
        <f>LP_EIN!AG74+P2_AAR!AG74+P3_CAR!AG74+P4_GDA!AG74+P5_IAS!AG74+P6_VES!AG74+P7_OUL!AG74+P8_PER!AG74+P9_TET!AG74+P10_VIL!AG74</f>
        <v>0</v>
      </c>
      <c r="AH74" s="320">
        <f>LP_EIN!AH74+P2_AAR!AH74+P3_CAR!AH74+P4_GDA!AH74+P5_IAS!AH74+P6_VES!AH74+P7_OUL!AH74+P8_PER!AH74+P9_TET!AH74+P10_VIL!AH74</f>
        <v>0</v>
      </c>
      <c r="AI74" s="321">
        <f>LP_EIN!AI74+P2_AAR!AI74+P3_CAR!AI74+P4_GDA!AI74+P5_IAS!AI74+P6_VES!AI74+P7_OUL!AI74+P8_PER!AI74+P9_TET!AI74+P10_VIL!AI74</f>
        <v>0</v>
      </c>
      <c r="AJ74" s="138"/>
      <c r="AK74" s="321">
        <f>LP_EIN!AK74+P2_AAR!AK74+P3_CAR!AK74+P4_GDA!AK74+P5_IAS!AK74+P6_VES!AK74+P7_OUL!AK74+P8_PER!AK74+P9_TET!AK74+P10_VIL!AK74</f>
        <v>0</v>
      </c>
      <c r="AL74" s="321">
        <f>LP_EIN!AL74+P2_AAR!AL74+P3_CAR!AL74+P4_GDA!AL74+P5_IAS!AL74+P6_VES!AL74+P7_OUL!AL74+P8_PER!AL74+P9_TET!AL74+P10_VIL!AL74</f>
        <v>0</v>
      </c>
      <c r="AM74" s="154">
        <f t="shared" si="95"/>
        <v>0</v>
      </c>
      <c r="AO74" s="233" t="str">
        <f t="shared" si="96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STAFF_DAYS!E75</f>
        <v>10</v>
      </c>
      <c r="F75" s="132">
        <f>SUM(F76:F78)</f>
        <v>18850</v>
      </c>
      <c r="G75" s="132">
        <f t="shared" ref="G75:L75" si="97">SUM(G76:G78)</f>
        <v>942.5</v>
      </c>
      <c r="H75" s="132">
        <f t="shared" si="97"/>
        <v>0</v>
      </c>
      <c r="I75" s="132"/>
      <c r="J75" s="132">
        <f t="shared" si="97"/>
        <v>4100</v>
      </c>
      <c r="K75" s="132">
        <f t="shared" si="97"/>
        <v>0</v>
      </c>
      <c r="L75" s="133">
        <f t="shared" si="97"/>
        <v>23892.5</v>
      </c>
      <c r="N75" s="132">
        <f>STAFF_DAYS!N75</f>
        <v>5</v>
      </c>
      <c r="O75" s="132">
        <f>SUM(O76:O78)</f>
        <v>0</v>
      </c>
      <c r="P75" s="132">
        <f t="shared" ref="P75:Q75" si="98">SUM(P76:P78)</f>
        <v>0</v>
      </c>
      <c r="Q75" s="132">
        <f t="shared" si="98"/>
        <v>0</v>
      </c>
      <c r="R75" s="132"/>
      <c r="S75" s="132">
        <f t="shared" ref="S75:U75" si="99">SUM(S76:S78)</f>
        <v>0</v>
      </c>
      <c r="T75" s="132">
        <f t="shared" si="99"/>
        <v>0</v>
      </c>
      <c r="U75" s="133">
        <f t="shared" si="99"/>
        <v>0</v>
      </c>
      <c r="W75" s="132">
        <f>STAFF_DAYS!W75</f>
        <v>2500</v>
      </c>
      <c r="X75" s="132">
        <f>SUM(X76:X78)</f>
        <v>9515</v>
      </c>
      <c r="Y75" s="132">
        <f t="shared" ref="Y75:Z75" si="100">SUM(Y76:Y78)</f>
        <v>475.75</v>
      </c>
      <c r="Z75" s="132">
        <f t="shared" si="100"/>
        <v>0</v>
      </c>
      <c r="AA75" s="132"/>
      <c r="AB75" s="132">
        <f t="shared" ref="AB75:AD75" si="101">SUM(AB76:AB78)</f>
        <v>0</v>
      </c>
      <c r="AC75" s="132">
        <f t="shared" si="101"/>
        <v>0</v>
      </c>
      <c r="AD75" s="133">
        <f t="shared" si="101"/>
        <v>9990.75</v>
      </c>
      <c r="AF75" s="132">
        <f>STAFF_DAYS!AF75</f>
        <v>0</v>
      </c>
      <c r="AG75" s="132">
        <f>SUM(AG76:AG78)</f>
        <v>9335</v>
      </c>
      <c r="AH75" s="132">
        <f t="shared" ref="AH75:AI75" si="102">SUM(AH76:AH78)</f>
        <v>466.75</v>
      </c>
      <c r="AI75" s="132">
        <f t="shared" si="102"/>
        <v>0</v>
      </c>
      <c r="AJ75" s="132"/>
      <c r="AK75" s="132">
        <f t="shared" ref="AK75:AM75" si="103">SUM(AK76:AK78)</f>
        <v>4100</v>
      </c>
      <c r="AL75" s="132">
        <f t="shared" si="103"/>
        <v>0</v>
      </c>
      <c r="AM75" s="133">
        <f t="shared" si="103"/>
        <v>13901.75</v>
      </c>
      <c r="AO75" s="237" t="str">
        <f t="shared" si="96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319">
        <f>LP_EIN!E76+P2_AAR!E76+P3_CAR!E76+P4_GDA!E76+P5_IAS!E76+P6_VES!E76+P7_OUL!E76+P8_PER!E76+P9_TET!E76+P10_VIL!E76</f>
        <v>48</v>
      </c>
      <c r="F76" s="319">
        <f>LP_EIN!F76+P2_AAR!F76+P3_CAR!F76+P4_GDA!F76+P5_IAS!F76+P6_VES!F76+P7_OUL!F76+P8_PER!F76+P9_TET!F76+P10_VIL!F76</f>
        <v>9515</v>
      </c>
      <c r="G76" s="320">
        <f>LP_EIN!G76+P2_AAR!G76+P3_CAR!G76+P4_GDA!G76+P5_IAS!G76+P6_VES!G76+P7_OUL!G76+P8_PER!G76+P9_TET!G76+P10_VIL!G76</f>
        <v>475.75</v>
      </c>
      <c r="H76" s="321">
        <f>LP_EIN!H76+P2_AAR!H76+P3_CAR!H76+P4_GDA!H76+P5_IAS!H76+P6_VES!H76+P7_OUL!H76+P8_PER!H76+P9_TET!H76+P10_VIL!H76</f>
        <v>0</v>
      </c>
      <c r="I76" s="344"/>
      <c r="J76" s="321">
        <f>LP_EIN!J76+P2_AAR!J76+P3_CAR!J76+P4_GDA!J76+P5_IAS!J76+P6_VES!J76+P7_OUL!J76+P8_PER!J76+P9_TET!J76+P10_VIL!J76</f>
        <v>0</v>
      </c>
      <c r="K76" s="321">
        <f>LP_EIN!K76+P2_AAR!K76+P3_CAR!K76+P4_GDA!K76+P5_IAS!K76+P6_VES!K76+P7_OUL!K76+P8_PER!K76+P9_TET!K76+P10_VIL!K76</f>
        <v>0</v>
      </c>
      <c r="L76" s="154">
        <f t="shared" ref="L76:L78" si="104">SUM(F76:K76)</f>
        <v>9990.75</v>
      </c>
      <c r="N76" s="319">
        <f>LP_EIN!N76+P2_AAR!N76+P3_CAR!N76+P4_GDA!N76+P5_IAS!N76+P6_VES!N76+P7_OUL!N76+P8_PER!N76+P9_TET!N76+P10_VIL!N76</f>
        <v>0</v>
      </c>
      <c r="O76" s="319">
        <f>LP_EIN!O76+P2_AAR!O76+P3_CAR!O76+P4_GDA!O76+P5_IAS!O76+P6_VES!O76+P7_OUL!O76+P8_PER!O76+P9_TET!O76+P10_VIL!O76</f>
        <v>0</v>
      </c>
      <c r="P76" s="320">
        <f>LP_EIN!P76+P2_AAR!P76+P3_CAR!P76+P4_GDA!P76+P5_IAS!P76+P6_VES!P76+P7_OUL!P76+P8_PER!P76+P9_TET!P76+P10_VIL!P76</f>
        <v>0</v>
      </c>
      <c r="Q76" s="321">
        <f>LP_EIN!Q76+P2_AAR!Q76+P3_CAR!Q76+P4_GDA!Q76+P5_IAS!Q76+P6_VES!Q76+P7_OUL!Q76+P8_PER!Q76+P9_TET!Q76+P10_VIL!Q76</f>
        <v>0</v>
      </c>
      <c r="R76" s="138"/>
      <c r="S76" s="321">
        <f>LP_EIN!S76+P2_AAR!S76+P3_CAR!S76+P4_GDA!S76+P5_IAS!S76+P6_VES!S76+P7_OUL!S76+P8_PER!S76+P9_TET!S76+P10_VIL!S76</f>
        <v>0</v>
      </c>
      <c r="T76" s="321">
        <f>LP_EIN!T76+P2_AAR!T76+P3_CAR!T76+P4_GDA!T76+P5_IAS!T76+P6_VES!T76+P7_OUL!T76+P8_PER!T76+P9_TET!T76+P10_VIL!T76</f>
        <v>0</v>
      </c>
      <c r="U76" s="154">
        <f t="shared" ref="U76:U78" si="105">SUM(O76:T76)</f>
        <v>0</v>
      </c>
      <c r="W76" s="319">
        <f>LP_EIN!W76+P2_AAR!W76+P3_CAR!W76+P4_GDA!W76+P5_IAS!W76+P6_VES!W76+P7_OUL!W76+P8_PER!W76+P9_TET!W76+P10_VIL!W76</f>
        <v>48</v>
      </c>
      <c r="X76" s="319">
        <f>LP_EIN!X76+P2_AAR!X76+P3_CAR!X76+P4_GDA!X76+P5_IAS!X76+P6_VES!X76+P7_OUL!X76+P8_PER!X76+P9_TET!X76+P10_VIL!X76</f>
        <v>9515</v>
      </c>
      <c r="Y76" s="320">
        <f>LP_EIN!Y76+P2_AAR!Y76+P3_CAR!Y76+P4_GDA!Y76+P5_IAS!Y76+P6_VES!Y76+P7_OUL!Y76+P8_PER!Y76+P9_TET!Y76+P10_VIL!Y76</f>
        <v>475.75</v>
      </c>
      <c r="Z76" s="321">
        <f>LP_EIN!Z76+P2_AAR!Z76+P3_CAR!Z76+P4_GDA!Z76+P5_IAS!Z76+P6_VES!Z76+P7_OUL!Z76+P8_PER!Z76+P9_TET!Z76+P10_VIL!Z76</f>
        <v>0</v>
      </c>
      <c r="AA76" s="138"/>
      <c r="AB76" s="321">
        <f>LP_EIN!AB76+P2_AAR!AB76+P3_CAR!AB76+P4_GDA!AB76+P5_IAS!AB76+P6_VES!AB76+P7_OUL!AB76+P8_PER!AB76+P9_TET!AB76+P10_VIL!AB76</f>
        <v>0</v>
      </c>
      <c r="AC76" s="321">
        <f>LP_EIN!AC76+P2_AAR!AC76+P3_CAR!AC76+P4_GDA!AC76+P5_IAS!AC76+P6_VES!AC76+P7_OUL!AC76+P8_PER!AC76+P9_TET!AC76+P10_VIL!AC76</f>
        <v>0</v>
      </c>
      <c r="AD76" s="154">
        <f t="shared" ref="AD76:AD78" si="106">SUM(X76:AC76)</f>
        <v>9990.75</v>
      </c>
      <c r="AF76" s="319">
        <f>LP_EIN!AF76+P2_AAR!AF76+P3_CAR!AF76+P4_GDA!AF76+P5_IAS!AF76+P6_VES!AF76+P7_OUL!AF76+P8_PER!AF76+P9_TET!AF76+P10_VIL!AF76</f>
        <v>0</v>
      </c>
      <c r="AG76" s="319">
        <f>LP_EIN!AG76+P2_AAR!AG76+P3_CAR!AG76+P4_GDA!AG76+P5_IAS!AG76+P6_VES!AG76+P7_OUL!AG76+P8_PER!AG76+P9_TET!AG76+P10_VIL!AG76</f>
        <v>0</v>
      </c>
      <c r="AH76" s="320">
        <f>LP_EIN!AH76+P2_AAR!AH76+P3_CAR!AH76+P4_GDA!AH76+P5_IAS!AH76+P6_VES!AH76+P7_OUL!AH76+P8_PER!AH76+P9_TET!AH76+P10_VIL!AH76</f>
        <v>0</v>
      </c>
      <c r="AI76" s="321">
        <f>LP_EIN!AI76+P2_AAR!AI76+P3_CAR!AI76+P4_GDA!AI76+P5_IAS!AI76+P6_VES!AI76+P7_OUL!AI76+P8_PER!AI76+P9_TET!AI76+P10_VIL!AI76</f>
        <v>0</v>
      </c>
      <c r="AJ76" s="138"/>
      <c r="AK76" s="321">
        <f>LP_EIN!AK76+P2_AAR!AK76+P3_CAR!AK76+P4_GDA!AK76+P5_IAS!AK76+P6_VES!AK76+P7_OUL!AK76+P8_PER!AK76+P9_TET!AK76+P10_VIL!AK76</f>
        <v>0</v>
      </c>
      <c r="AL76" s="321">
        <f>LP_EIN!AL76+P2_AAR!AL76+P3_CAR!AL76+P4_GDA!AL76+P5_IAS!AL76+P6_VES!AL76+P7_OUL!AL76+P8_PER!AL76+P9_TET!AL76+P10_VIL!AL76</f>
        <v>0</v>
      </c>
      <c r="AM76" s="154">
        <f t="shared" ref="AM76:AM78" si="107">SUM(AG76:AL76)</f>
        <v>0</v>
      </c>
      <c r="AO76" s="233" t="str">
        <f t="shared" si="96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319">
        <f>LP_EIN!E77+P2_AAR!E77+P3_CAR!E77+P4_GDA!E77+P5_IAS!E77+P6_VES!E77+P7_OUL!E77+P8_PER!E77+P9_TET!E77+P10_VIL!E77</f>
        <v>47</v>
      </c>
      <c r="F77" s="319">
        <f>LP_EIN!F77+P2_AAR!F77+P3_CAR!F77+P4_GDA!F77+P5_IAS!F77+P6_VES!F77+P7_OUL!F77+P8_PER!F77+P9_TET!F77+P10_VIL!F77</f>
        <v>9335</v>
      </c>
      <c r="G77" s="320">
        <f>LP_EIN!G77+P2_AAR!G77+P3_CAR!G77+P4_GDA!G77+P5_IAS!G77+P6_VES!G77+P7_OUL!G77+P8_PER!G77+P9_TET!G77+P10_VIL!G77</f>
        <v>466.75</v>
      </c>
      <c r="H77" s="321">
        <f>LP_EIN!H77+P2_AAR!H77+P3_CAR!H77+P4_GDA!H77+P5_IAS!H77+P6_VES!H77+P7_OUL!H77+P8_PER!H77+P9_TET!H77+P10_VIL!H77</f>
        <v>0</v>
      </c>
      <c r="I77" s="344"/>
      <c r="J77" s="321">
        <f>LP_EIN!J77+P2_AAR!J77+P3_CAR!J77+P4_GDA!J77+P5_IAS!J77+P6_VES!J77+P7_OUL!J77+P8_PER!J77+P9_TET!J77+P10_VIL!J77</f>
        <v>4100</v>
      </c>
      <c r="K77" s="321">
        <f>LP_EIN!K77+P2_AAR!K77+P3_CAR!K77+P4_GDA!K77+P5_IAS!K77+P6_VES!K77+P7_OUL!K77+P8_PER!K77+P9_TET!K77+P10_VIL!K77</f>
        <v>0</v>
      </c>
      <c r="L77" s="154">
        <f t="shared" si="104"/>
        <v>13901.75</v>
      </c>
      <c r="N77" s="319">
        <f>LP_EIN!N77+P2_AAR!N77+P3_CAR!N77+P4_GDA!N77+P5_IAS!N77+P6_VES!N77+P7_OUL!N77+P8_PER!N77+P9_TET!N77+P10_VIL!N77</f>
        <v>0</v>
      </c>
      <c r="O77" s="319">
        <f>LP_EIN!O77+P2_AAR!O77+P3_CAR!O77+P4_GDA!O77+P5_IAS!O77+P6_VES!O77+P7_OUL!O77+P8_PER!O77+P9_TET!O77+P10_VIL!O77</f>
        <v>0</v>
      </c>
      <c r="P77" s="320">
        <f>LP_EIN!P77+P2_AAR!P77+P3_CAR!P77+P4_GDA!P77+P5_IAS!P77+P6_VES!P77+P7_OUL!P77+P8_PER!P77+P9_TET!P77+P10_VIL!P77</f>
        <v>0</v>
      </c>
      <c r="Q77" s="321">
        <f>LP_EIN!Q77+P2_AAR!Q77+P3_CAR!Q77+P4_GDA!Q77+P5_IAS!Q77+P6_VES!Q77+P7_OUL!Q77+P8_PER!Q77+P9_TET!Q77+P10_VIL!Q77</f>
        <v>0</v>
      </c>
      <c r="R77" s="138"/>
      <c r="S77" s="321">
        <f>LP_EIN!S77+P2_AAR!S77+P3_CAR!S77+P4_GDA!S77+P5_IAS!S77+P6_VES!S77+P7_OUL!S77+P8_PER!S77+P9_TET!S77+P10_VIL!S77</f>
        <v>0</v>
      </c>
      <c r="T77" s="321">
        <f>LP_EIN!T77+P2_AAR!T77+P3_CAR!T77+P4_GDA!T77+P5_IAS!T77+P6_VES!T77+P7_OUL!T77+P8_PER!T77+P9_TET!T77+P10_VIL!T77</f>
        <v>0</v>
      </c>
      <c r="U77" s="154">
        <f t="shared" si="105"/>
        <v>0</v>
      </c>
      <c r="W77" s="319">
        <f>LP_EIN!W77+P2_AAR!W77+P3_CAR!W77+P4_GDA!W77+P5_IAS!W77+P6_VES!W77+P7_OUL!W77+P8_PER!W77+P9_TET!W77+P10_VIL!W77</f>
        <v>0</v>
      </c>
      <c r="X77" s="319">
        <f>LP_EIN!X77+P2_AAR!X77+P3_CAR!X77+P4_GDA!X77+P5_IAS!X77+P6_VES!X77+P7_OUL!X77+P8_PER!X77+P9_TET!X77+P10_VIL!X77</f>
        <v>0</v>
      </c>
      <c r="Y77" s="320">
        <f>LP_EIN!Y77+P2_AAR!Y77+P3_CAR!Y77+P4_GDA!Y77+P5_IAS!Y77+P6_VES!Y77+P7_OUL!Y77+P8_PER!Y77+P9_TET!Y77+P10_VIL!Y77</f>
        <v>0</v>
      </c>
      <c r="Z77" s="321">
        <f>LP_EIN!Z77+P2_AAR!Z77+P3_CAR!Z77+P4_GDA!Z77+P5_IAS!Z77+P6_VES!Z77+P7_OUL!Z77+P8_PER!Z77+P9_TET!Z77+P10_VIL!Z77</f>
        <v>0</v>
      </c>
      <c r="AA77" s="138"/>
      <c r="AB77" s="321">
        <f>LP_EIN!AB77+P2_AAR!AB77+P3_CAR!AB77+P4_GDA!AB77+P5_IAS!AB77+P6_VES!AB77+P7_OUL!AB77+P8_PER!AB77+P9_TET!AB77+P10_VIL!AB77</f>
        <v>0</v>
      </c>
      <c r="AC77" s="321">
        <f>LP_EIN!AC77+P2_AAR!AC77+P3_CAR!AC77+P4_GDA!AC77+P5_IAS!AC77+P6_VES!AC77+P7_OUL!AC77+P8_PER!AC77+P9_TET!AC77+P10_VIL!AC77</f>
        <v>0</v>
      </c>
      <c r="AD77" s="154">
        <f t="shared" si="106"/>
        <v>0</v>
      </c>
      <c r="AF77" s="319">
        <f>LP_EIN!AF77+P2_AAR!AF77+P3_CAR!AF77+P4_GDA!AF77+P5_IAS!AF77+P6_VES!AF77+P7_OUL!AF77+P8_PER!AF77+P9_TET!AF77+P10_VIL!AF77</f>
        <v>47</v>
      </c>
      <c r="AG77" s="319">
        <f>LP_EIN!AG77+P2_AAR!AG77+P3_CAR!AG77+P4_GDA!AG77+P5_IAS!AG77+P6_VES!AG77+P7_OUL!AG77+P8_PER!AG77+P9_TET!AG77+P10_VIL!AG77</f>
        <v>9335</v>
      </c>
      <c r="AH77" s="320">
        <f>LP_EIN!AH77+P2_AAR!AH77+P3_CAR!AH77+P4_GDA!AH77+P5_IAS!AH77+P6_VES!AH77+P7_OUL!AH77+P8_PER!AH77+P9_TET!AH77+P10_VIL!AH77</f>
        <v>466.75</v>
      </c>
      <c r="AI77" s="321">
        <f>LP_EIN!AI77+P2_AAR!AI77+P3_CAR!AI77+P4_GDA!AI77+P5_IAS!AI77+P6_VES!AI77+P7_OUL!AI77+P8_PER!AI77+P9_TET!AI77+P10_VIL!AI77</f>
        <v>0</v>
      </c>
      <c r="AJ77" s="138"/>
      <c r="AK77" s="321">
        <f>LP_EIN!AK77+P2_AAR!AK77+P3_CAR!AK77+P4_GDA!AK77+P5_IAS!AK77+P6_VES!AK77+P7_OUL!AK77+P8_PER!AK77+P9_TET!AK77+P10_VIL!AK77</f>
        <v>4100</v>
      </c>
      <c r="AL77" s="321">
        <f>LP_EIN!AL77+P2_AAR!AL77+P3_CAR!AL77+P4_GDA!AL77+P5_IAS!AL77+P6_VES!AL77+P7_OUL!AL77+P8_PER!AL77+P9_TET!AL77+P10_VIL!AL77</f>
        <v>0</v>
      </c>
      <c r="AM77" s="154">
        <f t="shared" si="107"/>
        <v>13901.75</v>
      </c>
      <c r="AO77" s="233" t="str">
        <f t="shared" si="96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319">
        <f>LP_EIN!E78+P2_AAR!E78+P3_CAR!E78+P4_GDA!E78+P5_IAS!E78+P6_VES!E78+P7_OUL!E78+P8_PER!E78+P9_TET!E78+P10_VIL!E78</f>
        <v>0</v>
      </c>
      <c r="F78" s="319">
        <f>LP_EIN!F78+P2_AAR!F78+P3_CAR!F78+P4_GDA!F78+P5_IAS!F78+P6_VES!F78+P7_OUL!F78+P8_PER!F78+P9_TET!F78+P10_VIL!F78</f>
        <v>0</v>
      </c>
      <c r="G78" s="320">
        <f>LP_EIN!G78+P2_AAR!G78+P3_CAR!G78+P4_GDA!G78+P5_IAS!G78+P6_VES!G78+P7_OUL!G78+P8_PER!G78+P9_TET!G78+P10_VIL!G78</f>
        <v>0</v>
      </c>
      <c r="H78" s="321">
        <f>LP_EIN!H78+P2_AAR!H78+P3_CAR!H78+P4_GDA!H78+P5_IAS!H78+P6_VES!H78+P7_OUL!H78+P8_PER!H78+P9_TET!H78+P10_VIL!H78</f>
        <v>0</v>
      </c>
      <c r="I78" s="344"/>
      <c r="J78" s="321">
        <f>LP_EIN!J78+P2_AAR!J78+P3_CAR!J78+P4_GDA!J78+P5_IAS!J78+P6_VES!J78+P7_OUL!J78+P8_PER!J78+P9_TET!J78+P10_VIL!J78</f>
        <v>0</v>
      </c>
      <c r="K78" s="321">
        <f>LP_EIN!K78+P2_AAR!K78+P3_CAR!K78+P4_GDA!K78+P5_IAS!K78+P6_VES!K78+P7_OUL!K78+P8_PER!K78+P9_TET!K78+P10_VIL!K78</f>
        <v>0</v>
      </c>
      <c r="L78" s="154">
        <f t="shared" si="104"/>
        <v>0</v>
      </c>
      <c r="N78" s="319">
        <f>LP_EIN!N78+P2_AAR!N78+P3_CAR!N78+P4_GDA!N78+P5_IAS!N78+P6_VES!N78+P7_OUL!N78+P8_PER!N78+P9_TET!N78+P10_VIL!N78</f>
        <v>0</v>
      </c>
      <c r="O78" s="319">
        <f>LP_EIN!O78+P2_AAR!O78+P3_CAR!O78+P4_GDA!O78+P5_IAS!O78+P6_VES!O78+P7_OUL!O78+P8_PER!O78+P9_TET!O78+P10_VIL!O78</f>
        <v>0</v>
      </c>
      <c r="P78" s="320">
        <f>LP_EIN!P78+P2_AAR!P78+P3_CAR!P78+P4_GDA!P78+P5_IAS!P78+P6_VES!P78+P7_OUL!P78+P8_PER!P78+P9_TET!P78+P10_VIL!P78</f>
        <v>0</v>
      </c>
      <c r="Q78" s="321">
        <f>LP_EIN!Q78+P2_AAR!Q78+P3_CAR!Q78+P4_GDA!Q78+P5_IAS!Q78+P6_VES!Q78+P7_OUL!Q78+P8_PER!Q78+P9_TET!Q78+P10_VIL!Q78</f>
        <v>0</v>
      </c>
      <c r="R78" s="138"/>
      <c r="S78" s="321">
        <f>LP_EIN!S78+P2_AAR!S78+P3_CAR!S78+P4_GDA!S78+P5_IAS!S78+P6_VES!S78+P7_OUL!S78+P8_PER!S78+P9_TET!S78+P10_VIL!S78</f>
        <v>0</v>
      </c>
      <c r="T78" s="321">
        <f>LP_EIN!T78+P2_AAR!T78+P3_CAR!T78+P4_GDA!T78+P5_IAS!T78+P6_VES!T78+P7_OUL!T78+P8_PER!T78+P9_TET!T78+P10_VIL!T78</f>
        <v>0</v>
      </c>
      <c r="U78" s="154">
        <f t="shared" si="105"/>
        <v>0</v>
      </c>
      <c r="W78" s="319">
        <f>LP_EIN!W78+P2_AAR!W78+P3_CAR!W78+P4_GDA!W78+P5_IAS!W78+P6_VES!W78+P7_OUL!W78+P8_PER!W78+P9_TET!W78+P10_VIL!W78</f>
        <v>0</v>
      </c>
      <c r="X78" s="319">
        <f>LP_EIN!X78+P2_AAR!X78+P3_CAR!X78+P4_GDA!X78+P5_IAS!X78+P6_VES!X78+P7_OUL!X78+P8_PER!X78+P9_TET!X78+P10_VIL!X78</f>
        <v>0</v>
      </c>
      <c r="Y78" s="320">
        <f>LP_EIN!Y78+P2_AAR!Y78+P3_CAR!Y78+P4_GDA!Y78+P5_IAS!Y78+P6_VES!Y78+P7_OUL!Y78+P8_PER!Y78+P9_TET!Y78+P10_VIL!Y78</f>
        <v>0</v>
      </c>
      <c r="Z78" s="321">
        <f>LP_EIN!Z78+P2_AAR!Z78+P3_CAR!Z78+P4_GDA!Z78+P5_IAS!Z78+P6_VES!Z78+P7_OUL!Z78+P8_PER!Z78+P9_TET!Z78+P10_VIL!Z78</f>
        <v>0</v>
      </c>
      <c r="AA78" s="138"/>
      <c r="AB78" s="321">
        <f>LP_EIN!AB78+P2_AAR!AB78+P3_CAR!AB78+P4_GDA!AB78+P5_IAS!AB78+P6_VES!AB78+P7_OUL!AB78+P8_PER!AB78+P9_TET!AB78+P10_VIL!AB78</f>
        <v>0</v>
      </c>
      <c r="AC78" s="321">
        <f>LP_EIN!AC78+P2_AAR!AC78+P3_CAR!AC78+P4_GDA!AC78+P5_IAS!AC78+P6_VES!AC78+P7_OUL!AC78+P8_PER!AC78+P9_TET!AC78+P10_VIL!AC78</f>
        <v>0</v>
      </c>
      <c r="AD78" s="154">
        <f t="shared" si="106"/>
        <v>0</v>
      </c>
      <c r="AF78" s="319">
        <f>LP_EIN!AF78+P2_AAR!AF78+P3_CAR!AF78+P4_GDA!AF78+P5_IAS!AF78+P6_VES!AF78+P7_OUL!AF78+P8_PER!AF78+P9_TET!AF78+P10_VIL!AF78</f>
        <v>0</v>
      </c>
      <c r="AG78" s="319">
        <f>LP_EIN!AG78+P2_AAR!AG78+P3_CAR!AG78+P4_GDA!AG78+P5_IAS!AG78+P6_VES!AG78+P7_OUL!AG78+P8_PER!AG78+P9_TET!AG78+P10_VIL!AG78</f>
        <v>0</v>
      </c>
      <c r="AH78" s="320">
        <f>LP_EIN!AH78+P2_AAR!AH78+P3_CAR!AH78+P4_GDA!AH78+P5_IAS!AH78+P6_VES!AH78+P7_OUL!AH78+P8_PER!AH78+P9_TET!AH78+P10_VIL!AH78</f>
        <v>0</v>
      </c>
      <c r="AI78" s="321">
        <f>LP_EIN!AI78+P2_AAR!AI78+P3_CAR!AI78+P4_GDA!AI78+P5_IAS!AI78+P6_VES!AI78+P7_OUL!AI78+P8_PER!AI78+P9_TET!AI78+P10_VIL!AI78</f>
        <v>0</v>
      </c>
      <c r="AJ78" s="138"/>
      <c r="AK78" s="321">
        <f>LP_EIN!AK78+P2_AAR!AK78+P3_CAR!AK78+P4_GDA!AK78+P5_IAS!AK78+P6_VES!AK78+P7_OUL!AK78+P8_PER!AK78+P9_TET!AK78+P10_VIL!AK78</f>
        <v>0</v>
      </c>
      <c r="AL78" s="321">
        <f>LP_EIN!AL78+P2_AAR!AL78+P3_CAR!AL78+P4_GDA!AL78+P5_IAS!AL78+P6_VES!AL78+P7_OUL!AL78+P8_PER!AL78+P9_TET!AL78+P10_VIL!AL78</f>
        <v>0</v>
      </c>
      <c r="AM78" s="154">
        <f t="shared" si="107"/>
        <v>0</v>
      </c>
      <c r="AO78" s="233" t="str">
        <f t="shared" si="96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STAFF_DAYS!E79</f>
        <v>38</v>
      </c>
      <c r="F79" s="132">
        <f>SUM(F80:F87)</f>
        <v>33060</v>
      </c>
      <c r="G79" s="132">
        <f t="shared" ref="G79:L79" si="108">SUM(G80:G87)</f>
        <v>1653</v>
      </c>
      <c r="H79" s="132">
        <f t="shared" si="108"/>
        <v>0</v>
      </c>
      <c r="I79" s="132"/>
      <c r="J79" s="132">
        <f t="shared" si="108"/>
        <v>10000</v>
      </c>
      <c r="K79" s="132">
        <f t="shared" si="108"/>
        <v>0</v>
      </c>
      <c r="L79" s="133">
        <f t="shared" si="108"/>
        <v>44713</v>
      </c>
      <c r="N79" s="132">
        <f>STAFF_DAYS!N79</f>
        <v>12</v>
      </c>
      <c r="O79" s="132">
        <f>SUM(O80:O87)</f>
        <v>8048</v>
      </c>
      <c r="P79" s="132">
        <f t="shared" ref="P79:Q79" si="109">SUM(P80:P87)</f>
        <v>402.40000000000003</v>
      </c>
      <c r="Q79" s="132">
        <f t="shared" si="109"/>
        <v>0</v>
      </c>
      <c r="R79" s="132"/>
      <c r="S79" s="132">
        <f t="shared" ref="S79:U79" si="110">SUM(S80:S87)</f>
        <v>0</v>
      </c>
      <c r="T79" s="132">
        <f t="shared" si="110"/>
        <v>0</v>
      </c>
      <c r="U79" s="133">
        <f t="shared" si="110"/>
        <v>8450.4</v>
      </c>
      <c r="W79" s="132">
        <f>STAFF_DAYS!W79</f>
        <v>3000</v>
      </c>
      <c r="X79" s="132">
        <f>SUM(X80:X87)</f>
        <v>8196</v>
      </c>
      <c r="Y79" s="132">
        <f t="shared" ref="Y79:Z79" si="111">SUM(Y80:Y87)</f>
        <v>409.80000000000007</v>
      </c>
      <c r="Z79" s="132">
        <f t="shared" si="111"/>
        <v>0</v>
      </c>
      <c r="AA79" s="132"/>
      <c r="AB79" s="132">
        <f t="shared" ref="AB79:AD79" si="112">SUM(AB80:AB87)</f>
        <v>5000</v>
      </c>
      <c r="AC79" s="132">
        <f t="shared" si="112"/>
        <v>0</v>
      </c>
      <c r="AD79" s="133">
        <f t="shared" si="112"/>
        <v>13605.8</v>
      </c>
      <c r="AF79" s="132">
        <f>STAFF_DAYS!AF79</f>
        <v>0</v>
      </c>
      <c r="AG79" s="132">
        <f>SUM(AG80:AG87)</f>
        <v>16816</v>
      </c>
      <c r="AH79" s="132">
        <f t="shared" ref="AH79:AI79" si="113">SUM(AH80:AH87)</f>
        <v>840.80000000000007</v>
      </c>
      <c r="AI79" s="132">
        <f t="shared" si="113"/>
        <v>0</v>
      </c>
      <c r="AJ79" s="132"/>
      <c r="AK79" s="132">
        <f t="shared" ref="AK79:AM79" si="114">SUM(AK80:AK87)</f>
        <v>5000</v>
      </c>
      <c r="AL79" s="132">
        <f t="shared" si="114"/>
        <v>0</v>
      </c>
      <c r="AM79" s="133">
        <f t="shared" si="114"/>
        <v>22656.799999999999</v>
      </c>
      <c r="AO79" s="237" t="str">
        <f t="shared" si="96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319">
        <f>LP_EIN!E80+P2_AAR!E80+P3_CAR!E80+P4_GDA!E80+P5_IAS!E80+P6_VES!E80+P7_OUL!E80+P8_PER!E80+P9_TET!E80+P10_VIL!E80</f>
        <v>10</v>
      </c>
      <c r="F80" s="319">
        <f>LP_EIN!F80+P2_AAR!F80+P3_CAR!F80+P4_GDA!F80+P5_IAS!F80+P6_VES!F80+P7_OUL!F80+P8_PER!F80+P9_TET!F80+P10_VIL!F80</f>
        <v>1975</v>
      </c>
      <c r="G80" s="320">
        <f>LP_EIN!G80+P2_AAR!G80+P3_CAR!G80+P4_GDA!G80+P5_IAS!G80+P6_VES!G80+P7_OUL!G80+P8_PER!G80+P9_TET!G80+P10_VIL!G80</f>
        <v>98.75</v>
      </c>
      <c r="H80" s="321">
        <f>LP_EIN!H80+P2_AAR!H80+P3_CAR!H80+P4_GDA!H80+P5_IAS!H80+P6_VES!H80+P7_OUL!H80+P8_PER!H80+P9_TET!H80+P10_VIL!H80</f>
        <v>0</v>
      </c>
      <c r="I80" s="344"/>
      <c r="J80" s="321">
        <f>LP_EIN!J80+P2_AAR!J80+P3_CAR!J80+P4_GDA!J80+P5_IAS!J80+P6_VES!J80+P7_OUL!J80+P8_PER!J80+P9_TET!J80+P10_VIL!J80</f>
        <v>0</v>
      </c>
      <c r="K80" s="321">
        <f>LP_EIN!K80+P2_AAR!K80+P3_CAR!K80+P4_GDA!K80+P5_IAS!K80+P6_VES!K80+P7_OUL!K80+P8_PER!K80+P9_TET!K80+P10_VIL!K80</f>
        <v>0</v>
      </c>
      <c r="L80" s="154">
        <f t="shared" ref="L80:L87" si="115">SUM(F80:K80)</f>
        <v>2073.75</v>
      </c>
      <c r="N80" s="319">
        <f>LP_EIN!N80+P2_AAR!N80+P3_CAR!N80+P4_GDA!N80+P5_IAS!N80+P6_VES!N80+P7_OUL!N80+P8_PER!N80+P9_TET!N80+P10_VIL!N80</f>
        <v>10</v>
      </c>
      <c r="O80" s="319">
        <f>LP_EIN!O80+P2_AAR!O80+P3_CAR!O80+P4_GDA!O80+P5_IAS!O80+P6_VES!O80+P7_OUL!O80+P8_PER!O80+P9_TET!O80+P10_VIL!O80</f>
        <v>1975</v>
      </c>
      <c r="P80" s="320">
        <f>LP_EIN!P80+P2_AAR!P80+P3_CAR!P80+P4_GDA!P80+P5_IAS!P80+P6_VES!P80+P7_OUL!P80+P8_PER!P80+P9_TET!P80+P10_VIL!P80</f>
        <v>98.75</v>
      </c>
      <c r="Q80" s="321">
        <f>LP_EIN!Q80+P2_AAR!Q80+P3_CAR!Q80+P4_GDA!Q80+P5_IAS!Q80+P6_VES!Q80+P7_OUL!Q80+P8_PER!Q80+P9_TET!Q80+P10_VIL!Q80</f>
        <v>0</v>
      </c>
      <c r="R80" s="138"/>
      <c r="S80" s="321">
        <f>LP_EIN!S80+P2_AAR!S80+P3_CAR!S80+P4_GDA!S80+P5_IAS!S80+P6_VES!S80+P7_OUL!S80+P8_PER!S80+P9_TET!S80+P10_VIL!S80</f>
        <v>0</v>
      </c>
      <c r="T80" s="321">
        <f>LP_EIN!T80+P2_AAR!T80+P3_CAR!T80+P4_GDA!T80+P5_IAS!T80+P6_VES!T80+P7_OUL!T80+P8_PER!T80+P9_TET!T80+P10_VIL!T80</f>
        <v>0</v>
      </c>
      <c r="U80" s="154">
        <f t="shared" ref="U80:U87" si="116">SUM(O80:T80)</f>
        <v>2073.75</v>
      </c>
      <c r="W80" s="319">
        <f>LP_EIN!W80+P2_AAR!W80+P3_CAR!W80+P4_GDA!W80+P5_IAS!W80+P6_VES!W80+P7_OUL!W80+P8_PER!W80+P9_TET!W80+P10_VIL!W80</f>
        <v>0</v>
      </c>
      <c r="X80" s="319">
        <f>LP_EIN!X80+P2_AAR!X80+P3_CAR!X80+P4_GDA!X80+P5_IAS!X80+P6_VES!X80+P7_OUL!X80+P8_PER!X80+P9_TET!X80+P10_VIL!X80</f>
        <v>0</v>
      </c>
      <c r="Y80" s="320">
        <f>LP_EIN!Y80+P2_AAR!Y80+P3_CAR!Y80+P4_GDA!Y80+P5_IAS!Y80+P6_VES!Y80+P7_OUL!Y80+P8_PER!Y80+P9_TET!Y80+P10_VIL!Y80</f>
        <v>0</v>
      </c>
      <c r="Z80" s="321">
        <f>LP_EIN!Z80+P2_AAR!Z80+P3_CAR!Z80+P4_GDA!Z80+P5_IAS!Z80+P6_VES!Z80+P7_OUL!Z80+P8_PER!Z80+P9_TET!Z80+P10_VIL!Z80</f>
        <v>0</v>
      </c>
      <c r="AA80" s="138"/>
      <c r="AB80" s="321">
        <f>LP_EIN!AB80+P2_AAR!AB80+P3_CAR!AB80+P4_GDA!AB80+P5_IAS!AB80+P6_VES!AB80+P7_OUL!AB80+P8_PER!AB80+P9_TET!AB80+P10_VIL!AB80</f>
        <v>0</v>
      </c>
      <c r="AC80" s="321">
        <f>LP_EIN!AC80+P2_AAR!AC80+P3_CAR!AC80+P4_GDA!AC80+P5_IAS!AC80+P6_VES!AC80+P7_OUL!AC80+P8_PER!AC80+P9_TET!AC80+P10_VIL!AC80</f>
        <v>0</v>
      </c>
      <c r="AD80" s="154">
        <f t="shared" ref="AD80:AD87" si="117">SUM(X80:AC80)</f>
        <v>0</v>
      </c>
      <c r="AF80" s="319">
        <f>LP_EIN!AF80+P2_AAR!AF80+P3_CAR!AF80+P4_GDA!AF80+P5_IAS!AF80+P6_VES!AF80+P7_OUL!AF80+P8_PER!AF80+P9_TET!AF80+P10_VIL!AF80</f>
        <v>0</v>
      </c>
      <c r="AG80" s="319">
        <f>LP_EIN!AG80+P2_AAR!AG80+P3_CAR!AG80+P4_GDA!AG80+P5_IAS!AG80+P6_VES!AG80+P7_OUL!AG80+P8_PER!AG80+P9_TET!AG80+P10_VIL!AG80</f>
        <v>0</v>
      </c>
      <c r="AH80" s="320">
        <f>LP_EIN!AH80+P2_AAR!AH80+P3_CAR!AH80+P4_GDA!AH80+P5_IAS!AH80+P6_VES!AH80+P7_OUL!AH80+P8_PER!AH80+P9_TET!AH80+P10_VIL!AH80</f>
        <v>0</v>
      </c>
      <c r="AI80" s="321">
        <f>LP_EIN!AI80+P2_AAR!AI80+P3_CAR!AI80+P4_GDA!AI80+P5_IAS!AI80+P6_VES!AI80+P7_OUL!AI80+P8_PER!AI80+P9_TET!AI80+P10_VIL!AI80</f>
        <v>0</v>
      </c>
      <c r="AJ80" s="138"/>
      <c r="AK80" s="321">
        <f>LP_EIN!AK80+P2_AAR!AK80+P3_CAR!AK80+P4_GDA!AK80+P5_IAS!AK80+P6_VES!AK80+P7_OUL!AK80+P8_PER!AK80+P9_TET!AK80+P10_VIL!AK80</f>
        <v>0</v>
      </c>
      <c r="AL80" s="321">
        <f>LP_EIN!AL80+P2_AAR!AL80+P3_CAR!AL80+P4_GDA!AL80+P5_IAS!AL80+P6_VES!AL80+P7_OUL!AL80+P8_PER!AL80+P9_TET!AL80+P10_VIL!AL80</f>
        <v>0</v>
      </c>
      <c r="AM80" s="154">
        <f t="shared" ref="AM80:AM87" si="118">SUM(AG80:AL80)</f>
        <v>0</v>
      </c>
      <c r="AO80" s="233" t="str">
        <f t="shared" si="96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319">
        <f>LP_EIN!E81+P2_AAR!E81+P3_CAR!E81+P4_GDA!E81+P5_IAS!E81+P6_VES!E81+P7_OUL!E81+P8_PER!E81+P9_TET!E81+P10_VIL!E81</f>
        <v>10</v>
      </c>
      <c r="F81" s="319">
        <f>LP_EIN!F81+P2_AAR!F81+P3_CAR!F81+P4_GDA!F81+P5_IAS!F81+P6_VES!F81+P7_OUL!F81+P8_PER!F81+P9_TET!F81+P10_VIL!F81</f>
        <v>1975</v>
      </c>
      <c r="G81" s="320">
        <f>LP_EIN!G81+P2_AAR!G81+P3_CAR!G81+P4_GDA!G81+P5_IAS!G81+P6_VES!G81+P7_OUL!G81+P8_PER!G81+P9_TET!G81+P10_VIL!G81</f>
        <v>98.75</v>
      </c>
      <c r="H81" s="321">
        <f>LP_EIN!H81+P2_AAR!H81+P3_CAR!H81+P4_GDA!H81+P5_IAS!H81+P6_VES!H81+P7_OUL!H81+P8_PER!H81+P9_TET!H81+P10_VIL!H81</f>
        <v>0</v>
      </c>
      <c r="I81" s="344"/>
      <c r="J81" s="321">
        <f>LP_EIN!J81+P2_AAR!J81+P3_CAR!J81+P4_GDA!J81+P5_IAS!J81+P6_VES!J81+P7_OUL!J81+P8_PER!J81+P9_TET!J81+P10_VIL!J81</f>
        <v>0</v>
      </c>
      <c r="K81" s="321">
        <f>LP_EIN!K81+P2_AAR!K81+P3_CAR!K81+P4_GDA!K81+P5_IAS!K81+P6_VES!K81+P7_OUL!K81+P8_PER!K81+P9_TET!K81+P10_VIL!K81</f>
        <v>0</v>
      </c>
      <c r="L81" s="154">
        <f t="shared" si="115"/>
        <v>2073.75</v>
      </c>
      <c r="N81" s="319">
        <f>LP_EIN!N81+P2_AAR!N81+P3_CAR!N81+P4_GDA!N81+P5_IAS!N81+P6_VES!N81+P7_OUL!N81+P8_PER!N81+P9_TET!N81+P10_VIL!N81</f>
        <v>10</v>
      </c>
      <c r="O81" s="319">
        <f>LP_EIN!O81+P2_AAR!O81+P3_CAR!O81+P4_GDA!O81+P5_IAS!O81+P6_VES!O81+P7_OUL!O81+P8_PER!O81+P9_TET!O81+P10_VIL!O81</f>
        <v>1975</v>
      </c>
      <c r="P81" s="320">
        <f>LP_EIN!P81+P2_AAR!P81+P3_CAR!P81+P4_GDA!P81+P5_IAS!P81+P6_VES!P81+P7_OUL!P81+P8_PER!P81+P9_TET!P81+P10_VIL!P81</f>
        <v>98.75</v>
      </c>
      <c r="Q81" s="321">
        <f>LP_EIN!Q81+P2_AAR!Q81+P3_CAR!Q81+P4_GDA!Q81+P5_IAS!Q81+P6_VES!Q81+P7_OUL!Q81+P8_PER!Q81+P9_TET!Q81+P10_VIL!Q81</f>
        <v>0</v>
      </c>
      <c r="R81" s="138"/>
      <c r="S81" s="321">
        <f>LP_EIN!S81+P2_AAR!S81+P3_CAR!S81+P4_GDA!S81+P5_IAS!S81+P6_VES!S81+P7_OUL!S81+P8_PER!S81+P9_TET!S81+P10_VIL!S81</f>
        <v>0</v>
      </c>
      <c r="T81" s="321">
        <f>LP_EIN!T81+P2_AAR!T81+P3_CAR!T81+P4_GDA!T81+P5_IAS!T81+P6_VES!T81+P7_OUL!T81+P8_PER!T81+P9_TET!T81+P10_VIL!T81</f>
        <v>0</v>
      </c>
      <c r="U81" s="154">
        <f t="shared" si="116"/>
        <v>2073.75</v>
      </c>
      <c r="W81" s="319">
        <f>LP_EIN!W81+P2_AAR!W81+P3_CAR!W81+P4_GDA!W81+P5_IAS!W81+P6_VES!W81+P7_OUL!W81+P8_PER!W81+P9_TET!W81+P10_VIL!W81</f>
        <v>0</v>
      </c>
      <c r="X81" s="319">
        <f>LP_EIN!X81+P2_AAR!X81+P3_CAR!X81+P4_GDA!X81+P5_IAS!X81+P6_VES!X81+P7_OUL!X81+P8_PER!X81+P9_TET!X81+P10_VIL!X81</f>
        <v>0</v>
      </c>
      <c r="Y81" s="320">
        <f>LP_EIN!Y81+P2_AAR!Y81+P3_CAR!Y81+P4_GDA!Y81+P5_IAS!Y81+P6_VES!Y81+P7_OUL!Y81+P8_PER!Y81+P9_TET!Y81+P10_VIL!Y81</f>
        <v>0</v>
      </c>
      <c r="Z81" s="321">
        <f>LP_EIN!Z81+P2_AAR!Z81+P3_CAR!Z81+P4_GDA!Z81+P5_IAS!Z81+P6_VES!Z81+P7_OUL!Z81+P8_PER!Z81+P9_TET!Z81+P10_VIL!Z81</f>
        <v>0</v>
      </c>
      <c r="AA81" s="138"/>
      <c r="AB81" s="321">
        <f>LP_EIN!AB81+P2_AAR!AB81+P3_CAR!AB81+P4_GDA!AB81+P5_IAS!AB81+P6_VES!AB81+P7_OUL!AB81+P8_PER!AB81+P9_TET!AB81+P10_VIL!AB81</f>
        <v>0</v>
      </c>
      <c r="AC81" s="321">
        <f>LP_EIN!AC81+P2_AAR!AC81+P3_CAR!AC81+P4_GDA!AC81+P5_IAS!AC81+P6_VES!AC81+P7_OUL!AC81+P8_PER!AC81+P9_TET!AC81+P10_VIL!AC81</f>
        <v>0</v>
      </c>
      <c r="AD81" s="154">
        <f t="shared" si="117"/>
        <v>0</v>
      </c>
      <c r="AF81" s="319">
        <f>LP_EIN!AF81+P2_AAR!AF81+P3_CAR!AF81+P4_GDA!AF81+P5_IAS!AF81+P6_VES!AF81+P7_OUL!AF81+P8_PER!AF81+P9_TET!AF81+P10_VIL!AF81</f>
        <v>0</v>
      </c>
      <c r="AG81" s="319">
        <f>LP_EIN!AG81+P2_AAR!AG81+P3_CAR!AG81+P4_GDA!AG81+P5_IAS!AG81+P6_VES!AG81+P7_OUL!AG81+P8_PER!AG81+P9_TET!AG81+P10_VIL!AG81</f>
        <v>0</v>
      </c>
      <c r="AH81" s="320">
        <f>LP_EIN!AH81+P2_AAR!AH81+P3_CAR!AH81+P4_GDA!AH81+P5_IAS!AH81+P6_VES!AH81+P7_OUL!AH81+P8_PER!AH81+P9_TET!AH81+P10_VIL!AH81</f>
        <v>0</v>
      </c>
      <c r="AI81" s="321">
        <f>LP_EIN!AI81+P2_AAR!AI81+P3_CAR!AI81+P4_GDA!AI81+P5_IAS!AI81+P6_VES!AI81+P7_OUL!AI81+P8_PER!AI81+P9_TET!AI81+P10_VIL!AI81</f>
        <v>0</v>
      </c>
      <c r="AJ81" s="138"/>
      <c r="AK81" s="321">
        <f>LP_EIN!AK81+P2_AAR!AK81+P3_CAR!AK81+P4_GDA!AK81+P5_IAS!AK81+P6_VES!AK81+P7_OUL!AK81+P8_PER!AK81+P9_TET!AK81+P10_VIL!AK81</f>
        <v>0</v>
      </c>
      <c r="AL81" s="321">
        <f>LP_EIN!AL81+P2_AAR!AL81+P3_CAR!AL81+P4_GDA!AL81+P5_IAS!AL81+P6_VES!AL81+P7_OUL!AL81+P8_PER!AL81+P9_TET!AL81+P10_VIL!AL81</f>
        <v>0</v>
      </c>
      <c r="AM81" s="154">
        <f t="shared" si="118"/>
        <v>0</v>
      </c>
      <c r="AO81" s="233" t="str">
        <f t="shared" si="96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319">
        <f>LP_EIN!E82+P2_AAR!E82+P3_CAR!E82+P4_GDA!E82+P5_IAS!E82+P6_VES!E82+P7_OUL!E82+P8_PER!E82+P9_TET!E82+P10_VIL!E82</f>
        <v>84</v>
      </c>
      <c r="F82" s="319">
        <f>LP_EIN!F82+P2_AAR!F82+P3_CAR!F82+P4_GDA!F82+P5_IAS!F82+P6_VES!F82+P7_OUL!F82+P8_PER!F82+P9_TET!F82+P10_VIL!F82</f>
        <v>20490</v>
      </c>
      <c r="G82" s="320">
        <f>LP_EIN!G82+P2_AAR!G82+P3_CAR!G82+P4_GDA!G82+P5_IAS!G82+P6_VES!G82+P7_OUL!G82+P8_PER!G82+P9_TET!G82+P10_VIL!G82</f>
        <v>1024.5</v>
      </c>
      <c r="H82" s="321">
        <f>LP_EIN!H82+P2_AAR!H82+P3_CAR!H82+P4_GDA!H82+P5_IAS!H82+P6_VES!H82+P7_OUL!H82+P8_PER!H82+P9_TET!H82+P10_VIL!H82</f>
        <v>0</v>
      </c>
      <c r="I82" s="344"/>
      <c r="J82" s="321">
        <f>LP_EIN!J82+P2_AAR!J82+P3_CAR!J82+P4_GDA!J82+P5_IAS!J82+P6_VES!J82+P7_OUL!J82+P8_PER!J82+P9_TET!J82+P10_VIL!J82</f>
        <v>0</v>
      </c>
      <c r="K82" s="321">
        <f>LP_EIN!K82+P2_AAR!K82+P3_CAR!K82+P4_GDA!K82+P5_IAS!K82+P6_VES!K82+P7_OUL!K82+P8_PER!K82+P9_TET!K82+P10_VIL!K82</f>
        <v>0</v>
      </c>
      <c r="L82" s="154">
        <f t="shared" si="115"/>
        <v>21514.5</v>
      </c>
      <c r="N82" s="319">
        <f>LP_EIN!N82+P2_AAR!N82+P3_CAR!N82+P4_GDA!N82+P5_IAS!N82+P6_VES!N82+P7_OUL!N82+P8_PER!N82+P9_TET!N82+P10_VIL!N82</f>
        <v>16.799999999999997</v>
      </c>
      <c r="O82" s="319">
        <f>LP_EIN!O82+P2_AAR!O82+P3_CAR!O82+P4_GDA!O82+P5_IAS!O82+P6_VES!O82+P7_OUL!O82+P8_PER!O82+P9_TET!O82+P10_VIL!O82</f>
        <v>4098</v>
      </c>
      <c r="P82" s="320">
        <f>LP_EIN!P82+P2_AAR!P82+P3_CAR!P82+P4_GDA!P82+P5_IAS!P82+P6_VES!P82+P7_OUL!P82+P8_PER!P82+P9_TET!P82+P10_VIL!P82</f>
        <v>204.90000000000003</v>
      </c>
      <c r="Q82" s="321">
        <f>LP_EIN!Q82+P2_AAR!Q82+P3_CAR!Q82+P4_GDA!Q82+P5_IAS!Q82+P6_VES!Q82+P7_OUL!Q82+P8_PER!Q82+P9_TET!Q82+P10_VIL!Q82</f>
        <v>0</v>
      </c>
      <c r="R82" s="138"/>
      <c r="S82" s="321">
        <f>LP_EIN!S82+P2_AAR!S82+P3_CAR!S82+P4_GDA!S82+P5_IAS!S82+P6_VES!S82+P7_OUL!S82+P8_PER!S82+P9_TET!S82+P10_VIL!S82</f>
        <v>0</v>
      </c>
      <c r="T82" s="321">
        <f>LP_EIN!T82+P2_AAR!T82+P3_CAR!T82+P4_GDA!T82+P5_IAS!T82+P6_VES!T82+P7_OUL!T82+P8_PER!T82+P9_TET!T82+P10_VIL!T82</f>
        <v>0</v>
      </c>
      <c r="U82" s="154">
        <f t="shared" si="116"/>
        <v>4302.8999999999996</v>
      </c>
      <c r="W82" s="319">
        <f>LP_EIN!W82+P2_AAR!W82+P3_CAR!W82+P4_GDA!W82+P5_IAS!W82+P6_VES!W82+P7_OUL!W82+P8_PER!W82+P9_TET!W82+P10_VIL!W82</f>
        <v>33.599999999999994</v>
      </c>
      <c r="X82" s="319">
        <f>LP_EIN!X82+P2_AAR!X82+P3_CAR!X82+P4_GDA!X82+P5_IAS!X82+P6_VES!X82+P7_OUL!X82+P8_PER!X82+P9_TET!X82+P10_VIL!X82</f>
        <v>8196</v>
      </c>
      <c r="Y82" s="320">
        <f>LP_EIN!Y82+P2_AAR!Y82+P3_CAR!Y82+P4_GDA!Y82+P5_IAS!Y82+P6_VES!Y82+P7_OUL!Y82+P8_PER!Y82+P9_TET!Y82+P10_VIL!Y82</f>
        <v>409.80000000000007</v>
      </c>
      <c r="Z82" s="321">
        <f>LP_EIN!Z82+P2_AAR!Z82+P3_CAR!Z82+P4_GDA!Z82+P5_IAS!Z82+P6_VES!Z82+P7_OUL!Z82+P8_PER!Z82+P9_TET!Z82+P10_VIL!Z82</f>
        <v>0</v>
      </c>
      <c r="AA82" s="138"/>
      <c r="AB82" s="321">
        <f>LP_EIN!AB82+P2_AAR!AB82+P3_CAR!AB82+P4_GDA!AB82+P5_IAS!AB82+P6_VES!AB82+P7_OUL!AB82+P8_PER!AB82+P9_TET!AB82+P10_VIL!AB82</f>
        <v>0</v>
      </c>
      <c r="AC82" s="321">
        <f>LP_EIN!AC82+P2_AAR!AC82+P3_CAR!AC82+P4_GDA!AC82+P5_IAS!AC82+P6_VES!AC82+P7_OUL!AC82+P8_PER!AC82+P9_TET!AC82+P10_VIL!AC82</f>
        <v>0</v>
      </c>
      <c r="AD82" s="154">
        <f t="shared" si="117"/>
        <v>8605.7999999999993</v>
      </c>
      <c r="AF82" s="319">
        <f>LP_EIN!AF82+P2_AAR!AF82+P3_CAR!AF82+P4_GDA!AF82+P5_IAS!AF82+P6_VES!AF82+P7_OUL!AF82+P8_PER!AF82+P9_TET!AF82+P10_VIL!AF82</f>
        <v>33.599999999999994</v>
      </c>
      <c r="AG82" s="319">
        <f>LP_EIN!AG82+P2_AAR!AG82+P3_CAR!AG82+P4_GDA!AG82+P5_IAS!AG82+P6_VES!AG82+P7_OUL!AG82+P8_PER!AG82+P9_TET!AG82+P10_VIL!AG82</f>
        <v>8196</v>
      </c>
      <c r="AH82" s="320">
        <f>LP_EIN!AH82+P2_AAR!AH82+P3_CAR!AH82+P4_GDA!AH82+P5_IAS!AH82+P6_VES!AH82+P7_OUL!AH82+P8_PER!AH82+P9_TET!AH82+P10_VIL!AH82</f>
        <v>409.80000000000007</v>
      </c>
      <c r="AI82" s="321">
        <f>LP_EIN!AI82+P2_AAR!AI82+P3_CAR!AI82+P4_GDA!AI82+P5_IAS!AI82+P6_VES!AI82+P7_OUL!AI82+P8_PER!AI82+P9_TET!AI82+P10_VIL!AI82</f>
        <v>0</v>
      </c>
      <c r="AJ82" s="138"/>
      <c r="AK82" s="321">
        <f>LP_EIN!AK82+P2_AAR!AK82+P3_CAR!AK82+P4_GDA!AK82+P5_IAS!AK82+P6_VES!AK82+P7_OUL!AK82+P8_PER!AK82+P9_TET!AK82+P10_VIL!AK82</f>
        <v>0</v>
      </c>
      <c r="AL82" s="321">
        <f>LP_EIN!AL82+P2_AAR!AL82+P3_CAR!AL82+P4_GDA!AL82+P5_IAS!AL82+P6_VES!AL82+P7_OUL!AL82+P8_PER!AL82+P9_TET!AL82+P10_VIL!AL82</f>
        <v>0</v>
      </c>
      <c r="AM82" s="154">
        <f t="shared" si="118"/>
        <v>8605.7999999999993</v>
      </c>
      <c r="AO82" s="233" t="str">
        <f t="shared" si="96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319">
        <f>LP_EIN!E83+P2_AAR!E83+P3_CAR!E83+P4_GDA!E83+P5_IAS!E83+P6_VES!E83+P7_OUL!E83+P8_PER!E83+P9_TET!E83+P10_VIL!E83</f>
        <v>0</v>
      </c>
      <c r="F83" s="319">
        <f>LP_EIN!F83+P2_AAR!F83+P3_CAR!F83+P4_GDA!F83+P5_IAS!F83+P6_VES!F83+P7_OUL!F83+P8_PER!F83+P9_TET!F83+P10_VIL!F83</f>
        <v>0</v>
      </c>
      <c r="G83" s="320">
        <f>LP_EIN!G83+P2_AAR!G83+P3_CAR!G83+P4_GDA!G83+P5_IAS!G83+P6_VES!G83+P7_OUL!G83+P8_PER!G83+P9_TET!G83+P10_VIL!G83</f>
        <v>0</v>
      </c>
      <c r="H83" s="321">
        <f>LP_EIN!H83+P2_AAR!H83+P3_CAR!H83+P4_GDA!H83+P5_IAS!H83+P6_VES!H83+P7_OUL!H83+P8_PER!H83+P9_TET!H83+P10_VIL!H83</f>
        <v>0</v>
      </c>
      <c r="I83" s="344"/>
      <c r="J83" s="321">
        <f>LP_EIN!J83+P2_AAR!J83+P3_CAR!J83+P4_GDA!J83+P5_IAS!J83+P6_VES!J83+P7_OUL!J83+P8_PER!J83+P9_TET!J83+P10_VIL!J83</f>
        <v>10000</v>
      </c>
      <c r="K83" s="321">
        <f>LP_EIN!K83+P2_AAR!K83+P3_CAR!K83+P4_GDA!K83+P5_IAS!K83+P6_VES!K83+P7_OUL!K83+P8_PER!K83+P9_TET!K83+P10_VIL!K83</f>
        <v>0</v>
      </c>
      <c r="L83" s="154">
        <f t="shared" si="115"/>
        <v>10000</v>
      </c>
      <c r="N83" s="319">
        <f>LP_EIN!N83+P2_AAR!N83+P3_CAR!N83+P4_GDA!N83+P5_IAS!N83+P6_VES!N83+P7_OUL!N83+P8_PER!N83+P9_TET!N83+P10_VIL!N83</f>
        <v>0</v>
      </c>
      <c r="O83" s="319">
        <f>LP_EIN!O83+P2_AAR!O83+P3_CAR!O83+P4_GDA!O83+P5_IAS!O83+P6_VES!O83+P7_OUL!O83+P8_PER!O83+P9_TET!O83+P10_VIL!O83</f>
        <v>0</v>
      </c>
      <c r="P83" s="320">
        <f>LP_EIN!P83+P2_AAR!P83+P3_CAR!P83+P4_GDA!P83+P5_IAS!P83+P6_VES!P83+P7_OUL!P83+P8_PER!P83+P9_TET!P83+P10_VIL!P83</f>
        <v>0</v>
      </c>
      <c r="Q83" s="321">
        <f>LP_EIN!Q83+P2_AAR!Q83+P3_CAR!Q83+P4_GDA!Q83+P5_IAS!Q83+P6_VES!Q83+P7_OUL!Q83+P8_PER!Q83+P9_TET!Q83+P10_VIL!Q83</f>
        <v>0</v>
      </c>
      <c r="R83" s="138"/>
      <c r="S83" s="321">
        <f>LP_EIN!S83+P2_AAR!S83+P3_CAR!S83+P4_GDA!S83+P5_IAS!S83+P6_VES!S83+P7_OUL!S83+P8_PER!S83+P9_TET!S83+P10_VIL!S83</f>
        <v>0</v>
      </c>
      <c r="T83" s="321">
        <f>LP_EIN!T83+P2_AAR!T83+P3_CAR!T83+P4_GDA!T83+P5_IAS!T83+P6_VES!T83+P7_OUL!T83+P8_PER!T83+P9_TET!T83+P10_VIL!T83</f>
        <v>0</v>
      </c>
      <c r="U83" s="154">
        <f t="shared" si="116"/>
        <v>0</v>
      </c>
      <c r="W83" s="319">
        <f>LP_EIN!W83+P2_AAR!W83+P3_CAR!W83+P4_GDA!W83+P5_IAS!W83+P6_VES!W83+P7_OUL!W83+P8_PER!W83+P9_TET!W83+P10_VIL!W83</f>
        <v>0</v>
      </c>
      <c r="X83" s="319">
        <f>LP_EIN!X83+P2_AAR!X83+P3_CAR!X83+P4_GDA!X83+P5_IAS!X83+P6_VES!X83+P7_OUL!X83+P8_PER!X83+P9_TET!X83+P10_VIL!X83</f>
        <v>0</v>
      </c>
      <c r="Y83" s="320">
        <f>LP_EIN!Y83+P2_AAR!Y83+P3_CAR!Y83+P4_GDA!Y83+P5_IAS!Y83+P6_VES!Y83+P7_OUL!Y83+P8_PER!Y83+P9_TET!Y83+P10_VIL!Y83</f>
        <v>0</v>
      </c>
      <c r="Z83" s="321">
        <f>LP_EIN!Z83+P2_AAR!Z83+P3_CAR!Z83+P4_GDA!Z83+P5_IAS!Z83+P6_VES!Z83+P7_OUL!Z83+P8_PER!Z83+P9_TET!Z83+P10_VIL!Z83</f>
        <v>0</v>
      </c>
      <c r="AA83" s="138"/>
      <c r="AB83" s="321">
        <f>LP_EIN!AB83+P2_AAR!AB83+P3_CAR!AB83+P4_GDA!AB83+P5_IAS!AB83+P6_VES!AB83+P7_OUL!AB83+P8_PER!AB83+P9_TET!AB83+P10_VIL!AB83</f>
        <v>5000</v>
      </c>
      <c r="AC83" s="321">
        <f>LP_EIN!AC83+P2_AAR!AC83+P3_CAR!AC83+P4_GDA!AC83+P5_IAS!AC83+P6_VES!AC83+P7_OUL!AC83+P8_PER!AC83+P9_TET!AC83+P10_VIL!AC83</f>
        <v>0</v>
      </c>
      <c r="AD83" s="154">
        <f t="shared" si="117"/>
        <v>5000</v>
      </c>
      <c r="AF83" s="319">
        <f>LP_EIN!AF83+P2_AAR!AF83+P3_CAR!AF83+P4_GDA!AF83+P5_IAS!AF83+P6_VES!AF83+P7_OUL!AF83+P8_PER!AF83+P9_TET!AF83+P10_VIL!AF83</f>
        <v>0</v>
      </c>
      <c r="AG83" s="319">
        <f>LP_EIN!AG83+P2_AAR!AG83+P3_CAR!AG83+P4_GDA!AG83+P5_IAS!AG83+P6_VES!AG83+P7_OUL!AG83+P8_PER!AG83+P9_TET!AG83+P10_VIL!AG83</f>
        <v>0</v>
      </c>
      <c r="AH83" s="320">
        <f>LP_EIN!AH83+P2_AAR!AH83+P3_CAR!AH83+P4_GDA!AH83+P5_IAS!AH83+P6_VES!AH83+P7_OUL!AH83+P8_PER!AH83+P9_TET!AH83+P10_VIL!AH83</f>
        <v>0</v>
      </c>
      <c r="AI83" s="321">
        <f>LP_EIN!AI83+P2_AAR!AI83+P3_CAR!AI83+P4_GDA!AI83+P5_IAS!AI83+P6_VES!AI83+P7_OUL!AI83+P8_PER!AI83+P9_TET!AI83+P10_VIL!AI83</f>
        <v>0</v>
      </c>
      <c r="AJ83" s="138"/>
      <c r="AK83" s="321">
        <f>LP_EIN!AK83+P2_AAR!AK83+P3_CAR!AK83+P4_GDA!AK83+P5_IAS!AK83+P6_VES!AK83+P7_OUL!AK83+P8_PER!AK83+P9_TET!AK83+P10_VIL!AK83</f>
        <v>5000</v>
      </c>
      <c r="AL83" s="321">
        <f>LP_EIN!AL83+P2_AAR!AL83+P3_CAR!AL83+P4_GDA!AL83+P5_IAS!AL83+P6_VES!AL83+P7_OUL!AL83+P8_PER!AL83+P9_TET!AL83+P10_VIL!AL83</f>
        <v>0</v>
      </c>
      <c r="AM83" s="154">
        <f t="shared" si="118"/>
        <v>5000</v>
      </c>
      <c r="AO83" s="233" t="str">
        <f t="shared" si="96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319">
        <f>LP_EIN!E84+P2_AAR!E84+P3_CAR!E84+P4_GDA!E84+P5_IAS!E84+P6_VES!E84+P7_OUL!E84+P8_PER!E84+P9_TET!E84+P10_VIL!E84</f>
        <v>12</v>
      </c>
      <c r="F84" s="319">
        <f>LP_EIN!F84+P2_AAR!F84+P3_CAR!F84+P4_GDA!F84+P5_IAS!F84+P6_VES!F84+P7_OUL!F84+P8_PER!F84+P9_TET!F84+P10_VIL!F84</f>
        <v>2695</v>
      </c>
      <c r="G84" s="320">
        <f>LP_EIN!G84+P2_AAR!G84+P3_CAR!G84+P4_GDA!G84+P5_IAS!G84+P6_VES!G84+P7_OUL!G84+P8_PER!G84+P9_TET!G84+P10_VIL!G84</f>
        <v>134.75</v>
      </c>
      <c r="H84" s="321">
        <f>LP_EIN!H84+P2_AAR!H84+P3_CAR!H84+P4_GDA!H84+P5_IAS!H84+P6_VES!H84+P7_OUL!H84+P8_PER!H84+P9_TET!H84+P10_VIL!H84</f>
        <v>0</v>
      </c>
      <c r="I84" s="344"/>
      <c r="J84" s="321">
        <f>LP_EIN!J84+P2_AAR!J84+P3_CAR!J84+P4_GDA!J84+P5_IAS!J84+P6_VES!J84+P7_OUL!J84+P8_PER!J84+P9_TET!J84+P10_VIL!J84</f>
        <v>0</v>
      </c>
      <c r="K84" s="321">
        <f>LP_EIN!K84+P2_AAR!K84+P3_CAR!K84+P4_GDA!K84+P5_IAS!K84+P6_VES!K84+P7_OUL!K84+P8_PER!K84+P9_TET!K84+P10_VIL!K84</f>
        <v>0</v>
      </c>
      <c r="L84" s="154">
        <f t="shared" si="115"/>
        <v>2829.75</v>
      </c>
      <c r="N84" s="319">
        <f>LP_EIN!N84+P2_AAR!N84+P3_CAR!N84+P4_GDA!N84+P5_IAS!N84+P6_VES!N84+P7_OUL!N84+P8_PER!N84+P9_TET!N84+P10_VIL!N84</f>
        <v>0</v>
      </c>
      <c r="O84" s="319">
        <f>LP_EIN!O84+P2_AAR!O84+P3_CAR!O84+P4_GDA!O84+P5_IAS!O84+P6_VES!O84+P7_OUL!O84+P8_PER!O84+P9_TET!O84+P10_VIL!O84</f>
        <v>0</v>
      </c>
      <c r="P84" s="320">
        <f>LP_EIN!P84+P2_AAR!P84+P3_CAR!P84+P4_GDA!P84+P5_IAS!P84+P6_VES!P84+P7_OUL!P84+P8_PER!P84+P9_TET!P84+P10_VIL!P84</f>
        <v>0</v>
      </c>
      <c r="Q84" s="321">
        <f>LP_EIN!Q84+P2_AAR!Q84+P3_CAR!Q84+P4_GDA!Q84+P5_IAS!Q84+P6_VES!Q84+P7_OUL!Q84+P8_PER!Q84+P9_TET!Q84+P10_VIL!Q84</f>
        <v>0</v>
      </c>
      <c r="R84" s="138"/>
      <c r="S84" s="321">
        <f>LP_EIN!S84+P2_AAR!S84+P3_CAR!S84+P4_GDA!S84+P5_IAS!S84+P6_VES!S84+P7_OUL!S84+P8_PER!S84+P9_TET!S84+P10_VIL!S84</f>
        <v>0</v>
      </c>
      <c r="T84" s="321">
        <f>LP_EIN!T84+P2_AAR!T84+P3_CAR!T84+P4_GDA!T84+P5_IAS!T84+P6_VES!T84+P7_OUL!T84+P8_PER!T84+P9_TET!T84+P10_VIL!T84</f>
        <v>0</v>
      </c>
      <c r="U84" s="154">
        <f t="shared" si="116"/>
        <v>0</v>
      </c>
      <c r="W84" s="319">
        <f>LP_EIN!W84+P2_AAR!W84+P3_CAR!W84+P4_GDA!W84+P5_IAS!W84+P6_VES!W84+P7_OUL!W84+P8_PER!W84+P9_TET!W84+P10_VIL!W84</f>
        <v>0</v>
      </c>
      <c r="X84" s="319">
        <f>LP_EIN!X84+P2_AAR!X84+P3_CAR!X84+P4_GDA!X84+P5_IAS!X84+P6_VES!X84+P7_OUL!X84+P8_PER!X84+P9_TET!X84+P10_VIL!X84</f>
        <v>0</v>
      </c>
      <c r="Y84" s="320">
        <f>LP_EIN!Y84+P2_AAR!Y84+P3_CAR!Y84+P4_GDA!Y84+P5_IAS!Y84+P6_VES!Y84+P7_OUL!Y84+P8_PER!Y84+P9_TET!Y84+P10_VIL!Y84</f>
        <v>0</v>
      </c>
      <c r="Z84" s="321">
        <f>LP_EIN!Z84+P2_AAR!Z84+P3_CAR!Z84+P4_GDA!Z84+P5_IAS!Z84+P6_VES!Z84+P7_OUL!Z84+P8_PER!Z84+P9_TET!Z84+P10_VIL!Z84</f>
        <v>0</v>
      </c>
      <c r="AA84" s="138"/>
      <c r="AB84" s="321">
        <f>LP_EIN!AB84+P2_AAR!AB84+P3_CAR!AB84+P4_GDA!AB84+P5_IAS!AB84+P6_VES!AB84+P7_OUL!AB84+P8_PER!AB84+P9_TET!AB84+P10_VIL!AB84</f>
        <v>0</v>
      </c>
      <c r="AC84" s="321">
        <f>LP_EIN!AC84+P2_AAR!AC84+P3_CAR!AC84+P4_GDA!AC84+P5_IAS!AC84+P6_VES!AC84+P7_OUL!AC84+P8_PER!AC84+P9_TET!AC84+P10_VIL!AC84</f>
        <v>0</v>
      </c>
      <c r="AD84" s="154">
        <f t="shared" si="117"/>
        <v>0</v>
      </c>
      <c r="AF84" s="319">
        <f>LP_EIN!AF84+P2_AAR!AF84+P3_CAR!AF84+P4_GDA!AF84+P5_IAS!AF84+P6_VES!AF84+P7_OUL!AF84+P8_PER!AF84+P9_TET!AF84+P10_VIL!AF84</f>
        <v>12</v>
      </c>
      <c r="AG84" s="319">
        <f>LP_EIN!AG84+P2_AAR!AG84+P3_CAR!AG84+P4_GDA!AG84+P5_IAS!AG84+P6_VES!AG84+P7_OUL!AG84+P8_PER!AG84+P9_TET!AG84+P10_VIL!AG84</f>
        <v>2695</v>
      </c>
      <c r="AH84" s="320">
        <f>LP_EIN!AH84+P2_AAR!AH84+P3_CAR!AH84+P4_GDA!AH84+P5_IAS!AH84+P6_VES!AH84+P7_OUL!AH84+P8_PER!AH84+P9_TET!AH84+P10_VIL!AH84</f>
        <v>134.75</v>
      </c>
      <c r="AI84" s="321">
        <f>LP_EIN!AI84+P2_AAR!AI84+P3_CAR!AI84+P4_GDA!AI84+P5_IAS!AI84+P6_VES!AI84+P7_OUL!AI84+P8_PER!AI84+P9_TET!AI84+P10_VIL!AI84</f>
        <v>0</v>
      </c>
      <c r="AJ84" s="138"/>
      <c r="AK84" s="321">
        <f>LP_EIN!AK84+P2_AAR!AK84+P3_CAR!AK84+P4_GDA!AK84+P5_IAS!AK84+P6_VES!AK84+P7_OUL!AK84+P8_PER!AK84+P9_TET!AK84+P10_VIL!AK84</f>
        <v>0</v>
      </c>
      <c r="AL84" s="321">
        <f>LP_EIN!AL84+P2_AAR!AL84+P3_CAR!AL84+P4_GDA!AL84+P5_IAS!AL84+P6_VES!AL84+P7_OUL!AL84+P8_PER!AL84+P9_TET!AL84+P10_VIL!AL84</f>
        <v>0</v>
      </c>
      <c r="AM84" s="154">
        <f t="shared" si="118"/>
        <v>2829.75</v>
      </c>
      <c r="AO84" s="233" t="str">
        <f t="shared" si="96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319">
        <f>LP_EIN!E85+P2_AAR!E85+P3_CAR!E85+P4_GDA!E85+P5_IAS!E85+P6_VES!E85+P7_OUL!E85+P8_PER!E85+P9_TET!E85+P10_VIL!E85</f>
        <v>30</v>
      </c>
      <c r="F85" s="319">
        <f>LP_EIN!F85+P2_AAR!F85+P3_CAR!F85+P4_GDA!F85+P5_IAS!F85+P6_VES!F85+P7_OUL!F85+P8_PER!F85+P9_TET!F85+P10_VIL!F85</f>
        <v>5925</v>
      </c>
      <c r="G85" s="320">
        <f>LP_EIN!G85+P2_AAR!G85+P3_CAR!G85+P4_GDA!G85+P5_IAS!G85+P6_VES!G85+P7_OUL!G85+P8_PER!G85+P9_TET!G85+P10_VIL!G85</f>
        <v>296.25</v>
      </c>
      <c r="H85" s="321">
        <f>LP_EIN!H85+P2_AAR!H85+P3_CAR!H85+P4_GDA!H85+P5_IAS!H85+P6_VES!H85+P7_OUL!H85+P8_PER!H85+P9_TET!H85+P10_VIL!H85</f>
        <v>0</v>
      </c>
      <c r="I85" s="344"/>
      <c r="J85" s="321">
        <f>LP_EIN!J85+P2_AAR!J85+P3_CAR!J85+P4_GDA!J85+P5_IAS!J85+P6_VES!J85+P7_OUL!J85+P8_PER!J85+P9_TET!J85+P10_VIL!J85</f>
        <v>0</v>
      </c>
      <c r="K85" s="321">
        <f>LP_EIN!K85+P2_AAR!K85+P3_CAR!K85+P4_GDA!K85+P5_IAS!K85+P6_VES!K85+P7_OUL!K85+P8_PER!K85+P9_TET!K85+P10_VIL!K85</f>
        <v>0</v>
      </c>
      <c r="L85" s="154">
        <f t="shared" si="115"/>
        <v>6221.25</v>
      </c>
      <c r="N85" s="319">
        <f>LP_EIN!N85+P2_AAR!N85+P3_CAR!N85+P4_GDA!N85+P5_IAS!N85+P6_VES!N85+P7_OUL!N85+P8_PER!N85+P9_TET!N85+P10_VIL!N85</f>
        <v>0</v>
      </c>
      <c r="O85" s="319">
        <f>LP_EIN!O85+P2_AAR!O85+P3_CAR!O85+P4_GDA!O85+P5_IAS!O85+P6_VES!O85+P7_OUL!O85+P8_PER!O85+P9_TET!O85+P10_VIL!O85</f>
        <v>0</v>
      </c>
      <c r="P85" s="320">
        <f>LP_EIN!P85+P2_AAR!P85+P3_CAR!P85+P4_GDA!P85+P5_IAS!P85+P6_VES!P85+P7_OUL!P85+P8_PER!P85+P9_TET!P85+P10_VIL!P85</f>
        <v>0</v>
      </c>
      <c r="Q85" s="321">
        <f>LP_EIN!Q85+P2_AAR!Q85+P3_CAR!Q85+P4_GDA!Q85+P5_IAS!Q85+P6_VES!Q85+P7_OUL!Q85+P8_PER!Q85+P9_TET!Q85+P10_VIL!Q85</f>
        <v>0</v>
      </c>
      <c r="R85" s="138"/>
      <c r="S85" s="321">
        <f>LP_EIN!S85+P2_AAR!S85+P3_CAR!S85+P4_GDA!S85+P5_IAS!S85+P6_VES!S85+P7_OUL!S85+P8_PER!S85+P9_TET!S85+P10_VIL!S85</f>
        <v>0</v>
      </c>
      <c r="T85" s="321">
        <f>LP_EIN!T85+P2_AAR!T85+P3_CAR!T85+P4_GDA!T85+P5_IAS!T85+P6_VES!T85+P7_OUL!T85+P8_PER!T85+P9_TET!T85+P10_VIL!T85</f>
        <v>0</v>
      </c>
      <c r="U85" s="154">
        <f t="shared" si="116"/>
        <v>0</v>
      </c>
      <c r="W85" s="319">
        <f>LP_EIN!W85+P2_AAR!W85+P3_CAR!W85+P4_GDA!W85+P5_IAS!W85+P6_VES!W85+P7_OUL!W85+P8_PER!W85+P9_TET!W85+P10_VIL!W85</f>
        <v>0</v>
      </c>
      <c r="X85" s="319">
        <f>LP_EIN!X85+P2_AAR!X85+P3_CAR!X85+P4_GDA!X85+P5_IAS!X85+P6_VES!X85+P7_OUL!X85+P8_PER!X85+P9_TET!X85+P10_VIL!X85</f>
        <v>0</v>
      </c>
      <c r="Y85" s="320">
        <f>LP_EIN!Y85+P2_AAR!Y85+P3_CAR!Y85+P4_GDA!Y85+P5_IAS!Y85+P6_VES!Y85+P7_OUL!Y85+P8_PER!Y85+P9_TET!Y85+P10_VIL!Y85</f>
        <v>0</v>
      </c>
      <c r="Z85" s="321">
        <f>LP_EIN!Z85+P2_AAR!Z85+P3_CAR!Z85+P4_GDA!Z85+P5_IAS!Z85+P6_VES!Z85+P7_OUL!Z85+P8_PER!Z85+P9_TET!Z85+P10_VIL!Z85</f>
        <v>0</v>
      </c>
      <c r="AA85" s="138"/>
      <c r="AB85" s="321">
        <f>LP_EIN!AB85+P2_AAR!AB85+P3_CAR!AB85+P4_GDA!AB85+P5_IAS!AB85+P6_VES!AB85+P7_OUL!AB85+P8_PER!AB85+P9_TET!AB85+P10_VIL!AB85</f>
        <v>0</v>
      </c>
      <c r="AC85" s="321">
        <f>LP_EIN!AC85+P2_AAR!AC85+P3_CAR!AC85+P4_GDA!AC85+P5_IAS!AC85+P6_VES!AC85+P7_OUL!AC85+P8_PER!AC85+P9_TET!AC85+P10_VIL!AC85</f>
        <v>0</v>
      </c>
      <c r="AD85" s="154">
        <f t="shared" si="117"/>
        <v>0</v>
      </c>
      <c r="AF85" s="319">
        <f>LP_EIN!AF85+P2_AAR!AF85+P3_CAR!AF85+P4_GDA!AF85+P5_IAS!AF85+P6_VES!AF85+P7_OUL!AF85+P8_PER!AF85+P9_TET!AF85+P10_VIL!AF85</f>
        <v>30</v>
      </c>
      <c r="AG85" s="319">
        <f>LP_EIN!AG85+P2_AAR!AG85+P3_CAR!AG85+P4_GDA!AG85+P5_IAS!AG85+P6_VES!AG85+P7_OUL!AG85+P8_PER!AG85+P9_TET!AG85+P10_VIL!AG85</f>
        <v>5925</v>
      </c>
      <c r="AH85" s="320">
        <f>LP_EIN!AH85+P2_AAR!AH85+P3_CAR!AH85+P4_GDA!AH85+P5_IAS!AH85+P6_VES!AH85+P7_OUL!AH85+P8_PER!AH85+P9_TET!AH85+P10_VIL!AH85</f>
        <v>296.25</v>
      </c>
      <c r="AI85" s="321">
        <f>LP_EIN!AI85+P2_AAR!AI85+P3_CAR!AI85+P4_GDA!AI85+P5_IAS!AI85+P6_VES!AI85+P7_OUL!AI85+P8_PER!AI85+P9_TET!AI85+P10_VIL!AI85</f>
        <v>0</v>
      </c>
      <c r="AJ85" s="138"/>
      <c r="AK85" s="321">
        <f>LP_EIN!AK85+P2_AAR!AK85+P3_CAR!AK85+P4_GDA!AK85+P5_IAS!AK85+P6_VES!AK85+P7_OUL!AK85+P8_PER!AK85+P9_TET!AK85+P10_VIL!AK85</f>
        <v>0</v>
      </c>
      <c r="AL85" s="321">
        <f>LP_EIN!AL85+P2_AAR!AL85+P3_CAR!AL85+P4_GDA!AL85+P5_IAS!AL85+P6_VES!AL85+P7_OUL!AL85+P8_PER!AL85+P9_TET!AL85+P10_VIL!AL85</f>
        <v>0</v>
      </c>
      <c r="AM85" s="154">
        <f t="shared" si="118"/>
        <v>6221.25</v>
      </c>
      <c r="AO85" s="233" t="str">
        <f t="shared" si="96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319">
        <f>LP_EIN!E86+P2_AAR!E86+P3_CAR!E86+P4_GDA!E86+P5_IAS!E86+P6_VES!E86+P7_OUL!E86+P8_PER!E86+P9_TET!E86+P10_VIL!E86</f>
        <v>0</v>
      </c>
      <c r="F86" s="319">
        <f>LP_EIN!F86+P2_AAR!F86+P3_CAR!F86+P4_GDA!F86+P5_IAS!F86+P6_VES!F86+P7_OUL!F86+P8_PER!F86+P9_TET!F86+P10_VIL!F86</f>
        <v>0</v>
      </c>
      <c r="G86" s="320">
        <f>LP_EIN!G86+P2_AAR!G86+P3_CAR!G86+P4_GDA!G86+P5_IAS!G86+P6_VES!G86+P7_OUL!G86+P8_PER!G86+P9_TET!G86+P10_VIL!G86</f>
        <v>0</v>
      </c>
      <c r="H86" s="321">
        <f>LP_EIN!H86+P2_AAR!H86+P3_CAR!H86+P4_GDA!H86+P5_IAS!H86+P6_VES!H86+P7_OUL!H86+P8_PER!H86+P9_TET!H86+P10_VIL!H86</f>
        <v>0</v>
      </c>
      <c r="I86" s="344"/>
      <c r="J86" s="321">
        <f>LP_EIN!J86+P2_AAR!J86+P3_CAR!J86+P4_GDA!J86+P5_IAS!J86+P6_VES!J86+P7_OUL!J86+P8_PER!J86+P9_TET!J86+P10_VIL!J86</f>
        <v>0</v>
      </c>
      <c r="K86" s="321">
        <f>LP_EIN!K86+P2_AAR!K86+P3_CAR!K86+P4_GDA!K86+P5_IAS!K86+P6_VES!K86+P7_OUL!K86+P8_PER!K86+P9_TET!K86+P10_VIL!K86</f>
        <v>0</v>
      </c>
      <c r="L86" s="154">
        <f t="shared" si="115"/>
        <v>0</v>
      </c>
      <c r="N86" s="319">
        <f>LP_EIN!N86+P2_AAR!N86+P3_CAR!N86+P4_GDA!N86+P5_IAS!N86+P6_VES!N86+P7_OUL!N86+P8_PER!N86+P9_TET!N86+P10_VIL!N86</f>
        <v>0</v>
      </c>
      <c r="O86" s="319">
        <f>LP_EIN!O86+P2_AAR!O86+P3_CAR!O86+P4_GDA!O86+P5_IAS!O86+P6_VES!O86+P7_OUL!O86+P8_PER!O86+P9_TET!O86+P10_VIL!O86</f>
        <v>0</v>
      </c>
      <c r="P86" s="320">
        <f>LP_EIN!P86+P2_AAR!P86+P3_CAR!P86+P4_GDA!P86+P5_IAS!P86+P6_VES!P86+P7_OUL!P86+P8_PER!P86+P9_TET!P86+P10_VIL!P86</f>
        <v>0</v>
      </c>
      <c r="Q86" s="321">
        <f>LP_EIN!Q86+P2_AAR!Q86+P3_CAR!Q86+P4_GDA!Q86+P5_IAS!Q86+P6_VES!Q86+P7_OUL!Q86+P8_PER!Q86+P9_TET!Q86+P10_VIL!Q86</f>
        <v>0</v>
      </c>
      <c r="R86" s="138"/>
      <c r="S86" s="321">
        <f>LP_EIN!S86+P2_AAR!S86+P3_CAR!S86+P4_GDA!S86+P5_IAS!S86+P6_VES!S86+P7_OUL!S86+P8_PER!S86+P9_TET!S86+P10_VIL!S86</f>
        <v>0</v>
      </c>
      <c r="T86" s="321">
        <f>LP_EIN!T86+P2_AAR!T86+P3_CAR!T86+P4_GDA!T86+P5_IAS!T86+P6_VES!T86+P7_OUL!T86+P8_PER!T86+P9_TET!T86+P10_VIL!T86</f>
        <v>0</v>
      </c>
      <c r="U86" s="154">
        <f t="shared" si="116"/>
        <v>0</v>
      </c>
      <c r="W86" s="319">
        <f>LP_EIN!W86+P2_AAR!W86+P3_CAR!W86+P4_GDA!W86+P5_IAS!W86+P6_VES!W86+P7_OUL!W86+P8_PER!W86+P9_TET!W86+P10_VIL!W86</f>
        <v>0</v>
      </c>
      <c r="X86" s="319">
        <f>LP_EIN!X86+P2_AAR!X86+P3_CAR!X86+P4_GDA!X86+P5_IAS!X86+P6_VES!X86+P7_OUL!X86+P8_PER!X86+P9_TET!X86+P10_VIL!X86</f>
        <v>0</v>
      </c>
      <c r="Y86" s="320">
        <f>LP_EIN!Y86+P2_AAR!Y86+P3_CAR!Y86+P4_GDA!Y86+P5_IAS!Y86+P6_VES!Y86+P7_OUL!Y86+P8_PER!Y86+P9_TET!Y86+P10_VIL!Y86</f>
        <v>0</v>
      </c>
      <c r="Z86" s="321">
        <f>LP_EIN!Z86+P2_AAR!Z86+P3_CAR!Z86+P4_GDA!Z86+P5_IAS!Z86+P6_VES!Z86+P7_OUL!Z86+P8_PER!Z86+P9_TET!Z86+P10_VIL!Z86</f>
        <v>0</v>
      </c>
      <c r="AA86" s="138"/>
      <c r="AB86" s="321">
        <f>LP_EIN!AB86+P2_AAR!AB86+P3_CAR!AB86+P4_GDA!AB86+P5_IAS!AB86+P6_VES!AB86+P7_OUL!AB86+P8_PER!AB86+P9_TET!AB86+P10_VIL!AB86</f>
        <v>0</v>
      </c>
      <c r="AC86" s="321">
        <f>LP_EIN!AC86+P2_AAR!AC86+P3_CAR!AC86+P4_GDA!AC86+P5_IAS!AC86+P6_VES!AC86+P7_OUL!AC86+P8_PER!AC86+P9_TET!AC86+P10_VIL!AC86</f>
        <v>0</v>
      </c>
      <c r="AD86" s="154">
        <f t="shared" si="117"/>
        <v>0</v>
      </c>
      <c r="AF86" s="319">
        <f>LP_EIN!AF86+P2_AAR!AF86+P3_CAR!AF86+P4_GDA!AF86+P5_IAS!AF86+P6_VES!AF86+P7_OUL!AF86+P8_PER!AF86+P9_TET!AF86+P10_VIL!AF86</f>
        <v>0</v>
      </c>
      <c r="AG86" s="319">
        <f>LP_EIN!AG86+P2_AAR!AG86+P3_CAR!AG86+P4_GDA!AG86+P5_IAS!AG86+P6_VES!AG86+P7_OUL!AG86+P8_PER!AG86+P9_TET!AG86+P10_VIL!AG86</f>
        <v>0</v>
      </c>
      <c r="AH86" s="320">
        <f>LP_EIN!AH86+P2_AAR!AH86+P3_CAR!AH86+P4_GDA!AH86+P5_IAS!AH86+P6_VES!AH86+P7_OUL!AH86+P8_PER!AH86+P9_TET!AH86+P10_VIL!AH86</f>
        <v>0</v>
      </c>
      <c r="AI86" s="321">
        <f>LP_EIN!AI86+P2_AAR!AI86+P3_CAR!AI86+P4_GDA!AI86+P5_IAS!AI86+P6_VES!AI86+P7_OUL!AI86+P8_PER!AI86+P9_TET!AI86+P10_VIL!AI86</f>
        <v>0</v>
      </c>
      <c r="AJ86" s="138"/>
      <c r="AK86" s="321">
        <f>LP_EIN!AK86+P2_AAR!AK86+P3_CAR!AK86+P4_GDA!AK86+P5_IAS!AK86+P6_VES!AK86+P7_OUL!AK86+P8_PER!AK86+P9_TET!AK86+P10_VIL!AK86</f>
        <v>0</v>
      </c>
      <c r="AL86" s="321">
        <f>LP_EIN!AL86+P2_AAR!AL86+P3_CAR!AL86+P4_GDA!AL86+P5_IAS!AL86+P6_VES!AL86+P7_OUL!AL86+P8_PER!AL86+P9_TET!AL86+P10_VIL!AL86</f>
        <v>0</v>
      </c>
      <c r="AM86" s="154">
        <f t="shared" si="118"/>
        <v>0</v>
      </c>
      <c r="AO86" s="233" t="str">
        <f t="shared" si="96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322">
        <f>LP_EIN!E87+P2_AAR!E87+P3_CAR!E87+P4_GDA!E87+P5_IAS!E87+P6_VES!E87+P7_OUL!E87+P8_PER!E87+P9_TET!E87+P10_VIL!E87</f>
        <v>0</v>
      </c>
      <c r="F87" s="322">
        <f>LP_EIN!F87+P2_AAR!F87+P3_CAR!F87+P4_GDA!F87+P5_IAS!F87+P6_VES!F87+P7_OUL!F87+P8_PER!F87+P9_TET!F87+P10_VIL!F87</f>
        <v>0</v>
      </c>
      <c r="G87" s="323">
        <f>LP_EIN!G87+P2_AAR!G87+P3_CAR!G87+P4_GDA!G87+P5_IAS!G87+P6_VES!G87+P7_OUL!G87+P8_PER!G87+P9_TET!G87+P10_VIL!G87</f>
        <v>0</v>
      </c>
      <c r="H87" s="324">
        <f>LP_EIN!H87+P2_AAR!H87+P3_CAR!H87+P4_GDA!H87+P5_IAS!H87+P6_VES!H87+P7_OUL!H87+P8_PER!H87+P9_TET!H87+P10_VIL!H87</f>
        <v>0</v>
      </c>
      <c r="I87" s="345"/>
      <c r="J87" s="324">
        <f>LP_EIN!J87+P2_AAR!J87+P3_CAR!J87+P4_GDA!J87+P5_IAS!J87+P6_VES!J87+P7_OUL!J87+P8_PER!J87+P9_TET!J87+P10_VIL!J87</f>
        <v>0</v>
      </c>
      <c r="K87" s="324">
        <f>LP_EIN!K87+P2_AAR!K87+P3_CAR!K87+P4_GDA!K87+P5_IAS!K87+P6_VES!K87+P7_OUL!K87+P8_PER!K87+P9_TET!K87+P10_VIL!K87</f>
        <v>0</v>
      </c>
      <c r="L87" s="155">
        <f t="shared" si="115"/>
        <v>0</v>
      </c>
      <c r="N87" s="322">
        <f>LP_EIN!N87+P2_AAR!N87+P3_CAR!N87+P4_GDA!N87+P5_IAS!N87+P6_VES!N87+P7_OUL!N87+P8_PER!N87+P9_TET!N87+P10_VIL!N87</f>
        <v>0</v>
      </c>
      <c r="O87" s="322">
        <f>LP_EIN!O87+P2_AAR!O87+P3_CAR!O87+P4_GDA!O87+P5_IAS!O87+P6_VES!O87+P7_OUL!O87+P8_PER!O87+P9_TET!O87+P10_VIL!O87</f>
        <v>0</v>
      </c>
      <c r="P87" s="323">
        <f>LP_EIN!P87+P2_AAR!P87+P3_CAR!P87+P4_GDA!P87+P5_IAS!P87+P6_VES!P87+P7_OUL!P87+P8_PER!P87+P9_TET!P87+P10_VIL!P87</f>
        <v>0</v>
      </c>
      <c r="Q87" s="324">
        <f>LP_EIN!Q87+P2_AAR!Q87+P3_CAR!Q87+P4_GDA!Q87+P5_IAS!Q87+P6_VES!Q87+P7_OUL!Q87+P8_PER!Q87+P9_TET!Q87+P10_VIL!Q87</f>
        <v>0</v>
      </c>
      <c r="R87" s="143"/>
      <c r="S87" s="324">
        <f>LP_EIN!S87+P2_AAR!S87+P3_CAR!S87+P4_GDA!S87+P5_IAS!S87+P6_VES!S87+P7_OUL!S87+P8_PER!S87+P9_TET!S87+P10_VIL!S87</f>
        <v>0</v>
      </c>
      <c r="T87" s="324">
        <f>LP_EIN!T87+P2_AAR!T87+P3_CAR!T87+P4_GDA!T87+P5_IAS!T87+P6_VES!T87+P7_OUL!T87+P8_PER!T87+P9_TET!T87+P10_VIL!T87</f>
        <v>0</v>
      </c>
      <c r="U87" s="155">
        <f t="shared" si="116"/>
        <v>0</v>
      </c>
      <c r="W87" s="322">
        <f>LP_EIN!W87+P2_AAR!W87+P3_CAR!W87+P4_GDA!W87+P5_IAS!W87+P6_VES!W87+P7_OUL!W87+P8_PER!W87+P9_TET!W87+P10_VIL!W87</f>
        <v>0</v>
      </c>
      <c r="X87" s="322">
        <f>LP_EIN!X87+P2_AAR!X87+P3_CAR!X87+P4_GDA!X87+P5_IAS!X87+P6_VES!X87+P7_OUL!X87+P8_PER!X87+P9_TET!X87+P10_VIL!X87</f>
        <v>0</v>
      </c>
      <c r="Y87" s="323">
        <f>LP_EIN!Y87+P2_AAR!Y87+P3_CAR!Y87+P4_GDA!Y87+P5_IAS!Y87+P6_VES!Y87+P7_OUL!Y87+P8_PER!Y87+P9_TET!Y87+P10_VIL!Y87</f>
        <v>0</v>
      </c>
      <c r="Z87" s="324">
        <f>LP_EIN!Z87+P2_AAR!Z87+P3_CAR!Z87+P4_GDA!Z87+P5_IAS!Z87+P6_VES!Z87+P7_OUL!Z87+P8_PER!Z87+P9_TET!Z87+P10_VIL!Z87</f>
        <v>0</v>
      </c>
      <c r="AA87" s="143"/>
      <c r="AB87" s="324">
        <f>LP_EIN!AB87+P2_AAR!AB87+P3_CAR!AB87+P4_GDA!AB87+P5_IAS!AB87+P6_VES!AB87+P7_OUL!AB87+P8_PER!AB87+P9_TET!AB87+P10_VIL!AB87</f>
        <v>0</v>
      </c>
      <c r="AC87" s="324">
        <f>LP_EIN!AC87+P2_AAR!AC87+P3_CAR!AC87+P4_GDA!AC87+P5_IAS!AC87+P6_VES!AC87+P7_OUL!AC87+P8_PER!AC87+P9_TET!AC87+P10_VIL!AC87</f>
        <v>0</v>
      </c>
      <c r="AD87" s="155">
        <f t="shared" si="117"/>
        <v>0</v>
      </c>
      <c r="AF87" s="322">
        <f>LP_EIN!AF87+P2_AAR!AF87+P3_CAR!AF87+P4_GDA!AF87+P5_IAS!AF87+P6_VES!AF87+P7_OUL!AF87+P8_PER!AF87+P9_TET!AF87+P10_VIL!AF87</f>
        <v>0</v>
      </c>
      <c r="AG87" s="322">
        <f>LP_EIN!AG87+P2_AAR!AG87+P3_CAR!AG87+P4_GDA!AG87+P5_IAS!AG87+P6_VES!AG87+P7_OUL!AG87+P8_PER!AG87+P9_TET!AG87+P10_VIL!AG87</f>
        <v>0</v>
      </c>
      <c r="AH87" s="323">
        <f>LP_EIN!AH87+P2_AAR!AH87+P3_CAR!AH87+P4_GDA!AH87+P5_IAS!AH87+P6_VES!AH87+P7_OUL!AH87+P8_PER!AH87+P9_TET!AH87+P10_VIL!AH87</f>
        <v>0</v>
      </c>
      <c r="AI87" s="324">
        <f>LP_EIN!AI87+P2_AAR!AI87+P3_CAR!AI87+P4_GDA!AI87+P5_IAS!AI87+P6_VES!AI87+P7_OUL!AI87+P8_PER!AI87+P9_TET!AI87+P10_VIL!AI87</f>
        <v>0</v>
      </c>
      <c r="AJ87" s="143"/>
      <c r="AK87" s="324">
        <f>LP_EIN!AK87+P2_AAR!AK87+P3_CAR!AK87+P4_GDA!AK87+P5_IAS!AK87+P6_VES!AK87+P7_OUL!AK87+P8_PER!AK87+P9_TET!AK87+P10_VIL!AK87</f>
        <v>0</v>
      </c>
      <c r="AL87" s="324">
        <f>LP_EIN!AL87+P2_AAR!AL87+P3_CAR!AL87+P4_GDA!AL87+P5_IAS!AL87+P6_VES!AL87+P7_OUL!AL87+P8_PER!AL87+P9_TET!AL87+P10_VIL!AL87</f>
        <v>0</v>
      </c>
      <c r="AM87" s="155">
        <f t="shared" si="118"/>
        <v>0</v>
      </c>
      <c r="AO87" s="233" t="str">
        <f t="shared" si="96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STAFF_DAYS!E88</f>
        <v>74</v>
      </c>
      <c r="F88" s="146">
        <f>SUM(F62,F71,F75,F79)</f>
        <v>100920</v>
      </c>
      <c r="G88" s="146">
        <f t="shared" ref="G88:L88" si="119">SUM(G62,G71,G75,G79)</f>
        <v>5046</v>
      </c>
      <c r="H88" s="146">
        <f t="shared" si="119"/>
        <v>0</v>
      </c>
      <c r="I88" s="146"/>
      <c r="J88" s="146">
        <f t="shared" si="119"/>
        <v>111440</v>
      </c>
      <c r="K88" s="146">
        <f t="shared" si="119"/>
        <v>20000</v>
      </c>
      <c r="L88" s="147">
        <f t="shared" si="119"/>
        <v>237406</v>
      </c>
      <c r="N88" s="146">
        <f>STAFF_DAYS!N88</f>
        <v>30</v>
      </c>
      <c r="O88" s="146">
        <f>SUM(O62,O71,O75,O79)</f>
        <v>34438</v>
      </c>
      <c r="P88" s="146">
        <f t="shared" ref="P88:Q88" si="120">SUM(P62,P71,P75,P79)</f>
        <v>1721.9</v>
      </c>
      <c r="Q88" s="146">
        <f t="shared" si="120"/>
        <v>0</v>
      </c>
      <c r="R88" s="146"/>
      <c r="S88" s="146">
        <f t="shared" ref="S88:U88" si="121">SUM(S62,S71,S75,S79)</f>
        <v>1980</v>
      </c>
      <c r="T88" s="146">
        <f t="shared" si="121"/>
        <v>0</v>
      </c>
      <c r="U88" s="147">
        <f t="shared" si="121"/>
        <v>38139.9</v>
      </c>
      <c r="W88" s="146">
        <f>STAFF_DAYS!W88</f>
        <v>12000</v>
      </c>
      <c r="X88" s="146">
        <f>SUM(X62,X71,X75,X79)</f>
        <v>32791</v>
      </c>
      <c r="Y88" s="146">
        <f t="shared" ref="Y88:Z88" si="122">SUM(Y62,Y71,Y75,Y79)</f>
        <v>1639.5500000000002</v>
      </c>
      <c r="Z88" s="146">
        <f t="shared" si="122"/>
        <v>0</v>
      </c>
      <c r="AA88" s="146"/>
      <c r="AB88" s="146">
        <f t="shared" ref="AB88:AD88" si="123">SUM(AB62,AB71,AB75,AB79)</f>
        <v>22860</v>
      </c>
      <c r="AC88" s="146">
        <f t="shared" si="123"/>
        <v>0</v>
      </c>
      <c r="AD88" s="147">
        <f t="shared" si="123"/>
        <v>57290.55</v>
      </c>
      <c r="AF88" s="146">
        <f>STAFF_DAYS!AF88</f>
        <v>0</v>
      </c>
      <c r="AG88" s="146">
        <f>SUM(AG62,AG71,AG75,AG79)</f>
        <v>33691</v>
      </c>
      <c r="AH88" s="146">
        <f t="shared" ref="AH88:AI88" si="124">SUM(AH62,AH71,AH75,AH79)</f>
        <v>1684.5500000000002</v>
      </c>
      <c r="AI88" s="146">
        <f t="shared" si="124"/>
        <v>0</v>
      </c>
      <c r="AJ88" s="146"/>
      <c r="AK88" s="146">
        <f t="shared" ref="AK88:AM88" si="125">SUM(AK62,AK71,AK75,AK79)</f>
        <v>86600</v>
      </c>
      <c r="AL88" s="146">
        <f t="shared" si="125"/>
        <v>20000</v>
      </c>
      <c r="AM88" s="147">
        <f t="shared" si="125"/>
        <v>141975.54999999999</v>
      </c>
      <c r="AO88" s="235" t="str">
        <f t="shared" si="96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STAFF_DAYS!E89</f>
        <v>261</v>
      </c>
      <c r="F89" s="251">
        <f>SUM(F26,F60,F88)</f>
        <v>365075</v>
      </c>
      <c r="G89" s="251">
        <f t="shared" ref="G89:L89" si="126">SUM(G26,G60,G88)</f>
        <v>18253.75</v>
      </c>
      <c r="H89" s="251">
        <f t="shared" si="126"/>
        <v>125551</v>
      </c>
      <c r="I89" s="251"/>
      <c r="J89" s="251">
        <f t="shared" si="126"/>
        <v>321120</v>
      </c>
      <c r="K89" s="251">
        <f t="shared" si="126"/>
        <v>20000</v>
      </c>
      <c r="L89" s="252">
        <f t="shared" si="126"/>
        <v>849999.75</v>
      </c>
      <c r="N89" s="250">
        <f>STAFF_DAYS!M89</f>
        <v>173</v>
      </c>
      <c r="O89" s="251">
        <f>SUM(O26,O60,O88)</f>
        <v>127823</v>
      </c>
      <c r="P89" s="251">
        <f t="shared" ref="P89:U89" si="127">SUM(P26,P60,P88)</f>
        <v>6391.15</v>
      </c>
      <c r="Q89" s="251">
        <f t="shared" si="127"/>
        <v>59600</v>
      </c>
      <c r="R89" s="251"/>
      <c r="S89" s="251">
        <f t="shared" si="127"/>
        <v>61588</v>
      </c>
      <c r="T89" s="251">
        <f t="shared" si="127"/>
        <v>0</v>
      </c>
      <c r="U89" s="252">
        <f t="shared" si="127"/>
        <v>255402.15</v>
      </c>
      <c r="W89" s="250">
        <f>STAFF_DAYS!U89</f>
        <v>31140</v>
      </c>
      <c r="X89" s="251">
        <f>SUM(X26,X60,X88)</f>
        <v>107671</v>
      </c>
      <c r="Y89" s="251">
        <f t="shared" ref="Y89:AD89" si="128">SUM(Y26,Y60,Y88)</f>
        <v>5383.55</v>
      </c>
      <c r="Z89" s="251">
        <f t="shared" si="128"/>
        <v>25450</v>
      </c>
      <c r="AA89" s="251"/>
      <c r="AB89" s="251">
        <f t="shared" si="128"/>
        <v>95326</v>
      </c>
      <c r="AC89" s="251">
        <f t="shared" si="128"/>
        <v>0</v>
      </c>
      <c r="AD89" s="252">
        <f t="shared" si="128"/>
        <v>233830.55</v>
      </c>
      <c r="AF89" s="250">
        <f>STAFF_DAYS!AC89</f>
        <v>0</v>
      </c>
      <c r="AG89" s="251">
        <f>SUM(AG26,AG60,AG88)</f>
        <v>129581</v>
      </c>
      <c r="AH89" s="251">
        <f t="shared" ref="AH89:AM89" si="129">SUM(AH26,AH60,AH88)</f>
        <v>6479.05</v>
      </c>
      <c r="AI89" s="251">
        <f t="shared" si="129"/>
        <v>40501</v>
      </c>
      <c r="AJ89" s="251"/>
      <c r="AK89" s="251">
        <f t="shared" si="129"/>
        <v>164206</v>
      </c>
      <c r="AL89" s="251">
        <f t="shared" si="129"/>
        <v>20000</v>
      </c>
      <c r="AM89" s="252">
        <f t="shared" si="129"/>
        <v>360767.05</v>
      </c>
      <c r="AO89" s="236" t="str">
        <f t="shared" si="96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379">
        <f>LP_EIN!E93+P2_AAR!E93+P3_CAR!E93+P4_GDA!E93+P5_IAS!E93+P6_VES!E93+P7_OUL!E93+P8_PER!E93+P9_TET!E93+P10_VIL!E93</f>
        <v>365075</v>
      </c>
      <c r="F93" s="379">
        <f>LP_EIN!F93+P2_AAR!F93+P3_CAR!F93+P4_GDA!F93+P5_IAS!F93+P6_VES!F93+P7_OUL!F93+P8_PER!F93+P9_TET!F93+P10_VIL!F93</f>
        <v>127823</v>
      </c>
      <c r="G93" s="379">
        <f>LP_EIN!G93+P2_AAR!G93+P3_CAR!G93+P4_GDA!G93+P5_IAS!G93+P6_VES!G93+P7_OUL!G93+P8_PER!G93+P9_TET!G93+P10_VIL!G93</f>
        <v>107671</v>
      </c>
      <c r="H93" s="380">
        <f>LP_EIN!H93+P2_AAR!H93+P3_CAR!H93+P4_GDA!H93+P5_IAS!H93+P6_VES!H93+P7_OUL!H93+P8_PER!H93+P9_TET!H93+P10_VIL!H93</f>
        <v>129581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381">
        <f>SUM(E93)</f>
        <v>365075</v>
      </c>
      <c r="F94" s="381">
        <f t="shared" ref="F94:H94" si="130">SUM(F93)</f>
        <v>127823</v>
      </c>
      <c r="G94" s="381">
        <f t="shared" si="130"/>
        <v>107671</v>
      </c>
      <c r="H94" s="382">
        <f t="shared" si="130"/>
        <v>129581</v>
      </c>
      <c r="J94" s="282" t="str">
        <f t="shared" ref="J94:J107" si="131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383">
        <f>LP_EIN!E95+P2_AAR!E95+P3_CAR!E95+P4_GDA!E95+P5_IAS!E95+P6_VES!E95+P7_OUL!E95+P8_PER!E95+P9_TET!E95+P10_VIL!E95</f>
        <v>18253.75</v>
      </c>
      <c r="F95" s="383">
        <f>LP_EIN!F95+P2_AAR!F95+P3_CAR!F95+P4_GDA!F95+P5_IAS!F95+P6_VES!F95+P7_OUL!F95+P8_PER!F95+P9_TET!F95+P10_VIL!F95</f>
        <v>6391.1500000000005</v>
      </c>
      <c r="G95" s="383">
        <f>LP_EIN!G95+P2_AAR!G95+P3_CAR!G95+P4_GDA!G95+P5_IAS!G95+P6_VES!G95+P7_OUL!G95+P8_PER!G95+P9_TET!G95+P10_VIL!G95</f>
        <v>5383.55</v>
      </c>
      <c r="H95" s="384">
        <f>LP_EIN!H95+P2_AAR!H95+P3_CAR!H95+P4_GDA!H95+P5_IAS!H95+P6_VES!H95+P7_OUL!H95+P8_PER!H95+P9_TET!H95+P10_VIL!H95</f>
        <v>6479.05</v>
      </c>
      <c r="J95" s="282" t="str">
        <f t="shared" si="131"/>
        <v>OK</v>
      </c>
    </row>
    <row r="96" spans="1:41" x14ac:dyDescent="0.2">
      <c r="B96" s="507"/>
      <c r="C96" s="510" t="s">
        <v>189</v>
      </c>
      <c r="D96" s="511"/>
      <c r="E96" s="381">
        <f>SUM(E95)</f>
        <v>18253.75</v>
      </c>
      <c r="F96" s="381">
        <f t="shared" ref="F96:H96" si="132">SUM(F95)</f>
        <v>6391.1500000000005</v>
      </c>
      <c r="G96" s="381">
        <f t="shared" si="132"/>
        <v>5383.55</v>
      </c>
      <c r="H96" s="382">
        <f t="shared" si="132"/>
        <v>6479.05</v>
      </c>
      <c r="J96" s="282" t="str">
        <f t="shared" si="131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383">
        <f>LP_EIN!E97+P2_AAR!E97+P3_CAR!E97+P4_GDA!E97+P5_IAS!E97+P6_VES!E97+P7_OUL!E97+P8_PER!E97+P9_TET!E97+P10_VIL!E97</f>
        <v>125551</v>
      </c>
      <c r="F97" s="383">
        <f>LP_EIN!F97+P2_AAR!F97+P3_CAR!F97+P4_GDA!F97+P5_IAS!F97+P6_VES!F97+P7_OUL!F97+P8_PER!F97+P9_TET!F97+P10_VIL!F97</f>
        <v>59600</v>
      </c>
      <c r="G97" s="383">
        <f>LP_EIN!G97+P2_AAR!G97+P3_CAR!G97+P4_GDA!G97+P5_IAS!G97+P6_VES!G97+P7_OUL!G97+P8_PER!G97+P9_TET!G97+P10_VIL!G97</f>
        <v>25450</v>
      </c>
      <c r="H97" s="384">
        <f>LP_EIN!H97+P2_AAR!H97+P3_CAR!H97+P4_GDA!H97+P5_IAS!H97+P6_VES!H97+P7_OUL!H97+P8_PER!H97+P9_TET!H97+P10_VIL!H97</f>
        <v>40501</v>
      </c>
      <c r="J97" s="282" t="str">
        <f t="shared" si="131"/>
        <v>OK</v>
      </c>
    </row>
    <row r="98" spans="2:10" x14ac:dyDescent="0.2">
      <c r="B98" s="507"/>
      <c r="C98" s="521" t="s">
        <v>189</v>
      </c>
      <c r="D98" s="522"/>
      <c r="E98" s="381">
        <f>SUM(E97)</f>
        <v>125551</v>
      </c>
      <c r="F98" s="381">
        <f t="shared" ref="F98:H98" si="133">SUM(F97)</f>
        <v>59600</v>
      </c>
      <c r="G98" s="381">
        <f t="shared" si="133"/>
        <v>25450</v>
      </c>
      <c r="H98" s="382">
        <f t="shared" si="133"/>
        <v>40501</v>
      </c>
      <c r="J98" s="282" t="str">
        <f t="shared" si="131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383">
        <f>IFERROR(LP_EIN!E99+P2_AAR!E99+P3_CAR!E99+P4_GDA!E99+P5_IAS!E99+P6_VES!E99+P7_OUL!E99+P8_PER!E99+P9_TET!E99+P10_VIL!E99,SUM(LP_EIN!E99,P2_AAR!E99,P3_CAR!E99,P4_GDA!E99,P5_IAS!E99,P6_VES!E99,P7_OUL!E99,P8_PER!E99,P9_TET!E99,P10_VIL!E99))</f>
        <v>104480</v>
      </c>
      <c r="F99" s="383">
        <f>IFERROR(LP_EIN!F99+P2_AAR!F99+P3_CAR!F99+P4_GDA!F99+P5_IAS!F99+P6_VES!F99+P7_OUL!F99+P8_PER!F99+P9_TET!F99+P10_VIL!F99,SUM(LP_EIN!F99,P2_AAR!F99,P3_CAR!F99,P4_GDA!F99,P5_IAS!F99,P6_VES!F99,P7_OUL!F99,P8_PER!F99,P9_TET!F99,P10_VIL!F97))</f>
        <v>7988</v>
      </c>
      <c r="G99" s="383">
        <f>IFERROR(LP_EIN!G99+P2_AAR!G99+P3_CAR!G99+P4_GDA!G99+P5_IAS!G99+P6_VES!G99+P7_OUL!G99+P8_PER!G99+P9_TET!G99+P10_VIL!G99,SUM(LP_EIN!G99,P2_AAR!G99,P3_CAR!G99,P4_GDA!G99,P5_IAS!G99,P6_VES!G99,P7_OUL!G99,P8_PER!G99,P9_TET!G99,P10_VIL!G97))</f>
        <v>16376</v>
      </c>
      <c r="H99" s="384">
        <f>IFERROR(LP_EIN!H99+P2_AAR!H99+P3_CAR!H99+P4_GDA!H99+P5_IAS!H99+P6_VES!H99+P7_OUL!H99+P8_PER!H99+P9_TET!H99+P10_VIL!H99,SUM(LP_EIN!H99,P2_AAR!H99,P3_CAR!H99,P4_GDA!H99,P5_IAS!H99,P6_VES!H99,P7_OUL!H99,P8_PER!H99,P9_TET!H99,P10_VIL!H97))</f>
        <v>80116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383">
        <f>IFERROR(LP_EIN!E100+P2_AAR!E100+P3_CAR!E100+P4_GDA!E100+P5_IAS!E100+P6_VES!E100+P7_OUL!E100+P8_PER!E100+P9_TET!E100+P10_VIL!E100,SUM(LP_EIN!E100,P2_AAR!E100,P3_CAR!E100,P4_GDA!E100,P5_IAS!E100,P6_VES!E100,P7_OUL!E100,P8_PER!E100,P9_TET!E100,P10_VIL!E100))</f>
        <v>97000</v>
      </c>
      <c r="F100" s="383">
        <f>IFERROR(LP_EIN!F100+P2_AAR!F100+P3_CAR!F100+P4_GDA!F100+P5_IAS!F100+P6_VES!F100+P7_OUL!F100+P8_PER!F100+P9_TET!F100+P10_VIL!F100,SUM(LP_EIN!F100,P2_AAR!F100,P3_CAR!F100,P4_GDA!F100,P5_IAS!F100,P6_VES!F100,P7_OUL!F100,P8_PER!F100,P9_TET!F100,P10_VIL!F98))</f>
        <v>16000</v>
      </c>
      <c r="G100" s="383">
        <f>IFERROR(LP_EIN!G100+P2_AAR!G100+P3_CAR!G100+P4_GDA!G100+P5_IAS!G100+P6_VES!G100+P7_OUL!G100+P8_PER!G100+P9_TET!G100+P10_VIL!G100,SUM(LP_EIN!G100,P2_AAR!G100,P3_CAR!G100,P4_GDA!G100,P5_IAS!G100,P6_VES!G100,P7_OUL!G100,P8_PER!G100,P9_TET!G100,P10_VIL!G98))</f>
        <v>41500</v>
      </c>
      <c r="H100" s="384">
        <f>IFERROR(LP_EIN!H100+P2_AAR!H100+P3_CAR!H100+P4_GDA!H100+P5_IAS!H100+P6_VES!H100+P7_OUL!H100+P8_PER!H100+P9_TET!H100+P10_VIL!H100,SUM(LP_EIN!H100,P2_AAR!H100,P3_CAR!H100,P4_GDA!H100,P5_IAS!H100,P6_VES!H100,P7_OUL!H100,P8_PER!H100,P9_TET!H100,P10_VIL!H98))</f>
        <v>39500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383">
        <f>IFERROR(LP_EIN!E101+P2_AAR!E101+P3_CAR!E101+P4_GDA!E101+P5_IAS!E101+P6_VES!E101+P7_OUL!E101+P8_PER!E101+P9_TET!E101+P10_VIL!E101,SUM(LP_EIN!E101,P2_AAR!E101,P3_CAR!E101,P4_GDA!E101,P5_IAS!E101,P6_VES!E101,P7_OUL!E101,P8_PER!E101,P9_TET!E101,P10_VIL!E99))</f>
        <v>20000</v>
      </c>
      <c r="F101" s="383">
        <f>IFERROR(LP_EIN!F101+P2_AAR!F101+P3_CAR!F101+P4_GDA!F101+P5_IAS!F101+P6_VES!F101+P7_OUL!F101+P8_PER!F101+P9_TET!F101+P10_VIL!F101,SUM(LP_EIN!F101,P2_AAR!F101,P3_CAR!F101,P4_GDA!F101,P5_IAS!F101,P6_VES!F101,P7_OUL!F101,P8_PER!F101,P9_TET!F101,P10_VIL!F99))</f>
        <v>6000</v>
      </c>
      <c r="G101" s="383">
        <f>IFERROR(LP_EIN!G101+P2_AAR!G101+P3_CAR!G101+P4_GDA!G101+P5_IAS!G101+P6_VES!G101+P7_OUL!G101+P8_PER!G101+P9_TET!G101+P10_VIL!G101,SUM(LP_EIN!G101,P2_AAR!G101,P3_CAR!G101,P4_GDA!G101,P5_IAS!G101,P6_VES!G101,P7_OUL!G101,P8_PER!G101,P9_TET!G101,P10_VIL!G99))</f>
        <v>7000</v>
      </c>
      <c r="H101" s="384">
        <f>IFERROR(LP_EIN!H101+P2_AAR!H101+P3_CAR!H101+P4_GDA!H101+P5_IAS!H101+P6_VES!H101+P7_OUL!H101+P8_PER!H101+P9_TET!H101+P10_VIL!H101,SUM(LP_EIN!H101,P2_AAR!H101,P3_CAR!H101,P4_GDA!H101,P5_IAS!H101,P6_VES!H101,P7_OUL!H101,P8_PER!H101,P9_TET!H101,P10_VIL!H99))</f>
        <v>7000</v>
      </c>
      <c r="J101" s="282" t="str">
        <f t="shared" ref="J101:J103" si="134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383">
        <f>IFERROR(LP_EIN!E102+P2_AAR!E102+P3_CAR!E102+P4_GDA!E102+P5_IAS!E102+P6_VES!E102+P7_OUL!E102+P8_PER!E102+P9_TET!E102+P10_VIL!E102,SUM(LP_EIN!E102,P2_AAR!E102,P3_CAR!E102,P4_GDA!E102,P5_IAS!E102,P6_VES!E102,P7_OUL!E102,P8_PER!E102,P9_TET!E102,P10_VIL!E100))</f>
        <v>79140</v>
      </c>
      <c r="F102" s="383">
        <f>IFERROR(LP_EIN!F102+P2_AAR!F102+P3_CAR!F102+P4_GDA!F102+P5_IAS!F102+P6_VES!F102+P7_OUL!F102+P8_PER!F102+P9_TET!F102+P10_VIL!F102,SUM(LP_EIN!F102,P2_AAR!F102,P3_CAR!F102,P4_GDA!F102,P5_IAS!F102,P6_VES!F102,P7_OUL!F102,P8_PER!F102,P9_TET!F102,P10_VIL!F100))</f>
        <v>26100</v>
      </c>
      <c r="G102" s="383">
        <f>IFERROR(LP_EIN!G102+P2_AAR!G102+P3_CAR!G102+P4_GDA!G102+P5_IAS!G102+P6_VES!G102+P7_OUL!G102+P8_PER!G102+P9_TET!G102+P10_VIL!G102,SUM(LP_EIN!G102,P2_AAR!G102,P3_CAR!G102,P4_GDA!G102,P5_IAS!G102,P6_VES!G102,P7_OUL!G102,P8_PER!G102,P9_TET!G102,P10_VIL!G100))</f>
        <v>22950</v>
      </c>
      <c r="H102" s="384">
        <f>IFERROR(LP_EIN!H102+P2_AAR!H102+P3_CAR!H102+P4_GDA!H102+P5_IAS!H102+P6_VES!H102+P7_OUL!H102+P8_PER!H102+P9_TET!H102+P10_VIL!H102,SUM(LP_EIN!H102,P2_AAR!H102,P3_CAR!H102,P4_GDA!H102,P5_IAS!H102,P6_VES!H102,P7_OUL!H102,P8_PER!H102,P9_TET!H102,P10_VIL!H100))</f>
        <v>30090</v>
      </c>
      <c r="J102" s="282" t="str">
        <f t="shared" si="134"/>
        <v>OK</v>
      </c>
    </row>
    <row r="103" spans="2:10" x14ac:dyDescent="0.2">
      <c r="B103" s="523"/>
      <c r="C103" s="512" t="s">
        <v>201</v>
      </c>
      <c r="D103" s="513"/>
      <c r="E103" s="383">
        <f>IFERROR(LP_EIN!E103+P2_AAR!E103+P3_CAR!E103+P4_GDA!E103+P5_IAS!E103+P6_VES!E103+P7_OUL!E103+P8_PER!E103+P9_TET!E103+P10_VIL!E103,SUM(LP_EIN!E103,P2_AAR!E103,P3_CAR!E103,P4_GDA!E103,P5_IAS!E103,P6_VES!E103,P7_OUL!E103,P8_PER!E103,P9_TET!E103,P10_VIL!E101))</f>
        <v>20500</v>
      </c>
      <c r="F103" s="383">
        <f>IFERROR(LP_EIN!F103+P2_AAR!F103+P3_CAR!F103+P4_GDA!F103+P5_IAS!F103+P6_VES!F103+P7_OUL!F103+P8_PER!F103+P9_TET!F103+P10_VIL!F103,SUM(LP_EIN!F103,P2_AAR!F103,P3_CAR!F103,P4_GDA!F103,P5_IAS!F103,P6_VES!F103,P7_OUL!F103,P8_PER!F103,P9_TET!F103,P10_VIL!F101))</f>
        <v>5500</v>
      </c>
      <c r="G103" s="383">
        <f>IFERROR(LP_EIN!G103+P2_AAR!G103+P3_CAR!G103+P4_GDA!G103+P5_IAS!G103+P6_VES!G103+P7_OUL!G103+P8_PER!G103+P9_TET!G103+P10_VIL!G103,SUM(LP_EIN!G103,P2_AAR!G103,P3_CAR!G103,P4_GDA!G103,P5_IAS!G103,P6_VES!G103,P7_OUL!G103,P8_PER!G103,P9_TET!G103,P10_VIL!G101))</f>
        <v>7500</v>
      </c>
      <c r="H103" s="384">
        <f>IFERROR(LP_EIN!H103+P2_AAR!H103+P3_CAR!H103+P4_GDA!H103+P5_IAS!H103+P6_VES!H103+P7_OUL!H103+P8_PER!H103+P9_TET!H103+P10_VIL!H103,SUM(LP_EIN!H103,P2_AAR!H103,P3_CAR!H103,P4_GDA!H103,P5_IAS!H103,P6_VES!H103,P7_OUL!H103,P8_PER!H103,P9_TET!H103,P10_VIL!H101))</f>
        <v>7500</v>
      </c>
      <c r="J103" s="282" t="str">
        <f t="shared" si="134"/>
        <v>OK</v>
      </c>
    </row>
    <row r="104" spans="2:10" x14ac:dyDescent="0.2">
      <c r="B104" s="507"/>
      <c r="C104" s="521" t="s">
        <v>189</v>
      </c>
      <c r="D104" s="522"/>
      <c r="E104" s="381">
        <f>SUM(E99:E103)</f>
        <v>321120</v>
      </c>
      <c r="F104" s="381">
        <f t="shared" ref="F104:H104" si="135">SUM(F99:F103)</f>
        <v>61588</v>
      </c>
      <c r="G104" s="381">
        <f t="shared" si="135"/>
        <v>95326</v>
      </c>
      <c r="H104" s="382">
        <f t="shared" si="135"/>
        <v>164206</v>
      </c>
      <c r="J104" s="282" t="str">
        <f t="shared" si="131"/>
        <v>OK</v>
      </c>
    </row>
    <row r="105" spans="2:10" x14ac:dyDescent="0.2">
      <c r="B105" s="514" t="s">
        <v>181</v>
      </c>
      <c r="C105" s="512" t="s">
        <v>181</v>
      </c>
      <c r="D105" s="513"/>
      <c r="E105" s="383">
        <f>K89</f>
        <v>20000</v>
      </c>
      <c r="F105" s="383">
        <f>T89</f>
        <v>0</v>
      </c>
      <c r="G105" s="383">
        <f>AC89</f>
        <v>0</v>
      </c>
      <c r="H105" s="384">
        <f>AL89</f>
        <v>20000</v>
      </c>
      <c r="J105" s="282" t="str">
        <f t="shared" si="131"/>
        <v>OK</v>
      </c>
    </row>
    <row r="106" spans="2:10" x14ac:dyDescent="0.2">
      <c r="B106" s="515"/>
      <c r="C106" s="516" t="s">
        <v>189</v>
      </c>
      <c r="D106" s="517"/>
      <c r="E106" s="385">
        <f>SUM(E105)</f>
        <v>20000</v>
      </c>
      <c r="F106" s="385">
        <f t="shared" ref="F106:H106" si="136">SUM(F105)</f>
        <v>0</v>
      </c>
      <c r="G106" s="385">
        <f t="shared" si="136"/>
        <v>0</v>
      </c>
      <c r="H106" s="386">
        <f t="shared" si="136"/>
        <v>20000</v>
      </c>
      <c r="J106" s="282" t="str">
        <f t="shared" si="131"/>
        <v>OK</v>
      </c>
    </row>
    <row r="107" spans="2:10" ht="15" customHeight="1" thickBot="1" x14ac:dyDescent="0.25">
      <c r="B107" s="518" t="s">
        <v>6</v>
      </c>
      <c r="C107" s="519"/>
      <c r="D107" s="520"/>
      <c r="E107" s="387">
        <f>SUM(E106,E104,E98,E96,E94)</f>
        <v>849999.75</v>
      </c>
      <c r="F107" s="388">
        <f t="shared" ref="F107:H107" si="137">SUM(F106,F104,F98,F96,F94)</f>
        <v>255402.15</v>
      </c>
      <c r="G107" s="388">
        <f t="shared" si="137"/>
        <v>233830.55</v>
      </c>
      <c r="H107" s="389">
        <f t="shared" si="137"/>
        <v>360767.05</v>
      </c>
      <c r="J107" s="283" t="str">
        <f t="shared" si="131"/>
        <v>OK</v>
      </c>
    </row>
    <row r="108" spans="2:10" ht="13.5" thickTop="1" x14ac:dyDescent="0.2">
      <c r="E108" s="390">
        <f>F107+G107+H107</f>
        <v>849999.75</v>
      </c>
      <c r="F108" s="391"/>
      <c r="G108" s="391"/>
      <c r="H108" s="391"/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105:B106"/>
    <mergeCell ref="C105:D105"/>
    <mergeCell ref="C106:D106"/>
    <mergeCell ref="B107:D107"/>
    <mergeCell ref="B97:B98"/>
    <mergeCell ref="C97:D97"/>
    <mergeCell ref="C98:D98"/>
    <mergeCell ref="B99:B104"/>
    <mergeCell ref="C99:D99"/>
    <mergeCell ref="C100:D100"/>
    <mergeCell ref="C101:D101"/>
    <mergeCell ref="C102:D102"/>
    <mergeCell ref="C103:D103"/>
    <mergeCell ref="C104:D104"/>
    <mergeCell ref="B93:B94"/>
    <mergeCell ref="C93:D93"/>
    <mergeCell ref="C94:D94"/>
    <mergeCell ref="B95:B96"/>
    <mergeCell ref="C95:D95"/>
    <mergeCell ref="C96:D96"/>
    <mergeCell ref="AI5:AI6"/>
    <mergeCell ref="AJ5:AK5"/>
    <mergeCell ref="AL5:AL6"/>
    <mergeCell ref="AM5:AM6"/>
    <mergeCell ref="B91:H91"/>
    <mergeCell ref="AF5:AG5"/>
    <mergeCell ref="AH5:AH6"/>
    <mergeCell ref="P5:P6"/>
    <mergeCell ref="G5:G6"/>
    <mergeCell ref="C92:D92"/>
    <mergeCell ref="Z5:Z6"/>
    <mergeCell ref="AA5:AB5"/>
    <mergeCell ref="AC5:AC6"/>
    <mergeCell ref="AD5:AD6"/>
    <mergeCell ref="Q5:Q6"/>
    <mergeCell ref="R5:S5"/>
    <mergeCell ref="T5:T6"/>
    <mergeCell ref="U5:U6"/>
    <mergeCell ref="W5:X5"/>
    <mergeCell ref="Y5:Y6"/>
    <mergeCell ref="H5:H6"/>
    <mergeCell ref="I5:J5"/>
    <mergeCell ref="K5:K6"/>
    <mergeCell ref="L5:L6"/>
    <mergeCell ref="N5:O5"/>
    <mergeCell ref="A5:A6"/>
    <mergeCell ref="B5:B6"/>
    <mergeCell ref="C5:C6"/>
    <mergeCell ref="D5:D6"/>
    <mergeCell ref="E5:F5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10" priority="1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I29:I43 I45:I59 I63:I70 I72:I74 I76:I78 I80:I87 R9:R13 AA9:AA13 AA15:AA19 AA21:AA25 AA29:AA43 AA45:AA59 AA63:AA70 AA72:AA74 AA76:AA78 R15:R19 R21:R25 R29:R43 R45:R59 R63:R70 R72:R74 R76:R78 R80:R87 AA80:AA87 AJ9:AJ13 AJ15:AJ19 AJ21:AJ25 AJ29:AJ43 AJ45:AJ59 AJ63:AJ70 AJ72:AJ74 AJ76:AJ78 AJ80:AJ87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92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thickBot="1" x14ac:dyDescent="0.25">
      <c r="A1" s="485" t="str">
        <f>PARTNERS!A3</f>
        <v>LP</v>
      </c>
      <c r="B1" s="488" t="str">
        <f>VLOOKUP(A1,PARTNERS!$A$3:$H$12,2,FALSE)</f>
        <v>Eindhoven</v>
      </c>
      <c r="C1" s="488"/>
      <c r="D1" s="488"/>
      <c r="E1" s="3" t="s">
        <v>11</v>
      </c>
      <c r="F1" s="248" t="str">
        <f>VLOOKUP(A1,PARTNERS!$A$3:$H$12,4,FALSE)</f>
        <v>NL</v>
      </c>
      <c r="G1" s="54"/>
      <c r="H1" s="492">
        <v>22120</v>
      </c>
      <c r="I1" s="493"/>
      <c r="J1" s="493"/>
      <c r="K1" s="494"/>
      <c r="L1" s="246">
        <f>L89</f>
        <v>203858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72854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57328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73676</v>
      </c>
      <c r="AO1" s="249" t="str">
        <f t="shared" ref="AO1:AO3" si="0">IF(L1=U1+AD1+AM1,"OK","!!!")</f>
        <v>OK</v>
      </c>
    </row>
    <row r="2" spans="1:41" ht="14.45" customHeight="1" thickTop="1" x14ac:dyDescent="0.2">
      <c r="A2" s="486"/>
      <c r="B2" s="490"/>
      <c r="C2" s="490"/>
      <c r="D2" s="490"/>
      <c r="E2" s="4" t="s">
        <v>219</v>
      </c>
      <c r="F2" s="248">
        <f>VLOOKUP(A1,PARTNERS!$A$3:$H$12,7,FALSE)</f>
        <v>360</v>
      </c>
      <c r="G2" s="55"/>
      <c r="H2" s="483" t="s">
        <v>9</v>
      </c>
      <c r="I2" s="484"/>
      <c r="J2" s="524"/>
      <c r="K2" s="83">
        <f>VLOOKUP(A1,PARTNERS!A3:H12,8,FALSE)</f>
        <v>0.65</v>
      </c>
      <c r="L2" s="247">
        <f>L1*$K2</f>
        <v>132507.70000000001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47355.1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37263.200000000004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47889.4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0.35</v>
      </c>
      <c r="L3" s="247">
        <f>L1*$K3</f>
        <v>71350.299999999988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25498.899999999998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20064.8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25786.6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STAFF_DAYS!E8</f>
        <v>21</v>
      </c>
      <c r="F8" s="90">
        <f>SUM(F9:F13)</f>
        <v>7560</v>
      </c>
      <c r="G8" s="90">
        <f t="shared" ref="G8:L8" si="1">SUM(G9:G13)</f>
        <v>378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7938</v>
      </c>
      <c r="N8" s="159">
        <f>SUM(N9:N13)</f>
        <v>9</v>
      </c>
      <c r="O8" s="90">
        <f>SUM(O9:O13)</f>
        <v>3240</v>
      </c>
      <c r="P8" s="90">
        <f t="shared" ref="P8:U8" si="2">SUM(P9:P13)</f>
        <v>162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3402</v>
      </c>
      <c r="W8" s="159">
        <f>SUM(W9:W13)</f>
        <v>6</v>
      </c>
      <c r="X8" s="90">
        <f>SUM(X9:X13)</f>
        <v>2160</v>
      </c>
      <c r="Y8" s="90">
        <f t="shared" ref="Y8:AD8" si="3">SUM(Y9:Y13)</f>
        <v>108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2268</v>
      </c>
      <c r="AF8" s="159">
        <f>SUM(AF9:AF13)</f>
        <v>6</v>
      </c>
      <c r="AG8" s="90">
        <f>SUM(AG9:AG13)</f>
        <v>2160</v>
      </c>
      <c r="AH8" s="90">
        <f t="shared" ref="AH8:AM8" si="4">SUM(AH9:AH13)</f>
        <v>108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2268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STAFF_DAYS!E9</f>
        <v>1</v>
      </c>
      <c r="F9" s="94">
        <f>E9*F$2</f>
        <v>360</v>
      </c>
      <c r="G9" s="95">
        <f>F9*0.05</f>
        <v>18</v>
      </c>
      <c r="H9" s="96"/>
      <c r="I9" s="96"/>
      <c r="J9" s="96"/>
      <c r="K9" s="96">
        <v>0</v>
      </c>
      <c r="L9" s="150">
        <f>SUM(F9:K9)</f>
        <v>378</v>
      </c>
      <c r="N9" s="241">
        <f>E9</f>
        <v>1</v>
      </c>
      <c r="O9" s="95">
        <f>N9*F$2</f>
        <v>360</v>
      </c>
      <c r="P9" s="95">
        <f>O9*0.05</f>
        <v>18</v>
      </c>
      <c r="Q9" s="96"/>
      <c r="R9" s="96"/>
      <c r="S9" s="96"/>
      <c r="T9" s="96"/>
      <c r="U9" s="150">
        <f>SUM(O9:T9)</f>
        <v>378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STAFF_DAYS!E10</f>
        <v>2</v>
      </c>
      <c r="F10" s="94">
        <f t="shared" ref="F10:F13" si="6">E10*F$2</f>
        <v>720</v>
      </c>
      <c r="G10" s="95">
        <f t="shared" ref="G10:G13" si="7">F10*0.05</f>
        <v>36</v>
      </c>
      <c r="H10" s="96"/>
      <c r="I10" s="96"/>
      <c r="J10" s="96"/>
      <c r="K10" s="96"/>
      <c r="L10" s="150">
        <f t="shared" ref="L10:L13" si="8">SUM(F10:K10)</f>
        <v>756</v>
      </c>
      <c r="N10" s="241">
        <f t="shared" ref="N10:N11" si="9">E10</f>
        <v>2</v>
      </c>
      <c r="O10" s="95">
        <f t="shared" ref="O10:O13" si="10">N10*F$2</f>
        <v>720</v>
      </c>
      <c r="P10" s="95">
        <f t="shared" ref="P10:P13" si="11">O10*0.05</f>
        <v>36</v>
      </c>
      <c r="Q10" s="96"/>
      <c r="R10" s="96"/>
      <c r="S10" s="96"/>
      <c r="T10" s="96"/>
      <c r="U10" s="150">
        <f t="shared" ref="U10:U13" si="12">SUM(O10:T10)</f>
        <v>756</v>
      </c>
      <c r="W10" s="241"/>
      <c r="X10" s="95">
        <f t="shared" ref="X10:X13" si="13">W10*F$2</f>
        <v>0</v>
      </c>
      <c r="Y10" s="95">
        <f t="shared" ref="Y10:Y13" si="14">X10*0.05</f>
        <v>0</v>
      </c>
      <c r="Z10" s="96"/>
      <c r="AA10" s="96"/>
      <c r="AB10" s="96"/>
      <c r="AC10" s="96"/>
      <c r="AD10" s="150">
        <f t="shared" ref="AD10:AD13" si="15">SUM(X10:AC10)</f>
        <v>0</v>
      </c>
      <c r="AF10" s="241"/>
      <c r="AG10" s="95">
        <f t="shared" ref="AG10:AG13" si="16">AF10*F$2</f>
        <v>0</v>
      </c>
      <c r="AH10" s="95">
        <f t="shared" ref="AH10:AH13" si="17">AG10*0.05</f>
        <v>0</v>
      </c>
      <c r="AI10" s="96"/>
      <c r="AJ10" s="96"/>
      <c r="AK10" s="96"/>
      <c r="AL10" s="96"/>
      <c r="AM10" s="150">
        <f t="shared" ref="AM10:AM13" si="18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STAFF_DAYS!E11</f>
        <v>2</v>
      </c>
      <c r="F11" s="94">
        <f t="shared" si="6"/>
        <v>720</v>
      </c>
      <c r="G11" s="95">
        <f t="shared" si="7"/>
        <v>36</v>
      </c>
      <c r="H11" s="96"/>
      <c r="I11" s="96"/>
      <c r="J11" s="96"/>
      <c r="K11" s="96"/>
      <c r="L11" s="150">
        <f t="shared" si="8"/>
        <v>756</v>
      </c>
      <c r="N11" s="241">
        <f t="shared" si="9"/>
        <v>2</v>
      </c>
      <c r="O11" s="95">
        <f t="shared" si="10"/>
        <v>720</v>
      </c>
      <c r="P11" s="95">
        <f t="shared" si="11"/>
        <v>36</v>
      </c>
      <c r="Q11" s="96"/>
      <c r="R11" s="96" t="str">
        <f t="shared" ref="R11:R25" si="19">IF(ISBLANK($I11),"",$I11)</f>
        <v/>
      </c>
      <c r="S11" s="96"/>
      <c r="T11" s="96"/>
      <c r="U11" s="150">
        <f t="shared" si="12"/>
        <v>756</v>
      </c>
      <c r="W11" s="241"/>
      <c r="X11" s="95">
        <f t="shared" si="13"/>
        <v>0</v>
      </c>
      <c r="Y11" s="95">
        <f t="shared" si="14"/>
        <v>0</v>
      </c>
      <c r="Z11" s="96"/>
      <c r="AA11" s="96" t="str">
        <f t="shared" ref="AA11:AA25" si="20">IF(ISBLANK($I11),"",$I11)</f>
        <v/>
      </c>
      <c r="AB11" s="96"/>
      <c r="AC11" s="96"/>
      <c r="AD11" s="150">
        <f t="shared" si="15"/>
        <v>0</v>
      </c>
      <c r="AF11" s="241"/>
      <c r="AG11" s="95">
        <f t="shared" si="16"/>
        <v>0</v>
      </c>
      <c r="AH11" s="95">
        <f t="shared" si="17"/>
        <v>0</v>
      </c>
      <c r="AI11" s="96"/>
      <c r="AJ11" s="96" t="str">
        <f t="shared" ref="AJ11:AJ25" si="21">IF(ISBLANK($I11),"",$I11)</f>
        <v/>
      </c>
      <c r="AK11" s="96"/>
      <c r="AL11" s="96"/>
      <c r="AM11" s="150">
        <f t="shared" si="18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STAFF_DAYS!E12</f>
        <v>16</v>
      </c>
      <c r="F12" s="94">
        <f t="shared" si="6"/>
        <v>5760</v>
      </c>
      <c r="G12" s="95">
        <f t="shared" si="7"/>
        <v>288</v>
      </c>
      <c r="H12" s="96"/>
      <c r="I12" s="96"/>
      <c r="J12" s="96"/>
      <c r="K12" s="96"/>
      <c r="L12" s="150">
        <f t="shared" si="8"/>
        <v>6048</v>
      </c>
      <c r="N12" s="241">
        <f>E12*0.25</f>
        <v>4</v>
      </c>
      <c r="O12" s="95">
        <f t="shared" si="10"/>
        <v>1440</v>
      </c>
      <c r="P12" s="95">
        <f t="shared" si="11"/>
        <v>72</v>
      </c>
      <c r="Q12" s="96"/>
      <c r="R12" s="96" t="str">
        <f t="shared" si="19"/>
        <v/>
      </c>
      <c r="S12" s="96"/>
      <c r="T12" s="96"/>
      <c r="U12" s="150">
        <f t="shared" si="12"/>
        <v>1512</v>
      </c>
      <c r="W12" s="241">
        <f>E12*0.375</f>
        <v>6</v>
      </c>
      <c r="X12" s="95">
        <f t="shared" si="13"/>
        <v>2160</v>
      </c>
      <c r="Y12" s="95">
        <f t="shared" si="14"/>
        <v>108</v>
      </c>
      <c r="Z12" s="96"/>
      <c r="AA12" s="96" t="str">
        <f t="shared" si="20"/>
        <v/>
      </c>
      <c r="AB12" s="96"/>
      <c r="AC12" s="96"/>
      <c r="AD12" s="150">
        <f t="shared" si="15"/>
        <v>2268</v>
      </c>
      <c r="AF12" s="241">
        <f>E12*0.375</f>
        <v>6</v>
      </c>
      <c r="AG12" s="95">
        <f t="shared" si="16"/>
        <v>2160</v>
      </c>
      <c r="AH12" s="95">
        <f t="shared" si="17"/>
        <v>108</v>
      </c>
      <c r="AI12" s="96"/>
      <c r="AJ12" s="96" t="str">
        <f t="shared" si="21"/>
        <v/>
      </c>
      <c r="AK12" s="96"/>
      <c r="AL12" s="96"/>
      <c r="AM12" s="150">
        <f t="shared" si="18"/>
        <v>2268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STAFF_DAYS!E13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10"/>
        <v>0</v>
      </c>
      <c r="P13" s="95">
        <f t="shared" si="11"/>
        <v>0</v>
      </c>
      <c r="Q13" s="96"/>
      <c r="R13" s="96" t="str">
        <f t="shared" si="19"/>
        <v/>
      </c>
      <c r="S13" s="96"/>
      <c r="T13" s="96"/>
      <c r="U13" s="150">
        <f t="shared" si="12"/>
        <v>0</v>
      </c>
      <c r="W13" s="241"/>
      <c r="X13" s="95">
        <f t="shared" si="13"/>
        <v>0</v>
      </c>
      <c r="Y13" s="95">
        <f t="shared" si="14"/>
        <v>0</v>
      </c>
      <c r="Z13" s="96"/>
      <c r="AA13" s="96" t="str">
        <f t="shared" si="20"/>
        <v/>
      </c>
      <c r="AB13" s="96"/>
      <c r="AC13" s="96"/>
      <c r="AD13" s="150">
        <f t="shared" si="15"/>
        <v>0</v>
      </c>
      <c r="AF13" s="241"/>
      <c r="AG13" s="95">
        <f t="shared" si="16"/>
        <v>0</v>
      </c>
      <c r="AH13" s="95">
        <f t="shared" si="17"/>
        <v>0</v>
      </c>
      <c r="AI13" s="96"/>
      <c r="AJ13" s="96" t="str">
        <f t="shared" si="21"/>
        <v/>
      </c>
      <c r="AK13" s="96"/>
      <c r="AL13" s="96"/>
      <c r="AM13" s="150">
        <f t="shared" si="18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STAFF_DAYS!E14</f>
        <v>4</v>
      </c>
      <c r="F14" s="90">
        <f>SUM(F15:F19)</f>
        <v>1440</v>
      </c>
      <c r="G14" s="90">
        <f t="shared" ref="G14" si="22">SUM(G15:G19)</f>
        <v>72</v>
      </c>
      <c r="H14" s="90">
        <f t="shared" ref="H14" si="23">SUM(H15:H19)</f>
        <v>0</v>
      </c>
      <c r="I14" s="90"/>
      <c r="J14" s="90">
        <f t="shared" ref="J14" si="24">SUM(J15:J19)</f>
        <v>0</v>
      </c>
      <c r="K14" s="90">
        <f t="shared" ref="K14" si="25">SUM(K15:K19)</f>
        <v>0</v>
      </c>
      <c r="L14" s="91">
        <f t="shared" ref="L14" si="26">SUM(L15:L19)</f>
        <v>1512</v>
      </c>
      <c r="N14" s="159">
        <f>SUM(N15:N19)</f>
        <v>0</v>
      </c>
      <c r="O14" s="90">
        <f>SUM(O15:O19)</f>
        <v>0</v>
      </c>
      <c r="P14" s="90">
        <f t="shared" ref="P14:U14" si="27">SUM(P15:P19)</f>
        <v>0</v>
      </c>
      <c r="Q14" s="90">
        <f t="shared" si="27"/>
        <v>0</v>
      </c>
      <c r="R14" s="90"/>
      <c r="S14" s="90">
        <f t="shared" si="27"/>
        <v>0</v>
      </c>
      <c r="T14" s="90">
        <f t="shared" si="27"/>
        <v>0</v>
      </c>
      <c r="U14" s="91">
        <f t="shared" si="27"/>
        <v>0</v>
      </c>
      <c r="W14" s="159">
        <f>SUM(W15:W19)</f>
        <v>1</v>
      </c>
      <c r="X14" s="90">
        <f>SUM(X15:X19)</f>
        <v>360</v>
      </c>
      <c r="Y14" s="90">
        <f t="shared" ref="Y14:AD14" si="28">SUM(Y15:Y19)</f>
        <v>18</v>
      </c>
      <c r="Z14" s="90">
        <f t="shared" si="28"/>
        <v>0</v>
      </c>
      <c r="AA14" s="90"/>
      <c r="AB14" s="90">
        <f t="shared" si="28"/>
        <v>0</v>
      </c>
      <c r="AC14" s="90">
        <f t="shared" si="28"/>
        <v>0</v>
      </c>
      <c r="AD14" s="91">
        <f t="shared" si="28"/>
        <v>378</v>
      </c>
      <c r="AF14" s="159">
        <f>SUM(AF15:AF19)</f>
        <v>3</v>
      </c>
      <c r="AG14" s="90">
        <f>SUM(AG15:AG19)</f>
        <v>1080</v>
      </c>
      <c r="AH14" s="90">
        <f t="shared" ref="AH14:AM14" si="29">SUM(AH15:AH19)</f>
        <v>54</v>
      </c>
      <c r="AI14" s="90">
        <f t="shared" si="29"/>
        <v>0</v>
      </c>
      <c r="AJ14" s="90"/>
      <c r="AK14" s="90">
        <f t="shared" si="29"/>
        <v>0</v>
      </c>
      <c r="AL14" s="90">
        <f t="shared" si="29"/>
        <v>0</v>
      </c>
      <c r="AM14" s="91">
        <f t="shared" si="29"/>
        <v>1134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STAFF_DAYS!E15</f>
        <v>0</v>
      </c>
      <c r="F15" s="94">
        <f t="shared" ref="F15:F19" si="30">E15*F$2</f>
        <v>0</v>
      </c>
      <c r="G15" s="95">
        <f t="shared" ref="G15:G19" si="31">F15*0.05</f>
        <v>0</v>
      </c>
      <c r="H15" s="96"/>
      <c r="I15" s="96"/>
      <c r="J15" s="96"/>
      <c r="K15" s="96"/>
      <c r="L15" s="150">
        <f t="shared" ref="L15:L19" si="32">SUM(F15:K15)</f>
        <v>0</v>
      </c>
      <c r="N15" s="241"/>
      <c r="O15" s="95">
        <f t="shared" ref="O15:O19" si="33">N15*F$2</f>
        <v>0</v>
      </c>
      <c r="P15" s="95">
        <f t="shared" ref="P15:P19" si="34">O15*0.05</f>
        <v>0</v>
      </c>
      <c r="Q15" s="96"/>
      <c r="R15" s="96" t="str">
        <f t="shared" si="19"/>
        <v/>
      </c>
      <c r="S15" s="96"/>
      <c r="T15" s="96"/>
      <c r="U15" s="150">
        <f t="shared" ref="U15:U19" si="35">SUM(O15:T15)</f>
        <v>0</v>
      </c>
      <c r="W15" s="241"/>
      <c r="X15" s="95">
        <f t="shared" ref="X15:X19" si="36">W15*F$2</f>
        <v>0</v>
      </c>
      <c r="Y15" s="95">
        <f t="shared" ref="Y15:Y19" si="37">X15*0.05</f>
        <v>0</v>
      </c>
      <c r="Z15" s="96"/>
      <c r="AA15" s="96" t="str">
        <f t="shared" si="20"/>
        <v/>
      </c>
      <c r="AB15" s="96"/>
      <c r="AC15" s="96"/>
      <c r="AD15" s="150">
        <f t="shared" ref="AD15:AD19" si="38">SUM(X15:AC15)</f>
        <v>0</v>
      </c>
      <c r="AF15" s="241"/>
      <c r="AG15" s="95">
        <f t="shared" ref="AG15:AG19" si="39">AF15*F$2</f>
        <v>0</v>
      </c>
      <c r="AH15" s="95">
        <f t="shared" ref="AH15:AH19" si="40">AG15*0.05</f>
        <v>0</v>
      </c>
      <c r="AI15" s="96"/>
      <c r="AJ15" s="96" t="str">
        <f t="shared" si="21"/>
        <v/>
      </c>
      <c r="AK15" s="96"/>
      <c r="AL15" s="96"/>
      <c r="AM15" s="150">
        <f t="shared" ref="AM15:AM19" si="41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STAFF_DAYS!E16</f>
        <v>2</v>
      </c>
      <c r="F16" s="94">
        <f t="shared" si="30"/>
        <v>720</v>
      </c>
      <c r="G16" s="95">
        <f t="shared" si="31"/>
        <v>36</v>
      </c>
      <c r="H16" s="96"/>
      <c r="I16" s="96"/>
      <c r="J16" s="96"/>
      <c r="K16" s="96"/>
      <c r="L16" s="150">
        <f t="shared" si="32"/>
        <v>756</v>
      </c>
      <c r="N16" s="241"/>
      <c r="O16" s="95">
        <f t="shared" si="33"/>
        <v>0</v>
      </c>
      <c r="P16" s="95">
        <f t="shared" si="34"/>
        <v>0</v>
      </c>
      <c r="Q16" s="96"/>
      <c r="R16" s="96" t="str">
        <f t="shared" si="19"/>
        <v/>
      </c>
      <c r="S16" s="96"/>
      <c r="T16" s="96"/>
      <c r="U16" s="150">
        <f t="shared" si="35"/>
        <v>0</v>
      </c>
      <c r="W16" s="241">
        <f>E16*0.5</f>
        <v>1</v>
      </c>
      <c r="X16" s="95">
        <f t="shared" si="36"/>
        <v>360</v>
      </c>
      <c r="Y16" s="95">
        <f t="shared" si="37"/>
        <v>18</v>
      </c>
      <c r="Z16" s="96"/>
      <c r="AA16" s="96" t="str">
        <f t="shared" si="20"/>
        <v/>
      </c>
      <c r="AB16" s="96"/>
      <c r="AC16" s="96"/>
      <c r="AD16" s="150">
        <f t="shared" si="38"/>
        <v>378</v>
      </c>
      <c r="AF16" s="241">
        <f>E16*0.5</f>
        <v>1</v>
      </c>
      <c r="AG16" s="95">
        <f t="shared" si="39"/>
        <v>360</v>
      </c>
      <c r="AH16" s="95">
        <f t="shared" si="40"/>
        <v>18</v>
      </c>
      <c r="AI16" s="96"/>
      <c r="AJ16" s="96" t="str">
        <f t="shared" si="21"/>
        <v/>
      </c>
      <c r="AK16" s="96"/>
      <c r="AL16" s="96"/>
      <c r="AM16" s="150">
        <f t="shared" si="41"/>
        <v>378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STAFF_DAYS!E17</f>
        <v>2</v>
      </c>
      <c r="F17" s="94">
        <f t="shared" si="30"/>
        <v>720</v>
      </c>
      <c r="G17" s="95">
        <f t="shared" si="31"/>
        <v>36</v>
      </c>
      <c r="H17" s="96"/>
      <c r="I17" s="96"/>
      <c r="J17" s="96"/>
      <c r="K17" s="96"/>
      <c r="L17" s="150">
        <f t="shared" si="32"/>
        <v>756</v>
      </c>
      <c r="N17" s="241"/>
      <c r="O17" s="95">
        <f t="shared" si="33"/>
        <v>0</v>
      </c>
      <c r="P17" s="95">
        <f t="shared" si="34"/>
        <v>0</v>
      </c>
      <c r="Q17" s="96"/>
      <c r="R17" s="96" t="str">
        <f t="shared" si="19"/>
        <v/>
      </c>
      <c r="S17" s="96"/>
      <c r="T17" s="96"/>
      <c r="U17" s="150">
        <f t="shared" si="35"/>
        <v>0</v>
      </c>
      <c r="W17" s="241"/>
      <c r="X17" s="95">
        <f t="shared" si="36"/>
        <v>0</v>
      </c>
      <c r="Y17" s="95">
        <f t="shared" si="37"/>
        <v>0</v>
      </c>
      <c r="Z17" s="96"/>
      <c r="AA17" s="96" t="str">
        <f t="shared" si="20"/>
        <v/>
      </c>
      <c r="AB17" s="96"/>
      <c r="AC17" s="96"/>
      <c r="AD17" s="150">
        <f t="shared" si="38"/>
        <v>0</v>
      </c>
      <c r="AF17" s="241">
        <f>E17</f>
        <v>2</v>
      </c>
      <c r="AG17" s="95">
        <f t="shared" si="39"/>
        <v>720</v>
      </c>
      <c r="AH17" s="95">
        <f t="shared" si="40"/>
        <v>36</v>
      </c>
      <c r="AI17" s="96"/>
      <c r="AJ17" s="96" t="str">
        <f t="shared" si="21"/>
        <v/>
      </c>
      <c r="AK17" s="96"/>
      <c r="AL17" s="96"/>
      <c r="AM17" s="150">
        <f t="shared" si="41"/>
        <v>756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STAFF_DAYS!E18</f>
        <v>0</v>
      </c>
      <c r="F18" s="94">
        <f t="shared" si="30"/>
        <v>0</v>
      </c>
      <c r="G18" s="95">
        <f t="shared" si="31"/>
        <v>0</v>
      </c>
      <c r="H18" s="96"/>
      <c r="I18" s="96"/>
      <c r="J18" s="96"/>
      <c r="K18" s="96"/>
      <c r="L18" s="150">
        <f t="shared" si="32"/>
        <v>0</v>
      </c>
      <c r="N18" s="241"/>
      <c r="O18" s="95">
        <f t="shared" si="33"/>
        <v>0</v>
      </c>
      <c r="P18" s="95">
        <f t="shared" si="34"/>
        <v>0</v>
      </c>
      <c r="Q18" s="96"/>
      <c r="R18" s="96" t="str">
        <f t="shared" si="19"/>
        <v/>
      </c>
      <c r="S18" s="96"/>
      <c r="T18" s="96"/>
      <c r="U18" s="150">
        <f t="shared" si="35"/>
        <v>0</v>
      </c>
      <c r="W18" s="241"/>
      <c r="X18" s="95">
        <f t="shared" si="36"/>
        <v>0</v>
      </c>
      <c r="Y18" s="95">
        <f t="shared" si="37"/>
        <v>0</v>
      </c>
      <c r="Z18" s="96"/>
      <c r="AA18" s="96" t="str">
        <f t="shared" si="20"/>
        <v/>
      </c>
      <c r="AB18" s="96"/>
      <c r="AC18" s="96"/>
      <c r="AD18" s="150">
        <f t="shared" si="38"/>
        <v>0</v>
      </c>
      <c r="AF18" s="241"/>
      <c r="AG18" s="95">
        <f t="shared" si="39"/>
        <v>0</v>
      </c>
      <c r="AH18" s="95">
        <f t="shared" si="40"/>
        <v>0</v>
      </c>
      <c r="AI18" s="96"/>
      <c r="AJ18" s="96" t="str">
        <f t="shared" si="21"/>
        <v/>
      </c>
      <c r="AK18" s="96"/>
      <c r="AL18" s="96"/>
      <c r="AM18" s="150">
        <f t="shared" si="41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STAFF_DAYS!E19</f>
        <v>0</v>
      </c>
      <c r="F19" s="94">
        <f t="shared" si="30"/>
        <v>0</v>
      </c>
      <c r="G19" s="95">
        <f t="shared" si="31"/>
        <v>0</v>
      </c>
      <c r="H19" s="96"/>
      <c r="I19" s="96"/>
      <c r="J19" s="96"/>
      <c r="K19" s="96"/>
      <c r="L19" s="150">
        <f t="shared" si="32"/>
        <v>0</v>
      </c>
      <c r="N19" s="241"/>
      <c r="O19" s="95">
        <f t="shared" si="33"/>
        <v>0</v>
      </c>
      <c r="P19" s="95">
        <f t="shared" si="34"/>
        <v>0</v>
      </c>
      <c r="Q19" s="96"/>
      <c r="R19" s="96" t="str">
        <f t="shared" si="19"/>
        <v/>
      </c>
      <c r="S19" s="96"/>
      <c r="T19" s="96"/>
      <c r="U19" s="150">
        <f t="shared" si="35"/>
        <v>0</v>
      </c>
      <c r="W19" s="241"/>
      <c r="X19" s="95">
        <f t="shared" si="36"/>
        <v>0</v>
      </c>
      <c r="Y19" s="95">
        <f t="shared" si="37"/>
        <v>0</v>
      </c>
      <c r="Z19" s="96"/>
      <c r="AA19" s="96" t="str">
        <f t="shared" si="20"/>
        <v/>
      </c>
      <c r="AB19" s="96"/>
      <c r="AC19" s="96"/>
      <c r="AD19" s="150">
        <f t="shared" si="38"/>
        <v>0</v>
      </c>
      <c r="AF19" s="241"/>
      <c r="AG19" s="95">
        <f t="shared" si="39"/>
        <v>0</v>
      </c>
      <c r="AH19" s="95">
        <f t="shared" si="40"/>
        <v>0</v>
      </c>
      <c r="AI19" s="96"/>
      <c r="AJ19" s="96" t="str">
        <f t="shared" si="21"/>
        <v/>
      </c>
      <c r="AK19" s="96"/>
      <c r="AL19" s="96"/>
      <c r="AM19" s="150">
        <f t="shared" si="41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STAFF_DAYS!E20</f>
        <v>27</v>
      </c>
      <c r="F20" s="90">
        <f>SUM(F21:F25)</f>
        <v>9720</v>
      </c>
      <c r="G20" s="90">
        <f t="shared" ref="G20" si="42">SUM(G21:G25)</f>
        <v>486</v>
      </c>
      <c r="H20" s="90">
        <f t="shared" ref="H20" si="43">SUM(H21:H25)</f>
        <v>0</v>
      </c>
      <c r="I20" s="90"/>
      <c r="J20" s="90">
        <f t="shared" ref="J20" si="44">SUM(J21:J25)</f>
        <v>38000</v>
      </c>
      <c r="K20" s="90">
        <f t="shared" ref="K20" si="45">SUM(K21:K25)</f>
        <v>0</v>
      </c>
      <c r="L20" s="91">
        <f t="shared" ref="L20" si="46">SUM(L21:L25)</f>
        <v>48206</v>
      </c>
      <c r="N20" s="159">
        <f>SUM(N21:N25)</f>
        <v>9</v>
      </c>
      <c r="O20" s="90">
        <f>SUM(O21:O25)</f>
        <v>3240</v>
      </c>
      <c r="P20" s="90">
        <f t="shared" ref="P20:U20" si="47">SUM(P21:P25)</f>
        <v>162</v>
      </c>
      <c r="Q20" s="90">
        <f t="shared" si="47"/>
        <v>0</v>
      </c>
      <c r="R20" s="90"/>
      <c r="S20" s="90">
        <f t="shared" si="47"/>
        <v>6000</v>
      </c>
      <c r="T20" s="90">
        <f t="shared" si="47"/>
        <v>0</v>
      </c>
      <c r="U20" s="91">
        <f t="shared" si="47"/>
        <v>9402</v>
      </c>
      <c r="W20" s="159">
        <f>SUM(W21:W25)</f>
        <v>9</v>
      </c>
      <c r="X20" s="90">
        <f>SUM(X21:X25)</f>
        <v>3240</v>
      </c>
      <c r="Y20" s="90">
        <f t="shared" ref="Y20:AD20" si="48">SUM(Y21:Y25)</f>
        <v>162</v>
      </c>
      <c r="Z20" s="90">
        <f t="shared" si="48"/>
        <v>0</v>
      </c>
      <c r="AA20" s="90"/>
      <c r="AB20" s="90">
        <f t="shared" si="48"/>
        <v>16000</v>
      </c>
      <c r="AC20" s="90">
        <f t="shared" si="48"/>
        <v>0</v>
      </c>
      <c r="AD20" s="91">
        <f t="shared" si="48"/>
        <v>19402</v>
      </c>
      <c r="AF20" s="159">
        <f>SUM(AF21:AF25)</f>
        <v>9</v>
      </c>
      <c r="AG20" s="90">
        <f>SUM(AG21:AG25)</f>
        <v>3240</v>
      </c>
      <c r="AH20" s="90">
        <f t="shared" ref="AH20:AM20" si="49">SUM(AH21:AH25)</f>
        <v>162</v>
      </c>
      <c r="AI20" s="90">
        <f t="shared" si="49"/>
        <v>0</v>
      </c>
      <c r="AJ20" s="90"/>
      <c r="AK20" s="90">
        <f t="shared" si="49"/>
        <v>16000</v>
      </c>
      <c r="AL20" s="90">
        <f t="shared" si="49"/>
        <v>0</v>
      </c>
      <c r="AM20" s="91">
        <f t="shared" si="49"/>
        <v>19402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STAFF_DAYS!E21</f>
        <v>12</v>
      </c>
      <c r="F21" s="94">
        <f t="shared" ref="F21:F25" si="50">E21*F$2</f>
        <v>4320</v>
      </c>
      <c r="G21" s="95">
        <f t="shared" ref="G21:G25" si="51">F21*0.05</f>
        <v>216</v>
      </c>
      <c r="H21" s="96"/>
      <c r="I21" s="96" t="s">
        <v>201</v>
      </c>
      <c r="J21" s="96">
        <v>10000</v>
      </c>
      <c r="K21" s="96"/>
      <c r="L21" s="150">
        <f t="shared" ref="L21:L25" si="52">SUM(F21:K21)</f>
        <v>14536</v>
      </c>
      <c r="N21" s="241">
        <v>4</v>
      </c>
      <c r="O21" s="95">
        <f t="shared" ref="O21:O25" si="53">N21*F$2</f>
        <v>1440</v>
      </c>
      <c r="P21" s="95">
        <f t="shared" ref="P21:P25" si="54">O21*0.05</f>
        <v>72</v>
      </c>
      <c r="Q21" s="96"/>
      <c r="R21" s="96" t="str">
        <f t="shared" si="19"/>
        <v>First Level Control</v>
      </c>
      <c r="S21" s="96">
        <v>2000</v>
      </c>
      <c r="T21" s="96"/>
      <c r="U21" s="150">
        <f t="shared" ref="U21:U25" si="55">SUM(O21:T21)</f>
        <v>3512</v>
      </c>
      <c r="W21" s="241">
        <v>4</v>
      </c>
      <c r="X21" s="95">
        <f t="shared" ref="X21:X25" si="56">W21*F$2</f>
        <v>1440</v>
      </c>
      <c r="Y21" s="95">
        <f t="shared" ref="Y21:Y25" si="57">X21*0.05</f>
        <v>72</v>
      </c>
      <c r="Z21" s="96"/>
      <c r="AA21" s="96" t="str">
        <f t="shared" si="20"/>
        <v>First Level Control</v>
      </c>
      <c r="AB21" s="96">
        <v>4000</v>
      </c>
      <c r="AC21" s="96"/>
      <c r="AD21" s="150">
        <f t="shared" ref="AD21:AD25" si="58">SUM(X21:AC21)</f>
        <v>5512</v>
      </c>
      <c r="AF21" s="241">
        <v>4</v>
      </c>
      <c r="AG21" s="95">
        <f t="shared" ref="AG21:AG25" si="59">AF21*F$2</f>
        <v>1440</v>
      </c>
      <c r="AH21" s="95">
        <f t="shared" ref="AH21:AH25" si="60">AG21*0.05</f>
        <v>72</v>
      </c>
      <c r="AI21" s="96"/>
      <c r="AJ21" s="96" t="str">
        <f t="shared" si="21"/>
        <v>First Level Control</v>
      </c>
      <c r="AK21" s="96">
        <v>4000</v>
      </c>
      <c r="AL21" s="96"/>
      <c r="AM21" s="150">
        <f t="shared" ref="AM21:AM25" si="61">SUM(AG21:AL21)</f>
        <v>5512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STAFF_DAYS!E22</f>
        <v>12</v>
      </c>
      <c r="F22" s="94">
        <f t="shared" si="50"/>
        <v>4320</v>
      </c>
      <c r="G22" s="95">
        <f t="shared" si="51"/>
        <v>216</v>
      </c>
      <c r="H22" s="96"/>
      <c r="I22" s="96" t="s">
        <v>203</v>
      </c>
      <c r="J22" s="96">
        <v>28000</v>
      </c>
      <c r="K22" s="96"/>
      <c r="L22" s="150">
        <f t="shared" si="52"/>
        <v>32536</v>
      </c>
      <c r="N22" s="241">
        <v>4</v>
      </c>
      <c r="O22" s="95">
        <f t="shared" si="53"/>
        <v>1440</v>
      </c>
      <c r="P22" s="95">
        <f t="shared" si="54"/>
        <v>72</v>
      </c>
      <c r="Q22" s="96"/>
      <c r="R22" s="96" t="str">
        <f t="shared" si="19"/>
        <v>Ext. Project Coordination</v>
      </c>
      <c r="S22" s="96">
        <v>4000</v>
      </c>
      <c r="T22" s="96"/>
      <c r="U22" s="150">
        <f t="shared" si="55"/>
        <v>5512</v>
      </c>
      <c r="W22" s="241">
        <v>4</v>
      </c>
      <c r="X22" s="95">
        <f t="shared" si="56"/>
        <v>1440</v>
      </c>
      <c r="Y22" s="95">
        <f t="shared" si="57"/>
        <v>72</v>
      </c>
      <c r="Z22" s="96"/>
      <c r="AA22" s="96" t="str">
        <f t="shared" si="20"/>
        <v>Ext. Project Coordination</v>
      </c>
      <c r="AB22" s="96">
        <v>12000</v>
      </c>
      <c r="AC22" s="96"/>
      <c r="AD22" s="150">
        <f t="shared" si="58"/>
        <v>13512</v>
      </c>
      <c r="AF22" s="241">
        <v>4</v>
      </c>
      <c r="AG22" s="95">
        <f t="shared" si="59"/>
        <v>1440</v>
      </c>
      <c r="AH22" s="95">
        <f t="shared" si="60"/>
        <v>72</v>
      </c>
      <c r="AI22" s="96"/>
      <c r="AJ22" s="96" t="str">
        <f t="shared" si="21"/>
        <v>Ext. Project Coordination</v>
      </c>
      <c r="AK22" s="96">
        <v>12000</v>
      </c>
      <c r="AL22" s="96"/>
      <c r="AM22" s="150">
        <f t="shared" si="61"/>
        <v>13512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STAFF_DAYS!E23</f>
        <v>3</v>
      </c>
      <c r="F23" s="94">
        <f t="shared" si="50"/>
        <v>1080</v>
      </c>
      <c r="G23" s="95">
        <f t="shared" si="51"/>
        <v>54</v>
      </c>
      <c r="H23" s="96"/>
      <c r="I23" s="96"/>
      <c r="J23" s="96"/>
      <c r="K23" s="96"/>
      <c r="L23" s="150">
        <f t="shared" si="52"/>
        <v>1134</v>
      </c>
      <c r="N23" s="241">
        <v>1</v>
      </c>
      <c r="O23" s="95">
        <f t="shared" si="53"/>
        <v>360</v>
      </c>
      <c r="P23" s="95">
        <f t="shared" si="54"/>
        <v>18</v>
      </c>
      <c r="Q23" s="96"/>
      <c r="R23" s="96" t="str">
        <f t="shared" si="19"/>
        <v/>
      </c>
      <c r="S23" s="96"/>
      <c r="T23" s="96"/>
      <c r="U23" s="150">
        <f t="shared" si="55"/>
        <v>378</v>
      </c>
      <c r="W23" s="241">
        <v>1</v>
      </c>
      <c r="X23" s="95">
        <f t="shared" si="56"/>
        <v>360</v>
      </c>
      <c r="Y23" s="95">
        <f t="shared" si="57"/>
        <v>18</v>
      </c>
      <c r="Z23" s="96"/>
      <c r="AA23" s="96" t="str">
        <f t="shared" si="20"/>
        <v/>
      </c>
      <c r="AB23" s="96"/>
      <c r="AC23" s="96"/>
      <c r="AD23" s="150">
        <f t="shared" si="58"/>
        <v>378</v>
      </c>
      <c r="AF23" s="241">
        <v>1</v>
      </c>
      <c r="AG23" s="95">
        <f t="shared" si="59"/>
        <v>360</v>
      </c>
      <c r="AH23" s="95">
        <f t="shared" si="60"/>
        <v>18</v>
      </c>
      <c r="AI23" s="96"/>
      <c r="AJ23" s="96" t="str">
        <f t="shared" si="21"/>
        <v/>
      </c>
      <c r="AK23" s="96"/>
      <c r="AL23" s="96"/>
      <c r="AM23" s="150">
        <f t="shared" si="61"/>
        <v>378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STAFF_DAYS!E24</f>
        <v>0</v>
      </c>
      <c r="F24" s="94">
        <f t="shared" si="50"/>
        <v>0</v>
      </c>
      <c r="G24" s="95">
        <f t="shared" si="51"/>
        <v>0</v>
      </c>
      <c r="H24" s="96"/>
      <c r="I24" s="96"/>
      <c r="J24" s="96"/>
      <c r="K24" s="96"/>
      <c r="L24" s="150">
        <f t="shared" si="52"/>
        <v>0</v>
      </c>
      <c r="N24" s="241"/>
      <c r="O24" s="95">
        <f t="shared" si="53"/>
        <v>0</v>
      </c>
      <c r="P24" s="95">
        <f t="shared" si="54"/>
        <v>0</v>
      </c>
      <c r="Q24" s="96"/>
      <c r="R24" s="96" t="str">
        <f t="shared" si="19"/>
        <v/>
      </c>
      <c r="S24" s="96"/>
      <c r="T24" s="96"/>
      <c r="U24" s="150">
        <f t="shared" si="55"/>
        <v>0</v>
      </c>
      <c r="W24" s="241"/>
      <c r="X24" s="95">
        <f t="shared" si="56"/>
        <v>0</v>
      </c>
      <c r="Y24" s="95">
        <f t="shared" si="57"/>
        <v>0</v>
      </c>
      <c r="Z24" s="96"/>
      <c r="AA24" s="96" t="str">
        <f t="shared" si="20"/>
        <v/>
      </c>
      <c r="AB24" s="96"/>
      <c r="AC24" s="96"/>
      <c r="AD24" s="150">
        <f t="shared" si="58"/>
        <v>0</v>
      </c>
      <c r="AF24" s="241"/>
      <c r="AG24" s="95">
        <f t="shared" si="59"/>
        <v>0</v>
      </c>
      <c r="AH24" s="95">
        <f t="shared" si="60"/>
        <v>0</v>
      </c>
      <c r="AI24" s="96"/>
      <c r="AJ24" s="96" t="str">
        <f t="shared" si="21"/>
        <v/>
      </c>
      <c r="AK24" s="96"/>
      <c r="AL24" s="96"/>
      <c r="AM24" s="150">
        <f t="shared" si="61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STAFF_DAYS!E25</f>
        <v>0</v>
      </c>
      <c r="F25" s="99">
        <f t="shared" si="50"/>
        <v>0</v>
      </c>
      <c r="G25" s="100">
        <f t="shared" si="51"/>
        <v>0</v>
      </c>
      <c r="H25" s="101"/>
      <c r="I25" s="101"/>
      <c r="J25" s="101"/>
      <c r="K25" s="101"/>
      <c r="L25" s="151">
        <f t="shared" si="52"/>
        <v>0</v>
      </c>
      <c r="N25" s="241"/>
      <c r="O25" s="100">
        <f t="shared" si="53"/>
        <v>0</v>
      </c>
      <c r="P25" s="100">
        <f t="shared" si="54"/>
        <v>0</v>
      </c>
      <c r="Q25" s="101"/>
      <c r="R25" s="101" t="str">
        <f t="shared" si="19"/>
        <v/>
      </c>
      <c r="S25" s="101"/>
      <c r="T25" s="101"/>
      <c r="U25" s="151">
        <f t="shared" si="55"/>
        <v>0</v>
      </c>
      <c r="W25" s="241"/>
      <c r="X25" s="100">
        <f t="shared" si="56"/>
        <v>0</v>
      </c>
      <c r="Y25" s="100">
        <f t="shared" si="57"/>
        <v>0</v>
      </c>
      <c r="Z25" s="101"/>
      <c r="AA25" s="101" t="str">
        <f t="shared" si="20"/>
        <v/>
      </c>
      <c r="AB25" s="101"/>
      <c r="AC25" s="101"/>
      <c r="AD25" s="151">
        <f t="shared" si="58"/>
        <v>0</v>
      </c>
      <c r="AF25" s="241"/>
      <c r="AG25" s="100">
        <f t="shared" si="59"/>
        <v>0</v>
      </c>
      <c r="AH25" s="100">
        <f t="shared" si="60"/>
        <v>0</v>
      </c>
      <c r="AI25" s="101"/>
      <c r="AJ25" s="101" t="str">
        <f t="shared" si="21"/>
        <v/>
      </c>
      <c r="AK25" s="101"/>
      <c r="AL25" s="101"/>
      <c r="AM25" s="151">
        <f t="shared" si="61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STAFF_DAYS!E26</f>
        <v>52</v>
      </c>
      <c r="F26" s="104">
        <f>SUM(F8,F14,F20)</f>
        <v>18720</v>
      </c>
      <c r="G26" s="104">
        <f t="shared" ref="G26:L26" si="62">SUM(G8,G14,G20)</f>
        <v>936</v>
      </c>
      <c r="H26" s="104">
        <f t="shared" si="62"/>
        <v>0</v>
      </c>
      <c r="I26" s="104"/>
      <c r="J26" s="104">
        <f t="shared" si="62"/>
        <v>38000</v>
      </c>
      <c r="K26" s="104">
        <f t="shared" si="62"/>
        <v>0</v>
      </c>
      <c r="L26" s="105">
        <f t="shared" si="62"/>
        <v>57656</v>
      </c>
      <c r="N26" s="160">
        <f>SUM(N8,N14,N20)</f>
        <v>18</v>
      </c>
      <c r="O26" s="104">
        <f>SUM(O8,O14,O20)</f>
        <v>6480</v>
      </c>
      <c r="P26" s="104">
        <f t="shared" ref="P26:U26" si="63">SUM(P8,P14,P20)</f>
        <v>324</v>
      </c>
      <c r="Q26" s="104">
        <f t="shared" si="63"/>
        <v>0</v>
      </c>
      <c r="R26" s="104"/>
      <c r="S26" s="104">
        <f t="shared" si="63"/>
        <v>6000</v>
      </c>
      <c r="T26" s="104">
        <f t="shared" si="63"/>
        <v>0</v>
      </c>
      <c r="U26" s="105">
        <f t="shared" si="63"/>
        <v>12804</v>
      </c>
      <c r="W26" s="160">
        <f>SUM(W8,W14,W20)</f>
        <v>16</v>
      </c>
      <c r="X26" s="104">
        <f>SUM(X8,X14,X20)</f>
        <v>5760</v>
      </c>
      <c r="Y26" s="104">
        <f t="shared" ref="Y26:AD26" si="64">SUM(Y8,Y14,Y20)</f>
        <v>288</v>
      </c>
      <c r="Z26" s="104">
        <f t="shared" si="64"/>
        <v>0</v>
      </c>
      <c r="AA26" s="104"/>
      <c r="AB26" s="104">
        <f t="shared" si="64"/>
        <v>16000</v>
      </c>
      <c r="AC26" s="104">
        <f t="shared" si="64"/>
        <v>0</v>
      </c>
      <c r="AD26" s="105">
        <f t="shared" si="64"/>
        <v>22048</v>
      </c>
      <c r="AF26" s="160">
        <f>SUM(AF8,AF14,AF20)</f>
        <v>18</v>
      </c>
      <c r="AG26" s="104">
        <f>SUM(AG8,AG14,AG20)</f>
        <v>6480</v>
      </c>
      <c r="AH26" s="104">
        <f t="shared" ref="AH26:AM26" si="65">SUM(AH8,AH14,AH20)</f>
        <v>324</v>
      </c>
      <c r="AI26" s="104">
        <f t="shared" si="65"/>
        <v>0</v>
      </c>
      <c r="AJ26" s="104"/>
      <c r="AK26" s="104">
        <f t="shared" si="65"/>
        <v>16000</v>
      </c>
      <c r="AL26" s="104">
        <f t="shared" si="65"/>
        <v>0</v>
      </c>
      <c r="AM26" s="105">
        <f t="shared" si="65"/>
        <v>22804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/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STAFF_DAYS!E28</f>
        <v>104</v>
      </c>
      <c r="F28" s="110">
        <f>SUM(F29:F43)</f>
        <v>37440</v>
      </c>
      <c r="G28" s="110">
        <f t="shared" ref="G28:L28" si="66">SUM(G29:G43)</f>
        <v>1872</v>
      </c>
      <c r="H28" s="110">
        <f t="shared" si="66"/>
        <v>18650</v>
      </c>
      <c r="I28" s="110"/>
      <c r="J28" s="110">
        <f t="shared" si="66"/>
        <v>25550</v>
      </c>
      <c r="K28" s="110">
        <f t="shared" si="66"/>
        <v>0</v>
      </c>
      <c r="L28" s="111">
        <f t="shared" si="66"/>
        <v>83512</v>
      </c>
      <c r="N28" s="161">
        <f>SUM(N29:N43)</f>
        <v>42</v>
      </c>
      <c r="O28" s="110">
        <f>SUM(O29:O43)</f>
        <v>15120</v>
      </c>
      <c r="P28" s="110">
        <f t="shared" ref="P28:U28" si="67">SUM(P29:P43)</f>
        <v>756</v>
      </c>
      <c r="Q28" s="110">
        <f t="shared" si="67"/>
        <v>7400</v>
      </c>
      <c r="R28" s="110"/>
      <c r="S28" s="110">
        <f t="shared" si="67"/>
        <v>18300</v>
      </c>
      <c r="T28" s="110">
        <f t="shared" si="67"/>
        <v>0</v>
      </c>
      <c r="U28" s="111">
        <f t="shared" si="67"/>
        <v>41576</v>
      </c>
      <c r="W28" s="161">
        <f>SUM(W29:W43)</f>
        <v>31</v>
      </c>
      <c r="X28" s="110">
        <f>SUM(X29:X43)</f>
        <v>11160</v>
      </c>
      <c r="Y28" s="110">
        <f t="shared" ref="Y28:AD28" si="68">SUM(Y29:Y43)</f>
        <v>558</v>
      </c>
      <c r="Z28" s="110">
        <f t="shared" si="68"/>
        <v>4650</v>
      </c>
      <c r="AA28" s="110"/>
      <c r="AB28" s="110">
        <f t="shared" si="68"/>
        <v>3450</v>
      </c>
      <c r="AC28" s="110">
        <f t="shared" si="68"/>
        <v>0</v>
      </c>
      <c r="AD28" s="111">
        <f t="shared" si="68"/>
        <v>19818</v>
      </c>
      <c r="AF28" s="161">
        <f>SUM(AF29:AF43)</f>
        <v>31</v>
      </c>
      <c r="AG28" s="110">
        <f>SUM(AG29:AG43)</f>
        <v>11160</v>
      </c>
      <c r="AH28" s="110">
        <f t="shared" ref="AH28:AM28" si="69">SUM(AH29:AH43)</f>
        <v>558</v>
      </c>
      <c r="AI28" s="110">
        <f t="shared" si="69"/>
        <v>6600</v>
      </c>
      <c r="AJ28" s="110"/>
      <c r="AK28" s="110">
        <f t="shared" si="69"/>
        <v>3800</v>
      </c>
      <c r="AL28" s="110">
        <f t="shared" si="69"/>
        <v>0</v>
      </c>
      <c r="AM28" s="111">
        <f t="shared" si="69"/>
        <v>22118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STAFF_DAYS!E29</f>
        <v>4</v>
      </c>
      <c r="F29" s="114">
        <f t="shared" ref="F29:F43" si="70">E29*F$2</f>
        <v>1440</v>
      </c>
      <c r="G29" s="115">
        <f t="shared" ref="G29:G43" si="71">F29*0.05</f>
        <v>72</v>
      </c>
      <c r="H29" s="116"/>
      <c r="I29" s="116"/>
      <c r="J29" s="116"/>
      <c r="K29" s="116"/>
      <c r="L29" s="152">
        <f t="shared" ref="L29:L43" si="72">SUM(F29:K29)</f>
        <v>1512</v>
      </c>
      <c r="N29" s="242">
        <v>4</v>
      </c>
      <c r="O29" s="115">
        <f t="shared" ref="O29:O43" si="73">N29*F$2</f>
        <v>1440</v>
      </c>
      <c r="P29" s="115">
        <f t="shared" ref="P29:P43" si="74">O29*0.05</f>
        <v>72</v>
      </c>
      <c r="Q29" s="116"/>
      <c r="R29" s="116" t="str">
        <f t="shared" ref="R29:R43" si="75">IF(ISBLANK($I29),"",$I29)</f>
        <v/>
      </c>
      <c r="S29" s="116"/>
      <c r="T29" s="116"/>
      <c r="U29" s="152">
        <f t="shared" ref="U29:U43" si="76">SUM(O29:T29)</f>
        <v>1512</v>
      </c>
      <c r="W29" s="242"/>
      <c r="X29" s="115">
        <f t="shared" ref="X29:X43" si="77">W29*F$2</f>
        <v>0</v>
      </c>
      <c r="Y29" s="115">
        <f t="shared" ref="Y29:Y43" si="78">X29*0.05</f>
        <v>0</v>
      </c>
      <c r="Z29" s="116"/>
      <c r="AA29" s="116" t="str">
        <f t="shared" ref="AA29:AA43" si="79">IF(ISBLANK($I29),"",$I29)</f>
        <v/>
      </c>
      <c r="AB29" s="116"/>
      <c r="AC29" s="116"/>
      <c r="AD29" s="152">
        <f t="shared" ref="AD29:AD43" si="80">SUM(X29:AC29)</f>
        <v>0</v>
      </c>
      <c r="AF29" s="242"/>
      <c r="AG29" s="115">
        <f t="shared" ref="AG29:AG43" si="81">AF29*F$2</f>
        <v>0</v>
      </c>
      <c r="AH29" s="115">
        <f t="shared" ref="AH29:AH43" si="82">AG29*0.05</f>
        <v>0</v>
      </c>
      <c r="AI29" s="116"/>
      <c r="AJ29" s="116" t="str">
        <f t="shared" ref="AJ29:AJ43" si="83">IF(ISBLANK($I29),"",$I29)</f>
        <v/>
      </c>
      <c r="AK29" s="116"/>
      <c r="AL29" s="116"/>
      <c r="AM29" s="152">
        <f t="shared" ref="AM29:AM43" si="84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STAFF_DAYS!E30</f>
        <v>12</v>
      </c>
      <c r="F30" s="114">
        <f t="shared" si="70"/>
        <v>4320</v>
      </c>
      <c r="G30" s="115">
        <f t="shared" si="71"/>
        <v>216</v>
      </c>
      <c r="H30" s="116">
        <v>3500</v>
      </c>
      <c r="I30" s="116" t="s">
        <v>206</v>
      </c>
      <c r="J30" s="116">
        <v>7600</v>
      </c>
      <c r="K30" s="116"/>
      <c r="L30" s="152">
        <f t="shared" si="72"/>
        <v>15636</v>
      </c>
      <c r="N30" s="242">
        <v>12</v>
      </c>
      <c r="O30" s="115">
        <f t="shared" si="73"/>
        <v>4320</v>
      </c>
      <c r="P30" s="115">
        <f t="shared" si="74"/>
        <v>216</v>
      </c>
      <c r="Q30" s="116">
        <f>H30</f>
        <v>3500</v>
      </c>
      <c r="R30" s="116" t="str">
        <f t="shared" si="75"/>
        <v>Exp. &amp; non-staff Travel</v>
      </c>
      <c r="S30" s="116">
        <v>7600</v>
      </c>
      <c r="T30" s="116"/>
      <c r="U30" s="152">
        <f t="shared" si="76"/>
        <v>15636</v>
      </c>
      <c r="W30" s="242"/>
      <c r="X30" s="115">
        <f t="shared" si="77"/>
        <v>0</v>
      </c>
      <c r="Y30" s="115">
        <f t="shared" si="78"/>
        <v>0</v>
      </c>
      <c r="Z30" s="116"/>
      <c r="AA30" s="116" t="str">
        <f t="shared" si="79"/>
        <v>Exp. &amp; non-staff Travel</v>
      </c>
      <c r="AB30" s="116"/>
      <c r="AC30" s="116"/>
      <c r="AD30" s="152">
        <f t="shared" si="80"/>
        <v>0</v>
      </c>
      <c r="AF30" s="242"/>
      <c r="AG30" s="115">
        <f t="shared" si="81"/>
        <v>0</v>
      </c>
      <c r="AH30" s="115">
        <f t="shared" si="82"/>
        <v>0</v>
      </c>
      <c r="AI30" s="116"/>
      <c r="AJ30" s="116" t="str">
        <f t="shared" si="83"/>
        <v>Exp. &amp; non-staff Travel</v>
      </c>
      <c r="AK30" s="116"/>
      <c r="AL30" s="116"/>
      <c r="AM30" s="152">
        <f t="shared" si="84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STAFF_DAYS!E31</f>
        <v>8</v>
      </c>
      <c r="F31" s="114">
        <f t="shared" si="70"/>
        <v>2880</v>
      </c>
      <c r="G31" s="115">
        <f t="shared" si="71"/>
        <v>144</v>
      </c>
      <c r="H31" s="116">
        <v>0</v>
      </c>
      <c r="I31" s="116" t="s">
        <v>204</v>
      </c>
      <c r="J31" s="116">
        <v>8000</v>
      </c>
      <c r="K31" s="116"/>
      <c r="L31" s="152">
        <f t="shared" si="72"/>
        <v>11024</v>
      </c>
      <c r="N31" s="242">
        <v>8</v>
      </c>
      <c r="O31" s="115">
        <f t="shared" si="73"/>
        <v>2880</v>
      </c>
      <c r="P31" s="115">
        <f t="shared" si="74"/>
        <v>144</v>
      </c>
      <c r="Q31" s="116">
        <f t="shared" ref="Q31:Q32" si="85">H31</f>
        <v>0</v>
      </c>
      <c r="R31" s="116" t="str">
        <f t="shared" si="75"/>
        <v>Ext. Meeting Organisation</v>
      </c>
      <c r="S31" s="116">
        <v>8000</v>
      </c>
      <c r="T31" s="116"/>
      <c r="U31" s="152">
        <f t="shared" si="76"/>
        <v>11024</v>
      </c>
      <c r="W31" s="242"/>
      <c r="X31" s="115">
        <f t="shared" si="77"/>
        <v>0</v>
      </c>
      <c r="Y31" s="115">
        <f t="shared" si="78"/>
        <v>0</v>
      </c>
      <c r="Z31" s="116"/>
      <c r="AA31" s="116" t="str">
        <f t="shared" si="79"/>
        <v>Ext. Meeting Organisation</v>
      </c>
      <c r="AB31" s="116"/>
      <c r="AC31" s="116"/>
      <c r="AD31" s="152">
        <f t="shared" si="80"/>
        <v>0</v>
      </c>
      <c r="AF31" s="242"/>
      <c r="AG31" s="115">
        <f t="shared" si="81"/>
        <v>0</v>
      </c>
      <c r="AH31" s="115">
        <f t="shared" si="82"/>
        <v>0</v>
      </c>
      <c r="AI31" s="116"/>
      <c r="AJ31" s="116" t="str">
        <f t="shared" si="83"/>
        <v>Ext. Meeting Organisation</v>
      </c>
      <c r="AK31" s="116"/>
      <c r="AL31" s="116"/>
      <c r="AM31" s="152">
        <f t="shared" si="84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STAFF_DAYS!E32</f>
        <v>6</v>
      </c>
      <c r="F32" s="114">
        <f t="shared" si="70"/>
        <v>2160</v>
      </c>
      <c r="G32" s="115">
        <f t="shared" si="71"/>
        <v>108</v>
      </c>
      <c r="H32" s="116">
        <v>2500</v>
      </c>
      <c r="I32" s="116" t="s">
        <v>206</v>
      </c>
      <c r="J32" s="116">
        <v>1200</v>
      </c>
      <c r="K32" s="116"/>
      <c r="L32" s="152">
        <f t="shared" si="72"/>
        <v>5968</v>
      </c>
      <c r="N32" s="242">
        <v>6</v>
      </c>
      <c r="O32" s="115">
        <f t="shared" si="73"/>
        <v>2160</v>
      </c>
      <c r="P32" s="115">
        <f t="shared" si="74"/>
        <v>108</v>
      </c>
      <c r="Q32" s="116">
        <f t="shared" si="85"/>
        <v>2500</v>
      </c>
      <c r="R32" s="116" t="str">
        <f t="shared" si="75"/>
        <v>Exp. &amp; non-staff Travel</v>
      </c>
      <c r="S32" s="116">
        <f>J32</f>
        <v>1200</v>
      </c>
      <c r="T32" s="116"/>
      <c r="U32" s="152">
        <f t="shared" si="76"/>
        <v>5968</v>
      </c>
      <c r="W32" s="242"/>
      <c r="X32" s="115">
        <f t="shared" si="77"/>
        <v>0</v>
      </c>
      <c r="Y32" s="115">
        <f t="shared" si="78"/>
        <v>0</v>
      </c>
      <c r="Z32" s="116"/>
      <c r="AA32" s="116" t="str">
        <f t="shared" si="79"/>
        <v>Exp. &amp; non-staff Travel</v>
      </c>
      <c r="AB32" s="116"/>
      <c r="AC32" s="116"/>
      <c r="AD32" s="152">
        <f t="shared" si="80"/>
        <v>0</v>
      </c>
      <c r="AF32" s="242"/>
      <c r="AG32" s="115">
        <f t="shared" si="81"/>
        <v>0</v>
      </c>
      <c r="AH32" s="115">
        <f t="shared" si="82"/>
        <v>0</v>
      </c>
      <c r="AI32" s="116"/>
      <c r="AJ32" s="116" t="str">
        <f t="shared" si="83"/>
        <v>Exp. &amp; non-staff Travel</v>
      </c>
      <c r="AK32" s="116"/>
      <c r="AL32" s="116"/>
      <c r="AM32" s="152">
        <f t="shared" si="84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STAFF_DAYS!E33</f>
        <v>6</v>
      </c>
      <c r="F33" s="114">
        <f t="shared" si="70"/>
        <v>2160</v>
      </c>
      <c r="G33" s="115">
        <f t="shared" si="71"/>
        <v>108</v>
      </c>
      <c r="H33" s="116">
        <v>2200</v>
      </c>
      <c r="I33" s="116" t="s">
        <v>206</v>
      </c>
      <c r="J33" s="116">
        <v>1100</v>
      </c>
      <c r="K33" s="116"/>
      <c r="L33" s="152">
        <f t="shared" si="72"/>
        <v>5568</v>
      </c>
      <c r="N33" s="242"/>
      <c r="O33" s="115">
        <f t="shared" si="73"/>
        <v>0</v>
      </c>
      <c r="P33" s="115">
        <f t="shared" si="74"/>
        <v>0</v>
      </c>
      <c r="Q33" s="116"/>
      <c r="R33" s="116" t="str">
        <f t="shared" si="75"/>
        <v>Exp. &amp; non-staff Travel</v>
      </c>
      <c r="S33" s="116"/>
      <c r="T33" s="116"/>
      <c r="U33" s="152">
        <f t="shared" si="76"/>
        <v>0</v>
      </c>
      <c r="W33" s="242">
        <v>6</v>
      </c>
      <c r="X33" s="115">
        <f t="shared" si="77"/>
        <v>2160</v>
      </c>
      <c r="Y33" s="115">
        <f t="shared" si="78"/>
        <v>108</v>
      </c>
      <c r="Z33" s="116" cm="1">
        <f t="array" ref="Z33:Z36">H33:H36</f>
        <v>2200</v>
      </c>
      <c r="AA33" s="116" t="str">
        <f t="shared" si="79"/>
        <v>Exp. &amp; non-staff Travel</v>
      </c>
      <c r="AB33" s="116">
        <f>J33</f>
        <v>1100</v>
      </c>
      <c r="AC33" s="116"/>
      <c r="AD33" s="152">
        <f t="shared" si="80"/>
        <v>5568</v>
      </c>
      <c r="AF33" s="242"/>
      <c r="AG33" s="115">
        <f t="shared" si="81"/>
        <v>0</v>
      </c>
      <c r="AH33" s="115">
        <f t="shared" si="82"/>
        <v>0</v>
      </c>
      <c r="AI33" s="116"/>
      <c r="AJ33" s="116" t="str">
        <f t="shared" si="83"/>
        <v>Exp. &amp; non-staff Travel</v>
      </c>
      <c r="AK33" s="116"/>
      <c r="AL33" s="116"/>
      <c r="AM33" s="152">
        <f t="shared" si="84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STAFF_DAYS!E34</f>
        <v>6</v>
      </c>
      <c r="F34" s="114">
        <f t="shared" si="70"/>
        <v>2160</v>
      </c>
      <c r="G34" s="115">
        <f t="shared" si="71"/>
        <v>108</v>
      </c>
      <c r="H34" s="116">
        <v>350</v>
      </c>
      <c r="I34" s="116" t="s">
        <v>206</v>
      </c>
      <c r="J34" s="116">
        <v>350</v>
      </c>
      <c r="K34" s="116"/>
      <c r="L34" s="152">
        <f t="shared" si="72"/>
        <v>2968</v>
      </c>
      <c r="N34" s="242"/>
      <c r="O34" s="115">
        <f t="shared" si="73"/>
        <v>0</v>
      </c>
      <c r="P34" s="115">
        <f t="shared" si="74"/>
        <v>0</v>
      </c>
      <c r="Q34" s="116"/>
      <c r="R34" s="116" t="str">
        <f t="shared" si="75"/>
        <v>Exp. &amp; non-staff Travel</v>
      </c>
      <c r="S34" s="116"/>
      <c r="T34" s="116"/>
      <c r="U34" s="152">
        <f t="shared" si="76"/>
        <v>0</v>
      </c>
      <c r="W34" s="242">
        <v>6</v>
      </c>
      <c r="X34" s="115">
        <f t="shared" si="77"/>
        <v>2160</v>
      </c>
      <c r="Y34" s="115">
        <f t="shared" si="78"/>
        <v>108</v>
      </c>
      <c r="Z34" s="116">
        <v>350</v>
      </c>
      <c r="AA34" s="116" t="str">
        <f t="shared" si="79"/>
        <v>Exp. &amp; non-staff Travel</v>
      </c>
      <c r="AB34" s="116">
        <f t="shared" ref="AB34:AB36" si="86">J34</f>
        <v>350</v>
      </c>
      <c r="AC34" s="116"/>
      <c r="AD34" s="152">
        <f t="shared" si="80"/>
        <v>2968</v>
      </c>
      <c r="AF34" s="242"/>
      <c r="AG34" s="115">
        <f t="shared" si="81"/>
        <v>0</v>
      </c>
      <c r="AH34" s="115">
        <f t="shared" si="82"/>
        <v>0</v>
      </c>
      <c r="AI34" s="116"/>
      <c r="AJ34" s="116" t="str">
        <f t="shared" si="83"/>
        <v>Exp. &amp; non-staff Travel</v>
      </c>
      <c r="AK34" s="116"/>
      <c r="AL34" s="116"/>
      <c r="AM34" s="152">
        <f t="shared" si="84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STAFF_DAYS!E35</f>
        <v>6</v>
      </c>
      <c r="F35" s="114">
        <f t="shared" si="70"/>
        <v>2160</v>
      </c>
      <c r="G35" s="115">
        <f t="shared" si="71"/>
        <v>108</v>
      </c>
      <c r="H35" s="116">
        <v>1100</v>
      </c>
      <c r="I35" s="116" t="s">
        <v>206</v>
      </c>
      <c r="J35" s="116">
        <v>1100</v>
      </c>
      <c r="K35" s="116"/>
      <c r="L35" s="152">
        <f t="shared" si="72"/>
        <v>4468</v>
      </c>
      <c r="N35" s="242"/>
      <c r="O35" s="115">
        <f t="shared" si="73"/>
        <v>0</v>
      </c>
      <c r="P35" s="115">
        <f t="shared" si="74"/>
        <v>0</v>
      </c>
      <c r="Q35" s="116"/>
      <c r="R35" s="116" t="str">
        <f t="shared" si="75"/>
        <v>Exp. &amp; non-staff Travel</v>
      </c>
      <c r="S35" s="116"/>
      <c r="T35" s="116"/>
      <c r="U35" s="152">
        <f t="shared" si="76"/>
        <v>0</v>
      </c>
      <c r="W35" s="242">
        <v>6</v>
      </c>
      <c r="X35" s="115">
        <f t="shared" si="77"/>
        <v>2160</v>
      </c>
      <c r="Y35" s="115">
        <f t="shared" si="78"/>
        <v>108</v>
      </c>
      <c r="Z35" s="116">
        <v>1100</v>
      </c>
      <c r="AA35" s="116" t="str">
        <f t="shared" si="79"/>
        <v>Exp. &amp; non-staff Travel</v>
      </c>
      <c r="AB35" s="116">
        <f t="shared" si="86"/>
        <v>1100</v>
      </c>
      <c r="AC35" s="116"/>
      <c r="AD35" s="152">
        <f t="shared" si="80"/>
        <v>4468</v>
      </c>
      <c r="AF35" s="242"/>
      <c r="AG35" s="115">
        <f t="shared" si="81"/>
        <v>0</v>
      </c>
      <c r="AH35" s="115">
        <f t="shared" si="82"/>
        <v>0</v>
      </c>
      <c r="AI35" s="116"/>
      <c r="AJ35" s="116" t="str">
        <f t="shared" si="83"/>
        <v>Exp. &amp; non-staff Travel</v>
      </c>
      <c r="AK35" s="116"/>
      <c r="AL35" s="116"/>
      <c r="AM35" s="152">
        <f t="shared" si="84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STAFF_DAYS!E36</f>
        <v>6</v>
      </c>
      <c r="F36" s="114">
        <f t="shared" si="70"/>
        <v>2160</v>
      </c>
      <c r="G36" s="115">
        <f t="shared" si="71"/>
        <v>108</v>
      </c>
      <c r="H36" s="116">
        <v>1000</v>
      </c>
      <c r="I36" s="116" t="s">
        <v>206</v>
      </c>
      <c r="J36" s="116">
        <v>900</v>
      </c>
      <c r="K36" s="116"/>
      <c r="L36" s="152">
        <f t="shared" si="72"/>
        <v>4168</v>
      </c>
      <c r="N36" s="242"/>
      <c r="O36" s="115">
        <f t="shared" si="73"/>
        <v>0</v>
      </c>
      <c r="P36" s="115">
        <f t="shared" si="74"/>
        <v>0</v>
      </c>
      <c r="Q36" s="116"/>
      <c r="R36" s="116" t="str">
        <f t="shared" si="75"/>
        <v>Exp. &amp; non-staff Travel</v>
      </c>
      <c r="S36" s="116"/>
      <c r="T36" s="116"/>
      <c r="U36" s="152">
        <f t="shared" si="76"/>
        <v>0</v>
      </c>
      <c r="W36" s="242">
        <v>6</v>
      </c>
      <c r="X36" s="115">
        <f t="shared" si="77"/>
        <v>2160</v>
      </c>
      <c r="Y36" s="115">
        <f t="shared" si="78"/>
        <v>108</v>
      </c>
      <c r="Z36" s="116">
        <v>1000</v>
      </c>
      <c r="AA36" s="116" t="str">
        <f t="shared" si="79"/>
        <v>Exp. &amp; non-staff Travel</v>
      </c>
      <c r="AB36" s="116">
        <f t="shared" si="86"/>
        <v>900</v>
      </c>
      <c r="AC36" s="116"/>
      <c r="AD36" s="152">
        <f t="shared" si="80"/>
        <v>4168</v>
      </c>
      <c r="AF36" s="242"/>
      <c r="AG36" s="115">
        <f t="shared" si="81"/>
        <v>0</v>
      </c>
      <c r="AH36" s="115">
        <f t="shared" si="82"/>
        <v>0</v>
      </c>
      <c r="AI36" s="116"/>
      <c r="AJ36" s="116" t="str">
        <f t="shared" si="83"/>
        <v>Exp. &amp; non-staff Travel</v>
      </c>
      <c r="AK36" s="116"/>
      <c r="AL36" s="116"/>
      <c r="AM36" s="152">
        <f t="shared" si="84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STAFF_DAYS!E37</f>
        <v>6</v>
      </c>
      <c r="F37" s="114">
        <f t="shared" si="70"/>
        <v>2160</v>
      </c>
      <c r="G37" s="115">
        <f t="shared" si="71"/>
        <v>108</v>
      </c>
      <c r="H37" s="116">
        <v>2200</v>
      </c>
      <c r="I37" s="116" t="s">
        <v>206</v>
      </c>
      <c r="J37" s="116">
        <v>1100</v>
      </c>
      <c r="K37" s="116"/>
      <c r="L37" s="152">
        <f t="shared" si="72"/>
        <v>5568</v>
      </c>
      <c r="N37" s="242"/>
      <c r="O37" s="115">
        <f t="shared" si="73"/>
        <v>0</v>
      </c>
      <c r="P37" s="115">
        <f t="shared" si="74"/>
        <v>0</v>
      </c>
      <c r="Q37" s="116"/>
      <c r="R37" s="116" t="str">
        <f t="shared" si="75"/>
        <v>Exp. &amp; non-staff Travel</v>
      </c>
      <c r="S37" s="116"/>
      <c r="T37" s="116"/>
      <c r="U37" s="152">
        <f t="shared" si="76"/>
        <v>0</v>
      </c>
      <c r="W37" s="242"/>
      <c r="X37" s="115">
        <f t="shared" si="77"/>
        <v>0</v>
      </c>
      <c r="Y37" s="115">
        <f t="shared" si="78"/>
        <v>0</v>
      </c>
      <c r="Z37" s="116"/>
      <c r="AA37" s="116" t="str">
        <f t="shared" si="79"/>
        <v>Exp. &amp; non-staff Travel</v>
      </c>
      <c r="AB37" s="116"/>
      <c r="AC37" s="116"/>
      <c r="AD37" s="152">
        <f t="shared" si="80"/>
        <v>0</v>
      </c>
      <c r="AF37" s="242">
        <v>6</v>
      </c>
      <c r="AG37" s="115">
        <f t="shared" si="81"/>
        <v>2160</v>
      </c>
      <c r="AH37" s="115">
        <f t="shared" si="82"/>
        <v>108</v>
      </c>
      <c r="AI37" s="116">
        <f>H37</f>
        <v>2200</v>
      </c>
      <c r="AJ37" s="116" t="str">
        <f t="shared" si="83"/>
        <v>Exp. &amp; non-staff Travel</v>
      </c>
      <c r="AK37" s="116">
        <f>J37</f>
        <v>1100</v>
      </c>
      <c r="AL37" s="116"/>
      <c r="AM37" s="152">
        <f t="shared" si="84"/>
        <v>5568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STAFF_DAYS!E38</f>
        <v>6</v>
      </c>
      <c r="F38" s="114">
        <f t="shared" si="70"/>
        <v>2160</v>
      </c>
      <c r="G38" s="115">
        <f t="shared" si="71"/>
        <v>108</v>
      </c>
      <c r="H38" s="116">
        <v>1200</v>
      </c>
      <c r="I38" s="116" t="s">
        <v>206</v>
      </c>
      <c r="J38" s="116">
        <v>1100</v>
      </c>
      <c r="K38" s="116"/>
      <c r="L38" s="152">
        <f t="shared" si="72"/>
        <v>4568</v>
      </c>
      <c r="N38" s="242"/>
      <c r="O38" s="115">
        <f t="shared" si="73"/>
        <v>0</v>
      </c>
      <c r="P38" s="115">
        <f t="shared" si="74"/>
        <v>0</v>
      </c>
      <c r="Q38" s="116"/>
      <c r="R38" s="116" t="str">
        <f t="shared" si="75"/>
        <v>Exp. &amp; non-staff Travel</v>
      </c>
      <c r="S38" s="116"/>
      <c r="T38" s="116"/>
      <c r="U38" s="152">
        <f t="shared" si="76"/>
        <v>0</v>
      </c>
      <c r="W38" s="242"/>
      <c r="X38" s="115">
        <f t="shared" si="77"/>
        <v>0</v>
      </c>
      <c r="Y38" s="115">
        <f t="shared" si="78"/>
        <v>0</v>
      </c>
      <c r="Z38" s="116"/>
      <c r="AA38" s="116" t="str">
        <f t="shared" si="79"/>
        <v>Exp. &amp; non-staff Travel</v>
      </c>
      <c r="AB38" s="116"/>
      <c r="AC38" s="116"/>
      <c r="AD38" s="152">
        <f t="shared" si="80"/>
        <v>0</v>
      </c>
      <c r="AF38" s="242">
        <v>6</v>
      </c>
      <c r="AG38" s="115">
        <f t="shared" si="81"/>
        <v>2160</v>
      </c>
      <c r="AH38" s="115">
        <f t="shared" si="82"/>
        <v>108</v>
      </c>
      <c r="AI38" s="116">
        <f t="shared" ref="AI38:AI40" si="87">H38</f>
        <v>1200</v>
      </c>
      <c r="AJ38" s="116" t="str">
        <f t="shared" si="83"/>
        <v>Exp. &amp; non-staff Travel</v>
      </c>
      <c r="AK38" s="116">
        <f t="shared" ref="AK38:AK40" si="88">J38</f>
        <v>1100</v>
      </c>
      <c r="AL38" s="116"/>
      <c r="AM38" s="152">
        <f t="shared" si="84"/>
        <v>4568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STAFF_DAYS!E39</f>
        <v>6</v>
      </c>
      <c r="F39" s="114">
        <f t="shared" si="70"/>
        <v>2160</v>
      </c>
      <c r="G39" s="115">
        <f t="shared" si="71"/>
        <v>108</v>
      </c>
      <c r="H39" s="116">
        <v>2000</v>
      </c>
      <c r="I39" s="116" t="s">
        <v>206</v>
      </c>
      <c r="J39" s="116">
        <v>1000</v>
      </c>
      <c r="K39" s="116"/>
      <c r="L39" s="152">
        <f t="shared" si="72"/>
        <v>5268</v>
      </c>
      <c r="N39" s="242"/>
      <c r="O39" s="115">
        <f t="shared" si="73"/>
        <v>0</v>
      </c>
      <c r="P39" s="115">
        <f t="shared" si="74"/>
        <v>0</v>
      </c>
      <c r="Q39" s="116"/>
      <c r="R39" s="116" t="str">
        <f t="shared" si="75"/>
        <v>Exp. &amp; non-staff Travel</v>
      </c>
      <c r="S39" s="116"/>
      <c r="T39" s="116"/>
      <c r="U39" s="152">
        <f t="shared" si="76"/>
        <v>0</v>
      </c>
      <c r="W39" s="242"/>
      <c r="X39" s="115">
        <f t="shared" si="77"/>
        <v>0</v>
      </c>
      <c r="Y39" s="115">
        <f t="shared" si="78"/>
        <v>0</v>
      </c>
      <c r="Z39" s="116"/>
      <c r="AA39" s="116" t="str">
        <f t="shared" si="79"/>
        <v>Exp. &amp; non-staff Travel</v>
      </c>
      <c r="AB39" s="116"/>
      <c r="AC39" s="116"/>
      <c r="AD39" s="152">
        <f t="shared" si="80"/>
        <v>0</v>
      </c>
      <c r="AF39" s="242">
        <v>6</v>
      </c>
      <c r="AG39" s="115">
        <f t="shared" si="81"/>
        <v>2160</v>
      </c>
      <c r="AH39" s="115">
        <f t="shared" si="82"/>
        <v>108</v>
      </c>
      <c r="AI39" s="116">
        <f t="shared" si="87"/>
        <v>2000</v>
      </c>
      <c r="AJ39" s="116" t="str">
        <f t="shared" si="83"/>
        <v>Exp. &amp; non-staff Travel</v>
      </c>
      <c r="AK39" s="116">
        <f t="shared" si="88"/>
        <v>1000</v>
      </c>
      <c r="AL39" s="116"/>
      <c r="AM39" s="152">
        <f t="shared" si="84"/>
        <v>5268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STAFF_DAYS!E40</f>
        <v>6</v>
      </c>
      <c r="F40" s="114">
        <f t="shared" si="70"/>
        <v>2160</v>
      </c>
      <c r="G40" s="115">
        <f t="shared" si="71"/>
        <v>108</v>
      </c>
      <c r="H40" s="116">
        <v>1200</v>
      </c>
      <c r="I40" s="116" t="s">
        <v>206</v>
      </c>
      <c r="J40" s="116">
        <v>600</v>
      </c>
      <c r="K40" s="116"/>
      <c r="L40" s="152">
        <f t="shared" si="72"/>
        <v>4068</v>
      </c>
      <c r="N40" s="242"/>
      <c r="O40" s="115">
        <f t="shared" si="73"/>
        <v>0</v>
      </c>
      <c r="P40" s="115">
        <f t="shared" si="74"/>
        <v>0</v>
      </c>
      <c r="Q40" s="116"/>
      <c r="R40" s="116" t="str">
        <f t="shared" si="75"/>
        <v>Exp. &amp; non-staff Travel</v>
      </c>
      <c r="S40" s="116"/>
      <c r="T40" s="116"/>
      <c r="U40" s="152">
        <f t="shared" si="76"/>
        <v>0</v>
      </c>
      <c r="W40" s="242"/>
      <c r="X40" s="115">
        <f t="shared" si="77"/>
        <v>0</v>
      </c>
      <c r="Y40" s="115">
        <f t="shared" si="78"/>
        <v>0</v>
      </c>
      <c r="Z40" s="116"/>
      <c r="AA40" s="116" t="str">
        <f t="shared" si="79"/>
        <v>Exp. &amp; non-staff Travel</v>
      </c>
      <c r="AB40" s="116"/>
      <c r="AC40" s="116"/>
      <c r="AD40" s="152">
        <f t="shared" si="80"/>
        <v>0</v>
      </c>
      <c r="AF40" s="242">
        <v>6</v>
      </c>
      <c r="AG40" s="115">
        <f t="shared" si="81"/>
        <v>2160</v>
      </c>
      <c r="AH40" s="115">
        <f t="shared" si="82"/>
        <v>108</v>
      </c>
      <c r="AI40" s="116">
        <f t="shared" si="87"/>
        <v>1200</v>
      </c>
      <c r="AJ40" s="116" t="str">
        <f t="shared" si="83"/>
        <v>Exp. &amp; non-staff Travel</v>
      </c>
      <c r="AK40" s="116">
        <f t="shared" si="88"/>
        <v>600</v>
      </c>
      <c r="AL40" s="116"/>
      <c r="AM40" s="152">
        <f t="shared" si="84"/>
        <v>4068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STAFF_DAYS!E41</f>
        <v>6</v>
      </c>
      <c r="F41" s="114">
        <f t="shared" si="70"/>
        <v>2160</v>
      </c>
      <c r="G41" s="115">
        <f t="shared" si="71"/>
        <v>108</v>
      </c>
      <c r="H41" s="116"/>
      <c r="I41" s="116"/>
      <c r="J41" s="116"/>
      <c r="K41" s="116"/>
      <c r="L41" s="152">
        <f t="shared" si="72"/>
        <v>2268</v>
      </c>
      <c r="N41" s="242">
        <v>2</v>
      </c>
      <c r="O41" s="115">
        <f t="shared" si="73"/>
        <v>720</v>
      </c>
      <c r="P41" s="115">
        <f t="shared" si="74"/>
        <v>36</v>
      </c>
      <c r="Q41" s="116"/>
      <c r="R41" s="116" t="str">
        <f t="shared" si="75"/>
        <v/>
      </c>
      <c r="S41" s="116"/>
      <c r="T41" s="116"/>
      <c r="U41" s="152">
        <f t="shared" si="76"/>
        <v>756</v>
      </c>
      <c r="W41" s="242">
        <v>2</v>
      </c>
      <c r="X41" s="115">
        <f t="shared" si="77"/>
        <v>720</v>
      </c>
      <c r="Y41" s="115">
        <f t="shared" si="78"/>
        <v>36</v>
      </c>
      <c r="Z41" s="116"/>
      <c r="AA41" s="116" t="str">
        <f t="shared" si="79"/>
        <v/>
      </c>
      <c r="AB41" s="116"/>
      <c r="AC41" s="116"/>
      <c r="AD41" s="152">
        <f t="shared" si="80"/>
        <v>756</v>
      </c>
      <c r="AF41" s="242">
        <v>2</v>
      </c>
      <c r="AG41" s="115">
        <f t="shared" si="81"/>
        <v>720</v>
      </c>
      <c r="AH41" s="115">
        <f t="shared" si="82"/>
        <v>36</v>
      </c>
      <c r="AI41" s="116"/>
      <c r="AJ41" s="116" t="str">
        <f t="shared" si="83"/>
        <v/>
      </c>
      <c r="AK41" s="116"/>
      <c r="AL41" s="116"/>
      <c r="AM41" s="152">
        <f t="shared" si="84"/>
        <v>756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STAFF_DAYS!E42</f>
        <v>10</v>
      </c>
      <c r="F42" s="114">
        <f t="shared" si="70"/>
        <v>3600</v>
      </c>
      <c r="G42" s="115">
        <f t="shared" si="71"/>
        <v>180</v>
      </c>
      <c r="H42" s="116"/>
      <c r="I42" s="116"/>
      <c r="J42" s="116"/>
      <c r="K42" s="116"/>
      <c r="L42" s="152">
        <f t="shared" si="72"/>
        <v>3780</v>
      </c>
      <c r="N42" s="242"/>
      <c r="O42" s="115">
        <f t="shared" si="73"/>
        <v>0</v>
      </c>
      <c r="P42" s="115">
        <f t="shared" si="74"/>
        <v>0</v>
      </c>
      <c r="Q42" s="116"/>
      <c r="R42" s="116" t="str">
        <f t="shared" si="75"/>
        <v/>
      </c>
      <c r="S42" s="116"/>
      <c r="T42" s="116"/>
      <c r="U42" s="152">
        <f t="shared" si="76"/>
        <v>0</v>
      </c>
      <c r="W42" s="242">
        <v>5</v>
      </c>
      <c r="X42" s="115">
        <f t="shared" si="77"/>
        <v>1800</v>
      </c>
      <c r="Y42" s="115">
        <f t="shared" si="78"/>
        <v>90</v>
      </c>
      <c r="Z42" s="116"/>
      <c r="AA42" s="116" t="str">
        <f t="shared" si="79"/>
        <v/>
      </c>
      <c r="AB42" s="116"/>
      <c r="AC42" s="116"/>
      <c r="AD42" s="152">
        <f t="shared" si="80"/>
        <v>1890</v>
      </c>
      <c r="AF42" s="242">
        <v>5</v>
      </c>
      <c r="AG42" s="115">
        <f t="shared" si="81"/>
        <v>1800</v>
      </c>
      <c r="AH42" s="115">
        <f t="shared" si="82"/>
        <v>90</v>
      </c>
      <c r="AI42" s="116"/>
      <c r="AJ42" s="116" t="str">
        <f t="shared" si="83"/>
        <v/>
      </c>
      <c r="AK42" s="116"/>
      <c r="AL42" s="116"/>
      <c r="AM42" s="152">
        <f t="shared" si="84"/>
        <v>1890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STAFF_DAYS!E43</f>
        <v>10</v>
      </c>
      <c r="F43" s="119">
        <f t="shared" si="70"/>
        <v>3600</v>
      </c>
      <c r="G43" s="120">
        <f t="shared" si="71"/>
        <v>180</v>
      </c>
      <c r="H43" s="121">
        <v>1400</v>
      </c>
      <c r="I43" s="116" t="s">
        <v>206</v>
      </c>
      <c r="J43" s="121">
        <v>1500</v>
      </c>
      <c r="K43" s="121"/>
      <c r="L43" s="153">
        <f t="shared" si="72"/>
        <v>6680</v>
      </c>
      <c r="N43" s="243">
        <v>10</v>
      </c>
      <c r="O43" s="120">
        <f t="shared" si="73"/>
        <v>3600</v>
      </c>
      <c r="P43" s="120">
        <f t="shared" si="74"/>
        <v>180</v>
      </c>
      <c r="Q43" s="121">
        <f>H43</f>
        <v>1400</v>
      </c>
      <c r="R43" s="121" t="str">
        <f t="shared" si="75"/>
        <v>Exp. &amp; non-staff Travel</v>
      </c>
      <c r="S43" s="121">
        <f>J43</f>
        <v>1500</v>
      </c>
      <c r="T43" s="121"/>
      <c r="U43" s="153">
        <f t="shared" si="76"/>
        <v>6680</v>
      </c>
      <c r="W43" s="243"/>
      <c r="X43" s="120">
        <f t="shared" si="77"/>
        <v>0</v>
      </c>
      <c r="Y43" s="120">
        <f t="shared" si="78"/>
        <v>0</v>
      </c>
      <c r="Z43" s="121"/>
      <c r="AA43" s="121" t="str">
        <f t="shared" si="79"/>
        <v>Exp. &amp; non-staff Travel</v>
      </c>
      <c r="AB43" s="121"/>
      <c r="AC43" s="121"/>
      <c r="AD43" s="153">
        <f t="shared" si="80"/>
        <v>0</v>
      </c>
      <c r="AF43" s="243"/>
      <c r="AG43" s="120">
        <f t="shared" si="81"/>
        <v>0</v>
      </c>
      <c r="AH43" s="120">
        <f t="shared" si="82"/>
        <v>0</v>
      </c>
      <c r="AI43" s="121"/>
      <c r="AJ43" s="121" t="str">
        <f t="shared" si="83"/>
        <v>Exp. &amp; non-staff Travel</v>
      </c>
      <c r="AK43" s="121"/>
      <c r="AL43" s="121"/>
      <c r="AM43" s="153">
        <f t="shared" si="84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STAFF_DAYS!E44</f>
        <v>31</v>
      </c>
      <c r="F44" s="110">
        <f>SUM(F45:F59)</f>
        <v>11160</v>
      </c>
      <c r="G44" s="110">
        <f t="shared" ref="G44" si="89">SUM(G45:G59)</f>
        <v>558</v>
      </c>
      <c r="H44" s="110">
        <f t="shared" ref="H44" si="90">SUM(H45:H59)</f>
        <v>0</v>
      </c>
      <c r="I44" s="110"/>
      <c r="J44" s="110">
        <f t="shared" ref="J44" si="91">SUM(J45:J59)</f>
        <v>10000</v>
      </c>
      <c r="K44" s="110">
        <f t="shared" ref="K44" si="92">SUM(K45:K59)</f>
        <v>0</v>
      </c>
      <c r="L44" s="111">
        <f t="shared" ref="L44" si="93">SUM(L45:L59)</f>
        <v>21718</v>
      </c>
      <c r="N44" s="161">
        <f>SUM(N45:N59)</f>
        <v>11</v>
      </c>
      <c r="O44" s="110">
        <f>SUM(O45:O59)</f>
        <v>3960</v>
      </c>
      <c r="P44" s="110">
        <f t="shared" ref="P44:U44" si="94">SUM(P45:P59)</f>
        <v>198</v>
      </c>
      <c r="Q44" s="110">
        <f t="shared" si="94"/>
        <v>0</v>
      </c>
      <c r="R44" s="110"/>
      <c r="S44" s="110">
        <f t="shared" si="94"/>
        <v>6000</v>
      </c>
      <c r="T44" s="110">
        <f t="shared" si="94"/>
        <v>0</v>
      </c>
      <c r="U44" s="111">
        <f t="shared" si="94"/>
        <v>10158</v>
      </c>
      <c r="W44" s="161">
        <f>SUM(W45:W59)</f>
        <v>4</v>
      </c>
      <c r="X44" s="110">
        <f>SUM(X45:X59)</f>
        <v>1440</v>
      </c>
      <c r="Y44" s="110">
        <f t="shared" ref="Y44:AD44" si="95">SUM(Y45:Y59)</f>
        <v>72</v>
      </c>
      <c r="Z44" s="110">
        <f t="shared" si="95"/>
        <v>0</v>
      </c>
      <c r="AA44" s="110"/>
      <c r="AB44" s="110">
        <f t="shared" si="95"/>
        <v>2000</v>
      </c>
      <c r="AC44" s="110">
        <f t="shared" si="95"/>
        <v>0</v>
      </c>
      <c r="AD44" s="111">
        <f t="shared" si="95"/>
        <v>3512</v>
      </c>
      <c r="AF44" s="161">
        <f>SUM(AF45:AF59)</f>
        <v>16</v>
      </c>
      <c r="AG44" s="110">
        <f>SUM(AG45:AG59)</f>
        <v>5760</v>
      </c>
      <c r="AH44" s="110">
        <f t="shared" ref="AH44:AM44" si="96">SUM(AH45:AH59)</f>
        <v>288</v>
      </c>
      <c r="AI44" s="110">
        <f t="shared" si="96"/>
        <v>0</v>
      </c>
      <c r="AJ44" s="110"/>
      <c r="AK44" s="110">
        <f t="shared" si="96"/>
        <v>2000</v>
      </c>
      <c r="AL44" s="110">
        <f t="shared" si="96"/>
        <v>0</v>
      </c>
      <c r="AM44" s="111">
        <f t="shared" si="96"/>
        <v>8048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STAFF_DAYS!E45</f>
        <v>2</v>
      </c>
      <c r="F45" s="114">
        <f t="shared" ref="F45:F59" si="97">E45*F$2</f>
        <v>720</v>
      </c>
      <c r="G45" s="115">
        <f t="shared" ref="G45:G59" si="98">F45*0.05</f>
        <v>36</v>
      </c>
      <c r="H45" s="116"/>
      <c r="I45" s="116" t="s">
        <v>205</v>
      </c>
      <c r="J45" s="116">
        <v>5000</v>
      </c>
      <c r="K45" s="116"/>
      <c r="L45" s="152">
        <f t="shared" ref="L45:L59" si="99">SUM(F45:K45)</f>
        <v>5756</v>
      </c>
      <c r="N45" s="242">
        <v>2</v>
      </c>
      <c r="O45" s="115">
        <f t="shared" ref="O45:O59" si="100">N45*F$2</f>
        <v>720</v>
      </c>
      <c r="P45" s="115">
        <f t="shared" ref="P45:P59" si="101">O45*0.05</f>
        <v>36</v>
      </c>
      <c r="Q45" s="116"/>
      <c r="R45" s="116" t="str">
        <f t="shared" ref="R45:R59" si="102">IF(ISBLANK($I45),"",$I45)</f>
        <v>Ext. Communication</v>
      </c>
      <c r="S45" s="116">
        <v>5000</v>
      </c>
      <c r="T45" s="116"/>
      <c r="U45" s="152">
        <f t="shared" ref="U45:U59" si="103">SUM(O45:T45)</f>
        <v>5756</v>
      </c>
      <c r="W45" s="242"/>
      <c r="X45" s="115">
        <f t="shared" ref="X45:X59" si="104">W45*F$2</f>
        <v>0</v>
      </c>
      <c r="Y45" s="115">
        <f t="shared" ref="Y45:Y59" si="105">X45*0.05</f>
        <v>0</v>
      </c>
      <c r="Z45" s="116"/>
      <c r="AA45" s="116" t="str">
        <f t="shared" ref="AA45:AA59" si="106">IF(ISBLANK($I45),"",$I45)</f>
        <v>Ext. Communication</v>
      </c>
      <c r="AB45" s="116"/>
      <c r="AC45" s="116"/>
      <c r="AD45" s="152">
        <f t="shared" ref="AD45:AD59" si="107">SUM(X45:AC45)</f>
        <v>0</v>
      </c>
      <c r="AF45" s="242"/>
      <c r="AG45" s="115">
        <f t="shared" ref="AG45:AG59" si="108">AF45*F$2</f>
        <v>0</v>
      </c>
      <c r="AH45" s="115">
        <f t="shared" ref="AH45:AH59" si="109">AG45*0.05</f>
        <v>0</v>
      </c>
      <c r="AI45" s="116"/>
      <c r="AJ45" s="116" t="str">
        <f t="shared" ref="AJ45:AJ59" si="110">IF(ISBLANK($I45),"",$I45)</f>
        <v>Ext. Communication</v>
      </c>
      <c r="AK45" s="116"/>
      <c r="AL45" s="116"/>
      <c r="AM45" s="152">
        <f t="shared" ref="AM45:AM59" si="111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STAFF_DAYS!E46</f>
        <v>1</v>
      </c>
      <c r="F46" s="114">
        <f t="shared" si="97"/>
        <v>360</v>
      </c>
      <c r="G46" s="115">
        <f t="shared" si="98"/>
        <v>18</v>
      </c>
      <c r="H46" s="116"/>
      <c r="I46" s="116"/>
      <c r="J46" s="116"/>
      <c r="K46" s="116"/>
      <c r="L46" s="152">
        <f t="shared" si="99"/>
        <v>378</v>
      </c>
      <c r="N46" s="242">
        <v>1</v>
      </c>
      <c r="O46" s="115">
        <f t="shared" si="100"/>
        <v>360</v>
      </c>
      <c r="P46" s="115">
        <f t="shared" si="101"/>
        <v>18</v>
      </c>
      <c r="Q46" s="116"/>
      <c r="R46" s="116" t="str">
        <f t="shared" si="102"/>
        <v/>
      </c>
      <c r="S46" s="116"/>
      <c r="T46" s="116"/>
      <c r="U46" s="152">
        <f t="shared" si="103"/>
        <v>378</v>
      </c>
      <c r="W46" s="242"/>
      <c r="X46" s="115">
        <f t="shared" si="104"/>
        <v>0</v>
      </c>
      <c r="Y46" s="115">
        <f t="shared" si="105"/>
        <v>0</v>
      </c>
      <c r="Z46" s="116"/>
      <c r="AA46" s="116" t="str">
        <f t="shared" si="106"/>
        <v/>
      </c>
      <c r="AB46" s="116"/>
      <c r="AC46" s="116"/>
      <c r="AD46" s="152">
        <f t="shared" si="107"/>
        <v>0</v>
      </c>
      <c r="AF46" s="242"/>
      <c r="AG46" s="115">
        <f t="shared" si="108"/>
        <v>0</v>
      </c>
      <c r="AH46" s="115">
        <f t="shared" si="109"/>
        <v>0</v>
      </c>
      <c r="AI46" s="116"/>
      <c r="AJ46" s="116" t="str">
        <f t="shared" si="110"/>
        <v/>
      </c>
      <c r="AK46" s="116"/>
      <c r="AL46" s="116"/>
      <c r="AM46" s="152">
        <f t="shared" si="111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STAFF_DAYS!E47</f>
        <v>1</v>
      </c>
      <c r="F47" s="114">
        <f t="shared" si="97"/>
        <v>360</v>
      </c>
      <c r="G47" s="115">
        <f t="shared" si="98"/>
        <v>18</v>
      </c>
      <c r="H47" s="116"/>
      <c r="I47" s="116"/>
      <c r="J47" s="116"/>
      <c r="K47" s="116"/>
      <c r="L47" s="152">
        <f t="shared" si="99"/>
        <v>378</v>
      </c>
      <c r="N47" s="242">
        <v>1</v>
      </c>
      <c r="O47" s="115">
        <f t="shared" si="100"/>
        <v>360</v>
      </c>
      <c r="P47" s="115">
        <f t="shared" si="101"/>
        <v>18</v>
      </c>
      <c r="Q47" s="116"/>
      <c r="R47" s="116" t="str">
        <f t="shared" si="102"/>
        <v/>
      </c>
      <c r="S47" s="116"/>
      <c r="T47" s="116"/>
      <c r="U47" s="152">
        <f t="shared" si="103"/>
        <v>378</v>
      </c>
      <c r="W47" s="242"/>
      <c r="X47" s="115">
        <f t="shared" si="104"/>
        <v>0</v>
      </c>
      <c r="Y47" s="115">
        <f t="shared" si="105"/>
        <v>0</v>
      </c>
      <c r="Z47" s="116"/>
      <c r="AA47" s="116" t="str">
        <f t="shared" si="106"/>
        <v/>
      </c>
      <c r="AB47" s="116"/>
      <c r="AC47" s="116"/>
      <c r="AD47" s="152">
        <f t="shared" si="107"/>
        <v>0</v>
      </c>
      <c r="AF47" s="242"/>
      <c r="AG47" s="115">
        <f t="shared" si="108"/>
        <v>0</v>
      </c>
      <c r="AH47" s="115">
        <f t="shared" si="109"/>
        <v>0</v>
      </c>
      <c r="AI47" s="116"/>
      <c r="AJ47" s="116" t="str">
        <f t="shared" si="110"/>
        <v/>
      </c>
      <c r="AK47" s="116"/>
      <c r="AL47" s="116"/>
      <c r="AM47" s="152">
        <f t="shared" si="111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STAFF_DAYS!E48</f>
        <v>2</v>
      </c>
      <c r="F48" s="114">
        <f t="shared" si="97"/>
        <v>720</v>
      </c>
      <c r="G48" s="115">
        <f t="shared" si="98"/>
        <v>36</v>
      </c>
      <c r="H48" s="116"/>
      <c r="I48" s="116"/>
      <c r="J48" s="116"/>
      <c r="K48" s="116"/>
      <c r="L48" s="152">
        <f t="shared" si="99"/>
        <v>756</v>
      </c>
      <c r="N48" s="242">
        <v>2</v>
      </c>
      <c r="O48" s="115">
        <f t="shared" si="100"/>
        <v>720</v>
      </c>
      <c r="P48" s="115">
        <f t="shared" si="101"/>
        <v>36</v>
      </c>
      <c r="Q48" s="116"/>
      <c r="R48" s="116" t="str">
        <f t="shared" si="102"/>
        <v/>
      </c>
      <c r="S48" s="116"/>
      <c r="T48" s="116"/>
      <c r="U48" s="152">
        <f t="shared" si="103"/>
        <v>756</v>
      </c>
      <c r="W48" s="242"/>
      <c r="X48" s="115">
        <f t="shared" si="104"/>
        <v>0</v>
      </c>
      <c r="Y48" s="115">
        <f t="shared" si="105"/>
        <v>0</v>
      </c>
      <c r="Z48" s="116"/>
      <c r="AA48" s="116" t="str">
        <f t="shared" si="106"/>
        <v/>
      </c>
      <c r="AB48" s="116"/>
      <c r="AC48" s="116"/>
      <c r="AD48" s="152">
        <f t="shared" si="107"/>
        <v>0</v>
      </c>
      <c r="AF48" s="242"/>
      <c r="AG48" s="115">
        <f t="shared" si="108"/>
        <v>0</v>
      </c>
      <c r="AH48" s="115">
        <f t="shared" si="109"/>
        <v>0</v>
      </c>
      <c r="AI48" s="116"/>
      <c r="AJ48" s="116" t="str">
        <f t="shared" si="110"/>
        <v/>
      </c>
      <c r="AK48" s="116"/>
      <c r="AL48" s="116"/>
      <c r="AM48" s="152">
        <f t="shared" si="111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STAFF_DAYS!E49</f>
        <v>12</v>
      </c>
      <c r="F49" s="114">
        <f t="shared" si="97"/>
        <v>4320</v>
      </c>
      <c r="G49" s="115">
        <f t="shared" si="98"/>
        <v>216</v>
      </c>
      <c r="H49" s="116"/>
      <c r="I49" s="116"/>
      <c r="J49" s="116"/>
      <c r="K49" s="116"/>
      <c r="L49" s="152">
        <f t="shared" si="99"/>
        <v>4536</v>
      </c>
      <c r="N49" s="242">
        <v>4</v>
      </c>
      <c r="O49" s="115">
        <f t="shared" si="100"/>
        <v>1440</v>
      </c>
      <c r="P49" s="115">
        <f t="shared" si="101"/>
        <v>72</v>
      </c>
      <c r="Q49" s="116"/>
      <c r="R49" s="116" t="str">
        <f t="shared" si="102"/>
        <v/>
      </c>
      <c r="S49" s="116"/>
      <c r="T49" s="116"/>
      <c r="U49" s="152">
        <f t="shared" si="103"/>
        <v>1512</v>
      </c>
      <c r="W49" s="242">
        <v>4</v>
      </c>
      <c r="X49" s="115">
        <f t="shared" si="104"/>
        <v>1440</v>
      </c>
      <c r="Y49" s="115">
        <f t="shared" si="105"/>
        <v>72</v>
      </c>
      <c r="Z49" s="116"/>
      <c r="AA49" s="116" t="str">
        <f t="shared" si="106"/>
        <v/>
      </c>
      <c r="AB49" s="116"/>
      <c r="AC49" s="116"/>
      <c r="AD49" s="152">
        <f t="shared" si="107"/>
        <v>1512</v>
      </c>
      <c r="AF49" s="242">
        <v>4</v>
      </c>
      <c r="AG49" s="115">
        <f t="shared" si="108"/>
        <v>1440</v>
      </c>
      <c r="AH49" s="115">
        <f t="shared" si="109"/>
        <v>72</v>
      </c>
      <c r="AI49" s="116"/>
      <c r="AJ49" s="116" t="str">
        <f t="shared" si="110"/>
        <v/>
      </c>
      <c r="AK49" s="116"/>
      <c r="AL49" s="116"/>
      <c r="AM49" s="152">
        <f t="shared" si="111"/>
        <v>1512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STAFF_DAYS!E50</f>
        <v>1</v>
      </c>
      <c r="F50" s="114">
        <f t="shared" si="97"/>
        <v>360</v>
      </c>
      <c r="G50" s="115">
        <f t="shared" si="98"/>
        <v>18</v>
      </c>
      <c r="H50" s="116"/>
      <c r="I50" s="116"/>
      <c r="J50" s="116"/>
      <c r="K50" s="116"/>
      <c r="L50" s="152">
        <f t="shared" si="99"/>
        <v>378</v>
      </c>
      <c r="N50" s="242">
        <v>1</v>
      </c>
      <c r="O50" s="115">
        <f t="shared" si="100"/>
        <v>360</v>
      </c>
      <c r="P50" s="115">
        <f t="shared" si="101"/>
        <v>18</v>
      </c>
      <c r="Q50" s="116"/>
      <c r="R50" s="116" t="str">
        <f t="shared" si="102"/>
        <v/>
      </c>
      <c r="S50" s="116"/>
      <c r="T50" s="116"/>
      <c r="U50" s="152">
        <f t="shared" si="103"/>
        <v>378</v>
      </c>
      <c r="W50" s="242"/>
      <c r="X50" s="115">
        <f t="shared" si="104"/>
        <v>0</v>
      </c>
      <c r="Y50" s="115">
        <f t="shared" si="105"/>
        <v>0</v>
      </c>
      <c r="Z50" s="116"/>
      <c r="AA50" s="116" t="str">
        <f t="shared" si="106"/>
        <v/>
      </c>
      <c r="AB50" s="116"/>
      <c r="AC50" s="116"/>
      <c r="AD50" s="152">
        <f t="shared" si="107"/>
        <v>0</v>
      </c>
      <c r="AF50" s="242"/>
      <c r="AG50" s="115">
        <f t="shared" si="108"/>
        <v>0</v>
      </c>
      <c r="AH50" s="115">
        <f t="shared" si="109"/>
        <v>0</v>
      </c>
      <c r="AI50" s="116"/>
      <c r="AJ50" s="116" t="str">
        <f t="shared" si="110"/>
        <v/>
      </c>
      <c r="AK50" s="116"/>
      <c r="AL50" s="116"/>
      <c r="AM50" s="152">
        <f t="shared" si="111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STAFF_DAYS!E51</f>
        <v>6</v>
      </c>
      <c r="F51" s="114">
        <f t="shared" si="97"/>
        <v>2160</v>
      </c>
      <c r="G51" s="115">
        <f t="shared" si="98"/>
        <v>108</v>
      </c>
      <c r="H51" s="116"/>
      <c r="I51" s="116" t="s">
        <v>205</v>
      </c>
      <c r="J51" s="116">
        <v>5000</v>
      </c>
      <c r="K51" s="116"/>
      <c r="L51" s="152">
        <f t="shared" si="99"/>
        <v>7268</v>
      </c>
      <c r="N51" s="242"/>
      <c r="O51" s="115">
        <f t="shared" si="100"/>
        <v>0</v>
      </c>
      <c r="P51" s="115">
        <f t="shared" si="101"/>
        <v>0</v>
      </c>
      <c r="Q51" s="116"/>
      <c r="R51" s="116" t="str">
        <f t="shared" si="102"/>
        <v>Ext. Communication</v>
      </c>
      <c r="S51" s="116">
        <v>1000</v>
      </c>
      <c r="T51" s="116"/>
      <c r="U51" s="152">
        <f t="shared" si="103"/>
        <v>1000</v>
      </c>
      <c r="W51" s="242"/>
      <c r="X51" s="115">
        <f t="shared" si="104"/>
        <v>0</v>
      </c>
      <c r="Y51" s="115">
        <f t="shared" si="105"/>
        <v>0</v>
      </c>
      <c r="Z51" s="116"/>
      <c r="AA51" s="116" t="str">
        <f t="shared" si="106"/>
        <v>Ext. Communication</v>
      </c>
      <c r="AB51" s="116">
        <v>2000</v>
      </c>
      <c r="AC51" s="116"/>
      <c r="AD51" s="152">
        <f t="shared" si="107"/>
        <v>2000</v>
      </c>
      <c r="AF51" s="242">
        <v>6</v>
      </c>
      <c r="AG51" s="115">
        <f t="shared" si="108"/>
        <v>2160</v>
      </c>
      <c r="AH51" s="115">
        <f t="shared" si="109"/>
        <v>108</v>
      </c>
      <c r="AI51" s="116"/>
      <c r="AJ51" s="116" t="str">
        <f t="shared" si="110"/>
        <v>Ext. Communication</v>
      </c>
      <c r="AK51" s="116">
        <v>2000</v>
      </c>
      <c r="AL51" s="116"/>
      <c r="AM51" s="152">
        <f t="shared" si="111"/>
        <v>4268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STAFF_DAYS!E52</f>
        <v>6</v>
      </c>
      <c r="F52" s="114">
        <f t="shared" si="97"/>
        <v>2160</v>
      </c>
      <c r="G52" s="115">
        <f t="shared" si="98"/>
        <v>108</v>
      </c>
      <c r="H52" s="116"/>
      <c r="I52" s="116"/>
      <c r="J52" s="116"/>
      <c r="K52" s="116"/>
      <c r="L52" s="152">
        <f t="shared" si="99"/>
        <v>2268</v>
      </c>
      <c r="N52" s="242"/>
      <c r="O52" s="115">
        <f t="shared" si="100"/>
        <v>0</v>
      </c>
      <c r="P52" s="115">
        <f t="shared" si="101"/>
        <v>0</v>
      </c>
      <c r="Q52" s="116"/>
      <c r="R52" s="116" t="str">
        <f t="shared" si="102"/>
        <v/>
      </c>
      <c r="S52" s="116"/>
      <c r="T52" s="116"/>
      <c r="U52" s="152">
        <f t="shared" si="103"/>
        <v>0</v>
      </c>
      <c r="W52" s="242"/>
      <c r="X52" s="115">
        <f t="shared" si="104"/>
        <v>0</v>
      </c>
      <c r="Y52" s="115">
        <f t="shared" si="105"/>
        <v>0</v>
      </c>
      <c r="Z52" s="116"/>
      <c r="AA52" s="116" t="str">
        <f t="shared" si="106"/>
        <v/>
      </c>
      <c r="AB52" s="116"/>
      <c r="AC52" s="116"/>
      <c r="AD52" s="152">
        <f t="shared" si="107"/>
        <v>0</v>
      </c>
      <c r="AF52" s="242">
        <v>6</v>
      </c>
      <c r="AG52" s="115">
        <f t="shared" si="108"/>
        <v>2160</v>
      </c>
      <c r="AH52" s="115">
        <f t="shared" si="109"/>
        <v>108</v>
      </c>
      <c r="AI52" s="116"/>
      <c r="AJ52" s="116" t="str">
        <f t="shared" si="110"/>
        <v/>
      </c>
      <c r="AK52" s="116"/>
      <c r="AL52" s="116"/>
      <c r="AM52" s="152">
        <f t="shared" si="111"/>
        <v>2268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STAFF_DAYS!E53</f>
        <v>0</v>
      </c>
      <c r="F53" s="114">
        <f t="shared" si="97"/>
        <v>0</v>
      </c>
      <c r="G53" s="115">
        <f t="shared" si="98"/>
        <v>0</v>
      </c>
      <c r="H53" s="116"/>
      <c r="I53" s="116"/>
      <c r="J53" s="116"/>
      <c r="K53" s="116"/>
      <c r="L53" s="152">
        <f t="shared" si="99"/>
        <v>0</v>
      </c>
      <c r="N53" s="242"/>
      <c r="O53" s="115">
        <f t="shared" si="100"/>
        <v>0</v>
      </c>
      <c r="P53" s="115">
        <f t="shared" si="101"/>
        <v>0</v>
      </c>
      <c r="Q53" s="116"/>
      <c r="R53" s="116" t="str">
        <f t="shared" si="102"/>
        <v/>
      </c>
      <c r="S53" s="116"/>
      <c r="T53" s="116"/>
      <c r="U53" s="152">
        <f t="shared" si="103"/>
        <v>0</v>
      </c>
      <c r="W53" s="242"/>
      <c r="X53" s="115">
        <f t="shared" si="104"/>
        <v>0</v>
      </c>
      <c r="Y53" s="115">
        <f t="shared" si="105"/>
        <v>0</v>
      </c>
      <c r="Z53" s="116"/>
      <c r="AA53" s="116" t="str">
        <f t="shared" si="106"/>
        <v/>
      </c>
      <c r="AB53" s="116"/>
      <c r="AC53" s="116"/>
      <c r="AD53" s="152">
        <f t="shared" si="107"/>
        <v>0</v>
      </c>
      <c r="AF53" s="242"/>
      <c r="AG53" s="115">
        <f t="shared" si="108"/>
        <v>0</v>
      </c>
      <c r="AH53" s="115">
        <f t="shared" si="109"/>
        <v>0</v>
      </c>
      <c r="AI53" s="116"/>
      <c r="AJ53" s="116" t="str">
        <f t="shared" si="110"/>
        <v/>
      </c>
      <c r="AK53" s="116"/>
      <c r="AL53" s="116"/>
      <c r="AM53" s="152">
        <f t="shared" si="111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STAFF_DAYS!E54</f>
        <v>0</v>
      </c>
      <c r="F54" s="114">
        <f t="shared" si="97"/>
        <v>0</v>
      </c>
      <c r="G54" s="115">
        <f t="shared" si="98"/>
        <v>0</v>
      </c>
      <c r="H54" s="116"/>
      <c r="I54" s="116"/>
      <c r="J54" s="116"/>
      <c r="K54" s="116"/>
      <c r="L54" s="152">
        <f t="shared" si="99"/>
        <v>0</v>
      </c>
      <c r="N54" s="242"/>
      <c r="O54" s="115">
        <f t="shared" si="100"/>
        <v>0</v>
      </c>
      <c r="P54" s="115">
        <f t="shared" si="101"/>
        <v>0</v>
      </c>
      <c r="Q54" s="116"/>
      <c r="R54" s="116" t="str">
        <f t="shared" si="102"/>
        <v/>
      </c>
      <c r="S54" s="116"/>
      <c r="T54" s="116"/>
      <c r="U54" s="152">
        <f t="shared" si="103"/>
        <v>0</v>
      </c>
      <c r="W54" s="242"/>
      <c r="X54" s="115">
        <f t="shared" si="104"/>
        <v>0</v>
      </c>
      <c r="Y54" s="115">
        <f t="shared" si="105"/>
        <v>0</v>
      </c>
      <c r="Z54" s="116"/>
      <c r="AA54" s="116" t="str">
        <f t="shared" si="106"/>
        <v/>
      </c>
      <c r="AB54" s="116"/>
      <c r="AC54" s="116"/>
      <c r="AD54" s="152">
        <f t="shared" si="107"/>
        <v>0</v>
      </c>
      <c r="AF54" s="242"/>
      <c r="AG54" s="115">
        <f t="shared" si="108"/>
        <v>0</v>
      </c>
      <c r="AH54" s="115">
        <f t="shared" si="109"/>
        <v>0</v>
      </c>
      <c r="AI54" s="116"/>
      <c r="AJ54" s="116" t="str">
        <f t="shared" si="110"/>
        <v/>
      </c>
      <c r="AK54" s="116"/>
      <c r="AL54" s="116"/>
      <c r="AM54" s="152">
        <f t="shared" si="111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STAFF_DAYS!E55</f>
        <v>0</v>
      </c>
      <c r="F55" s="114">
        <f t="shared" si="97"/>
        <v>0</v>
      </c>
      <c r="G55" s="115">
        <f t="shared" si="98"/>
        <v>0</v>
      </c>
      <c r="H55" s="116"/>
      <c r="I55" s="116"/>
      <c r="J55" s="116"/>
      <c r="K55" s="116"/>
      <c r="L55" s="152">
        <f t="shared" si="99"/>
        <v>0</v>
      </c>
      <c r="N55" s="242"/>
      <c r="O55" s="115">
        <f t="shared" si="100"/>
        <v>0</v>
      </c>
      <c r="P55" s="115">
        <f t="shared" si="101"/>
        <v>0</v>
      </c>
      <c r="Q55" s="116"/>
      <c r="R55" s="116" t="str">
        <f t="shared" si="102"/>
        <v/>
      </c>
      <c r="S55" s="116"/>
      <c r="T55" s="116"/>
      <c r="U55" s="152">
        <f t="shared" si="103"/>
        <v>0</v>
      </c>
      <c r="W55" s="242"/>
      <c r="X55" s="115">
        <f t="shared" si="104"/>
        <v>0</v>
      </c>
      <c r="Y55" s="115">
        <f t="shared" si="105"/>
        <v>0</v>
      </c>
      <c r="Z55" s="116"/>
      <c r="AA55" s="116" t="str">
        <f t="shared" si="106"/>
        <v/>
      </c>
      <c r="AB55" s="116"/>
      <c r="AC55" s="116"/>
      <c r="AD55" s="152">
        <f t="shared" si="107"/>
        <v>0</v>
      </c>
      <c r="AF55" s="242"/>
      <c r="AG55" s="115">
        <f t="shared" si="108"/>
        <v>0</v>
      </c>
      <c r="AH55" s="115">
        <f t="shared" si="109"/>
        <v>0</v>
      </c>
      <c r="AI55" s="116"/>
      <c r="AJ55" s="116" t="str">
        <f t="shared" si="110"/>
        <v/>
      </c>
      <c r="AK55" s="116"/>
      <c r="AL55" s="116"/>
      <c r="AM55" s="152">
        <f t="shared" si="111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STAFF_DAYS!E56</f>
        <v>0</v>
      </c>
      <c r="F56" s="114">
        <f t="shared" si="97"/>
        <v>0</v>
      </c>
      <c r="G56" s="115">
        <f t="shared" si="98"/>
        <v>0</v>
      </c>
      <c r="H56" s="116"/>
      <c r="I56" s="116"/>
      <c r="J56" s="116"/>
      <c r="K56" s="116"/>
      <c r="L56" s="152">
        <f t="shared" si="99"/>
        <v>0</v>
      </c>
      <c r="N56" s="242"/>
      <c r="O56" s="115">
        <f t="shared" si="100"/>
        <v>0</v>
      </c>
      <c r="P56" s="115">
        <f t="shared" si="101"/>
        <v>0</v>
      </c>
      <c r="Q56" s="116"/>
      <c r="R56" s="116" t="str">
        <f t="shared" si="102"/>
        <v/>
      </c>
      <c r="S56" s="116"/>
      <c r="T56" s="116"/>
      <c r="U56" s="152">
        <f t="shared" si="103"/>
        <v>0</v>
      </c>
      <c r="W56" s="242"/>
      <c r="X56" s="115">
        <f t="shared" si="104"/>
        <v>0</v>
      </c>
      <c r="Y56" s="115">
        <f t="shared" si="105"/>
        <v>0</v>
      </c>
      <c r="Z56" s="116"/>
      <c r="AA56" s="116" t="str">
        <f t="shared" si="106"/>
        <v/>
      </c>
      <c r="AB56" s="116"/>
      <c r="AC56" s="116"/>
      <c r="AD56" s="152">
        <f t="shared" si="107"/>
        <v>0</v>
      </c>
      <c r="AF56" s="242"/>
      <c r="AG56" s="115">
        <f t="shared" si="108"/>
        <v>0</v>
      </c>
      <c r="AH56" s="115">
        <f t="shared" si="109"/>
        <v>0</v>
      </c>
      <c r="AI56" s="116"/>
      <c r="AJ56" s="116" t="str">
        <f t="shared" si="110"/>
        <v/>
      </c>
      <c r="AK56" s="116"/>
      <c r="AL56" s="116"/>
      <c r="AM56" s="152">
        <f t="shared" si="111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STAFF_DAYS!E57</f>
        <v>0</v>
      </c>
      <c r="F57" s="114">
        <f t="shared" si="97"/>
        <v>0</v>
      </c>
      <c r="G57" s="115">
        <f t="shared" si="98"/>
        <v>0</v>
      </c>
      <c r="H57" s="116"/>
      <c r="I57" s="116"/>
      <c r="J57" s="116"/>
      <c r="K57" s="116"/>
      <c r="L57" s="152">
        <f t="shared" si="99"/>
        <v>0</v>
      </c>
      <c r="N57" s="242"/>
      <c r="O57" s="115">
        <f t="shared" si="100"/>
        <v>0</v>
      </c>
      <c r="P57" s="115">
        <f t="shared" si="101"/>
        <v>0</v>
      </c>
      <c r="Q57" s="116"/>
      <c r="R57" s="116" t="str">
        <f t="shared" si="102"/>
        <v/>
      </c>
      <c r="S57" s="116"/>
      <c r="T57" s="116"/>
      <c r="U57" s="152">
        <f t="shared" si="103"/>
        <v>0</v>
      </c>
      <c r="W57" s="242"/>
      <c r="X57" s="115">
        <f t="shared" si="104"/>
        <v>0</v>
      </c>
      <c r="Y57" s="115">
        <f t="shared" si="105"/>
        <v>0</v>
      </c>
      <c r="Z57" s="116"/>
      <c r="AA57" s="116" t="str">
        <f t="shared" si="106"/>
        <v/>
      </c>
      <c r="AB57" s="116"/>
      <c r="AC57" s="116"/>
      <c r="AD57" s="152">
        <f t="shared" si="107"/>
        <v>0</v>
      </c>
      <c r="AF57" s="242"/>
      <c r="AG57" s="115">
        <f t="shared" si="108"/>
        <v>0</v>
      </c>
      <c r="AH57" s="115">
        <f t="shared" si="109"/>
        <v>0</v>
      </c>
      <c r="AI57" s="116"/>
      <c r="AJ57" s="116" t="str">
        <f t="shared" si="110"/>
        <v/>
      </c>
      <c r="AK57" s="116"/>
      <c r="AL57" s="116"/>
      <c r="AM57" s="152">
        <f t="shared" si="111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STAFF_DAYS!E58</f>
        <v>0</v>
      </c>
      <c r="F58" s="114">
        <f t="shared" si="97"/>
        <v>0</v>
      </c>
      <c r="G58" s="115">
        <f t="shared" si="98"/>
        <v>0</v>
      </c>
      <c r="H58" s="116"/>
      <c r="I58" s="116"/>
      <c r="J58" s="116"/>
      <c r="K58" s="116"/>
      <c r="L58" s="152">
        <f t="shared" si="99"/>
        <v>0</v>
      </c>
      <c r="N58" s="242"/>
      <c r="O58" s="115">
        <f t="shared" si="100"/>
        <v>0</v>
      </c>
      <c r="P58" s="115">
        <f t="shared" si="101"/>
        <v>0</v>
      </c>
      <c r="Q58" s="116"/>
      <c r="R58" s="116" t="str">
        <f t="shared" si="102"/>
        <v/>
      </c>
      <c r="S58" s="116"/>
      <c r="T58" s="116"/>
      <c r="U58" s="152">
        <f t="shared" si="103"/>
        <v>0</v>
      </c>
      <c r="W58" s="242"/>
      <c r="X58" s="115">
        <f t="shared" si="104"/>
        <v>0</v>
      </c>
      <c r="Y58" s="115">
        <f t="shared" si="105"/>
        <v>0</v>
      </c>
      <c r="Z58" s="116"/>
      <c r="AA58" s="116" t="str">
        <f t="shared" si="106"/>
        <v/>
      </c>
      <c r="AB58" s="116"/>
      <c r="AC58" s="116"/>
      <c r="AD58" s="152">
        <f t="shared" si="107"/>
        <v>0</v>
      </c>
      <c r="AF58" s="242"/>
      <c r="AG58" s="115">
        <f t="shared" si="108"/>
        <v>0</v>
      </c>
      <c r="AH58" s="115">
        <f t="shared" si="109"/>
        <v>0</v>
      </c>
      <c r="AI58" s="116"/>
      <c r="AJ58" s="116" t="str">
        <f t="shared" si="110"/>
        <v/>
      </c>
      <c r="AK58" s="116"/>
      <c r="AL58" s="116"/>
      <c r="AM58" s="152">
        <f t="shared" si="111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STAFF_DAYS!E59</f>
        <v>0</v>
      </c>
      <c r="F59" s="119">
        <f t="shared" si="97"/>
        <v>0</v>
      </c>
      <c r="G59" s="120">
        <f t="shared" si="98"/>
        <v>0</v>
      </c>
      <c r="H59" s="121"/>
      <c r="I59" s="121"/>
      <c r="J59" s="121"/>
      <c r="K59" s="121"/>
      <c r="L59" s="153">
        <f t="shared" si="99"/>
        <v>0</v>
      </c>
      <c r="N59" s="243"/>
      <c r="O59" s="120">
        <f t="shared" si="100"/>
        <v>0</v>
      </c>
      <c r="P59" s="120">
        <f t="shared" si="101"/>
        <v>0</v>
      </c>
      <c r="Q59" s="121"/>
      <c r="R59" s="121" t="str">
        <f t="shared" si="102"/>
        <v/>
      </c>
      <c r="S59" s="121"/>
      <c r="T59" s="121"/>
      <c r="U59" s="153">
        <f t="shared" si="103"/>
        <v>0</v>
      </c>
      <c r="W59" s="243"/>
      <c r="X59" s="120">
        <f t="shared" si="104"/>
        <v>0</v>
      </c>
      <c r="Y59" s="120">
        <f t="shared" si="105"/>
        <v>0</v>
      </c>
      <c r="Z59" s="121"/>
      <c r="AA59" s="121" t="str">
        <f t="shared" si="106"/>
        <v/>
      </c>
      <c r="AB59" s="121"/>
      <c r="AC59" s="121"/>
      <c r="AD59" s="153">
        <f t="shared" si="107"/>
        <v>0</v>
      </c>
      <c r="AF59" s="243"/>
      <c r="AG59" s="120">
        <f t="shared" si="108"/>
        <v>0</v>
      </c>
      <c r="AH59" s="120">
        <f t="shared" si="109"/>
        <v>0</v>
      </c>
      <c r="AI59" s="121"/>
      <c r="AJ59" s="121" t="str">
        <f t="shared" si="110"/>
        <v/>
      </c>
      <c r="AK59" s="121"/>
      <c r="AL59" s="121"/>
      <c r="AM59" s="153">
        <f t="shared" si="111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STAFF_DAYS!E60</f>
        <v>135</v>
      </c>
      <c r="F60" s="124">
        <f>SUM(F28,F44)</f>
        <v>48600</v>
      </c>
      <c r="G60" s="124">
        <f t="shared" ref="G60:L60" si="112">SUM(G28,G44)</f>
        <v>2430</v>
      </c>
      <c r="H60" s="124">
        <f t="shared" si="112"/>
        <v>18650</v>
      </c>
      <c r="I60" s="124"/>
      <c r="J60" s="124">
        <f t="shared" si="112"/>
        <v>35550</v>
      </c>
      <c r="K60" s="124">
        <f t="shared" si="112"/>
        <v>0</v>
      </c>
      <c r="L60" s="125">
        <f t="shared" si="112"/>
        <v>105230</v>
      </c>
      <c r="N60" s="162">
        <f>SUM(N28,N44)</f>
        <v>53</v>
      </c>
      <c r="O60" s="124">
        <f>SUM(O28,O44)</f>
        <v>19080</v>
      </c>
      <c r="P60" s="124">
        <f t="shared" ref="P60:U60" si="113">SUM(P28,P44)</f>
        <v>954</v>
      </c>
      <c r="Q60" s="124">
        <f t="shared" si="113"/>
        <v>7400</v>
      </c>
      <c r="R60" s="124"/>
      <c r="S60" s="124">
        <f t="shared" si="113"/>
        <v>24300</v>
      </c>
      <c r="T60" s="124">
        <f t="shared" si="113"/>
        <v>0</v>
      </c>
      <c r="U60" s="125">
        <f t="shared" si="113"/>
        <v>51734</v>
      </c>
      <c r="W60" s="162">
        <f>SUM(W28,W44)</f>
        <v>35</v>
      </c>
      <c r="X60" s="124">
        <f>SUM(X28,X44)</f>
        <v>12600</v>
      </c>
      <c r="Y60" s="124">
        <f t="shared" ref="Y60:AD60" si="114">SUM(Y28,Y44)</f>
        <v>630</v>
      </c>
      <c r="Z60" s="124">
        <f t="shared" si="114"/>
        <v>4650</v>
      </c>
      <c r="AA60" s="124"/>
      <c r="AB60" s="124">
        <f t="shared" si="114"/>
        <v>5450</v>
      </c>
      <c r="AC60" s="124">
        <f t="shared" si="114"/>
        <v>0</v>
      </c>
      <c r="AD60" s="125">
        <f t="shared" si="114"/>
        <v>23330</v>
      </c>
      <c r="AF60" s="162">
        <f>SUM(AF28,AF44)</f>
        <v>47</v>
      </c>
      <c r="AG60" s="124">
        <f>SUM(AG28,AG44)</f>
        <v>16920</v>
      </c>
      <c r="AH60" s="124">
        <f t="shared" ref="AH60:AM60" si="115">SUM(AH28,AH44)</f>
        <v>846</v>
      </c>
      <c r="AI60" s="124">
        <f t="shared" si="115"/>
        <v>6600</v>
      </c>
      <c r="AJ60" s="124"/>
      <c r="AK60" s="124">
        <f t="shared" si="115"/>
        <v>5800</v>
      </c>
      <c r="AL60" s="124">
        <f t="shared" si="115"/>
        <v>0</v>
      </c>
      <c r="AM60" s="125">
        <f t="shared" si="115"/>
        <v>30166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/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STAFF_DAYS!E62</f>
        <v>22</v>
      </c>
      <c r="F62" s="132">
        <f>SUM(F63:F70)</f>
        <v>7920</v>
      </c>
      <c r="G62" s="132">
        <f t="shared" ref="G62:L62" si="116">SUM(G63:G70)</f>
        <v>396</v>
      </c>
      <c r="H62" s="132">
        <f t="shared" si="116"/>
        <v>0</v>
      </c>
      <c r="I62" s="132"/>
      <c r="J62" s="132">
        <f t="shared" si="116"/>
        <v>4000</v>
      </c>
      <c r="K62" s="132">
        <f t="shared" si="116"/>
        <v>0</v>
      </c>
      <c r="L62" s="133">
        <f t="shared" si="116"/>
        <v>12316</v>
      </c>
      <c r="N62" s="164">
        <f>SUM(N63:N70)</f>
        <v>14</v>
      </c>
      <c r="O62" s="132">
        <f>SUM(O63:O70)</f>
        <v>5040</v>
      </c>
      <c r="P62" s="132">
        <f t="shared" ref="P62:U62" si="117">SUM(P63:P70)</f>
        <v>252</v>
      </c>
      <c r="Q62" s="132">
        <f t="shared" si="117"/>
        <v>0</v>
      </c>
      <c r="R62" s="132"/>
      <c r="S62" s="132">
        <f t="shared" si="117"/>
        <v>0</v>
      </c>
      <c r="T62" s="132">
        <f t="shared" si="117"/>
        <v>0</v>
      </c>
      <c r="U62" s="133">
        <f t="shared" si="117"/>
        <v>5292</v>
      </c>
      <c r="W62" s="164">
        <f>SUM(W63:W70)</f>
        <v>4</v>
      </c>
      <c r="X62" s="132">
        <f>SUM(X63:X70)</f>
        <v>1440</v>
      </c>
      <c r="Y62" s="132">
        <f t="shared" ref="Y62:AD62" si="118">SUM(Y63:Y70)</f>
        <v>72</v>
      </c>
      <c r="Z62" s="132">
        <f t="shared" si="118"/>
        <v>0</v>
      </c>
      <c r="AA62" s="132"/>
      <c r="AB62" s="132">
        <f t="shared" si="118"/>
        <v>2000</v>
      </c>
      <c r="AC62" s="132">
        <f t="shared" si="118"/>
        <v>0</v>
      </c>
      <c r="AD62" s="133">
        <f t="shared" si="118"/>
        <v>3512</v>
      </c>
      <c r="AF62" s="164">
        <f>SUM(AF63:AF70)</f>
        <v>4</v>
      </c>
      <c r="AG62" s="132">
        <f>SUM(AG63:AG70)</f>
        <v>1440</v>
      </c>
      <c r="AH62" s="132">
        <f t="shared" ref="AH62:AM62" si="119">SUM(AH63:AH70)</f>
        <v>72</v>
      </c>
      <c r="AI62" s="132">
        <f t="shared" si="119"/>
        <v>0</v>
      </c>
      <c r="AJ62" s="132"/>
      <c r="AK62" s="132">
        <f t="shared" si="119"/>
        <v>2000</v>
      </c>
      <c r="AL62" s="132">
        <f t="shared" si="119"/>
        <v>0</v>
      </c>
      <c r="AM62" s="133">
        <f t="shared" si="119"/>
        <v>3512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STAFF_DAYS!E63</f>
        <v>2</v>
      </c>
      <c r="F63" s="136">
        <f t="shared" ref="F63:F70" si="120">E63*F$2</f>
        <v>720</v>
      </c>
      <c r="G63" s="137">
        <f t="shared" ref="G63:G70" si="121">F63*0.05</f>
        <v>36</v>
      </c>
      <c r="H63" s="138"/>
      <c r="I63" s="138"/>
      <c r="J63" s="138"/>
      <c r="K63" s="138"/>
      <c r="L63" s="154">
        <f t="shared" ref="L63:L70" si="122">SUM(F63:K63)</f>
        <v>756</v>
      </c>
      <c r="N63" s="244">
        <f>E63</f>
        <v>2</v>
      </c>
      <c r="O63" s="137">
        <f t="shared" ref="O63:O70" si="123">N63*F$2</f>
        <v>720</v>
      </c>
      <c r="P63" s="137">
        <f t="shared" ref="P63:P70" si="124">O63*0.05</f>
        <v>36</v>
      </c>
      <c r="Q63" s="138"/>
      <c r="R63" s="138" t="str">
        <f t="shared" ref="R63:R70" si="125">IF(ISBLANK($I63),"",$I63)</f>
        <v/>
      </c>
      <c r="S63" s="138"/>
      <c r="T63" s="138"/>
      <c r="U63" s="154">
        <f t="shared" ref="U63:U70" si="126">SUM(O63:T63)</f>
        <v>756</v>
      </c>
      <c r="W63" s="244"/>
      <c r="X63" s="137">
        <f t="shared" ref="X63:X70" si="127">W63*F$2</f>
        <v>0</v>
      </c>
      <c r="Y63" s="137">
        <f t="shared" ref="Y63:Y70" si="128">X63*0.05</f>
        <v>0</v>
      </c>
      <c r="Z63" s="138"/>
      <c r="AA63" s="138" t="str">
        <f t="shared" ref="AA63:AA70" si="129">IF(ISBLANK($I63),"",$I63)</f>
        <v/>
      </c>
      <c r="AB63" s="138"/>
      <c r="AC63" s="138"/>
      <c r="AD63" s="154">
        <f t="shared" ref="AD63:AD70" si="130">SUM(X63:AC63)</f>
        <v>0</v>
      </c>
      <c r="AF63" s="244"/>
      <c r="AG63" s="137">
        <f t="shared" ref="AG63:AG70" si="131">AF63*F$2</f>
        <v>0</v>
      </c>
      <c r="AH63" s="137">
        <f t="shared" ref="AH63:AH70" si="132">AG63*0.05</f>
        <v>0</v>
      </c>
      <c r="AI63" s="138"/>
      <c r="AJ63" s="138" t="str">
        <f t="shared" ref="AJ63:AJ70" si="133">IF(ISBLANK($I63),"",$I63)</f>
        <v/>
      </c>
      <c r="AK63" s="138"/>
      <c r="AL63" s="138"/>
      <c r="AM63" s="154">
        <f t="shared" ref="AM63:AM70" si="134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STAFF_DAYS!E64</f>
        <v>3</v>
      </c>
      <c r="F64" s="136">
        <f t="shared" si="120"/>
        <v>1080</v>
      </c>
      <c r="G64" s="137">
        <f t="shared" si="121"/>
        <v>54</v>
      </c>
      <c r="H64" s="138"/>
      <c r="I64" s="138"/>
      <c r="J64" s="138"/>
      <c r="K64" s="138"/>
      <c r="L64" s="154">
        <f t="shared" si="122"/>
        <v>1134</v>
      </c>
      <c r="N64" s="244">
        <f t="shared" ref="N64:N65" si="135">E64</f>
        <v>3</v>
      </c>
      <c r="O64" s="137">
        <f t="shared" si="123"/>
        <v>1080</v>
      </c>
      <c r="P64" s="137">
        <f t="shared" si="124"/>
        <v>54</v>
      </c>
      <c r="Q64" s="138"/>
      <c r="R64" s="138" t="str">
        <f t="shared" si="125"/>
        <v/>
      </c>
      <c r="S64" s="138"/>
      <c r="T64" s="138"/>
      <c r="U64" s="154">
        <f t="shared" si="126"/>
        <v>1134</v>
      </c>
      <c r="W64" s="244"/>
      <c r="X64" s="137">
        <f t="shared" si="127"/>
        <v>0</v>
      </c>
      <c r="Y64" s="137">
        <f t="shared" si="128"/>
        <v>0</v>
      </c>
      <c r="Z64" s="138"/>
      <c r="AA64" s="138" t="str">
        <f t="shared" si="129"/>
        <v/>
      </c>
      <c r="AB64" s="138"/>
      <c r="AC64" s="138"/>
      <c r="AD64" s="154">
        <f t="shared" si="130"/>
        <v>0</v>
      </c>
      <c r="AF64" s="244"/>
      <c r="AG64" s="137">
        <f t="shared" si="131"/>
        <v>0</v>
      </c>
      <c r="AH64" s="137">
        <f t="shared" si="132"/>
        <v>0</v>
      </c>
      <c r="AI64" s="138"/>
      <c r="AJ64" s="138" t="str">
        <f t="shared" si="133"/>
        <v/>
      </c>
      <c r="AK64" s="138"/>
      <c r="AL64" s="138"/>
      <c r="AM64" s="154">
        <f t="shared" si="134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STAFF_DAYS!E65</f>
        <v>1</v>
      </c>
      <c r="F65" s="136">
        <f t="shared" si="120"/>
        <v>360</v>
      </c>
      <c r="G65" s="137">
        <f t="shared" si="121"/>
        <v>18</v>
      </c>
      <c r="H65" s="138"/>
      <c r="I65" s="138" t="s">
        <v>204</v>
      </c>
      <c r="J65" s="138">
        <v>2400</v>
      </c>
      <c r="K65" s="138"/>
      <c r="L65" s="154">
        <f t="shared" si="122"/>
        <v>2778</v>
      </c>
      <c r="N65" s="244">
        <f t="shared" si="135"/>
        <v>1</v>
      </c>
      <c r="O65" s="137">
        <f t="shared" si="123"/>
        <v>360</v>
      </c>
      <c r="P65" s="137">
        <f t="shared" si="124"/>
        <v>18</v>
      </c>
      <c r="Q65" s="138"/>
      <c r="R65" s="138" t="str">
        <f t="shared" si="125"/>
        <v>Ext. Meeting Organisation</v>
      </c>
      <c r="S65" s="138"/>
      <c r="T65" s="138"/>
      <c r="U65" s="154">
        <f t="shared" si="126"/>
        <v>378</v>
      </c>
      <c r="W65" s="244"/>
      <c r="X65" s="137">
        <f t="shared" si="127"/>
        <v>0</v>
      </c>
      <c r="Y65" s="137">
        <f t="shared" si="128"/>
        <v>0</v>
      </c>
      <c r="Z65" s="138"/>
      <c r="AA65" s="138" t="str">
        <f t="shared" si="129"/>
        <v>Ext. Meeting Organisation</v>
      </c>
      <c r="AB65" s="138">
        <f>J65*0.5</f>
        <v>1200</v>
      </c>
      <c r="AC65" s="138"/>
      <c r="AD65" s="154">
        <f t="shared" si="130"/>
        <v>1200</v>
      </c>
      <c r="AF65" s="244"/>
      <c r="AG65" s="137">
        <f t="shared" si="131"/>
        <v>0</v>
      </c>
      <c r="AH65" s="137">
        <f t="shared" si="132"/>
        <v>0</v>
      </c>
      <c r="AI65" s="138"/>
      <c r="AJ65" s="138" t="str">
        <f t="shared" si="133"/>
        <v>Ext. Meeting Organisation</v>
      </c>
      <c r="AK65" s="138">
        <f>J65*0.5</f>
        <v>1200</v>
      </c>
      <c r="AL65" s="138"/>
      <c r="AM65" s="154">
        <f t="shared" si="134"/>
        <v>1200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STAFF_DAYS!E66</f>
        <v>8</v>
      </c>
      <c r="F66" s="136">
        <f t="shared" si="120"/>
        <v>2880</v>
      </c>
      <c r="G66" s="137">
        <f t="shared" si="121"/>
        <v>144</v>
      </c>
      <c r="H66" s="138"/>
      <c r="I66" s="138" t="s">
        <v>204</v>
      </c>
      <c r="J66" s="138">
        <v>1600</v>
      </c>
      <c r="K66" s="138"/>
      <c r="L66" s="154">
        <f t="shared" si="122"/>
        <v>4624</v>
      </c>
      <c r="N66" s="244"/>
      <c r="O66" s="137">
        <f t="shared" si="123"/>
        <v>0</v>
      </c>
      <c r="P66" s="137">
        <f t="shared" si="124"/>
        <v>0</v>
      </c>
      <c r="Q66" s="138"/>
      <c r="R66" s="138" t="str">
        <f t="shared" si="125"/>
        <v>Ext. Meeting Organisation</v>
      </c>
      <c r="S66" s="138"/>
      <c r="T66" s="138"/>
      <c r="U66" s="154">
        <f t="shared" si="126"/>
        <v>0</v>
      </c>
      <c r="W66" s="244">
        <f>E66/2</f>
        <v>4</v>
      </c>
      <c r="X66" s="137">
        <f t="shared" si="127"/>
        <v>1440</v>
      </c>
      <c r="Y66" s="137">
        <f t="shared" si="128"/>
        <v>72</v>
      </c>
      <c r="Z66" s="138"/>
      <c r="AA66" s="138" t="str">
        <f t="shared" si="129"/>
        <v>Ext. Meeting Organisation</v>
      </c>
      <c r="AB66" s="138">
        <f>J66*0.5</f>
        <v>800</v>
      </c>
      <c r="AC66" s="138"/>
      <c r="AD66" s="154">
        <f t="shared" si="130"/>
        <v>2312</v>
      </c>
      <c r="AF66" s="244">
        <f>E66*0.5</f>
        <v>4</v>
      </c>
      <c r="AG66" s="137">
        <f t="shared" si="131"/>
        <v>1440</v>
      </c>
      <c r="AH66" s="137">
        <f t="shared" si="132"/>
        <v>72</v>
      </c>
      <c r="AI66" s="138"/>
      <c r="AJ66" s="138" t="str">
        <f t="shared" si="133"/>
        <v>Ext. Meeting Organisation</v>
      </c>
      <c r="AK66" s="138">
        <f>J66*0.5</f>
        <v>800</v>
      </c>
      <c r="AL66" s="138"/>
      <c r="AM66" s="154">
        <f t="shared" si="134"/>
        <v>2312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STAFF_DAYS!E67</f>
        <v>2</v>
      </c>
      <c r="F67" s="136">
        <f t="shared" si="120"/>
        <v>720</v>
      </c>
      <c r="G67" s="137">
        <f t="shared" si="121"/>
        <v>36</v>
      </c>
      <c r="H67" s="138"/>
      <c r="I67" s="138"/>
      <c r="J67" s="138"/>
      <c r="K67" s="138"/>
      <c r="L67" s="154">
        <f t="shared" si="122"/>
        <v>756</v>
      </c>
      <c r="N67" s="244">
        <f>E67</f>
        <v>2</v>
      </c>
      <c r="O67" s="137">
        <f t="shared" si="123"/>
        <v>720</v>
      </c>
      <c r="P67" s="137">
        <f t="shared" si="124"/>
        <v>36</v>
      </c>
      <c r="Q67" s="138"/>
      <c r="R67" s="138" t="str">
        <f t="shared" si="125"/>
        <v/>
      </c>
      <c r="S67" s="138"/>
      <c r="T67" s="138"/>
      <c r="U67" s="154">
        <f t="shared" si="126"/>
        <v>756</v>
      </c>
      <c r="W67" s="244"/>
      <c r="X67" s="137">
        <f t="shared" si="127"/>
        <v>0</v>
      </c>
      <c r="Y67" s="137">
        <f t="shared" si="128"/>
        <v>0</v>
      </c>
      <c r="Z67" s="138"/>
      <c r="AA67" s="138" t="str">
        <f t="shared" si="129"/>
        <v/>
      </c>
      <c r="AB67" s="138"/>
      <c r="AC67" s="138"/>
      <c r="AD67" s="154">
        <f t="shared" si="130"/>
        <v>0</v>
      </c>
      <c r="AF67" s="244"/>
      <c r="AG67" s="137">
        <f t="shared" si="131"/>
        <v>0</v>
      </c>
      <c r="AH67" s="137">
        <f t="shared" si="132"/>
        <v>0</v>
      </c>
      <c r="AI67" s="138"/>
      <c r="AJ67" s="138" t="str">
        <f t="shared" si="133"/>
        <v/>
      </c>
      <c r="AK67" s="138"/>
      <c r="AL67" s="138"/>
      <c r="AM67" s="154">
        <f t="shared" si="134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STAFF_DAYS!E68</f>
        <v>2</v>
      </c>
      <c r="F68" s="136">
        <f t="shared" si="120"/>
        <v>720</v>
      </c>
      <c r="G68" s="137">
        <f t="shared" si="121"/>
        <v>36</v>
      </c>
      <c r="H68" s="138"/>
      <c r="I68" s="138"/>
      <c r="J68" s="138"/>
      <c r="K68" s="138"/>
      <c r="L68" s="154">
        <f t="shared" si="122"/>
        <v>756</v>
      </c>
      <c r="N68" s="244">
        <f t="shared" ref="N68:N69" si="136">E68</f>
        <v>2</v>
      </c>
      <c r="O68" s="137">
        <f t="shared" si="123"/>
        <v>720</v>
      </c>
      <c r="P68" s="137">
        <f t="shared" si="124"/>
        <v>36</v>
      </c>
      <c r="Q68" s="138"/>
      <c r="R68" s="138" t="str">
        <f t="shared" si="125"/>
        <v/>
      </c>
      <c r="S68" s="138"/>
      <c r="T68" s="138"/>
      <c r="U68" s="154">
        <f t="shared" si="126"/>
        <v>756</v>
      </c>
      <c r="W68" s="244"/>
      <c r="X68" s="137">
        <f t="shared" si="127"/>
        <v>0</v>
      </c>
      <c r="Y68" s="137">
        <f t="shared" si="128"/>
        <v>0</v>
      </c>
      <c r="Z68" s="138"/>
      <c r="AA68" s="138" t="str">
        <f t="shared" si="129"/>
        <v/>
      </c>
      <c r="AB68" s="138"/>
      <c r="AC68" s="138"/>
      <c r="AD68" s="154">
        <f t="shared" si="130"/>
        <v>0</v>
      </c>
      <c r="AF68" s="244"/>
      <c r="AG68" s="137">
        <f t="shared" si="131"/>
        <v>0</v>
      </c>
      <c r="AH68" s="137">
        <f t="shared" si="132"/>
        <v>0</v>
      </c>
      <c r="AI68" s="138"/>
      <c r="AJ68" s="138" t="str">
        <f t="shared" si="133"/>
        <v/>
      </c>
      <c r="AK68" s="138"/>
      <c r="AL68" s="138"/>
      <c r="AM68" s="154">
        <f t="shared" si="134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STAFF_DAYS!E69</f>
        <v>4</v>
      </c>
      <c r="F69" s="136">
        <f t="shared" si="120"/>
        <v>1440</v>
      </c>
      <c r="G69" s="137">
        <f t="shared" si="121"/>
        <v>72</v>
      </c>
      <c r="H69" s="138"/>
      <c r="I69" s="138"/>
      <c r="J69" s="138"/>
      <c r="K69" s="138"/>
      <c r="L69" s="154">
        <f t="shared" si="122"/>
        <v>1512</v>
      </c>
      <c r="N69" s="244">
        <f t="shared" si="136"/>
        <v>4</v>
      </c>
      <c r="O69" s="137">
        <f t="shared" si="123"/>
        <v>1440</v>
      </c>
      <c r="P69" s="137">
        <f t="shared" si="124"/>
        <v>72</v>
      </c>
      <c r="Q69" s="138"/>
      <c r="R69" s="138" t="str">
        <f t="shared" si="125"/>
        <v/>
      </c>
      <c r="S69" s="138"/>
      <c r="T69" s="138"/>
      <c r="U69" s="154">
        <f t="shared" si="126"/>
        <v>1512</v>
      </c>
      <c r="W69" s="244"/>
      <c r="X69" s="137">
        <f t="shared" si="127"/>
        <v>0</v>
      </c>
      <c r="Y69" s="137">
        <f t="shared" si="128"/>
        <v>0</v>
      </c>
      <c r="Z69" s="138"/>
      <c r="AA69" s="138" t="str">
        <f t="shared" si="129"/>
        <v/>
      </c>
      <c r="AB69" s="138"/>
      <c r="AC69" s="138"/>
      <c r="AD69" s="154">
        <f t="shared" si="130"/>
        <v>0</v>
      </c>
      <c r="AF69" s="244"/>
      <c r="AG69" s="137">
        <f t="shared" si="131"/>
        <v>0</v>
      </c>
      <c r="AH69" s="137">
        <f t="shared" si="132"/>
        <v>0</v>
      </c>
      <c r="AI69" s="138"/>
      <c r="AJ69" s="138" t="str">
        <f t="shared" si="133"/>
        <v/>
      </c>
      <c r="AK69" s="138"/>
      <c r="AL69" s="138"/>
      <c r="AM69" s="154">
        <f t="shared" si="134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STAFF_DAYS!E70</f>
        <v>0</v>
      </c>
      <c r="F70" s="136">
        <f t="shared" si="120"/>
        <v>0</v>
      </c>
      <c r="G70" s="137">
        <f t="shared" si="121"/>
        <v>0</v>
      </c>
      <c r="H70" s="138"/>
      <c r="I70" s="138"/>
      <c r="J70" s="138"/>
      <c r="K70" s="138"/>
      <c r="L70" s="154">
        <f t="shared" si="122"/>
        <v>0</v>
      </c>
      <c r="N70" s="244"/>
      <c r="O70" s="137">
        <f t="shared" si="123"/>
        <v>0</v>
      </c>
      <c r="P70" s="137">
        <f t="shared" si="124"/>
        <v>0</v>
      </c>
      <c r="Q70" s="138"/>
      <c r="R70" s="138" t="str">
        <f t="shared" si="125"/>
        <v/>
      </c>
      <c r="S70" s="138"/>
      <c r="T70" s="138"/>
      <c r="U70" s="154">
        <f t="shared" si="126"/>
        <v>0</v>
      </c>
      <c r="W70" s="244"/>
      <c r="X70" s="137">
        <f t="shared" si="127"/>
        <v>0</v>
      </c>
      <c r="Y70" s="137">
        <f t="shared" si="128"/>
        <v>0</v>
      </c>
      <c r="Z70" s="138"/>
      <c r="AA70" s="138" t="str">
        <f t="shared" si="129"/>
        <v/>
      </c>
      <c r="AB70" s="138"/>
      <c r="AC70" s="138"/>
      <c r="AD70" s="154">
        <f t="shared" si="130"/>
        <v>0</v>
      </c>
      <c r="AF70" s="244"/>
      <c r="AG70" s="137">
        <f t="shared" si="131"/>
        <v>0</v>
      </c>
      <c r="AH70" s="137">
        <f t="shared" si="132"/>
        <v>0</v>
      </c>
      <c r="AI70" s="138"/>
      <c r="AJ70" s="138" t="str">
        <f t="shared" si="133"/>
        <v/>
      </c>
      <c r="AK70" s="138"/>
      <c r="AL70" s="138"/>
      <c r="AM70" s="154">
        <f t="shared" si="134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STAFF_DAYS!E71</f>
        <v>4</v>
      </c>
      <c r="F71" s="132">
        <f>SUM(F72:F74)</f>
        <v>1440</v>
      </c>
      <c r="G71" s="132">
        <f t="shared" ref="G71:L71" si="137">SUM(G72:G74)</f>
        <v>72</v>
      </c>
      <c r="H71" s="132">
        <f t="shared" si="137"/>
        <v>0</v>
      </c>
      <c r="I71" s="132"/>
      <c r="J71" s="132">
        <f t="shared" si="137"/>
        <v>6000</v>
      </c>
      <c r="K71" s="132">
        <f t="shared" si="137"/>
        <v>2000</v>
      </c>
      <c r="L71" s="133">
        <f t="shared" si="137"/>
        <v>9512</v>
      </c>
      <c r="N71" s="164">
        <f>SUM(N72:N74)</f>
        <v>0</v>
      </c>
      <c r="O71" s="132">
        <f>SUM(O72:O74)</f>
        <v>0</v>
      </c>
      <c r="P71" s="132">
        <f t="shared" ref="P71:U71" si="138">SUM(P72:P74)</f>
        <v>0</v>
      </c>
      <c r="Q71" s="132">
        <f t="shared" si="138"/>
        <v>0</v>
      </c>
      <c r="R71" s="132"/>
      <c r="S71" s="132">
        <f t="shared" si="138"/>
        <v>0</v>
      </c>
      <c r="T71" s="132">
        <f t="shared" si="138"/>
        <v>0</v>
      </c>
      <c r="U71" s="133">
        <f t="shared" si="138"/>
        <v>0</v>
      </c>
      <c r="W71" s="164">
        <f>SUM(W72:W74)</f>
        <v>4</v>
      </c>
      <c r="X71" s="132">
        <f>SUM(X72:X74)</f>
        <v>1440</v>
      </c>
      <c r="Y71" s="132">
        <f t="shared" ref="Y71:AD71" si="139">SUM(Y72:Y74)</f>
        <v>72</v>
      </c>
      <c r="Z71" s="132">
        <f t="shared" si="139"/>
        <v>0</v>
      </c>
      <c r="AA71" s="132"/>
      <c r="AB71" s="132">
        <f t="shared" si="139"/>
        <v>0</v>
      </c>
      <c r="AC71" s="132">
        <f t="shared" si="139"/>
        <v>0</v>
      </c>
      <c r="AD71" s="133">
        <f t="shared" si="139"/>
        <v>1512</v>
      </c>
      <c r="AF71" s="164">
        <f>SUM(AF72:AF74)</f>
        <v>0</v>
      </c>
      <c r="AG71" s="132">
        <f>SUM(AG72:AG74)</f>
        <v>0</v>
      </c>
      <c r="AH71" s="132">
        <f t="shared" ref="AH71:AM71" si="140">SUM(AH72:AH74)</f>
        <v>0</v>
      </c>
      <c r="AI71" s="132">
        <f t="shared" si="140"/>
        <v>0</v>
      </c>
      <c r="AJ71" s="132"/>
      <c r="AK71" s="132">
        <f t="shared" si="140"/>
        <v>6000</v>
      </c>
      <c r="AL71" s="132">
        <f t="shared" si="140"/>
        <v>2000</v>
      </c>
      <c r="AM71" s="133">
        <f t="shared" si="140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STAFF_DAYS!E72</f>
        <v>2</v>
      </c>
      <c r="F72" s="136">
        <f t="shared" ref="F72:F74" si="141">E72*F$2</f>
        <v>720</v>
      </c>
      <c r="G72" s="137">
        <f t="shared" ref="G72:G74" si="142">F72*0.05</f>
        <v>36</v>
      </c>
      <c r="H72" s="138"/>
      <c r="I72" s="138"/>
      <c r="J72" s="138"/>
      <c r="K72" s="138"/>
      <c r="L72" s="154">
        <f t="shared" ref="L72:L74" si="143">SUM(F72:K72)</f>
        <v>756</v>
      </c>
      <c r="N72" s="244"/>
      <c r="O72" s="137">
        <f t="shared" ref="O72:O74" si="144">N72*F$2</f>
        <v>0</v>
      </c>
      <c r="P72" s="137">
        <f t="shared" ref="P72:P74" si="145">O72*0.05</f>
        <v>0</v>
      </c>
      <c r="Q72" s="138"/>
      <c r="R72" s="138" t="str">
        <f t="shared" ref="R72:R74" si="146">IF(ISBLANK($I72),"",$I72)</f>
        <v/>
      </c>
      <c r="S72" s="138"/>
      <c r="T72" s="138"/>
      <c r="U72" s="154">
        <f t="shared" ref="U72:U74" si="147">SUM(O72:T72)</f>
        <v>0</v>
      </c>
      <c r="W72" s="244">
        <f>E72</f>
        <v>2</v>
      </c>
      <c r="X72" s="137">
        <f t="shared" ref="X72:X74" si="148">W72*F$2</f>
        <v>720</v>
      </c>
      <c r="Y72" s="137">
        <f t="shared" ref="Y72:Y74" si="149">X72*0.05</f>
        <v>36</v>
      </c>
      <c r="Z72" s="138"/>
      <c r="AA72" s="138" t="str">
        <f t="shared" ref="AA72:AA74" si="150">IF(ISBLANK($I72),"",$I72)</f>
        <v/>
      </c>
      <c r="AB72" s="138"/>
      <c r="AC72" s="138"/>
      <c r="AD72" s="154">
        <f t="shared" ref="AD72:AD74" si="151">SUM(X72:AC72)</f>
        <v>756</v>
      </c>
      <c r="AF72" s="244"/>
      <c r="AG72" s="137">
        <f t="shared" ref="AG72:AG74" si="152">AF72*F$2</f>
        <v>0</v>
      </c>
      <c r="AH72" s="137">
        <f t="shared" ref="AH72:AH74" si="153">AG72*0.05</f>
        <v>0</v>
      </c>
      <c r="AI72" s="138"/>
      <c r="AJ72" s="138" t="str">
        <f t="shared" ref="AJ72:AJ74" si="154">IF(ISBLANK($I72),"",$I72)</f>
        <v/>
      </c>
      <c r="AK72" s="138"/>
      <c r="AL72" s="138"/>
      <c r="AM72" s="154">
        <f t="shared" ref="AM72:AM74" si="155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STAFF_DAYS!E73</f>
        <v>2</v>
      </c>
      <c r="F73" s="136">
        <f t="shared" si="141"/>
        <v>720</v>
      </c>
      <c r="G73" s="137">
        <f t="shared" si="142"/>
        <v>36</v>
      </c>
      <c r="H73" s="138"/>
      <c r="I73" s="138" t="s">
        <v>203</v>
      </c>
      <c r="J73" s="138">
        <v>6000</v>
      </c>
      <c r="K73" s="138">
        <v>2000</v>
      </c>
      <c r="L73" s="154">
        <f t="shared" si="143"/>
        <v>8756</v>
      </c>
      <c r="N73" s="244"/>
      <c r="O73" s="137">
        <f t="shared" si="144"/>
        <v>0</v>
      </c>
      <c r="P73" s="137">
        <f t="shared" si="145"/>
        <v>0</v>
      </c>
      <c r="Q73" s="138"/>
      <c r="R73" s="138" t="str">
        <f t="shared" si="146"/>
        <v>Ext. Project Coordination</v>
      </c>
      <c r="S73" s="138"/>
      <c r="T73" s="138"/>
      <c r="U73" s="154">
        <f t="shared" si="147"/>
        <v>0</v>
      </c>
      <c r="W73" s="244">
        <f>E73</f>
        <v>2</v>
      </c>
      <c r="X73" s="137">
        <f t="shared" si="148"/>
        <v>720</v>
      </c>
      <c r="Y73" s="137">
        <f t="shared" si="149"/>
        <v>36</v>
      </c>
      <c r="Z73" s="138"/>
      <c r="AA73" s="138" t="str">
        <f t="shared" si="150"/>
        <v>Ext. Project Coordination</v>
      </c>
      <c r="AB73" s="138"/>
      <c r="AC73" s="138"/>
      <c r="AD73" s="154">
        <f t="shared" si="151"/>
        <v>756</v>
      </c>
      <c r="AF73" s="244"/>
      <c r="AG73" s="137">
        <f t="shared" si="152"/>
        <v>0</v>
      </c>
      <c r="AH73" s="137">
        <f t="shared" si="153"/>
        <v>0</v>
      </c>
      <c r="AI73" s="138"/>
      <c r="AJ73" s="138" t="str">
        <f t="shared" si="154"/>
        <v>Ext. Project Coordination</v>
      </c>
      <c r="AK73" s="138">
        <f>J73</f>
        <v>6000</v>
      </c>
      <c r="AL73" s="138">
        <f>K73</f>
        <v>2000</v>
      </c>
      <c r="AM73" s="154">
        <f t="shared" si="155"/>
        <v>8000</v>
      </c>
      <c r="AO73" s="233" t="str">
        <f t="shared" ref="AO73:AO89" si="156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STAFF_DAYS!E74</f>
        <v>0</v>
      </c>
      <c r="F74" s="136">
        <f t="shared" si="141"/>
        <v>0</v>
      </c>
      <c r="G74" s="137">
        <f t="shared" si="142"/>
        <v>0</v>
      </c>
      <c r="H74" s="138"/>
      <c r="I74" s="138"/>
      <c r="J74" s="138"/>
      <c r="K74" s="138"/>
      <c r="L74" s="154">
        <f t="shared" si="143"/>
        <v>0</v>
      </c>
      <c r="N74" s="244"/>
      <c r="O74" s="137">
        <f t="shared" si="144"/>
        <v>0</v>
      </c>
      <c r="P74" s="137">
        <f t="shared" si="145"/>
        <v>0</v>
      </c>
      <c r="Q74" s="138"/>
      <c r="R74" s="138" t="str">
        <f t="shared" si="146"/>
        <v/>
      </c>
      <c r="S74" s="138"/>
      <c r="T74" s="138"/>
      <c r="U74" s="154">
        <f t="shared" si="147"/>
        <v>0</v>
      </c>
      <c r="W74" s="244"/>
      <c r="X74" s="137">
        <f t="shared" si="148"/>
        <v>0</v>
      </c>
      <c r="Y74" s="137">
        <f t="shared" si="149"/>
        <v>0</v>
      </c>
      <c r="Z74" s="138"/>
      <c r="AA74" s="138" t="str">
        <f t="shared" si="150"/>
        <v/>
      </c>
      <c r="AB74" s="138"/>
      <c r="AC74" s="138"/>
      <c r="AD74" s="154">
        <f t="shared" si="151"/>
        <v>0</v>
      </c>
      <c r="AF74" s="244"/>
      <c r="AG74" s="137">
        <f t="shared" si="152"/>
        <v>0</v>
      </c>
      <c r="AH74" s="137">
        <f t="shared" si="153"/>
        <v>0</v>
      </c>
      <c r="AI74" s="138"/>
      <c r="AJ74" s="138" t="str">
        <f t="shared" si="154"/>
        <v/>
      </c>
      <c r="AK74" s="138"/>
      <c r="AL74" s="138"/>
      <c r="AM74" s="154">
        <f t="shared" si="155"/>
        <v>0</v>
      </c>
      <c r="AO74" s="233" t="str">
        <f t="shared" si="156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STAFF_DAYS!E75</f>
        <v>10</v>
      </c>
      <c r="F75" s="132">
        <f>SUM(F76:F78)</f>
        <v>3600</v>
      </c>
      <c r="G75" s="132">
        <f t="shared" ref="G75:L75" si="157">SUM(G76:G78)</f>
        <v>180</v>
      </c>
      <c r="H75" s="132">
        <f t="shared" si="157"/>
        <v>0</v>
      </c>
      <c r="I75" s="132"/>
      <c r="J75" s="132">
        <f t="shared" si="157"/>
        <v>0</v>
      </c>
      <c r="K75" s="132">
        <f t="shared" si="157"/>
        <v>0</v>
      </c>
      <c r="L75" s="133">
        <f t="shared" si="157"/>
        <v>3780</v>
      </c>
      <c r="N75" s="164">
        <f>SUM(N76:N78)</f>
        <v>0</v>
      </c>
      <c r="O75" s="132">
        <f>SUM(O76:O78)</f>
        <v>0</v>
      </c>
      <c r="P75" s="132">
        <f t="shared" ref="P75:U75" si="158">SUM(P76:P78)</f>
        <v>0</v>
      </c>
      <c r="Q75" s="132">
        <f t="shared" si="158"/>
        <v>0</v>
      </c>
      <c r="R75" s="132"/>
      <c r="S75" s="132">
        <f t="shared" si="158"/>
        <v>0</v>
      </c>
      <c r="T75" s="132">
        <f t="shared" si="158"/>
        <v>0</v>
      </c>
      <c r="U75" s="133">
        <f t="shared" si="158"/>
        <v>0</v>
      </c>
      <c r="W75" s="164">
        <f>SUM(W76:W78)</f>
        <v>5</v>
      </c>
      <c r="X75" s="132">
        <f>SUM(X76:X78)</f>
        <v>1800</v>
      </c>
      <c r="Y75" s="132">
        <f t="shared" ref="Y75:AD75" si="159">SUM(Y76:Y78)</f>
        <v>90</v>
      </c>
      <c r="Z75" s="132">
        <f t="shared" si="159"/>
        <v>0</v>
      </c>
      <c r="AA75" s="132"/>
      <c r="AB75" s="132">
        <f t="shared" si="159"/>
        <v>0</v>
      </c>
      <c r="AC75" s="132">
        <f t="shared" si="159"/>
        <v>0</v>
      </c>
      <c r="AD75" s="133">
        <f t="shared" si="159"/>
        <v>1890</v>
      </c>
      <c r="AF75" s="164">
        <f>SUM(AF76:AF78)</f>
        <v>5</v>
      </c>
      <c r="AG75" s="132">
        <f>SUM(AG76:AG78)</f>
        <v>1800</v>
      </c>
      <c r="AH75" s="132">
        <f t="shared" ref="AH75:AM75" si="160">SUM(AH76:AH78)</f>
        <v>90</v>
      </c>
      <c r="AI75" s="132">
        <f t="shared" si="160"/>
        <v>0</v>
      </c>
      <c r="AJ75" s="132"/>
      <c r="AK75" s="132">
        <f t="shared" si="160"/>
        <v>0</v>
      </c>
      <c r="AL75" s="132">
        <f t="shared" si="160"/>
        <v>0</v>
      </c>
      <c r="AM75" s="133">
        <f t="shared" si="160"/>
        <v>1890</v>
      </c>
      <c r="AO75" s="237" t="str">
        <f t="shared" si="156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STAFF_DAYS!E76</f>
        <v>5</v>
      </c>
      <c r="F76" s="136">
        <f t="shared" ref="F76:F78" si="161">E76*F$2</f>
        <v>1800</v>
      </c>
      <c r="G76" s="137">
        <f t="shared" ref="G76:G78" si="162">F76*0.05</f>
        <v>90</v>
      </c>
      <c r="H76" s="138"/>
      <c r="I76" s="138"/>
      <c r="J76" s="138"/>
      <c r="K76" s="138"/>
      <c r="L76" s="154">
        <f t="shared" ref="L76:L78" si="163">SUM(F76:K76)</f>
        <v>1890</v>
      </c>
      <c r="N76" s="244"/>
      <c r="O76" s="137">
        <f t="shared" ref="O76:O78" si="164">N76*F$2</f>
        <v>0</v>
      </c>
      <c r="P76" s="137">
        <f t="shared" ref="P76:P78" si="165">O76*0.05</f>
        <v>0</v>
      </c>
      <c r="Q76" s="138"/>
      <c r="R76" s="138" t="str">
        <f t="shared" ref="R76:R78" si="166">IF(ISBLANK($I76),"",$I76)</f>
        <v/>
      </c>
      <c r="S76" s="138"/>
      <c r="T76" s="138"/>
      <c r="U76" s="154">
        <f t="shared" ref="U76:U78" si="167">SUM(O76:T76)</f>
        <v>0</v>
      </c>
      <c r="W76" s="244">
        <f>E76</f>
        <v>5</v>
      </c>
      <c r="X76" s="137">
        <f t="shared" ref="X76:X78" si="168">W76*F$2</f>
        <v>1800</v>
      </c>
      <c r="Y76" s="137">
        <f t="shared" ref="Y76:Y78" si="169">X76*0.05</f>
        <v>90</v>
      </c>
      <c r="Z76" s="138"/>
      <c r="AA76" s="138" t="str">
        <f t="shared" ref="AA76:AA78" si="170">IF(ISBLANK($I76),"",$I76)</f>
        <v/>
      </c>
      <c r="AB76" s="138"/>
      <c r="AC76" s="138"/>
      <c r="AD76" s="154">
        <f t="shared" ref="AD76:AD78" si="171">SUM(X76:AC76)</f>
        <v>1890</v>
      </c>
      <c r="AF76" s="244"/>
      <c r="AG76" s="137">
        <f t="shared" ref="AG76:AG78" si="172">AF76*F$2</f>
        <v>0</v>
      </c>
      <c r="AH76" s="137">
        <f t="shared" ref="AH76:AH78" si="173">AG76*0.05</f>
        <v>0</v>
      </c>
      <c r="AI76" s="138"/>
      <c r="AJ76" s="138" t="str">
        <f t="shared" ref="AJ76:AJ78" si="174">IF(ISBLANK($I76),"",$I76)</f>
        <v/>
      </c>
      <c r="AK76" s="138"/>
      <c r="AL76" s="138"/>
      <c r="AM76" s="154">
        <f t="shared" ref="AM76:AM78" si="175">SUM(AG76:AL76)</f>
        <v>0</v>
      </c>
      <c r="AO76" s="233" t="str">
        <f t="shared" si="156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STAFF_DAYS!E77</f>
        <v>5</v>
      </c>
      <c r="F77" s="136">
        <f t="shared" si="161"/>
        <v>1800</v>
      </c>
      <c r="G77" s="137">
        <f t="shared" si="162"/>
        <v>90</v>
      </c>
      <c r="H77" s="138"/>
      <c r="I77" s="138"/>
      <c r="J77" s="138"/>
      <c r="K77" s="138"/>
      <c r="L77" s="154">
        <f t="shared" si="163"/>
        <v>1890</v>
      </c>
      <c r="N77" s="244"/>
      <c r="O77" s="137">
        <f t="shared" si="164"/>
        <v>0</v>
      </c>
      <c r="P77" s="137">
        <f t="shared" si="165"/>
        <v>0</v>
      </c>
      <c r="Q77" s="138"/>
      <c r="R77" s="138" t="str">
        <f t="shared" si="166"/>
        <v/>
      </c>
      <c r="S77" s="138"/>
      <c r="T77" s="138"/>
      <c r="U77" s="154">
        <f t="shared" si="167"/>
        <v>0</v>
      </c>
      <c r="W77" s="244"/>
      <c r="X77" s="137">
        <f t="shared" si="168"/>
        <v>0</v>
      </c>
      <c r="Y77" s="137">
        <f t="shared" si="169"/>
        <v>0</v>
      </c>
      <c r="Z77" s="138"/>
      <c r="AA77" s="138" t="str">
        <f t="shared" si="170"/>
        <v/>
      </c>
      <c r="AB77" s="138"/>
      <c r="AC77" s="138"/>
      <c r="AD77" s="154">
        <f t="shared" si="171"/>
        <v>0</v>
      </c>
      <c r="AF77" s="244">
        <f>E77</f>
        <v>5</v>
      </c>
      <c r="AG77" s="137">
        <f t="shared" si="172"/>
        <v>1800</v>
      </c>
      <c r="AH77" s="137">
        <f t="shared" si="173"/>
        <v>90</v>
      </c>
      <c r="AI77" s="138"/>
      <c r="AJ77" s="138" t="str">
        <f t="shared" si="174"/>
        <v/>
      </c>
      <c r="AK77" s="138"/>
      <c r="AL77" s="138"/>
      <c r="AM77" s="154">
        <f t="shared" si="175"/>
        <v>1890</v>
      </c>
      <c r="AO77" s="233" t="str">
        <f t="shared" si="156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STAFF_DAYS!E78</f>
        <v>0</v>
      </c>
      <c r="F78" s="136">
        <f t="shared" si="161"/>
        <v>0</v>
      </c>
      <c r="G78" s="137">
        <f t="shared" si="162"/>
        <v>0</v>
      </c>
      <c r="H78" s="138"/>
      <c r="I78" s="138"/>
      <c r="J78" s="138"/>
      <c r="K78" s="138"/>
      <c r="L78" s="154">
        <f t="shared" si="163"/>
        <v>0</v>
      </c>
      <c r="N78" s="244"/>
      <c r="O78" s="137">
        <f t="shared" si="164"/>
        <v>0</v>
      </c>
      <c r="P78" s="137">
        <f t="shared" si="165"/>
        <v>0</v>
      </c>
      <c r="Q78" s="138"/>
      <c r="R78" s="138" t="str">
        <f t="shared" si="166"/>
        <v/>
      </c>
      <c r="S78" s="138"/>
      <c r="T78" s="138"/>
      <c r="U78" s="154">
        <f t="shared" si="167"/>
        <v>0</v>
      </c>
      <c r="W78" s="244"/>
      <c r="X78" s="137">
        <f t="shared" si="168"/>
        <v>0</v>
      </c>
      <c r="Y78" s="137">
        <f t="shared" si="169"/>
        <v>0</v>
      </c>
      <c r="Z78" s="138"/>
      <c r="AA78" s="138" t="str">
        <f t="shared" si="170"/>
        <v/>
      </c>
      <c r="AB78" s="138"/>
      <c r="AC78" s="138"/>
      <c r="AD78" s="154">
        <f t="shared" si="171"/>
        <v>0</v>
      </c>
      <c r="AF78" s="244"/>
      <c r="AG78" s="137">
        <f t="shared" si="172"/>
        <v>0</v>
      </c>
      <c r="AH78" s="137">
        <f t="shared" si="173"/>
        <v>0</v>
      </c>
      <c r="AI78" s="138"/>
      <c r="AJ78" s="138" t="str">
        <f t="shared" si="174"/>
        <v/>
      </c>
      <c r="AK78" s="138"/>
      <c r="AL78" s="138"/>
      <c r="AM78" s="154">
        <f t="shared" si="175"/>
        <v>0</v>
      </c>
      <c r="AO78" s="233" t="str">
        <f t="shared" si="156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STAFF_DAYS!E79</f>
        <v>38</v>
      </c>
      <c r="F79" s="132">
        <f>SUM(F80:F87)</f>
        <v>13680</v>
      </c>
      <c r="G79" s="132">
        <f t="shared" ref="G79:L79" si="176">SUM(G80:G87)</f>
        <v>684</v>
      </c>
      <c r="H79" s="132">
        <f t="shared" si="176"/>
        <v>0</v>
      </c>
      <c r="I79" s="132"/>
      <c r="J79" s="132">
        <f t="shared" si="176"/>
        <v>1000</v>
      </c>
      <c r="K79" s="132">
        <f t="shared" si="176"/>
        <v>0</v>
      </c>
      <c r="L79" s="133">
        <f t="shared" si="176"/>
        <v>15364</v>
      </c>
      <c r="N79" s="164">
        <f>SUM(N80:N87)</f>
        <v>8</v>
      </c>
      <c r="O79" s="132">
        <f>SUM(O80:O87)</f>
        <v>2880</v>
      </c>
      <c r="P79" s="132">
        <f t="shared" ref="P79:U79" si="177">SUM(P80:P87)</f>
        <v>144</v>
      </c>
      <c r="Q79" s="132">
        <f t="shared" si="177"/>
        <v>0</v>
      </c>
      <c r="R79" s="132"/>
      <c r="S79" s="132">
        <f t="shared" si="177"/>
        <v>0</v>
      </c>
      <c r="T79" s="132">
        <f t="shared" si="177"/>
        <v>0</v>
      </c>
      <c r="U79" s="133">
        <f t="shared" si="177"/>
        <v>3024</v>
      </c>
      <c r="W79" s="164">
        <f>SUM(W80:W87)</f>
        <v>12</v>
      </c>
      <c r="X79" s="132">
        <f>SUM(X80:X87)</f>
        <v>4320</v>
      </c>
      <c r="Y79" s="132">
        <f t="shared" ref="Y79:AD79" si="178">SUM(Y80:Y87)</f>
        <v>216</v>
      </c>
      <c r="Z79" s="132">
        <f t="shared" si="178"/>
        <v>0</v>
      </c>
      <c r="AA79" s="132"/>
      <c r="AB79" s="132">
        <f t="shared" si="178"/>
        <v>500</v>
      </c>
      <c r="AC79" s="132">
        <f t="shared" si="178"/>
        <v>0</v>
      </c>
      <c r="AD79" s="133">
        <f t="shared" si="178"/>
        <v>5036</v>
      </c>
      <c r="AF79" s="164">
        <f>SUM(AF80:AF87)</f>
        <v>18</v>
      </c>
      <c r="AG79" s="132">
        <f>SUM(AG80:AG87)</f>
        <v>6480</v>
      </c>
      <c r="AH79" s="132">
        <f t="shared" ref="AH79:AM79" si="179">SUM(AH80:AH87)</f>
        <v>324</v>
      </c>
      <c r="AI79" s="132">
        <f t="shared" si="179"/>
        <v>0</v>
      </c>
      <c r="AJ79" s="132"/>
      <c r="AK79" s="132">
        <f t="shared" si="179"/>
        <v>500</v>
      </c>
      <c r="AL79" s="132">
        <f t="shared" si="179"/>
        <v>0</v>
      </c>
      <c r="AM79" s="133">
        <f t="shared" si="179"/>
        <v>7304</v>
      </c>
      <c r="AO79" s="237" t="str">
        <f t="shared" si="156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STAFF_DAYS!E80</f>
        <v>1</v>
      </c>
      <c r="F80" s="136">
        <f t="shared" ref="F80:F87" si="180">E80*F$2</f>
        <v>360</v>
      </c>
      <c r="G80" s="137">
        <f t="shared" ref="G80:G87" si="181">F80*0.05</f>
        <v>18</v>
      </c>
      <c r="H80" s="138"/>
      <c r="I80" s="138"/>
      <c r="J80" s="138"/>
      <c r="K80" s="138"/>
      <c r="L80" s="154">
        <f t="shared" ref="L80:L87" si="182">SUM(F80:K80)</f>
        <v>378</v>
      </c>
      <c r="N80" s="244">
        <f>E80</f>
        <v>1</v>
      </c>
      <c r="O80" s="137">
        <f t="shared" ref="O80:O87" si="183">N80*F$2</f>
        <v>360</v>
      </c>
      <c r="P80" s="137">
        <f t="shared" ref="P80:P87" si="184">O80*0.05</f>
        <v>18</v>
      </c>
      <c r="Q80" s="138"/>
      <c r="R80" s="138" t="str">
        <f t="shared" ref="R80:R87" si="185">IF(ISBLANK($I80),"",$I80)</f>
        <v/>
      </c>
      <c r="S80" s="138"/>
      <c r="T80" s="138"/>
      <c r="U80" s="154">
        <f t="shared" ref="U80:U87" si="186">SUM(O80:T80)</f>
        <v>378</v>
      </c>
      <c r="W80" s="244"/>
      <c r="X80" s="137">
        <f t="shared" ref="X80:X87" si="187">W80*F$2</f>
        <v>0</v>
      </c>
      <c r="Y80" s="137">
        <f t="shared" ref="Y80:Y87" si="188">X80*0.05</f>
        <v>0</v>
      </c>
      <c r="Z80" s="138"/>
      <c r="AA80" s="138" t="str">
        <f t="shared" ref="AA80:AA87" si="189">IF(ISBLANK($I80),"",$I80)</f>
        <v/>
      </c>
      <c r="AB80" s="138"/>
      <c r="AC80" s="138"/>
      <c r="AD80" s="154">
        <f t="shared" ref="AD80:AD87" si="190">SUM(X80:AC80)</f>
        <v>0</v>
      </c>
      <c r="AF80" s="244"/>
      <c r="AG80" s="137">
        <f t="shared" ref="AG80:AG87" si="191">AF80*F$2</f>
        <v>0</v>
      </c>
      <c r="AH80" s="137">
        <f t="shared" ref="AH80:AH87" si="192">AG80*0.05</f>
        <v>0</v>
      </c>
      <c r="AI80" s="138"/>
      <c r="AJ80" s="138" t="str">
        <f t="shared" ref="AJ80:AJ87" si="193">IF(ISBLANK($I80),"",$I80)</f>
        <v/>
      </c>
      <c r="AK80" s="138"/>
      <c r="AL80" s="138"/>
      <c r="AM80" s="154">
        <f t="shared" ref="AM80:AM87" si="194">SUM(AG80:AL80)</f>
        <v>0</v>
      </c>
      <c r="AO80" s="233" t="str">
        <f t="shared" si="156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STAFF_DAYS!E81</f>
        <v>1</v>
      </c>
      <c r="F81" s="136">
        <f t="shared" si="180"/>
        <v>360</v>
      </c>
      <c r="G81" s="137">
        <f t="shared" si="181"/>
        <v>18</v>
      </c>
      <c r="H81" s="138"/>
      <c r="I81" s="138"/>
      <c r="J81" s="138"/>
      <c r="K81" s="138"/>
      <c r="L81" s="154">
        <f t="shared" si="182"/>
        <v>378</v>
      </c>
      <c r="N81" s="244">
        <f>E81</f>
        <v>1</v>
      </c>
      <c r="O81" s="137">
        <f t="shared" si="183"/>
        <v>360</v>
      </c>
      <c r="P81" s="137">
        <f t="shared" si="184"/>
        <v>18</v>
      </c>
      <c r="Q81" s="138"/>
      <c r="R81" s="138" t="str">
        <f t="shared" si="185"/>
        <v/>
      </c>
      <c r="S81" s="138"/>
      <c r="T81" s="138"/>
      <c r="U81" s="154">
        <f t="shared" si="186"/>
        <v>378</v>
      </c>
      <c r="W81" s="244"/>
      <c r="X81" s="137">
        <f t="shared" si="187"/>
        <v>0</v>
      </c>
      <c r="Y81" s="137">
        <f t="shared" si="188"/>
        <v>0</v>
      </c>
      <c r="Z81" s="138"/>
      <c r="AA81" s="138" t="str">
        <f t="shared" si="189"/>
        <v/>
      </c>
      <c r="AB81" s="138"/>
      <c r="AC81" s="138"/>
      <c r="AD81" s="154">
        <f t="shared" si="190"/>
        <v>0</v>
      </c>
      <c r="AF81" s="244"/>
      <c r="AG81" s="137">
        <f t="shared" si="191"/>
        <v>0</v>
      </c>
      <c r="AH81" s="137">
        <f t="shared" si="192"/>
        <v>0</v>
      </c>
      <c r="AI81" s="138"/>
      <c r="AJ81" s="138" t="str">
        <f t="shared" si="193"/>
        <v/>
      </c>
      <c r="AK81" s="138"/>
      <c r="AL81" s="138"/>
      <c r="AM81" s="154">
        <f t="shared" si="194"/>
        <v>0</v>
      </c>
      <c r="AO81" s="233" t="str">
        <f t="shared" si="156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STAFF_DAYS!E82</f>
        <v>30</v>
      </c>
      <c r="F82" s="136">
        <f t="shared" si="180"/>
        <v>10800</v>
      </c>
      <c r="G82" s="137">
        <f t="shared" si="181"/>
        <v>540</v>
      </c>
      <c r="H82" s="138"/>
      <c r="I82" s="138"/>
      <c r="J82" s="138"/>
      <c r="K82" s="138"/>
      <c r="L82" s="154">
        <f t="shared" si="182"/>
        <v>11340</v>
      </c>
      <c r="N82" s="244">
        <f>E82*0.2</f>
        <v>6</v>
      </c>
      <c r="O82" s="137">
        <f t="shared" si="183"/>
        <v>2160</v>
      </c>
      <c r="P82" s="137">
        <f t="shared" si="184"/>
        <v>108</v>
      </c>
      <c r="Q82" s="138"/>
      <c r="R82" s="138" t="str">
        <f t="shared" si="185"/>
        <v/>
      </c>
      <c r="S82" s="138"/>
      <c r="T82" s="138"/>
      <c r="U82" s="154">
        <f t="shared" si="186"/>
        <v>2268</v>
      </c>
      <c r="W82" s="244">
        <f>E82*0.4</f>
        <v>12</v>
      </c>
      <c r="X82" s="137">
        <f t="shared" si="187"/>
        <v>4320</v>
      </c>
      <c r="Y82" s="137">
        <f t="shared" si="188"/>
        <v>216</v>
      </c>
      <c r="Z82" s="138"/>
      <c r="AA82" s="138" t="str">
        <f t="shared" si="189"/>
        <v/>
      </c>
      <c r="AB82" s="138"/>
      <c r="AC82" s="138"/>
      <c r="AD82" s="154">
        <f t="shared" si="190"/>
        <v>4536</v>
      </c>
      <c r="AF82" s="244">
        <f>E82*0.4</f>
        <v>12</v>
      </c>
      <c r="AG82" s="137">
        <f t="shared" si="191"/>
        <v>4320</v>
      </c>
      <c r="AH82" s="137">
        <f t="shared" si="192"/>
        <v>216</v>
      </c>
      <c r="AI82" s="138"/>
      <c r="AJ82" s="138" t="str">
        <f t="shared" si="193"/>
        <v/>
      </c>
      <c r="AK82" s="138"/>
      <c r="AL82" s="138"/>
      <c r="AM82" s="154">
        <f t="shared" si="194"/>
        <v>4536</v>
      </c>
      <c r="AO82" s="233" t="str">
        <f t="shared" si="156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STAFF_DAYS!E83</f>
        <v>0</v>
      </c>
      <c r="F83" s="136">
        <f t="shared" si="180"/>
        <v>0</v>
      </c>
      <c r="G83" s="137">
        <f t="shared" si="181"/>
        <v>0</v>
      </c>
      <c r="H83" s="138"/>
      <c r="I83" s="138" t="s">
        <v>205</v>
      </c>
      <c r="J83" s="138">
        <v>1000</v>
      </c>
      <c r="K83" s="138"/>
      <c r="L83" s="154">
        <f t="shared" si="182"/>
        <v>1000</v>
      </c>
      <c r="N83" s="244"/>
      <c r="O83" s="137">
        <f t="shared" si="183"/>
        <v>0</v>
      </c>
      <c r="P83" s="137">
        <f t="shared" si="184"/>
        <v>0</v>
      </c>
      <c r="Q83" s="138"/>
      <c r="R83" s="138" t="str">
        <f t="shared" si="185"/>
        <v>Ext. Communication</v>
      </c>
      <c r="S83" s="138"/>
      <c r="T83" s="138"/>
      <c r="U83" s="154">
        <f t="shared" si="186"/>
        <v>0</v>
      </c>
      <c r="W83" s="244"/>
      <c r="X83" s="137">
        <f t="shared" si="187"/>
        <v>0</v>
      </c>
      <c r="Y83" s="137">
        <f t="shared" si="188"/>
        <v>0</v>
      </c>
      <c r="Z83" s="138"/>
      <c r="AA83" s="138" t="str">
        <f t="shared" si="189"/>
        <v>Ext. Communication</v>
      </c>
      <c r="AB83" s="138">
        <f>J83*0.5</f>
        <v>500</v>
      </c>
      <c r="AC83" s="138"/>
      <c r="AD83" s="154">
        <f t="shared" si="190"/>
        <v>500</v>
      </c>
      <c r="AF83" s="244"/>
      <c r="AG83" s="137">
        <f t="shared" si="191"/>
        <v>0</v>
      </c>
      <c r="AH83" s="137">
        <f t="shared" si="192"/>
        <v>0</v>
      </c>
      <c r="AI83" s="138"/>
      <c r="AJ83" s="138" t="str">
        <f t="shared" si="193"/>
        <v>Ext. Communication</v>
      </c>
      <c r="AK83" s="138">
        <f>J83*0.5</f>
        <v>500</v>
      </c>
      <c r="AL83" s="138"/>
      <c r="AM83" s="154">
        <f t="shared" si="194"/>
        <v>500</v>
      </c>
      <c r="AO83" s="233" t="str">
        <f t="shared" si="156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STAFF_DAYS!E84</f>
        <v>3</v>
      </c>
      <c r="F84" s="136">
        <f t="shared" si="180"/>
        <v>1080</v>
      </c>
      <c r="G84" s="137">
        <f t="shared" si="181"/>
        <v>54</v>
      </c>
      <c r="H84" s="138"/>
      <c r="I84" s="138"/>
      <c r="J84" s="138"/>
      <c r="K84" s="138"/>
      <c r="L84" s="154">
        <f t="shared" si="182"/>
        <v>1134</v>
      </c>
      <c r="N84" s="244"/>
      <c r="O84" s="137">
        <f t="shared" si="183"/>
        <v>0</v>
      </c>
      <c r="P84" s="137">
        <f t="shared" si="184"/>
        <v>0</v>
      </c>
      <c r="Q84" s="138"/>
      <c r="R84" s="138" t="str">
        <f t="shared" si="185"/>
        <v/>
      </c>
      <c r="S84" s="138"/>
      <c r="T84" s="138"/>
      <c r="U84" s="154">
        <f t="shared" si="186"/>
        <v>0</v>
      </c>
      <c r="W84" s="244"/>
      <c r="X84" s="137">
        <f t="shared" si="187"/>
        <v>0</v>
      </c>
      <c r="Y84" s="137">
        <f t="shared" si="188"/>
        <v>0</v>
      </c>
      <c r="Z84" s="138"/>
      <c r="AA84" s="138" t="str">
        <f t="shared" si="189"/>
        <v/>
      </c>
      <c r="AB84" s="138"/>
      <c r="AC84" s="138"/>
      <c r="AD84" s="154">
        <f t="shared" si="190"/>
        <v>0</v>
      </c>
      <c r="AF84" s="244">
        <f>E84</f>
        <v>3</v>
      </c>
      <c r="AG84" s="137">
        <f t="shared" si="191"/>
        <v>1080</v>
      </c>
      <c r="AH84" s="137">
        <f t="shared" si="192"/>
        <v>54</v>
      </c>
      <c r="AI84" s="138"/>
      <c r="AJ84" s="138" t="str">
        <f t="shared" si="193"/>
        <v/>
      </c>
      <c r="AK84" s="138"/>
      <c r="AL84" s="138"/>
      <c r="AM84" s="154">
        <f t="shared" si="194"/>
        <v>1134</v>
      </c>
      <c r="AO84" s="233" t="str">
        <f t="shared" si="156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STAFF_DAYS!E85</f>
        <v>3</v>
      </c>
      <c r="F85" s="136">
        <f t="shared" si="180"/>
        <v>1080</v>
      </c>
      <c r="G85" s="137">
        <f t="shared" si="181"/>
        <v>54</v>
      </c>
      <c r="H85" s="138"/>
      <c r="I85" s="138"/>
      <c r="J85" s="138"/>
      <c r="K85" s="138"/>
      <c r="L85" s="154">
        <f t="shared" si="182"/>
        <v>1134</v>
      </c>
      <c r="N85" s="244"/>
      <c r="O85" s="137">
        <f t="shared" si="183"/>
        <v>0</v>
      </c>
      <c r="P85" s="137">
        <f t="shared" si="184"/>
        <v>0</v>
      </c>
      <c r="Q85" s="138"/>
      <c r="R85" s="138" t="str">
        <f t="shared" si="185"/>
        <v/>
      </c>
      <c r="S85" s="138"/>
      <c r="T85" s="138"/>
      <c r="U85" s="154">
        <f t="shared" si="186"/>
        <v>0</v>
      </c>
      <c r="W85" s="244"/>
      <c r="X85" s="137">
        <f t="shared" si="187"/>
        <v>0</v>
      </c>
      <c r="Y85" s="137">
        <f t="shared" si="188"/>
        <v>0</v>
      </c>
      <c r="Z85" s="138"/>
      <c r="AA85" s="138" t="str">
        <f t="shared" si="189"/>
        <v/>
      </c>
      <c r="AB85" s="138"/>
      <c r="AC85" s="138"/>
      <c r="AD85" s="154">
        <f t="shared" si="190"/>
        <v>0</v>
      </c>
      <c r="AF85" s="244">
        <f>E85</f>
        <v>3</v>
      </c>
      <c r="AG85" s="137">
        <f t="shared" si="191"/>
        <v>1080</v>
      </c>
      <c r="AH85" s="137">
        <f t="shared" si="192"/>
        <v>54</v>
      </c>
      <c r="AI85" s="138"/>
      <c r="AJ85" s="138" t="str">
        <f t="shared" si="193"/>
        <v/>
      </c>
      <c r="AK85" s="138"/>
      <c r="AL85" s="138"/>
      <c r="AM85" s="154">
        <f t="shared" si="194"/>
        <v>1134</v>
      </c>
      <c r="AO85" s="233" t="str">
        <f t="shared" si="156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STAFF_DAYS!E86</f>
        <v>0</v>
      </c>
      <c r="F86" s="136">
        <f t="shared" si="180"/>
        <v>0</v>
      </c>
      <c r="G86" s="137">
        <f t="shared" si="181"/>
        <v>0</v>
      </c>
      <c r="H86" s="138"/>
      <c r="I86" s="138"/>
      <c r="J86" s="138"/>
      <c r="K86" s="138"/>
      <c r="L86" s="154">
        <f t="shared" si="182"/>
        <v>0</v>
      </c>
      <c r="N86" s="244"/>
      <c r="O86" s="137">
        <f t="shared" si="183"/>
        <v>0</v>
      </c>
      <c r="P86" s="137">
        <f t="shared" si="184"/>
        <v>0</v>
      </c>
      <c r="Q86" s="138"/>
      <c r="R86" s="138" t="str">
        <f t="shared" si="185"/>
        <v/>
      </c>
      <c r="S86" s="138"/>
      <c r="T86" s="138"/>
      <c r="U86" s="154">
        <f t="shared" si="186"/>
        <v>0</v>
      </c>
      <c r="W86" s="244"/>
      <c r="X86" s="137">
        <f t="shared" si="187"/>
        <v>0</v>
      </c>
      <c r="Y86" s="137">
        <f t="shared" si="188"/>
        <v>0</v>
      </c>
      <c r="Z86" s="138"/>
      <c r="AA86" s="138" t="str">
        <f t="shared" si="189"/>
        <v/>
      </c>
      <c r="AB86" s="138"/>
      <c r="AC86" s="138"/>
      <c r="AD86" s="154">
        <f t="shared" si="190"/>
        <v>0</v>
      </c>
      <c r="AF86" s="244"/>
      <c r="AG86" s="137">
        <f t="shared" si="191"/>
        <v>0</v>
      </c>
      <c r="AH86" s="137">
        <f t="shared" si="192"/>
        <v>0</v>
      </c>
      <c r="AI86" s="138"/>
      <c r="AJ86" s="138" t="str">
        <f t="shared" si="193"/>
        <v/>
      </c>
      <c r="AK86" s="138"/>
      <c r="AL86" s="138"/>
      <c r="AM86" s="154">
        <f t="shared" si="194"/>
        <v>0</v>
      </c>
      <c r="AO86" s="233" t="str">
        <f t="shared" si="156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STAFF_DAYS!E87</f>
        <v>0</v>
      </c>
      <c r="F87" s="141">
        <f t="shared" si="180"/>
        <v>0</v>
      </c>
      <c r="G87" s="142">
        <f t="shared" si="181"/>
        <v>0</v>
      </c>
      <c r="H87" s="143"/>
      <c r="I87" s="143"/>
      <c r="J87" s="143"/>
      <c r="K87" s="143"/>
      <c r="L87" s="155">
        <f t="shared" si="182"/>
        <v>0</v>
      </c>
      <c r="N87" s="245"/>
      <c r="O87" s="142">
        <f t="shared" si="183"/>
        <v>0</v>
      </c>
      <c r="P87" s="142">
        <f t="shared" si="184"/>
        <v>0</v>
      </c>
      <c r="Q87" s="143"/>
      <c r="R87" s="143" t="str">
        <f t="shared" si="185"/>
        <v/>
      </c>
      <c r="S87" s="143"/>
      <c r="T87" s="143"/>
      <c r="U87" s="155">
        <f t="shared" si="186"/>
        <v>0</v>
      </c>
      <c r="W87" s="245"/>
      <c r="X87" s="142">
        <f t="shared" si="187"/>
        <v>0</v>
      </c>
      <c r="Y87" s="142">
        <f t="shared" si="188"/>
        <v>0</v>
      </c>
      <c r="Z87" s="143"/>
      <c r="AA87" s="143" t="str">
        <f t="shared" si="189"/>
        <v/>
      </c>
      <c r="AB87" s="143"/>
      <c r="AC87" s="143"/>
      <c r="AD87" s="155">
        <f t="shared" si="190"/>
        <v>0</v>
      </c>
      <c r="AF87" s="245"/>
      <c r="AG87" s="142">
        <f t="shared" si="191"/>
        <v>0</v>
      </c>
      <c r="AH87" s="142">
        <f t="shared" si="192"/>
        <v>0</v>
      </c>
      <c r="AI87" s="143"/>
      <c r="AJ87" s="143" t="str">
        <f t="shared" si="193"/>
        <v/>
      </c>
      <c r="AK87" s="143"/>
      <c r="AL87" s="143"/>
      <c r="AM87" s="155">
        <f t="shared" si="194"/>
        <v>0</v>
      </c>
      <c r="AO87" s="233" t="str">
        <f t="shared" si="156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STAFF_DAYS!E88</f>
        <v>74</v>
      </c>
      <c r="F88" s="146">
        <f>SUM(F62,F71,F75,F79)</f>
        <v>26640</v>
      </c>
      <c r="G88" s="146">
        <f t="shared" ref="G88:L88" si="195">SUM(G62,G71,G75,G79)</f>
        <v>1332</v>
      </c>
      <c r="H88" s="146">
        <f t="shared" si="195"/>
        <v>0</v>
      </c>
      <c r="I88" s="146"/>
      <c r="J88" s="146">
        <f t="shared" si="195"/>
        <v>11000</v>
      </c>
      <c r="K88" s="146">
        <f t="shared" si="195"/>
        <v>2000</v>
      </c>
      <c r="L88" s="147">
        <f t="shared" si="195"/>
        <v>40972</v>
      </c>
      <c r="N88" s="165">
        <f>SUM(N62,N71,N75,N79)</f>
        <v>22</v>
      </c>
      <c r="O88" s="146">
        <f>SUM(O62,O71,O75,O79)</f>
        <v>7920</v>
      </c>
      <c r="P88" s="146">
        <f t="shared" ref="P88:U88" si="196">SUM(P62,P71,P75,P79)</f>
        <v>396</v>
      </c>
      <c r="Q88" s="146">
        <f t="shared" si="196"/>
        <v>0</v>
      </c>
      <c r="R88" s="146"/>
      <c r="S88" s="146">
        <f t="shared" si="196"/>
        <v>0</v>
      </c>
      <c r="T88" s="146">
        <f t="shared" si="196"/>
        <v>0</v>
      </c>
      <c r="U88" s="147">
        <f t="shared" si="196"/>
        <v>8316</v>
      </c>
      <c r="W88" s="165">
        <f>SUM(W62,W71,W75,W79)</f>
        <v>25</v>
      </c>
      <c r="X88" s="146">
        <f>SUM(X62,X71,X75,X79)</f>
        <v>9000</v>
      </c>
      <c r="Y88" s="146">
        <f t="shared" ref="Y88:AD88" si="197">SUM(Y62,Y71,Y75,Y79)</f>
        <v>450</v>
      </c>
      <c r="Z88" s="146">
        <f t="shared" si="197"/>
        <v>0</v>
      </c>
      <c r="AA88" s="146"/>
      <c r="AB88" s="146">
        <f t="shared" si="197"/>
        <v>2500</v>
      </c>
      <c r="AC88" s="146">
        <f t="shared" si="197"/>
        <v>0</v>
      </c>
      <c r="AD88" s="147">
        <f t="shared" si="197"/>
        <v>11950</v>
      </c>
      <c r="AF88" s="165">
        <f>SUM(AF62,AF71,AF75,AF79)</f>
        <v>27</v>
      </c>
      <c r="AG88" s="146">
        <f>SUM(AG62,AG71,AG75,AG79)</f>
        <v>9720</v>
      </c>
      <c r="AH88" s="146">
        <f t="shared" ref="AH88:AM88" si="198">SUM(AH62,AH71,AH75,AH79)</f>
        <v>486</v>
      </c>
      <c r="AI88" s="146">
        <f t="shared" si="198"/>
        <v>0</v>
      </c>
      <c r="AJ88" s="146"/>
      <c r="AK88" s="146">
        <f t="shared" si="198"/>
        <v>8500</v>
      </c>
      <c r="AL88" s="146">
        <f t="shared" si="198"/>
        <v>2000</v>
      </c>
      <c r="AM88" s="147">
        <f t="shared" si="198"/>
        <v>20706</v>
      </c>
      <c r="AO88" s="235" t="str">
        <f t="shared" si="156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STAFF_DAYS!E89</f>
        <v>261</v>
      </c>
      <c r="F89" s="251">
        <f>SUM(F26,F60,F88)</f>
        <v>93960</v>
      </c>
      <c r="G89" s="251">
        <f t="shared" ref="G89:L89" si="199">SUM(G26,G60,G88)</f>
        <v>4698</v>
      </c>
      <c r="H89" s="251">
        <f t="shared" si="199"/>
        <v>18650</v>
      </c>
      <c r="I89" s="251"/>
      <c r="J89" s="251">
        <f t="shared" si="199"/>
        <v>84550</v>
      </c>
      <c r="K89" s="251">
        <f t="shared" si="199"/>
        <v>2000</v>
      </c>
      <c r="L89" s="252">
        <f t="shared" si="199"/>
        <v>203858</v>
      </c>
      <c r="N89" s="250">
        <f>STAFF_DAYS!M89</f>
        <v>173</v>
      </c>
      <c r="O89" s="251">
        <f>SUM(O26,O60,O88)</f>
        <v>33480</v>
      </c>
      <c r="P89" s="251">
        <f t="shared" ref="P89:U89" si="200">SUM(P26,P60,P88)</f>
        <v>1674</v>
      </c>
      <c r="Q89" s="251">
        <f t="shared" si="200"/>
        <v>7400</v>
      </c>
      <c r="R89" s="251"/>
      <c r="S89" s="251">
        <f t="shared" si="200"/>
        <v>30300</v>
      </c>
      <c r="T89" s="251">
        <f t="shared" si="200"/>
        <v>0</v>
      </c>
      <c r="U89" s="252">
        <f t="shared" si="200"/>
        <v>72854</v>
      </c>
      <c r="W89" s="250">
        <f>STAFF_DAYS!V89</f>
        <v>20760</v>
      </c>
      <c r="X89" s="251">
        <f>SUM(X26,X60,X88)</f>
        <v>27360</v>
      </c>
      <c r="Y89" s="251">
        <f t="shared" ref="Y89:AD89" si="201">SUM(Y26,Y60,Y88)</f>
        <v>1368</v>
      </c>
      <c r="Z89" s="251">
        <f t="shared" si="201"/>
        <v>4650</v>
      </c>
      <c r="AA89" s="251"/>
      <c r="AB89" s="251">
        <f t="shared" si="201"/>
        <v>23950</v>
      </c>
      <c r="AC89" s="251">
        <f t="shared" si="201"/>
        <v>0</v>
      </c>
      <c r="AD89" s="252">
        <f t="shared" si="201"/>
        <v>57328</v>
      </c>
      <c r="AF89" s="250">
        <f>STAFF_DAYS!AE89</f>
        <v>0</v>
      </c>
      <c r="AG89" s="251">
        <f>SUM(AG26,AG60,AG88)</f>
        <v>33120</v>
      </c>
      <c r="AH89" s="251">
        <f t="shared" ref="AH89:AM89" si="202">SUM(AH26,AH60,AH88)</f>
        <v>1656</v>
      </c>
      <c r="AI89" s="251">
        <f t="shared" si="202"/>
        <v>6600</v>
      </c>
      <c r="AJ89" s="251"/>
      <c r="AK89" s="251">
        <f t="shared" si="202"/>
        <v>30300</v>
      </c>
      <c r="AL89" s="251">
        <f t="shared" si="202"/>
        <v>2000</v>
      </c>
      <c r="AM89" s="252">
        <f t="shared" si="202"/>
        <v>73676</v>
      </c>
      <c r="AO89" s="236" t="str">
        <f t="shared" si="156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93960</v>
      </c>
      <c r="F93" s="263">
        <f>O89</f>
        <v>33480</v>
      </c>
      <c r="G93" s="263">
        <f>X89</f>
        <v>27360</v>
      </c>
      <c r="H93" s="264">
        <f>AG89</f>
        <v>33120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93960</v>
      </c>
      <c r="F94" s="265">
        <f t="shared" ref="F94:H94" si="203">SUM(F93)</f>
        <v>33480</v>
      </c>
      <c r="G94" s="265">
        <f t="shared" si="203"/>
        <v>27360</v>
      </c>
      <c r="H94" s="266">
        <f t="shared" si="203"/>
        <v>33120</v>
      </c>
      <c r="J94" s="282" t="str">
        <f t="shared" ref="J94:J107" si="204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4698</v>
      </c>
      <c r="F95" s="267">
        <f>P89</f>
        <v>1674</v>
      </c>
      <c r="G95" s="267">
        <f>Y89</f>
        <v>1368</v>
      </c>
      <c r="H95" s="268">
        <f>AH89</f>
        <v>1656</v>
      </c>
      <c r="J95" s="282" t="str">
        <f t="shared" si="204"/>
        <v>OK</v>
      </c>
    </row>
    <row r="96" spans="1:41" x14ac:dyDescent="0.2">
      <c r="B96" s="507"/>
      <c r="C96" s="510" t="s">
        <v>189</v>
      </c>
      <c r="D96" s="511"/>
      <c r="E96" s="265">
        <f>SUM(E95)</f>
        <v>4698</v>
      </c>
      <c r="F96" s="265">
        <f t="shared" ref="F96" si="205">SUM(F95)</f>
        <v>1674</v>
      </c>
      <c r="G96" s="265">
        <f t="shared" ref="G96" si="206">SUM(G95)</f>
        <v>1368</v>
      </c>
      <c r="H96" s="266">
        <f t="shared" ref="H96" si="207">SUM(H95)</f>
        <v>1656</v>
      </c>
      <c r="J96" s="282" t="str">
        <f t="shared" si="204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18650</v>
      </c>
      <c r="F97" s="267">
        <f>Q89</f>
        <v>7400</v>
      </c>
      <c r="G97" s="267">
        <f>Z89</f>
        <v>4650</v>
      </c>
      <c r="H97" s="268">
        <f>AI89</f>
        <v>6600</v>
      </c>
      <c r="J97" s="282" t="str">
        <f t="shared" si="204"/>
        <v>OK</v>
      </c>
    </row>
    <row r="98" spans="2:10" x14ac:dyDescent="0.2">
      <c r="B98" s="507"/>
      <c r="C98" s="521" t="s">
        <v>189</v>
      </c>
      <c r="D98" s="522"/>
      <c r="E98" s="265">
        <f>SUM(E97)</f>
        <v>18650</v>
      </c>
      <c r="F98" s="265">
        <f t="shared" ref="F98" si="208">SUM(F97)</f>
        <v>7400</v>
      </c>
      <c r="G98" s="265">
        <f t="shared" ref="G98" si="209">SUM(G97)</f>
        <v>4650</v>
      </c>
      <c r="H98" s="266">
        <f t="shared" ref="H98" si="210">SUM(H97)</f>
        <v>6600</v>
      </c>
      <c r="J98" s="282" t="str">
        <f t="shared" si="204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34000</v>
      </c>
      <c r="F99" s="267">
        <f>SUMIF($R$7:$R$88,C99,$S$7:$S$88)</f>
        <v>4000</v>
      </c>
      <c r="G99" s="267">
        <f>SUMIF($AA$7:$AA$88,C99,$AB$7:$AB$88)</f>
        <v>12000</v>
      </c>
      <c r="H99" s="268">
        <f>SUMIF($AJ$7:$AJ$88,C99,$AK$7:$AK$88)</f>
        <v>18000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11">SUMIF($I$7:$I$88,C100,$J$7:$J$88)</f>
        <v>12000</v>
      </c>
      <c r="F100" s="267">
        <f t="shared" ref="F100:F103" si="212">SUMIF($R$7:$R$88,C100,$S$7:$S$88)</f>
        <v>8000</v>
      </c>
      <c r="G100" s="267">
        <f t="shared" ref="G100:G103" si="213">SUMIF($AA$7:$AA$88,C100,$AB$7:$AB$88)</f>
        <v>2000</v>
      </c>
      <c r="H100" s="268">
        <f t="shared" ref="H100:H103" si="214">SUMIF($AJ$7:$AJ$88,C100,$AK$7:$AK$88)</f>
        <v>2000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11"/>
        <v>11000</v>
      </c>
      <c r="F101" s="267">
        <f t="shared" si="212"/>
        <v>6000</v>
      </c>
      <c r="G101" s="267">
        <f t="shared" si="213"/>
        <v>2500</v>
      </c>
      <c r="H101" s="268">
        <f t="shared" si="214"/>
        <v>2500</v>
      </c>
      <c r="J101" s="282" t="str">
        <f t="shared" ref="J101:J103" si="215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11"/>
        <v>17550</v>
      </c>
      <c r="F102" s="267">
        <f t="shared" si="212"/>
        <v>10300</v>
      </c>
      <c r="G102" s="267">
        <f t="shared" si="213"/>
        <v>3450</v>
      </c>
      <c r="H102" s="268">
        <f t="shared" si="214"/>
        <v>3800</v>
      </c>
      <c r="J102" s="282" t="str">
        <f t="shared" si="215"/>
        <v>OK</v>
      </c>
    </row>
    <row r="103" spans="2:10" x14ac:dyDescent="0.2">
      <c r="B103" s="523"/>
      <c r="C103" s="512" t="s">
        <v>201</v>
      </c>
      <c r="D103" s="513"/>
      <c r="E103" s="267">
        <f t="shared" si="211"/>
        <v>10000</v>
      </c>
      <c r="F103" s="267">
        <f t="shared" si="212"/>
        <v>2000</v>
      </c>
      <c r="G103" s="267">
        <f t="shared" si="213"/>
        <v>4000</v>
      </c>
      <c r="H103" s="268">
        <f t="shared" si="214"/>
        <v>4000</v>
      </c>
      <c r="J103" s="282" t="str">
        <f t="shared" si="215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84550</v>
      </c>
      <c r="F104" s="265">
        <f t="shared" ref="F104:H104" si="216">SUM(F99:F103)</f>
        <v>30300</v>
      </c>
      <c r="G104" s="265">
        <f t="shared" si="216"/>
        <v>23950</v>
      </c>
      <c r="H104" s="266">
        <f t="shared" si="216"/>
        <v>30300</v>
      </c>
      <c r="J104" s="282" t="str">
        <f t="shared" si="204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4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" si="217">SUM(F105)</f>
        <v>0</v>
      </c>
      <c r="G106" s="269">
        <f t="shared" ref="G106" si="218">SUM(G105)</f>
        <v>0</v>
      </c>
      <c r="H106" s="270">
        <f t="shared" ref="H106" si="219">SUM(H105)</f>
        <v>2000</v>
      </c>
      <c r="J106" s="282" t="str">
        <f t="shared" si="204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203858</v>
      </c>
      <c r="F107" s="277">
        <f t="shared" ref="F107:H107" si="220">SUM(F106,F104,F98,F96,F94)</f>
        <v>72854</v>
      </c>
      <c r="G107" s="277">
        <f t="shared" si="220"/>
        <v>57328</v>
      </c>
      <c r="H107" s="278">
        <f t="shared" si="220"/>
        <v>73676</v>
      </c>
      <c r="J107" s="283" t="str">
        <f t="shared" si="204"/>
        <v>OK</v>
      </c>
    </row>
    <row r="108" spans="2:10" ht="13.5" thickTop="1" x14ac:dyDescent="0.2">
      <c r="E108" s="274">
        <f>F107+G107+H107</f>
        <v>203858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3:B94"/>
    <mergeCell ref="B95:B96"/>
    <mergeCell ref="B97:B98"/>
    <mergeCell ref="B99:B104"/>
    <mergeCell ref="B105:B106"/>
    <mergeCell ref="C104:D104"/>
    <mergeCell ref="C105:D105"/>
    <mergeCell ref="C106:D106"/>
    <mergeCell ref="B107:D107"/>
    <mergeCell ref="C98:D98"/>
    <mergeCell ref="C99:D99"/>
    <mergeCell ref="C100:D100"/>
    <mergeCell ref="C101:D101"/>
    <mergeCell ref="C102:D102"/>
    <mergeCell ref="C103:D103"/>
    <mergeCell ref="C93:D93"/>
    <mergeCell ref="C94:D94"/>
    <mergeCell ref="C95:D95"/>
    <mergeCell ref="C96:D96"/>
    <mergeCell ref="C97:D97"/>
    <mergeCell ref="B91:H91"/>
    <mergeCell ref="C92:D92"/>
    <mergeCell ref="L5:L6"/>
    <mergeCell ref="A1:A3"/>
    <mergeCell ref="B1:D3"/>
    <mergeCell ref="A5:A6"/>
    <mergeCell ref="B5:B6"/>
    <mergeCell ref="C5:C6"/>
    <mergeCell ref="D5:D6"/>
    <mergeCell ref="H1:K1"/>
    <mergeCell ref="H2:J2"/>
    <mergeCell ref="H3:J3"/>
    <mergeCell ref="E5:F5"/>
    <mergeCell ref="G5:G6"/>
    <mergeCell ref="H5:H6"/>
    <mergeCell ref="K5:K6"/>
    <mergeCell ref="I5:J5"/>
    <mergeCell ref="U5:U6"/>
    <mergeCell ref="N1:S3"/>
    <mergeCell ref="N5:O5"/>
    <mergeCell ref="P5:P6"/>
    <mergeCell ref="Q5:Q6"/>
    <mergeCell ref="T5:T6"/>
    <mergeCell ref="R5:S5"/>
    <mergeCell ref="W1:AB3"/>
    <mergeCell ref="W5:X5"/>
    <mergeCell ref="Y5:Y6"/>
    <mergeCell ref="Z5:Z6"/>
    <mergeCell ref="AA5:AB5"/>
    <mergeCell ref="AL5:AL6"/>
    <mergeCell ref="AM5:AM6"/>
    <mergeCell ref="AC5:AC6"/>
    <mergeCell ref="AD5:AD6"/>
    <mergeCell ref="AF1:AK3"/>
    <mergeCell ref="AF5:AG5"/>
    <mergeCell ref="AH5:AH6"/>
    <mergeCell ref="AI5:AI6"/>
    <mergeCell ref="AJ5:AK5"/>
  </mergeCells>
  <conditionalFormatting sqref="J99:J103">
    <cfRule type="cellIs" dxfId="9" priority="1" operator="equal">
      <formula>0</formula>
    </cfRule>
  </conditionalFormatting>
  <pageMargins left="0.7" right="0.7" top="0.75" bottom="0.75" header="0.3" footer="0.3"/>
  <pageSetup paperSize="9" orientation="portrait" r:id="rId1"/>
  <ignoredErrors>
    <ignoredError sqref="G9" evalError="1"/>
    <ignoredError sqref="F14:G14 L14 F44:G44 L44 F71:G71 F79:G79 F75:G75 F20:G20 L20 L71 L75 L79 E95 E97 F95:H95 F97:H97 O14:P14 O20:P20 U14 U20 O44:P44 U44 O71:P71 O75:P75 O79:P79 U71 U75 U79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I72:I74 I76:I78 I80:I87 AA15:AA19 R15:R19 R21:R25 R29:R43 R45:R59 R63:R70 R72:R74 R76:R78 R80:R87 AA21:AA25 AA29:AA43 AA45:AA59 AA63:AA70 AA72:AA74 AA76:AA78 AA80:AA87 AA9:AA13 R9:R13 AJ15:AJ19 AJ21:AJ25 AJ29:AJ43 AJ45:AJ59 AJ63:AJ70 AJ72:AJ74 AJ76:AJ78 AJ80:AJ87 I29:I43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5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152</v>
      </c>
      <c r="B1" s="488" t="str">
        <f>VLOOKUP(A1,PARTNERS!$A$3:$H$12,2,FALSE)</f>
        <v xml:space="preserve">Aarhus </v>
      </c>
      <c r="C1" s="488"/>
      <c r="D1" s="488"/>
      <c r="E1" s="3" t="s">
        <v>11</v>
      </c>
      <c r="F1" s="248" t="str">
        <f>VLOOKUP(A1,PARTNERS!$A$3:$H$12,4,FALSE)</f>
        <v>DK</v>
      </c>
      <c r="G1" s="54"/>
      <c r="H1" s="492" t="s">
        <v>8</v>
      </c>
      <c r="I1" s="493"/>
      <c r="J1" s="493"/>
      <c r="K1" s="494"/>
      <c r="L1" s="246">
        <f>L89</f>
        <v>94478.5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32130.9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24551.3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37796.300000000003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v>290</v>
      </c>
      <c r="G2" s="55"/>
      <c r="H2" s="483" t="s">
        <v>9</v>
      </c>
      <c r="I2" s="484"/>
      <c r="J2" s="524"/>
      <c r="K2" s="83">
        <f>VLOOKUP(A1,PARTNERS!A3:H12,8,FALSE)</f>
        <v>0.65</v>
      </c>
      <c r="L2" s="247">
        <f>L1*$K2</f>
        <v>61411.025000000001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20885.085000000003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15958.344999999999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24567.595000000001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0.35</v>
      </c>
      <c r="L3" s="247">
        <f>L1*$K3</f>
        <v>33067.474999999999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11245.815000000001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8592.9549999999999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13228.705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STAFF_DAYS!F8</f>
        <v>9</v>
      </c>
      <c r="F8" s="90">
        <f>SUM(F9:F13)</f>
        <v>2610</v>
      </c>
      <c r="G8" s="90">
        <f t="shared" ref="G8:L8" si="1">SUM(G9:G13)</f>
        <v>130.5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2740.5</v>
      </c>
      <c r="N8" s="159">
        <f>SUM(N9:N13)</f>
        <v>5</v>
      </c>
      <c r="O8" s="90">
        <f>SUM(O9:O13)</f>
        <v>1450</v>
      </c>
      <c r="P8" s="90">
        <f t="shared" ref="P8:U8" si="2">SUM(P9:P13)</f>
        <v>72.5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1522.5</v>
      </c>
      <c r="W8" s="159">
        <f>SUM(W9:W13)</f>
        <v>2</v>
      </c>
      <c r="X8" s="90">
        <f>SUM(X9:X13)</f>
        <v>580</v>
      </c>
      <c r="Y8" s="90">
        <f t="shared" ref="Y8:AD8" si="3">SUM(Y9:Y13)</f>
        <v>29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609</v>
      </c>
      <c r="AF8" s="159">
        <f>SUM(AF9:AF13)</f>
        <v>2</v>
      </c>
      <c r="AG8" s="90">
        <f>SUM(AG9:AG13)</f>
        <v>580</v>
      </c>
      <c r="AH8" s="90">
        <f t="shared" ref="AH8:AM8" si="4">SUM(AH9:AH13)</f>
        <v>29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609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STAFF_DAYS!F9</f>
        <v>1</v>
      </c>
      <c r="F9" s="94">
        <f>E9*F$2</f>
        <v>290</v>
      </c>
      <c r="G9" s="95">
        <f>F9*0.05</f>
        <v>14.5</v>
      </c>
      <c r="H9" s="96"/>
      <c r="I9" s="96"/>
      <c r="J9" s="96"/>
      <c r="K9" s="96">
        <v>0</v>
      </c>
      <c r="L9" s="150">
        <f>SUM(F9:K9)</f>
        <v>304.5</v>
      </c>
      <c r="N9" s="241">
        <v>1</v>
      </c>
      <c r="O9" s="95">
        <f>N9*F$2</f>
        <v>290</v>
      </c>
      <c r="P9" s="95">
        <f>O9*0.05</f>
        <v>14.5</v>
      </c>
      <c r="Q9" s="96"/>
      <c r="R9" s="96"/>
      <c r="S9" s="96"/>
      <c r="T9" s="96"/>
      <c r="U9" s="150">
        <f>SUM(O9:T9)</f>
        <v>304.5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STAFF_DAYS!F10</f>
        <v>1</v>
      </c>
      <c r="F10" s="94">
        <f t="shared" ref="F10:F13" si="6">E10*F$2</f>
        <v>290</v>
      </c>
      <c r="G10" s="95">
        <f t="shared" ref="G10:G13" si="7">F10*0.05</f>
        <v>14.5</v>
      </c>
      <c r="H10" s="96"/>
      <c r="I10" s="96"/>
      <c r="J10" s="96"/>
      <c r="K10" s="96"/>
      <c r="L10" s="150">
        <f t="shared" ref="L10:L13" si="8">SUM(F10:K10)</f>
        <v>304.5</v>
      </c>
      <c r="N10" s="241">
        <v>1</v>
      </c>
      <c r="O10" s="95">
        <f t="shared" ref="O10:O13" si="9">N10*F$2</f>
        <v>290</v>
      </c>
      <c r="P10" s="95">
        <f t="shared" ref="P10:P13" si="10">O10*0.05</f>
        <v>14.5</v>
      </c>
      <c r="Q10" s="96"/>
      <c r="R10" s="96"/>
      <c r="S10" s="96"/>
      <c r="T10" s="96"/>
      <c r="U10" s="150">
        <f t="shared" ref="U10:U13" si="11">SUM(O10:T10)</f>
        <v>304.5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STAFF_DAYS!F11</f>
        <v>2</v>
      </c>
      <c r="F11" s="94">
        <f t="shared" si="6"/>
        <v>580</v>
      </c>
      <c r="G11" s="95">
        <f t="shared" si="7"/>
        <v>29</v>
      </c>
      <c r="H11" s="96"/>
      <c r="I11" s="96"/>
      <c r="J11" s="96"/>
      <c r="K11" s="96"/>
      <c r="L11" s="150">
        <f t="shared" si="8"/>
        <v>609</v>
      </c>
      <c r="N11" s="241">
        <v>2</v>
      </c>
      <c r="O11" s="95">
        <f t="shared" si="9"/>
        <v>580</v>
      </c>
      <c r="P11" s="95">
        <f t="shared" si="10"/>
        <v>29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609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STAFF_DAYS!F12</f>
        <v>5</v>
      </c>
      <c r="F12" s="94">
        <f t="shared" si="6"/>
        <v>1450</v>
      </c>
      <c r="G12" s="95">
        <f t="shared" si="7"/>
        <v>72.5</v>
      </c>
      <c r="H12" s="96"/>
      <c r="I12" s="96"/>
      <c r="J12" s="96"/>
      <c r="K12" s="96"/>
      <c r="L12" s="150">
        <f t="shared" si="8"/>
        <v>1522.5</v>
      </c>
      <c r="N12" s="241">
        <v>1</v>
      </c>
      <c r="O12" s="95">
        <f t="shared" si="9"/>
        <v>290</v>
      </c>
      <c r="P12" s="95">
        <f t="shared" si="10"/>
        <v>14.5</v>
      </c>
      <c r="Q12" s="96"/>
      <c r="R12" s="96" t="str">
        <f t="shared" si="18"/>
        <v/>
      </c>
      <c r="S12" s="96"/>
      <c r="T12" s="96"/>
      <c r="U12" s="150">
        <f t="shared" si="11"/>
        <v>304.5</v>
      </c>
      <c r="W12" s="241">
        <v>2</v>
      </c>
      <c r="X12" s="95">
        <f t="shared" si="12"/>
        <v>580</v>
      </c>
      <c r="Y12" s="95">
        <f t="shared" si="13"/>
        <v>29</v>
      </c>
      <c r="Z12" s="96"/>
      <c r="AA12" s="96" t="str">
        <f t="shared" si="19"/>
        <v/>
      </c>
      <c r="AB12" s="96"/>
      <c r="AC12" s="96"/>
      <c r="AD12" s="150">
        <f t="shared" si="14"/>
        <v>609</v>
      </c>
      <c r="AF12" s="241">
        <v>2</v>
      </c>
      <c r="AG12" s="95">
        <f t="shared" si="15"/>
        <v>580</v>
      </c>
      <c r="AH12" s="95">
        <f t="shared" si="16"/>
        <v>29</v>
      </c>
      <c r="AI12" s="96"/>
      <c r="AJ12" s="96" t="str">
        <f t="shared" si="20"/>
        <v/>
      </c>
      <c r="AK12" s="96"/>
      <c r="AL12" s="96"/>
      <c r="AM12" s="150">
        <f t="shared" si="17"/>
        <v>609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STAFF_DAYS!F13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STAFF_DAYS!F14</f>
        <v>3</v>
      </c>
      <c r="F14" s="90">
        <f>SUM(F15:F19)</f>
        <v>870</v>
      </c>
      <c r="G14" s="90">
        <f t="shared" ref="G14:H14" si="21">SUM(G15:G19)</f>
        <v>43.5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913.5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290</v>
      </c>
      <c r="Y14" s="90">
        <f t="shared" ref="Y14:AD14" si="24">SUM(Y15:Y19)</f>
        <v>14.5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304.5</v>
      </c>
      <c r="AF14" s="159">
        <f>SUM(AF15:AF19)</f>
        <v>2</v>
      </c>
      <c r="AG14" s="90">
        <f>SUM(AG15:AG19)</f>
        <v>580</v>
      </c>
      <c r="AH14" s="90">
        <f t="shared" ref="AH14:AM14" si="25">SUM(AH15:AH19)</f>
        <v>29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609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STAFF_DAYS!F15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STAFF_DAYS!F16</f>
        <v>2</v>
      </c>
      <c r="F16" s="94">
        <f t="shared" si="26"/>
        <v>580</v>
      </c>
      <c r="G16" s="95">
        <f t="shared" si="27"/>
        <v>29</v>
      </c>
      <c r="H16" s="96"/>
      <c r="I16" s="96"/>
      <c r="J16" s="96"/>
      <c r="K16" s="96"/>
      <c r="L16" s="150">
        <f t="shared" si="28"/>
        <v>609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290</v>
      </c>
      <c r="Y16" s="95">
        <f t="shared" si="33"/>
        <v>14.5</v>
      </c>
      <c r="Z16" s="96"/>
      <c r="AA16" s="96" t="str">
        <f t="shared" si="19"/>
        <v/>
      </c>
      <c r="AB16" s="96"/>
      <c r="AC16" s="96"/>
      <c r="AD16" s="150">
        <f t="shared" si="34"/>
        <v>304.5</v>
      </c>
      <c r="AF16" s="241">
        <v>1</v>
      </c>
      <c r="AG16" s="95">
        <f t="shared" si="35"/>
        <v>290</v>
      </c>
      <c r="AH16" s="95">
        <f t="shared" si="36"/>
        <v>14.5</v>
      </c>
      <c r="AI16" s="96"/>
      <c r="AJ16" s="96" t="str">
        <f t="shared" si="20"/>
        <v/>
      </c>
      <c r="AK16" s="96"/>
      <c r="AL16" s="96"/>
      <c r="AM16" s="150">
        <f t="shared" si="37"/>
        <v>304.5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STAFF_DAYS!F17</f>
        <v>1</v>
      </c>
      <c r="F17" s="94">
        <f t="shared" si="26"/>
        <v>290</v>
      </c>
      <c r="G17" s="95">
        <f t="shared" si="27"/>
        <v>14.5</v>
      </c>
      <c r="H17" s="96"/>
      <c r="I17" s="96"/>
      <c r="J17" s="96"/>
      <c r="K17" s="96"/>
      <c r="L17" s="150">
        <f t="shared" si="28"/>
        <v>304.5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290</v>
      </c>
      <c r="AH17" s="95">
        <f t="shared" si="36"/>
        <v>14.5</v>
      </c>
      <c r="AI17" s="96"/>
      <c r="AJ17" s="96" t="str">
        <f t="shared" si="20"/>
        <v/>
      </c>
      <c r="AK17" s="96"/>
      <c r="AL17" s="96"/>
      <c r="AM17" s="150">
        <f t="shared" si="37"/>
        <v>304.5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STAFF_DAYS!F18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STAFF_DAYS!F19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STAFF_DAYS!F20</f>
        <v>9</v>
      </c>
      <c r="F20" s="90">
        <f>SUM(F21:F25)</f>
        <v>2610</v>
      </c>
      <c r="G20" s="90">
        <f t="shared" ref="G20:H20" si="38">SUM(G21:G25)</f>
        <v>130.5</v>
      </c>
      <c r="H20" s="90">
        <f t="shared" si="38"/>
        <v>0</v>
      </c>
      <c r="I20" s="90"/>
      <c r="J20" s="90">
        <f t="shared" ref="J20:L20" si="39">SUM(J21:J25)</f>
        <v>3600</v>
      </c>
      <c r="K20" s="90">
        <f t="shared" si="39"/>
        <v>0</v>
      </c>
      <c r="L20" s="91">
        <f t="shared" si="39"/>
        <v>6340.5</v>
      </c>
      <c r="N20" s="159">
        <f>SUM(N21:N25)</f>
        <v>2</v>
      </c>
      <c r="O20" s="90">
        <f>SUM(O21:O25)</f>
        <v>580</v>
      </c>
      <c r="P20" s="90">
        <f t="shared" ref="P20:U20" si="40">SUM(P21:P25)</f>
        <v>29</v>
      </c>
      <c r="Q20" s="90">
        <f t="shared" si="40"/>
        <v>0</v>
      </c>
      <c r="R20" s="90"/>
      <c r="S20" s="90">
        <f t="shared" si="40"/>
        <v>1200</v>
      </c>
      <c r="T20" s="90">
        <f t="shared" si="40"/>
        <v>0</v>
      </c>
      <c r="U20" s="91">
        <f t="shared" si="40"/>
        <v>1809</v>
      </c>
      <c r="W20" s="159">
        <f>SUM(W21:W25)</f>
        <v>3</v>
      </c>
      <c r="X20" s="90">
        <f>SUM(X21:X25)</f>
        <v>870</v>
      </c>
      <c r="Y20" s="90">
        <f t="shared" ref="Y20:AD20" si="41">SUM(Y21:Y25)</f>
        <v>43.5</v>
      </c>
      <c r="Z20" s="90">
        <f t="shared" si="41"/>
        <v>0</v>
      </c>
      <c r="AA20" s="90"/>
      <c r="AB20" s="90">
        <f t="shared" si="41"/>
        <v>1200</v>
      </c>
      <c r="AC20" s="90">
        <f t="shared" si="41"/>
        <v>0</v>
      </c>
      <c r="AD20" s="91">
        <f t="shared" si="41"/>
        <v>2113.5</v>
      </c>
      <c r="AF20" s="159">
        <f>SUM(AF21:AF25)</f>
        <v>4</v>
      </c>
      <c r="AG20" s="90">
        <f>SUM(AG21:AG25)</f>
        <v>1160</v>
      </c>
      <c r="AH20" s="90">
        <f t="shared" ref="AH20:AM20" si="42">SUM(AH21:AH25)</f>
        <v>58</v>
      </c>
      <c r="AI20" s="90">
        <f t="shared" si="42"/>
        <v>0</v>
      </c>
      <c r="AJ20" s="90"/>
      <c r="AK20" s="90">
        <f t="shared" si="42"/>
        <v>1200</v>
      </c>
      <c r="AL20" s="90">
        <f t="shared" si="42"/>
        <v>0</v>
      </c>
      <c r="AM20" s="91">
        <f t="shared" si="42"/>
        <v>2418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STAFF_DAYS!F21</f>
        <v>6</v>
      </c>
      <c r="F21" s="94">
        <f t="shared" ref="F21:F25" si="43">E21*F$2</f>
        <v>1740</v>
      </c>
      <c r="G21" s="95">
        <f t="shared" ref="G21:G25" si="44">F21*0.05</f>
        <v>87</v>
      </c>
      <c r="H21" s="96"/>
      <c r="I21" s="96" t="s">
        <v>201</v>
      </c>
      <c r="J21" s="96">
        <v>3600</v>
      </c>
      <c r="K21" s="96"/>
      <c r="L21" s="150">
        <f t="shared" ref="L21:L25" si="45">SUM(F21:K21)</f>
        <v>5427</v>
      </c>
      <c r="N21" s="241">
        <v>2</v>
      </c>
      <c r="O21" s="95">
        <f t="shared" ref="O21:O25" si="46">N21*F$2</f>
        <v>580</v>
      </c>
      <c r="P21" s="95">
        <f t="shared" ref="P21:P25" si="47">O21*0.05</f>
        <v>29</v>
      </c>
      <c r="Q21" s="96"/>
      <c r="R21" s="96" t="str">
        <f t="shared" si="18"/>
        <v>First Level Control</v>
      </c>
      <c r="S21" s="96">
        <f>J21/3</f>
        <v>1200</v>
      </c>
      <c r="T21" s="96"/>
      <c r="U21" s="150">
        <f t="shared" ref="U21:U25" si="48">SUM(O21:T21)</f>
        <v>1809</v>
      </c>
      <c r="W21" s="241">
        <v>2</v>
      </c>
      <c r="X21" s="95">
        <f t="shared" ref="X21:X25" si="49">W21*F$2</f>
        <v>580</v>
      </c>
      <c r="Y21" s="95">
        <f t="shared" ref="Y21:Y25" si="50">X21*0.05</f>
        <v>29</v>
      </c>
      <c r="Z21" s="96"/>
      <c r="AA21" s="96" t="str">
        <f t="shared" si="19"/>
        <v>First Level Control</v>
      </c>
      <c r="AB21" s="96">
        <f>J21/3</f>
        <v>1200</v>
      </c>
      <c r="AC21" s="96"/>
      <c r="AD21" s="150">
        <f t="shared" ref="AD21:AD25" si="51">SUM(X21:AC21)</f>
        <v>1809</v>
      </c>
      <c r="AF21" s="241">
        <v>2</v>
      </c>
      <c r="AG21" s="95">
        <f t="shared" ref="AG21:AG25" si="52">AF21*F$2</f>
        <v>580</v>
      </c>
      <c r="AH21" s="95">
        <f t="shared" ref="AH21:AH25" si="53">AG21*0.05</f>
        <v>29</v>
      </c>
      <c r="AI21" s="96"/>
      <c r="AJ21" s="96" t="str">
        <f t="shared" si="20"/>
        <v>First Level Control</v>
      </c>
      <c r="AK21" s="96">
        <f>J21/3</f>
        <v>1200</v>
      </c>
      <c r="AL21" s="96"/>
      <c r="AM21" s="150">
        <f t="shared" ref="AM21:AM25" si="54">SUM(AG21:AL21)</f>
        <v>1809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STAFF_DAYS!F22</f>
        <v>2</v>
      </c>
      <c r="F22" s="94">
        <f t="shared" si="43"/>
        <v>580</v>
      </c>
      <c r="G22" s="95">
        <f t="shared" si="44"/>
        <v>29</v>
      </c>
      <c r="H22" s="96"/>
      <c r="I22" s="96"/>
      <c r="J22" s="96"/>
      <c r="K22" s="96"/>
      <c r="L22" s="150">
        <f t="shared" si="45"/>
        <v>609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290</v>
      </c>
      <c r="Y22" s="95">
        <f t="shared" si="50"/>
        <v>14.5</v>
      </c>
      <c r="Z22" s="96"/>
      <c r="AA22" s="96" t="str">
        <f t="shared" si="19"/>
        <v/>
      </c>
      <c r="AB22" s="96"/>
      <c r="AC22" s="96"/>
      <c r="AD22" s="150">
        <f t="shared" si="51"/>
        <v>304.5</v>
      </c>
      <c r="AF22" s="241">
        <v>1</v>
      </c>
      <c r="AG22" s="95">
        <f t="shared" si="52"/>
        <v>290</v>
      </c>
      <c r="AH22" s="95">
        <f t="shared" si="53"/>
        <v>14.5</v>
      </c>
      <c r="AI22" s="96"/>
      <c r="AJ22" s="96" t="str">
        <f t="shared" si="20"/>
        <v/>
      </c>
      <c r="AK22" s="96"/>
      <c r="AL22" s="96"/>
      <c r="AM22" s="150">
        <f t="shared" si="54"/>
        <v>304.5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STAFF_DAYS!F23</f>
        <v>1</v>
      </c>
      <c r="F23" s="94">
        <f t="shared" si="43"/>
        <v>290</v>
      </c>
      <c r="G23" s="95">
        <f t="shared" si="44"/>
        <v>14.5</v>
      </c>
      <c r="H23" s="96"/>
      <c r="I23" s="96"/>
      <c r="J23" s="96"/>
      <c r="K23" s="96"/>
      <c r="L23" s="150">
        <f t="shared" si="45"/>
        <v>304.5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290</v>
      </c>
      <c r="AH23" s="95">
        <f t="shared" si="53"/>
        <v>14.5</v>
      </c>
      <c r="AI23" s="96"/>
      <c r="AJ23" s="96" t="str">
        <f t="shared" si="20"/>
        <v/>
      </c>
      <c r="AK23" s="96"/>
      <c r="AL23" s="96"/>
      <c r="AM23" s="150">
        <f t="shared" si="54"/>
        <v>304.5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STAFF_DAYS!F24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STAFF_DAYS!F25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STAFF_DAYS!F26</f>
        <v>21</v>
      </c>
      <c r="F26" s="104">
        <f>SUM(F8,F14,F20)</f>
        <v>6090</v>
      </c>
      <c r="G26" s="104">
        <f t="shared" ref="G26:L26" si="55">SUM(G8,G14,G20)</f>
        <v>304.5</v>
      </c>
      <c r="H26" s="104">
        <f t="shared" si="55"/>
        <v>0</v>
      </c>
      <c r="I26" s="104"/>
      <c r="J26" s="104">
        <f t="shared" si="55"/>
        <v>3600</v>
      </c>
      <c r="K26" s="104">
        <f t="shared" si="55"/>
        <v>0</v>
      </c>
      <c r="L26" s="105">
        <f t="shared" si="55"/>
        <v>9994.5</v>
      </c>
      <c r="N26" s="160">
        <f>SUM(N8,N14,N20)</f>
        <v>7</v>
      </c>
      <c r="O26" s="104">
        <f>SUM(O8,O14,O20)</f>
        <v>2030</v>
      </c>
      <c r="P26" s="104">
        <f t="shared" ref="P26:U26" si="56">SUM(P8,P14,P20)</f>
        <v>101.5</v>
      </c>
      <c r="Q26" s="104">
        <f t="shared" si="56"/>
        <v>0</v>
      </c>
      <c r="R26" s="104"/>
      <c r="S26" s="104">
        <f t="shared" si="56"/>
        <v>1200</v>
      </c>
      <c r="T26" s="104">
        <f t="shared" si="56"/>
        <v>0</v>
      </c>
      <c r="U26" s="105">
        <f t="shared" si="56"/>
        <v>3331.5</v>
      </c>
      <c r="W26" s="160">
        <f>SUM(W8,W14,W20)</f>
        <v>6</v>
      </c>
      <c r="X26" s="104">
        <f>SUM(X8,X14,X20)</f>
        <v>1740</v>
      </c>
      <c r="Y26" s="104">
        <f t="shared" ref="Y26:AD26" si="57">SUM(Y8,Y14,Y20)</f>
        <v>87</v>
      </c>
      <c r="Z26" s="104">
        <f t="shared" si="57"/>
        <v>0</v>
      </c>
      <c r="AA26" s="104"/>
      <c r="AB26" s="104">
        <f t="shared" si="57"/>
        <v>1200</v>
      </c>
      <c r="AC26" s="104">
        <f t="shared" si="57"/>
        <v>0</v>
      </c>
      <c r="AD26" s="105">
        <f t="shared" si="57"/>
        <v>3027</v>
      </c>
      <c r="AF26" s="160">
        <f>SUM(AF8,AF14,AF20)</f>
        <v>8</v>
      </c>
      <c r="AG26" s="104">
        <f>SUM(AG8,AG14,AG20)</f>
        <v>2320</v>
      </c>
      <c r="AH26" s="104">
        <f t="shared" ref="AH26:AM26" si="58">SUM(AH8,AH14,AH20)</f>
        <v>116</v>
      </c>
      <c r="AI26" s="104">
        <f t="shared" si="58"/>
        <v>0</v>
      </c>
      <c r="AJ26" s="104"/>
      <c r="AK26" s="104">
        <f t="shared" si="58"/>
        <v>1200</v>
      </c>
      <c r="AL26" s="104">
        <f t="shared" si="58"/>
        <v>0</v>
      </c>
      <c r="AM26" s="105">
        <f t="shared" si="58"/>
        <v>3636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STAFF_DAYS!F27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STAFF_DAYS!F28</f>
        <v>87</v>
      </c>
      <c r="F28" s="110">
        <f>SUM(F29:F43)</f>
        <v>25230</v>
      </c>
      <c r="G28" s="110">
        <f t="shared" ref="G28:L28" si="59">SUM(G29:G43)</f>
        <v>1261.5</v>
      </c>
      <c r="H28" s="110">
        <f t="shared" si="59"/>
        <v>11250</v>
      </c>
      <c r="I28" s="110"/>
      <c r="J28" s="110">
        <f t="shared" si="59"/>
        <v>13950</v>
      </c>
      <c r="K28" s="110">
        <f t="shared" si="59"/>
        <v>0</v>
      </c>
      <c r="L28" s="111">
        <f t="shared" si="59"/>
        <v>51691.5</v>
      </c>
      <c r="N28" s="161">
        <f>SUM(N29:N43)</f>
        <v>29</v>
      </c>
      <c r="O28" s="110">
        <f>SUM(O29:O43)</f>
        <v>8410</v>
      </c>
      <c r="P28" s="110">
        <f t="shared" ref="P28:U28" si="60">SUM(P29:P43)</f>
        <v>420.5</v>
      </c>
      <c r="Q28" s="110">
        <f t="shared" si="60"/>
        <v>3800</v>
      </c>
      <c r="R28" s="110"/>
      <c r="S28" s="110">
        <f t="shared" si="60"/>
        <v>8800</v>
      </c>
      <c r="T28" s="110">
        <f t="shared" si="60"/>
        <v>0</v>
      </c>
      <c r="U28" s="111">
        <f t="shared" si="60"/>
        <v>21430.5</v>
      </c>
      <c r="W28" s="161">
        <f>SUM(W29:W43)</f>
        <v>29</v>
      </c>
      <c r="X28" s="110">
        <f>SUM(X29:X43)</f>
        <v>8410</v>
      </c>
      <c r="Y28" s="110">
        <f t="shared" ref="Y28:AD28" si="61">SUM(Y29:Y43)</f>
        <v>420.5</v>
      </c>
      <c r="Z28" s="110">
        <f t="shared" si="61"/>
        <v>3150</v>
      </c>
      <c r="AA28" s="110"/>
      <c r="AB28" s="110">
        <f t="shared" si="61"/>
        <v>2050</v>
      </c>
      <c r="AC28" s="110">
        <f t="shared" si="61"/>
        <v>0</v>
      </c>
      <c r="AD28" s="111">
        <f t="shared" si="61"/>
        <v>14030.5</v>
      </c>
      <c r="AF28" s="161">
        <f>SUM(AF29:AF43)</f>
        <v>29</v>
      </c>
      <c r="AG28" s="110">
        <f>SUM(AG29:AG43)</f>
        <v>8410</v>
      </c>
      <c r="AH28" s="110">
        <f t="shared" ref="AH28:AM28" si="62">SUM(AH29:AH43)</f>
        <v>420.5</v>
      </c>
      <c r="AI28" s="110">
        <f t="shared" si="62"/>
        <v>4300</v>
      </c>
      <c r="AJ28" s="110"/>
      <c r="AK28" s="110">
        <f t="shared" si="62"/>
        <v>3100</v>
      </c>
      <c r="AL28" s="110">
        <f t="shared" si="62"/>
        <v>0</v>
      </c>
      <c r="AM28" s="111">
        <f t="shared" si="62"/>
        <v>16230.5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STAFF_DAYS!F29</f>
        <v>4</v>
      </c>
      <c r="F29" s="114">
        <f t="shared" ref="F29:F43" si="63">E29*F$2</f>
        <v>1160</v>
      </c>
      <c r="G29" s="115">
        <f t="shared" ref="G29:G43" si="64">F29*0.05</f>
        <v>58</v>
      </c>
      <c r="H29" s="116"/>
      <c r="I29" s="116"/>
      <c r="J29" s="116"/>
      <c r="K29" s="116"/>
      <c r="L29" s="152">
        <f t="shared" ref="L29:L43" si="65">SUM(F29:K29)</f>
        <v>1218</v>
      </c>
      <c r="N29" s="242">
        <f>E29</f>
        <v>4</v>
      </c>
      <c r="O29" s="115">
        <f t="shared" ref="O29:O43" si="66">N29*F$2</f>
        <v>1160</v>
      </c>
      <c r="P29" s="115">
        <f t="shared" ref="P29:P43" si="67">O29*0.05</f>
        <v>58</v>
      </c>
      <c r="Q29" s="116">
        <f>H29</f>
        <v>0</v>
      </c>
      <c r="R29" s="116" t="str">
        <f t="shared" ref="R29:R43" si="68">IF(ISBLANK($I29),"",$I29)</f>
        <v/>
      </c>
      <c r="S29" s="116"/>
      <c r="T29" s="116"/>
      <c r="U29" s="152">
        <f t="shared" ref="U29:U43" si="69">SUM(O29:T29)</f>
        <v>1218</v>
      </c>
      <c r="W29" s="242"/>
      <c r="X29" s="115">
        <f t="shared" ref="X29:X43" si="70">W29*F$2</f>
        <v>0</v>
      </c>
      <c r="Y29" s="115">
        <f t="shared" ref="Y29:Y43" si="71">X29*0.05</f>
        <v>0</v>
      </c>
      <c r="Z29" s="116"/>
      <c r="AA29" s="116" t="str">
        <f t="shared" ref="AA29:AA43" si="72">IF(ISBLANK($I29),"",$I29)</f>
        <v/>
      </c>
      <c r="AB29" s="116"/>
      <c r="AC29" s="116"/>
      <c r="AD29" s="152">
        <f t="shared" ref="AD29:AD43" si="73">SUM(X29:AC29)</f>
        <v>0</v>
      </c>
      <c r="AF29" s="242"/>
      <c r="AG29" s="115">
        <f t="shared" ref="AG29:AG43" si="74">AF29*F$2</f>
        <v>0</v>
      </c>
      <c r="AH29" s="115">
        <f t="shared" ref="AH29:AH43" si="75">AG29*0.05</f>
        <v>0</v>
      </c>
      <c r="AI29" s="116"/>
      <c r="AJ29" s="116" t="str">
        <f t="shared" ref="AJ29:AJ43" si="76">IF(ISBLANK($I29),"",$I29)</f>
        <v/>
      </c>
      <c r="AK29" s="116"/>
      <c r="AL29" s="116"/>
      <c r="AM29" s="152">
        <f t="shared" ref="AM29:AM43" si="77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STAFF_DAYS!F30</f>
        <v>3</v>
      </c>
      <c r="F30" s="114">
        <f t="shared" si="63"/>
        <v>870</v>
      </c>
      <c r="G30" s="115">
        <f t="shared" si="64"/>
        <v>43.5</v>
      </c>
      <c r="H30" s="116"/>
      <c r="I30" s="116"/>
      <c r="J30" s="116"/>
      <c r="K30" s="116"/>
      <c r="L30" s="152">
        <f t="shared" si="65"/>
        <v>913.5</v>
      </c>
      <c r="N30" s="242">
        <f t="shared" ref="N30:N32" si="78">E30</f>
        <v>3</v>
      </c>
      <c r="O30" s="115">
        <f t="shared" si="66"/>
        <v>870</v>
      </c>
      <c r="P30" s="115">
        <f t="shared" si="67"/>
        <v>43.5</v>
      </c>
      <c r="Q30" s="116">
        <f t="shared" ref="Q30:Q32" si="79">H30</f>
        <v>0</v>
      </c>
      <c r="R30" s="116" t="str">
        <f t="shared" si="68"/>
        <v/>
      </c>
      <c r="S30" s="116"/>
      <c r="T30" s="116"/>
      <c r="U30" s="152">
        <f t="shared" si="69"/>
        <v>913.5</v>
      </c>
      <c r="W30" s="242"/>
      <c r="X30" s="115">
        <f t="shared" si="70"/>
        <v>0</v>
      </c>
      <c r="Y30" s="115">
        <f t="shared" si="71"/>
        <v>0</v>
      </c>
      <c r="Z30" s="116"/>
      <c r="AA30" s="116" t="str">
        <f t="shared" si="72"/>
        <v/>
      </c>
      <c r="AB30" s="116"/>
      <c r="AC30" s="116"/>
      <c r="AD30" s="152">
        <f t="shared" si="73"/>
        <v>0</v>
      </c>
      <c r="AF30" s="242"/>
      <c r="AG30" s="115">
        <f t="shared" si="74"/>
        <v>0</v>
      </c>
      <c r="AH30" s="115">
        <f t="shared" si="75"/>
        <v>0</v>
      </c>
      <c r="AI30" s="116"/>
      <c r="AJ30" s="116" t="str">
        <f t="shared" si="76"/>
        <v/>
      </c>
      <c r="AK30" s="116"/>
      <c r="AL30" s="116"/>
      <c r="AM30" s="152">
        <f t="shared" si="77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STAFF_DAYS!F31</f>
        <v>8</v>
      </c>
      <c r="F31" s="114">
        <f t="shared" si="63"/>
        <v>2320</v>
      </c>
      <c r="G31" s="115">
        <f t="shared" si="64"/>
        <v>116</v>
      </c>
      <c r="H31" s="116">
        <v>1600</v>
      </c>
      <c r="I31" s="116" t="s">
        <v>206</v>
      </c>
      <c r="J31" s="116">
        <v>800</v>
      </c>
      <c r="K31" s="116"/>
      <c r="L31" s="152">
        <f t="shared" si="65"/>
        <v>4836</v>
      </c>
      <c r="N31" s="242">
        <f t="shared" si="78"/>
        <v>8</v>
      </c>
      <c r="O31" s="115">
        <f t="shared" si="66"/>
        <v>2320</v>
      </c>
      <c r="P31" s="115">
        <f t="shared" si="67"/>
        <v>116</v>
      </c>
      <c r="Q31" s="116">
        <f t="shared" si="79"/>
        <v>1600</v>
      </c>
      <c r="R31" s="116" t="str">
        <f t="shared" si="68"/>
        <v>Exp. &amp; non-staff Travel</v>
      </c>
      <c r="S31" s="116">
        <f>J31</f>
        <v>800</v>
      </c>
      <c r="T31" s="116"/>
      <c r="U31" s="152">
        <f t="shared" si="69"/>
        <v>4836</v>
      </c>
      <c r="W31" s="242"/>
      <c r="X31" s="115">
        <f t="shared" si="70"/>
        <v>0</v>
      </c>
      <c r="Y31" s="115">
        <f t="shared" si="71"/>
        <v>0</v>
      </c>
      <c r="Z31" s="116"/>
      <c r="AA31" s="116" t="str">
        <f t="shared" si="72"/>
        <v>Exp. &amp; non-staff Travel</v>
      </c>
      <c r="AB31" s="116"/>
      <c r="AC31" s="116"/>
      <c r="AD31" s="152">
        <f t="shared" si="73"/>
        <v>0</v>
      </c>
      <c r="AF31" s="242"/>
      <c r="AG31" s="115">
        <f t="shared" si="74"/>
        <v>0</v>
      </c>
      <c r="AH31" s="115">
        <f t="shared" si="75"/>
        <v>0</v>
      </c>
      <c r="AI31" s="116"/>
      <c r="AJ31" s="116" t="str">
        <f t="shared" si="76"/>
        <v>Exp. &amp; non-staff Travel</v>
      </c>
      <c r="AK31" s="116"/>
      <c r="AL31" s="116"/>
      <c r="AM31" s="152">
        <f t="shared" si="77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STAFF_DAYS!F32</f>
        <v>6</v>
      </c>
      <c r="F32" s="114">
        <f t="shared" si="63"/>
        <v>1740</v>
      </c>
      <c r="G32" s="115">
        <f t="shared" si="64"/>
        <v>87</v>
      </c>
      <c r="H32" s="116">
        <v>0</v>
      </c>
      <c r="I32" s="116" t="s">
        <v>204</v>
      </c>
      <c r="J32" s="116">
        <v>8000</v>
      </c>
      <c r="K32" s="116"/>
      <c r="L32" s="152">
        <f t="shared" si="65"/>
        <v>9827</v>
      </c>
      <c r="N32" s="242">
        <f t="shared" si="78"/>
        <v>6</v>
      </c>
      <c r="O32" s="115">
        <f t="shared" si="66"/>
        <v>1740</v>
      </c>
      <c r="P32" s="115">
        <f t="shared" si="67"/>
        <v>87</v>
      </c>
      <c r="Q32" s="116">
        <f t="shared" si="79"/>
        <v>0</v>
      </c>
      <c r="R32" s="116" t="str">
        <f t="shared" si="68"/>
        <v>Ext. Meeting Organisation</v>
      </c>
      <c r="S32" s="116">
        <f>J32</f>
        <v>8000</v>
      </c>
      <c r="T32" s="116"/>
      <c r="U32" s="152">
        <f t="shared" si="69"/>
        <v>9827</v>
      </c>
      <c r="W32" s="242"/>
      <c r="X32" s="115">
        <f t="shared" si="70"/>
        <v>0</v>
      </c>
      <c r="Y32" s="115">
        <f t="shared" si="71"/>
        <v>0</v>
      </c>
      <c r="Z32" s="116"/>
      <c r="AA32" s="116" t="str">
        <f t="shared" si="72"/>
        <v>Ext. Meeting Organisation</v>
      </c>
      <c r="AB32" s="116"/>
      <c r="AC32" s="116"/>
      <c r="AD32" s="152">
        <f t="shared" si="73"/>
        <v>0</v>
      </c>
      <c r="AF32" s="242"/>
      <c r="AG32" s="115">
        <f t="shared" si="74"/>
        <v>0</v>
      </c>
      <c r="AH32" s="115">
        <f t="shared" si="75"/>
        <v>0</v>
      </c>
      <c r="AI32" s="116"/>
      <c r="AJ32" s="116" t="str">
        <f t="shared" si="76"/>
        <v>Ext. Meeting Organisation</v>
      </c>
      <c r="AK32" s="116"/>
      <c r="AL32" s="116"/>
      <c r="AM32" s="152">
        <f t="shared" si="77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STAFF_DAYS!F33</f>
        <v>6</v>
      </c>
      <c r="F33" s="114">
        <f t="shared" si="63"/>
        <v>1740</v>
      </c>
      <c r="G33" s="115">
        <f t="shared" si="64"/>
        <v>87</v>
      </c>
      <c r="H33" s="116">
        <v>1700</v>
      </c>
      <c r="I33" s="116" t="s">
        <v>206</v>
      </c>
      <c r="J33" s="116">
        <v>900</v>
      </c>
      <c r="K33" s="116"/>
      <c r="L33" s="152">
        <f t="shared" si="65"/>
        <v>4427</v>
      </c>
      <c r="N33" s="242"/>
      <c r="O33" s="115">
        <f t="shared" si="66"/>
        <v>0</v>
      </c>
      <c r="P33" s="115">
        <f t="shared" si="67"/>
        <v>0</v>
      </c>
      <c r="Q33" s="116"/>
      <c r="R33" s="116" t="str">
        <f t="shared" si="68"/>
        <v>Exp. &amp; non-staff Travel</v>
      </c>
      <c r="S33" s="116"/>
      <c r="T33" s="116"/>
      <c r="U33" s="152">
        <f t="shared" si="69"/>
        <v>0</v>
      </c>
      <c r="W33" s="242" cm="1">
        <f t="array" ref="W33:W36">E33:E36</f>
        <v>6</v>
      </c>
      <c r="X33" s="115">
        <f t="shared" si="70"/>
        <v>1740</v>
      </c>
      <c r="Y33" s="115">
        <f t="shared" si="71"/>
        <v>87</v>
      </c>
      <c r="Z33" s="116" cm="1">
        <f t="array" ref="Z33:Z36">H33:H36</f>
        <v>1700</v>
      </c>
      <c r="AA33" s="116" t="str">
        <f t="shared" si="72"/>
        <v>Exp. &amp; non-staff Travel</v>
      </c>
      <c r="AB33" s="116" cm="1">
        <f t="array" ref="AB33:AB36">J33:J36</f>
        <v>900</v>
      </c>
      <c r="AC33" s="116"/>
      <c r="AD33" s="152">
        <f t="shared" si="73"/>
        <v>4427</v>
      </c>
      <c r="AF33" s="242"/>
      <c r="AG33" s="115">
        <f t="shared" si="74"/>
        <v>0</v>
      </c>
      <c r="AH33" s="115">
        <f t="shared" si="75"/>
        <v>0</v>
      </c>
      <c r="AI33" s="116"/>
      <c r="AJ33" s="116" t="str">
        <f t="shared" si="76"/>
        <v>Exp. &amp; non-staff Travel</v>
      </c>
      <c r="AK33" s="116"/>
      <c r="AL33" s="116"/>
      <c r="AM33" s="152">
        <f t="shared" si="77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STAFF_DAYS!F34</f>
        <v>6</v>
      </c>
      <c r="F34" s="114">
        <f t="shared" si="63"/>
        <v>1740</v>
      </c>
      <c r="G34" s="115">
        <f t="shared" si="64"/>
        <v>87</v>
      </c>
      <c r="H34" s="116">
        <v>800</v>
      </c>
      <c r="I34" s="116" t="s">
        <v>206</v>
      </c>
      <c r="J34" s="116">
        <v>500</v>
      </c>
      <c r="K34" s="116"/>
      <c r="L34" s="152">
        <f t="shared" si="65"/>
        <v>3127</v>
      </c>
      <c r="N34" s="242"/>
      <c r="O34" s="115">
        <f t="shared" si="66"/>
        <v>0</v>
      </c>
      <c r="P34" s="115">
        <f t="shared" si="67"/>
        <v>0</v>
      </c>
      <c r="Q34" s="116"/>
      <c r="R34" s="116" t="str">
        <f t="shared" si="68"/>
        <v>Exp. &amp; non-staff Travel</v>
      </c>
      <c r="S34" s="116"/>
      <c r="T34" s="116"/>
      <c r="U34" s="152">
        <f t="shared" si="69"/>
        <v>0</v>
      </c>
      <c r="W34" s="242">
        <v>6</v>
      </c>
      <c r="X34" s="115">
        <f t="shared" si="70"/>
        <v>1740</v>
      </c>
      <c r="Y34" s="115">
        <f t="shared" si="71"/>
        <v>87</v>
      </c>
      <c r="Z34" s="116">
        <v>800</v>
      </c>
      <c r="AA34" s="116" t="str">
        <f t="shared" si="72"/>
        <v>Exp. &amp; non-staff Travel</v>
      </c>
      <c r="AB34" s="116">
        <v>500</v>
      </c>
      <c r="AC34" s="116"/>
      <c r="AD34" s="152">
        <f t="shared" si="73"/>
        <v>3127</v>
      </c>
      <c r="AF34" s="242"/>
      <c r="AG34" s="115">
        <f t="shared" si="74"/>
        <v>0</v>
      </c>
      <c r="AH34" s="115">
        <f t="shared" si="75"/>
        <v>0</v>
      </c>
      <c r="AI34" s="116"/>
      <c r="AJ34" s="116" t="str">
        <f t="shared" si="76"/>
        <v>Exp. &amp; non-staff Travel</v>
      </c>
      <c r="AK34" s="116"/>
      <c r="AL34" s="116"/>
      <c r="AM34" s="152">
        <f t="shared" si="77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STAFF_DAYS!F35</f>
        <v>6</v>
      </c>
      <c r="F35" s="114">
        <f t="shared" si="63"/>
        <v>1740</v>
      </c>
      <c r="G35" s="115">
        <f t="shared" si="64"/>
        <v>87</v>
      </c>
      <c r="H35" s="116">
        <v>0</v>
      </c>
      <c r="I35" s="116"/>
      <c r="J35" s="116"/>
      <c r="K35" s="116"/>
      <c r="L35" s="152">
        <f t="shared" si="65"/>
        <v>1827</v>
      </c>
      <c r="N35" s="242"/>
      <c r="O35" s="115">
        <f t="shared" si="66"/>
        <v>0</v>
      </c>
      <c r="P35" s="115">
        <f t="shared" si="67"/>
        <v>0</v>
      </c>
      <c r="Q35" s="116"/>
      <c r="R35" s="116" t="str">
        <f t="shared" si="68"/>
        <v/>
      </c>
      <c r="S35" s="116"/>
      <c r="T35" s="116"/>
      <c r="U35" s="152">
        <f t="shared" si="69"/>
        <v>0</v>
      </c>
      <c r="W35" s="242">
        <v>6</v>
      </c>
      <c r="X35" s="115">
        <f t="shared" si="70"/>
        <v>1740</v>
      </c>
      <c r="Y35" s="115">
        <f t="shared" si="71"/>
        <v>87</v>
      </c>
      <c r="Z35" s="116">
        <v>0</v>
      </c>
      <c r="AA35" s="116" t="str">
        <f t="shared" si="72"/>
        <v/>
      </c>
      <c r="AB35" s="116">
        <v>0</v>
      </c>
      <c r="AC35" s="116"/>
      <c r="AD35" s="152">
        <f t="shared" si="73"/>
        <v>1827</v>
      </c>
      <c r="AF35" s="242"/>
      <c r="AG35" s="115">
        <f t="shared" si="74"/>
        <v>0</v>
      </c>
      <c r="AH35" s="115">
        <f t="shared" si="75"/>
        <v>0</v>
      </c>
      <c r="AI35" s="116"/>
      <c r="AJ35" s="116" t="str">
        <f t="shared" si="76"/>
        <v/>
      </c>
      <c r="AK35" s="116"/>
      <c r="AL35" s="116"/>
      <c r="AM35" s="152">
        <f t="shared" si="77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STAFF_DAYS!F36</f>
        <v>6</v>
      </c>
      <c r="F36" s="114">
        <f t="shared" si="63"/>
        <v>1740</v>
      </c>
      <c r="G36" s="115">
        <f t="shared" si="64"/>
        <v>87</v>
      </c>
      <c r="H36" s="116">
        <v>650</v>
      </c>
      <c r="I36" s="116" t="s">
        <v>206</v>
      </c>
      <c r="J36" s="116">
        <v>650</v>
      </c>
      <c r="K36" s="116"/>
      <c r="L36" s="152">
        <f t="shared" si="65"/>
        <v>3127</v>
      </c>
      <c r="N36" s="242"/>
      <c r="O36" s="115">
        <f t="shared" si="66"/>
        <v>0</v>
      </c>
      <c r="P36" s="115">
        <f t="shared" si="67"/>
        <v>0</v>
      </c>
      <c r="Q36" s="116"/>
      <c r="R36" s="116" t="str">
        <f t="shared" si="68"/>
        <v>Exp. &amp; non-staff Travel</v>
      </c>
      <c r="S36" s="116"/>
      <c r="T36" s="116"/>
      <c r="U36" s="152">
        <f t="shared" si="69"/>
        <v>0</v>
      </c>
      <c r="W36" s="242">
        <v>6</v>
      </c>
      <c r="X36" s="115">
        <f t="shared" si="70"/>
        <v>1740</v>
      </c>
      <c r="Y36" s="115">
        <f t="shared" si="71"/>
        <v>87</v>
      </c>
      <c r="Z36" s="116">
        <v>650</v>
      </c>
      <c r="AA36" s="116" t="str">
        <f t="shared" si="72"/>
        <v>Exp. &amp; non-staff Travel</v>
      </c>
      <c r="AB36" s="116">
        <v>650</v>
      </c>
      <c r="AC36" s="116"/>
      <c r="AD36" s="152">
        <f t="shared" si="73"/>
        <v>3127</v>
      </c>
      <c r="AF36" s="242"/>
      <c r="AG36" s="115">
        <f t="shared" si="74"/>
        <v>0</v>
      </c>
      <c r="AH36" s="115">
        <f t="shared" si="75"/>
        <v>0</v>
      </c>
      <c r="AI36" s="116"/>
      <c r="AJ36" s="116" t="str">
        <f t="shared" si="76"/>
        <v>Exp. &amp; non-staff Travel</v>
      </c>
      <c r="AK36" s="116"/>
      <c r="AL36" s="116"/>
      <c r="AM36" s="152">
        <f t="shared" si="77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STAFF_DAYS!F37</f>
        <v>6</v>
      </c>
      <c r="F37" s="114">
        <f t="shared" si="63"/>
        <v>1740</v>
      </c>
      <c r="G37" s="115">
        <f t="shared" si="64"/>
        <v>87</v>
      </c>
      <c r="H37" s="116">
        <v>1000</v>
      </c>
      <c r="I37" s="116" t="s">
        <v>206</v>
      </c>
      <c r="J37" s="116">
        <v>1000</v>
      </c>
      <c r="K37" s="116"/>
      <c r="L37" s="152">
        <f t="shared" si="65"/>
        <v>3827</v>
      </c>
      <c r="N37" s="242"/>
      <c r="O37" s="115">
        <f t="shared" si="66"/>
        <v>0</v>
      </c>
      <c r="P37" s="115">
        <f t="shared" si="67"/>
        <v>0</v>
      </c>
      <c r="Q37" s="116"/>
      <c r="R37" s="116" t="str">
        <f t="shared" si="68"/>
        <v>Exp. &amp; non-staff Travel</v>
      </c>
      <c r="S37" s="116"/>
      <c r="T37" s="116"/>
      <c r="U37" s="152">
        <f t="shared" si="69"/>
        <v>0</v>
      </c>
      <c r="W37" s="242"/>
      <c r="X37" s="115">
        <f t="shared" si="70"/>
        <v>0</v>
      </c>
      <c r="Y37" s="115">
        <f t="shared" si="71"/>
        <v>0</v>
      </c>
      <c r="Z37" s="116"/>
      <c r="AA37" s="116" t="str">
        <f t="shared" si="72"/>
        <v>Exp. &amp; non-staff Travel</v>
      </c>
      <c r="AB37" s="116"/>
      <c r="AC37" s="116"/>
      <c r="AD37" s="152">
        <f t="shared" si="73"/>
        <v>0</v>
      </c>
      <c r="AF37" s="242" cm="1">
        <f t="array" ref="AF37:AF40">E37:E40</f>
        <v>6</v>
      </c>
      <c r="AG37" s="115">
        <f t="shared" si="74"/>
        <v>1740</v>
      </c>
      <c r="AH37" s="115">
        <f t="shared" si="75"/>
        <v>87</v>
      </c>
      <c r="AI37" s="116" cm="1">
        <f t="array" ref="AI37:AI40">H37:H40</f>
        <v>1000</v>
      </c>
      <c r="AJ37" s="116" t="str">
        <f t="shared" si="76"/>
        <v>Exp. &amp; non-staff Travel</v>
      </c>
      <c r="AK37" s="116" cm="1">
        <f t="array" ref="AK37:AK40">J37:J40</f>
        <v>1000</v>
      </c>
      <c r="AL37" s="116"/>
      <c r="AM37" s="152">
        <f t="shared" si="77"/>
        <v>3827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STAFF_DAYS!F38</f>
        <v>6</v>
      </c>
      <c r="F38" s="114">
        <f t="shared" si="63"/>
        <v>1740</v>
      </c>
      <c r="G38" s="115">
        <f t="shared" si="64"/>
        <v>87</v>
      </c>
      <c r="H38" s="116">
        <v>1000</v>
      </c>
      <c r="I38" s="116" t="s">
        <v>206</v>
      </c>
      <c r="J38" s="116">
        <v>500</v>
      </c>
      <c r="K38" s="116"/>
      <c r="L38" s="152">
        <f t="shared" si="65"/>
        <v>3327</v>
      </c>
      <c r="N38" s="242"/>
      <c r="O38" s="115">
        <f t="shared" si="66"/>
        <v>0</v>
      </c>
      <c r="P38" s="115">
        <f t="shared" si="67"/>
        <v>0</v>
      </c>
      <c r="Q38" s="116"/>
      <c r="R38" s="116" t="str">
        <f t="shared" si="68"/>
        <v>Exp. &amp; non-staff Travel</v>
      </c>
      <c r="S38" s="116"/>
      <c r="T38" s="116"/>
      <c r="U38" s="152">
        <f t="shared" si="69"/>
        <v>0</v>
      </c>
      <c r="W38" s="242"/>
      <c r="X38" s="115">
        <f t="shared" si="70"/>
        <v>0</v>
      </c>
      <c r="Y38" s="115">
        <f t="shared" si="71"/>
        <v>0</v>
      </c>
      <c r="Z38" s="116"/>
      <c r="AA38" s="116" t="str">
        <f t="shared" si="72"/>
        <v>Exp. &amp; non-staff Travel</v>
      </c>
      <c r="AB38" s="116"/>
      <c r="AC38" s="116"/>
      <c r="AD38" s="152">
        <f t="shared" si="73"/>
        <v>0</v>
      </c>
      <c r="AF38" s="242">
        <v>6</v>
      </c>
      <c r="AG38" s="115">
        <f t="shared" si="74"/>
        <v>1740</v>
      </c>
      <c r="AH38" s="115">
        <f t="shared" si="75"/>
        <v>87</v>
      </c>
      <c r="AI38" s="116">
        <v>1000</v>
      </c>
      <c r="AJ38" s="116" t="str">
        <f t="shared" si="76"/>
        <v>Exp. &amp; non-staff Travel</v>
      </c>
      <c r="AK38" s="116">
        <v>500</v>
      </c>
      <c r="AL38" s="116"/>
      <c r="AM38" s="152">
        <f t="shared" si="77"/>
        <v>3327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STAFF_DAYS!F39</f>
        <v>6</v>
      </c>
      <c r="F39" s="114">
        <f t="shared" si="63"/>
        <v>1740</v>
      </c>
      <c r="G39" s="115">
        <f t="shared" si="64"/>
        <v>87</v>
      </c>
      <c r="H39" s="116">
        <v>1600</v>
      </c>
      <c r="I39" s="116" t="s">
        <v>206</v>
      </c>
      <c r="J39" s="116">
        <v>900</v>
      </c>
      <c r="K39" s="116"/>
      <c r="L39" s="152">
        <f t="shared" si="65"/>
        <v>4327</v>
      </c>
      <c r="N39" s="242"/>
      <c r="O39" s="115">
        <f t="shared" si="66"/>
        <v>0</v>
      </c>
      <c r="P39" s="115">
        <f t="shared" si="67"/>
        <v>0</v>
      </c>
      <c r="Q39" s="116"/>
      <c r="R39" s="116" t="str">
        <f t="shared" si="68"/>
        <v>Exp. &amp; non-staff Travel</v>
      </c>
      <c r="S39" s="116"/>
      <c r="T39" s="116"/>
      <c r="U39" s="152">
        <f t="shared" si="69"/>
        <v>0</v>
      </c>
      <c r="W39" s="242"/>
      <c r="X39" s="115">
        <f t="shared" si="70"/>
        <v>0</v>
      </c>
      <c r="Y39" s="115">
        <f t="shared" si="71"/>
        <v>0</v>
      </c>
      <c r="Z39" s="116"/>
      <c r="AA39" s="116" t="str">
        <f t="shared" si="72"/>
        <v>Exp. &amp; non-staff Travel</v>
      </c>
      <c r="AB39" s="116"/>
      <c r="AC39" s="116"/>
      <c r="AD39" s="152">
        <f t="shared" si="73"/>
        <v>0</v>
      </c>
      <c r="AF39" s="242">
        <v>6</v>
      </c>
      <c r="AG39" s="115">
        <f t="shared" si="74"/>
        <v>1740</v>
      </c>
      <c r="AH39" s="115">
        <f t="shared" si="75"/>
        <v>87</v>
      </c>
      <c r="AI39" s="116">
        <v>1600</v>
      </c>
      <c r="AJ39" s="116" t="str">
        <f t="shared" si="76"/>
        <v>Exp. &amp; non-staff Travel</v>
      </c>
      <c r="AK39" s="116">
        <v>900</v>
      </c>
      <c r="AL39" s="116"/>
      <c r="AM39" s="152">
        <f t="shared" si="77"/>
        <v>4327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STAFF_DAYS!F40</f>
        <v>6</v>
      </c>
      <c r="F40" s="114">
        <f t="shared" si="63"/>
        <v>1740</v>
      </c>
      <c r="G40" s="115">
        <f t="shared" si="64"/>
        <v>87</v>
      </c>
      <c r="H40" s="116">
        <v>700</v>
      </c>
      <c r="I40" s="116" t="s">
        <v>206</v>
      </c>
      <c r="J40" s="116">
        <v>700</v>
      </c>
      <c r="K40" s="116"/>
      <c r="L40" s="152">
        <f t="shared" si="65"/>
        <v>3227</v>
      </c>
      <c r="N40" s="242"/>
      <c r="O40" s="115">
        <f t="shared" si="66"/>
        <v>0</v>
      </c>
      <c r="P40" s="115">
        <f t="shared" si="67"/>
        <v>0</v>
      </c>
      <c r="Q40" s="116"/>
      <c r="R40" s="116" t="str">
        <f t="shared" si="68"/>
        <v>Exp. &amp; non-staff Travel</v>
      </c>
      <c r="S40" s="116"/>
      <c r="T40" s="116"/>
      <c r="U40" s="152">
        <f t="shared" si="69"/>
        <v>0</v>
      </c>
      <c r="W40" s="242"/>
      <c r="X40" s="115">
        <f t="shared" si="70"/>
        <v>0</v>
      </c>
      <c r="Y40" s="115">
        <f t="shared" si="71"/>
        <v>0</v>
      </c>
      <c r="Z40" s="116"/>
      <c r="AA40" s="116" t="str">
        <f t="shared" si="72"/>
        <v>Exp. &amp; non-staff Travel</v>
      </c>
      <c r="AB40" s="116"/>
      <c r="AC40" s="116"/>
      <c r="AD40" s="152">
        <f t="shared" si="73"/>
        <v>0</v>
      </c>
      <c r="AF40" s="242">
        <v>6</v>
      </c>
      <c r="AG40" s="115">
        <f t="shared" si="74"/>
        <v>1740</v>
      </c>
      <c r="AH40" s="115">
        <f t="shared" si="75"/>
        <v>87</v>
      </c>
      <c r="AI40" s="116">
        <v>700</v>
      </c>
      <c r="AJ40" s="116" t="str">
        <f t="shared" si="76"/>
        <v>Exp. &amp; non-staff Travel</v>
      </c>
      <c r="AK40" s="116">
        <v>700</v>
      </c>
      <c r="AL40" s="116"/>
      <c r="AM40" s="152">
        <f t="shared" si="77"/>
        <v>3227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STAFF_DAYS!F41</f>
        <v>6</v>
      </c>
      <c r="F41" s="114">
        <f t="shared" si="63"/>
        <v>1740</v>
      </c>
      <c r="G41" s="115">
        <f t="shared" si="64"/>
        <v>87</v>
      </c>
      <c r="H41" s="116"/>
      <c r="I41" s="116"/>
      <c r="J41" s="116"/>
      <c r="K41" s="116"/>
      <c r="L41" s="152">
        <f t="shared" si="65"/>
        <v>1827</v>
      </c>
      <c r="N41" s="242">
        <f>E41/3</f>
        <v>2</v>
      </c>
      <c r="O41" s="115">
        <f t="shared" si="66"/>
        <v>580</v>
      </c>
      <c r="P41" s="115">
        <f t="shared" si="67"/>
        <v>29</v>
      </c>
      <c r="Q41" s="116"/>
      <c r="R41" s="116" t="str">
        <f t="shared" si="68"/>
        <v/>
      </c>
      <c r="S41" s="116"/>
      <c r="T41" s="116"/>
      <c r="U41" s="152">
        <f t="shared" si="69"/>
        <v>609</v>
      </c>
      <c r="W41" s="242">
        <f>E41/3</f>
        <v>2</v>
      </c>
      <c r="X41" s="115">
        <f t="shared" si="70"/>
        <v>580</v>
      </c>
      <c r="Y41" s="115">
        <f t="shared" si="71"/>
        <v>29</v>
      </c>
      <c r="Z41" s="116"/>
      <c r="AA41" s="116" t="str">
        <f t="shared" si="72"/>
        <v/>
      </c>
      <c r="AB41" s="116"/>
      <c r="AC41" s="116"/>
      <c r="AD41" s="152">
        <f t="shared" si="73"/>
        <v>609</v>
      </c>
      <c r="AF41" s="242">
        <f>E41/3</f>
        <v>2</v>
      </c>
      <c r="AG41" s="115">
        <f t="shared" si="74"/>
        <v>580</v>
      </c>
      <c r="AH41" s="115">
        <f t="shared" si="75"/>
        <v>29</v>
      </c>
      <c r="AI41" s="116"/>
      <c r="AJ41" s="116" t="str">
        <f t="shared" si="76"/>
        <v/>
      </c>
      <c r="AK41" s="116"/>
      <c r="AL41" s="116"/>
      <c r="AM41" s="152">
        <f t="shared" si="77"/>
        <v>609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STAFF_DAYS!F42</f>
        <v>6</v>
      </c>
      <c r="F42" s="114">
        <f t="shared" si="63"/>
        <v>1740</v>
      </c>
      <c r="G42" s="115">
        <f t="shared" si="64"/>
        <v>87</v>
      </c>
      <c r="H42" s="116"/>
      <c r="I42" s="116"/>
      <c r="J42" s="116"/>
      <c r="K42" s="116"/>
      <c r="L42" s="152">
        <f t="shared" si="65"/>
        <v>1827</v>
      </c>
      <c r="N42" s="242"/>
      <c r="O42" s="115">
        <f t="shared" si="66"/>
        <v>0</v>
      </c>
      <c r="P42" s="115">
        <f t="shared" si="67"/>
        <v>0</v>
      </c>
      <c r="Q42" s="116"/>
      <c r="R42" s="116" t="str">
        <f t="shared" si="68"/>
        <v/>
      </c>
      <c r="S42" s="116"/>
      <c r="T42" s="116"/>
      <c r="U42" s="152">
        <f t="shared" si="69"/>
        <v>0</v>
      </c>
      <c r="W42" s="242">
        <f>E42/2</f>
        <v>3</v>
      </c>
      <c r="X42" s="115">
        <f t="shared" si="70"/>
        <v>870</v>
      </c>
      <c r="Y42" s="115">
        <f t="shared" si="71"/>
        <v>43.5</v>
      </c>
      <c r="Z42" s="116"/>
      <c r="AA42" s="116" t="str">
        <f t="shared" si="72"/>
        <v/>
      </c>
      <c r="AB42" s="116"/>
      <c r="AC42" s="116"/>
      <c r="AD42" s="152">
        <f t="shared" si="73"/>
        <v>913.5</v>
      </c>
      <c r="AF42" s="242">
        <f>E42/2</f>
        <v>3</v>
      </c>
      <c r="AG42" s="115">
        <f t="shared" si="74"/>
        <v>870</v>
      </c>
      <c r="AH42" s="115">
        <f t="shared" si="75"/>
        <v>43.5</v>
      </c>
      <c r="AI42" s="116"/>
      <c r="AJ42" s="116" t="str">
        <f t="shared" si="76"/>
        <v/>
      </c>
      <c r="AK42" s="116"/>
      <c r="AL42" s="116"/>
      <c r="AM42" s="152">
        <f t="shared" si="77"/>
        <v>913.5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STAFF_DAYS!F43</f>
        <v>6</v>
      </c>
      <c r="F43" s="119">
        <f t="shared" si="63"/>
        <v>1740</v>
      </c>
      <c r="G43" s="120">
        <f t="shared" si="64"/>
        <v>87</v>
      </c>
      <c r="H43" s="121">
        <v>2200</v>
      </c>
      <c r="I43" s="121"/>
      <c r="J43" s="121"/>
      <c r="K43" s="121"/>
      <c r="L43" s="153">
        <f t="shared" si="65"/>
        <v>4027</v>
      </c>
      <c r="N43" s="243">
        <f>E43</f>
        <v>6</v>
      </c>
      <c r="O43" s="120">
        <f t="shared" si="66"/>
        <v>1740</v>
      </c>
      <c r="P43" s="120">
        <f t="shared" si="67"/>
        <v>87</v>
      </c>
      <c r="Q43" s="121">
        <f>H43</f>
        <v>2200</v>
      </c>
      <c r="R43" s="121" t="str">
        <f t="shared" si="68"/>
        <v/>
      </c>
      <c r="S43" s="121"/>
      <c r="T43" s="121"/>
      <c r="U43" s="153">
        <f t="shared" si="69"/>
        <v>4027</v>
      </c>
      <c r="W43" s="243"/>
      <c r="X43" s="120">
        <f t="shared" si="70"/>
        <v>0</v>
      </c>
      <c r="Y43" s="120">
        <f t="shared" si="71"/>
        <v>0</v>
      </c>
      <c r="Z43" s="121"/>
      <c r="AA43" s="121" t="str">
        <f t="shared" si="72"/>
        <v/>
      </c>
      <c r="AB43" s="121"/>
      <c r="AC43" s="121"/>
      <c r="AD43" s="153">
        <f t="shared" si="73"/>
        <v>0</v>
      </c>
      <c r="AF43" s="243"/>
      <c r="AG43" s="120">
        <f t="shared" si="74"/>
        <v>0</v>
      </c>
      <c r="AH43" s="120">
        <f t="shared" si="75"/>
        <v>0</v>
      </c>
      <c r="AI43" s="121"/>
      <c r="AJ43" s="121" t="str">
        <f t="shared" si="76"/>
        <v/>
      </c>
      <c r="AK43" s="121"/>
      <c r="AL43" s="121"/>
      <c r="AM43" s="153">
        <f t="shared" si="77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STAFF_DAYS!F44</f>
        <v>17</v>
      </c>
      <c r="F44" s="110">
        <f>SUM(F45:F59)</f>
        <v>4930</v>
      </c>
      <c r="G44" s="110">
        <f t="shared" ref="G44:H44" si="80">SUM(G45:G59)</f>
        <v>246.5</v>
      </c>
      <c r="H44" s="110">
        <f t="shared" si="80"/>
        <v>0</v>
      </c>
      <c r="I44" s="110"/>
      <c r="J44" s="110">
        <f t="shared" ref="J44:L44" si="81">SUM(J45:J59)</f>
        <v>0</v>
      </c>
      <c r="K44" s="110">
        <f t="shared" si="81"/>
        <v>0</v>
      </c>
      <c r="L44" s="111">
        <f t="shared" si="81"/>
        <v>5176.5</v>
      </c>
      <c r="N44" s="161">
        <f>SUM(N45:N59)</f>
        <v>7</v>
      </c>
      <c r="O44" s="110">
        <f>SUM(O45:O59)</f>
        <v>2030</v>
      </c>
      <c r="P44" s="110">
        <f t="shared" ref="P44:U44" si="82">SUM(P45:P59)</f>
        <v>101.5</v>
      </c>
      <c r="Q44" s="110">
        <f t="shared" si="82"/>
        <v>0</v>
      </c>
      <c r="R44" s="110"/>
      <c r="S44" s="110">
        <f t="shared" si="82"/>
        <v>0</v>
      </c>
      <c r="T44" s="110">
        <f t="shared" si="82"/>
        <v>0</v>
      </c>
      <c r="U44" s="111">
        <f t="shared" si="82"/>
        <v>2131.5</v>
      </c>
      <c r="W44" s="161">
        <f>SUM(W45:W59)</f>
        <v>1</v>
      </c>
      <c r="X44" s="110">
        <f>SUM(X45:X59)</f>
        <v>290</v>
      </c>
      <c r="Y44" s="110">
        <f t="shared" ref="Y44:AD44" si="83">SUM(Y45:Y59)</f>
        <v>14.5</v>
      </c>
      <c r="Z44" s="110">
        <f t="shared" si="83"/>
        <v>0</v>
      </c>
      <c r="AA44" s="110"/>
      <c r="AB44" s="110">
        <f t="shared" si="83"/>
        <v>0</v>
      </c>
      <c r="AC44" s="110">
        <f t="shared" si="83"/>
        <v>0</v>
      </c>
      <c r="AD44" s="111">
        <f t="shared" si="83"/>
        <v>304.5</v>
      </c>
      <c r="AF44" s="161">
        <f>SUM(AF45:AF59)</f>
        <v>9</v>
      </c>
      <c r="AG44" s="110">
        <f>SUM(AG45:AG59)</f>
        <v>2610</v>
      </c>
      <c r="AH44" s="110">
        <f t="shared" ref="AH44:AM44" si="84">SUM(AH45:AH59)</f>
        <v>130.5</v>
      </c>
      <c r="AI44" s="110">
        <f t="shared" si="84"/>
        <v>0</v>
      </c>
      <c r="AJ44" s="110"/>
      <c r="AK44" s="110">
        <f t="shared" si="84"/>
        <v>0</v>
      </c>
      <c r="AL44" s="110">
        <f t="shared" si="84"/>
        <v>0</v>
      </c>
      <c r="AM44" s="111">
        <f t="shared" si="84"/>
        <v>2740.5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STAFF_DAYS!F45</f>
        <v>1</v>
      </c>
      <c r="F45" s="114">
        <f t="shared" ref="F45:F59" si="85">E45*F$2</f>
        <v>290</v>
      </c>
      <c r="G45" s="115">
        <f t="shared" ref="G45:G59" si="86">F45*0.05</f>
        <v>14.5</v>
      </c>
      <c r="H45" s="116"/>
      <c r="I45" s="116"/>
      <c r="J45" s="116"/>
      <c r="K45" s="116"/>
      <c r="L45" s="152">
        <f t="shared" ref="L45:L59" si="87">SUM(F45:K45)</f>
        <v>304.5</v>
      </c>
      <c r="N45" s="242">
        <f>E45</f>
        <v>1</v>
      </c>
      <c r="O45" s="115">
        <f t="shared" ref="O45:O59" si="88">N45*F$2</f>
        <v>290</v>
      </c>
      <c r="P45" s="115">
        <f t="shared" ref="P45:P59" si="89">O45*0.05</f>
        <v>14.5</v>
      </c>
      <c r="Q45" s="116"/>
      <c r="R45" s="116" t="str">
        <f t="shared" ref="R45:R59" si="90">IF(ISBLANK($I45),"",$I45)</f>
        <v/>
      </c>
      <c r="S45" s="116"/>
      <c r="T45" s="116"/>
      <c r="U45" s="152">
        <f t="shared" ref="U45:U59" si="91">SUM(O45:T45)</f>
        <v>304.5</v>
      </c>
      <c r="W45" s="242"/>
      <c r="X45" s="115">
        <f t="shared" ref="X45:X59" si="92">W45*F$2</f>
        <v>0</v>
      </c>
      <c r="Y45" s="115">
        <f t="shared" ref="Y45:Y59" si="93">X45*0.05</f>
        <v>0</v>
      </c>
      <c r="Z45" s="116"/>
      <c r="AA45" s="116" t="str">
        <f t="shared" ref="AA45:AA59" si="94">IF(ISBLANK($I45),"",$I45)</f>
        <v/>
      </c>
      <c r="AB45" s="116"/>
      <c r="AC45" s="116"/>
      <c r="AD45" s="152">
        <f t="shared" ref="AD45:AD59" si="95">SUM(X45:AC45)</f>
        <v>0</v>
      </c>
      <c r="AF45" s="242"/>
      <c r="AG45" s="115">
        <f t="shared" ref="AG45:AG59" si="96">AF45*F$2</f>
        <v>0</v>
      </c>
      <c r="AH45" s="115">
        <f t="shared" ref="AH45:AH59" si="97">AG45*0.05</f>
        <v>0</v>
      </c>
      <c r="AI45" s="116"/>
      <c r="AJ45" s="116" t="str">
        <f t="shared" ref="AJ45:AJ59" si="98">IF(ISBLANK($I45),"",$I45)</f>
        <v/>
      </c>
      <c r="AK45" s="116"/>
      <c r="AL45" s="116"/>
      <c r="AM45" s="152">
        <f t="shared" ref="AM45:AM59" si="99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STAFF_DAYS!F46</f>
        <v>1</v>
      </c>
      <c r="F46" s="114">
        <f t="shared" si="85"/>
        <v>290</v>
      </c>
      <c r="G46" s="115">
        <f t="shared" si="86"/>
        <v>14.5</v>
      </c>
      <c r="H46" s="116"/>
      <c r="I46" s="116"/>
      <c r="J46" s="116"/>
      <c r="K46" s="116"/>
      <c r="L46" s="152">
        <f t="shared" si="87"/>
        <v>304.5</v>
      </c>
      <c r="N46" s="242">
        <f t="shared" ref="N46:N49" si="100">E46</f>
        <v>1</v>
      </c>
      <c r="O46" s="115">
        <f t="shared" si="88"/>
        <v>290</v>
      </c>
      <c r="P46" s="115">
        <f t="shared" si="89"/>
        <v>14.5</v>
      </c>
      <c r="Q46" s="116"/>
      <c r="R46" s="116" t="str">
        <f t="shared" si="90"/>
        <v/>
      </c>
      <c r="S46" s="116"/>
      <c r="T46" s="116"/>
      <c r="U46" s="152">
        <f t="shared" si="91"/>
        <v>304.5</v>
      </c>
      <c r="W46" s="242"/>
      <c r="X46" s="115">
        <f t="shared" si="92"/>
        <v>0</v>
      </c>
      <c r="Y46" s="115">
        <f t="shared" si="93"/>
        <v>0</v>
      </c>
      <c r="Z46" s="116"/>
      <c r="AA46" s="116" t="str">
        <f t="shared" si="94"/>
        <v/>
      </c>
      <c r="AB46" s="116"/>
      <c r="AC46" s="116"/>
      <c r="AD46" s="152">
        <f t="shared" si="95"/>
        <v>0</v>
      </c>
      <c r="AF46" s="242"/>
      <c r="AG46" s="115">
        <f t="shared" si="96"/>
        <v>0</v>
      </c>
      <c r="AH46" s="115">
        <f t="shared" si="97"/>
        <v>0</v>
      </c>
      <c r="AI46" s="116"/>
      <c r="AJ46" s="116" t="str">
        <f t="shared" si="98"/>
        <v/>
      </c>
      <c r="AK46" s="116"/>
      <c r="AL46" s="116"/>
      <c r="AM46" s="152">
        <f t="shared" si="99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STAFF_DAYS!F47</f>
        <v>1</v>
      </c>
      <c r="F47" s="114">
        <f t="shared" si="85"/>
        <v>290</v>
      </c>
      <c r="G47" s="115">
        <f t="shared" si="86"/>
        <v>14.5</v>
      </c>
      <c r="H47" s="116"/>
      <c r="I47" s="116"/>
      <c r="J47" s="116"/>
      <c r="K47" s="116"/>
      <c r="L47" s="152">
        <f t="shared" si="87"/>
        <v>304.5</v>
      </c>
      <c r="N47" s="242">
        <f t="shared" si="100"/>
        <v>1</v>
      </c>
      <c r="O47" s="115">
        <f t="shared" si="88"/>
        <v>290</v>
      </c>
      <c r="P47" s="115">
        <f t="shared" si="89"/>
        <v>14.5</v>
      </c>
      <c r="Q47" s="116"/>
      <c r="R47" s="116" t="str">
        <f t="shared" si="90"/>
        <v/>
      </c>
      <c r="S47" s="116"/>
      <c r="T47" s="116"/>
      <c r="U47" s="152">
        <f t="shared" si="91"/>
        <v>304.5</v>
      </c>
      <c r="W47" s="242"/>
      <c r="X47" s="115">
        <f t="shared" si="92"/>
        <v>0</v>
      </c>
      <c r="Y47" s="115">
        <f t="shared" si="93"/>
        <v>0</v>
      </c>
      <c r="Z47" s="116"/>
      <c r="AA47" s="116" t="str">
        <f t="shared" si="94"/>
        <v/>
      </c>
      <c r="AB47" s="116"/>
      <c r="AC47" s="116"/>
      <c r="AD47" s="152">
        <f t="shared" si="95"/>
        <v>0</v>
      </c>
      <c r="AF47" s="242"/>
      <c r="AG47" s="115">
        <f t="shared" si="96"/>
        <v>0</v>
      </c>
      <c r="AH47" s="115">
        <f t="shared" si="97"/>
        <v>0</v>
      </c>
      <c r="AI47" s="116"/>
      <c r="AJ47" s="116" t="str">
        <f t="shared" si="98"/>
        <v/>
      </c>
      <c r="AK47" s="116"/>
      <c r="AL47" s="116"/>
      <c r="AM47" s="152">
        <f t="shared" si="99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STAFF_DAYS!F48</f>
        <v>2</v>
      </c>
      <c r="F48" s="114">
        <f t="shared" si="85"/>
        <v>580</v>
      </c>
      <c r="G48" s="115">
        <f t="shared" si="86"/>
        <v>29</v>
      </c>
      <c r="H48" s="116"/>
      <c r="I48" s="116"/>
      <c r="J48" s="116"/>
      <c r="K48" s="116"/>
      <c r="L48" s="152">
        <f t="shared" si="87"/>
        <v>609</v>
      </c>
      <c r="N48" s="242">
        <f t="shared" si="100"/>
        <v>2</v>
      </c>
      <c r="O48" s="115">
        <f t="shared" si="88"/>
        <v>580</v>
      </c>
      <c r="P48" s="115">
        <f t="shared" si="89"/>
        <v>29</v>
      </c>
      <c r="Q48" s="116"/>
      <c r="R48" s="116" t="str">
        <f t="shared" si="90"/>
        <v/>
      </c>
      <c r="S48" s="116"/>
      <c r="T48" s="116"/>
      <c r="U48" s="152">
        <f t="shared" si="91"/>
        <v>609</v>
      </c>
      <c r="W48" s="242"/>
      <c r="X48" s="115">
        <f t="shared" si="92"/>
        <v>0</v>
      </c>
      <c r="Y48" s="115">
        <f t="shared" si="93"/>
        <v>0</v>
      </c>
      <c r="Z48" s="116"/>
      <c r="AA48" s="116" t="str">
        <f t="shared" si="94"/>
        <v/>
      </c>
      <c r="AB48" s="116"/>
      <c r="AC48" s="116"/>
      <c r="AD48" s="152">
        <f t="shared" si="95"/>
        <v>0</v>
      </c>
      <c r="AF48" s="242"/>
      <c r="AG48" s="115">
        <f t="shared" si="96"/>
        <v>0</v>
      </c>
      <c r="AH48" s="115">
        <f t="shared" si="97"/>
        <v>0</v>
      </c>
      <c r="AI48" s="116"/>
      <c r="AJ48" s="116" t="str">
        <f t="shared" si="98"/>
        <v/>
      </c>
      <c r="AK48" s="116"/>
      <c r="AL48" s="116"/>
      <c r="AM48" s="152">
        <f t="shared" si="99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STAFF_DAYS!F49</f>
        <v>2</v>
      </c>
      <c r="F49" s="114">
        <f t="shared" si="85"/>
        <v>580</v>
      </c>
      <c r="G49" s="115">
        <f t="shared" si="86"/>
        <v>29</v>
      </c>
      <c r="H49" s="116"/>
      <c r="I49" s="116"/>
      <c r="J49" s="116"/>
      <c r="K49" s="116"/>
      <c r="L49" s="152">
        <f t="shared" si="87"/>
        <v>609</v>
      </c>
      <c r="N49" s="242">
        <f t="shared" si="100"/>
        <v>2</v>
      </c>
      <c r="O49" s="115">
        <f t="shared" si="88"/>
        <v>580</v>
      </c>
      <c r="P49" s="115">
        <f t="shared" si="89"/>
        <v>29</v>
      </c>
      <c r="Q49" s="116"/>
      <c r="R49" s="116" t="str">
        <f t="shared" si="90"/>
        <v/>
      </c>
      <c r="S49" s="116"/>
      <c r="T49" s="116"/>
      <c r="U49" s="152">
        <f t="shared" si="91"/>
        <v>609</v>
      </c>
      <c r="W49" s="242"/>
      <c r="X49" s="115">
        <f t="shared" si="92"/>
        <v>0</v>
      </c>
      <c r="Y49" s="115">
        <f t="shared" si="93"/>
        <v>0</v>
      </c>
      <c r="Z49" s="116"/>
      <c r="AA49" s="116" t="str">
        <f t="shared" si="94"/>
        <v/>
      </c>
      <c r="AB49" s="116"/>
      <c r="AC49" s="116"/>
      <c r="AD49" s="152">
        <f t="shared" si="95"/>
        <v>0</v>
      </c>
      <c r="AF49" s="242"/>
      <c r="AG49" s="115">
        <f t="shared" si="96"/>
        <v>0</v>
      </c>
      <c r="AH49" s="115">
        <f t="shared" si="97"/>
        <v>0</v>
      </c>
      <c r="AI49" s="116"/>
      <c r="AJ49" s="116" t="str">
        <f t="shared" si="98"/>
        <v/>
      </c>
      <c r="AK49" s="116"/>
      <c r="AL49" s="116"/>
      <c r="AM49" s="152">
        <f t="shared" si="99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STAFF_DAYS!F50</f>
        <v>1</v>
      </c>
      <c r="F50" s="114">
        <f t="shared" si="85"/>
        <v>290</v>
      </c>
      <c r="G50" s="115">
        <f t="shared" si="86"/>
        <v>14.5</v>
      </c>
      <c r="H50" s="116"/>
      <c r="I50" s="116"/>
      <c r="J50" s="116"/>
      <c r="K50" s="116"/>
      <c r="L50" s="152">
        <f t="shared" si="87"/>
        <v>304.5</v>
      </c>
      <c r="N50" s="242"/>
      <c r="O50" s="115">
        <f t="shared" si="88"/>
        <v>0</v>
      </c>
      <c r="P50" s="115">
        <f t="shared" si="89"/>
        <v>0</v>
      </c>
      <c r="Q50" s="116"/>
      <c r="R50" s="116" t="str">
        <f t="shared" si="90"/>
        <v/>
      </c>
      <c r="S50" s="116"/>
      <c r="T50" s="116"/>
      <c r="U50" s="152">
        <f t="shared" si="91"/>
        <v>0</v>
      </c>
      <c r="W50" s="242">
        <f>E50</f>
        <v>1</v>
      </c>
      <c r="X50" s="115">
        <f t="shared" si="92"/>
        <v>290</v>
      </c>
      <c r="Y50" s="115">
        <f t="shared" si="93"/>
        <v>14.5</v>
      </c>
      <c r="Z50" s="116"/>
      <c r="AA50" s="116" t="str">
        <f t="shared" si="94"/>
        <v/>
      </c>
      <c r="AB50" s="116"/>
      <c r="AC50" s="116"/>
      <c r="AD50" s="152">
        <f t="shared" si="95"/>
        <v>304.5</v>
      </c>
      <c r="AF50" s="242"/>
      <c r="AG50" s="115">
        <f t="shared" si="96"/>
        <v>0</v>
      </c>
      <c r="AH50" s="115">
        <f t="shared" si="97"/>
        <v>0</v>
      </c>
      <c r="AI50" s="116"/>
      <c r="AJ50" s="116" t="str">
        <f t="shared" si="98"/>
        <v/>
      </c>
      <c r="AK50" s="116"/>
      <c r="AL50" s="116"/>
      <c r="AM50" s="152">
        <f t="shared" si="99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STAFF_DAYS!F51</f>
        <v>3</v>
      </c>
      <c r="F51" s="114">
        <f t="shared" si="85"/>
        <v>870</v>
      </c>
      <c r="G51" s="115">
        <f t="shared" si="86"/>
        <v>43.5</v>
      </c>
      <c r="H51" s="116"/>
      <c r="I51" s="116"/>
      <c r="J51" s="116"/>
      <c r="K51" s="116"/>
      <c r="L51" s="152">
        <f t="shared" si="87"/>
        <v>913.5</v>
      </c>
      <c r="N51" s="242"/>
      <c r="O51" s="115">
        <f t="shared" si="88"/>
        <v>0</v>
      </c>
      <c r="P51" s="115">
        <f t="shared" si="89"/>
        <v>0</v>
      </c>
      <c r="Q51" s="116"/>
      <c r="R51" s="116" t="str">
        <f t="shared" si="90"/>
        <v/>
      </c>
      <c r="S51" s="116"/>
      <c r="T51" s="116"/>
      <c r="U51" s="152">
        <f t="shared" si="91"/>
        <v>0</v>
      </c>
      <c r="W51" s="242"/>
      <c r="X51" s="115">
        <f t="shared" si="92"/>
        <v>0</v>
      </c>
      <c r="Y51" s="115">
        <f t="shared" si="93"/>
        <v>0</v>
      </c>
      <c r="Z51" s="116"/>
      <c r="AA51" s="116" t="str">
        <f t="shared" si="94"/>
        <v/>
      </c>
      <c r="AB51" s="116"/>
      <c r="AC51" s="116"/>
      <c r="AD51" s="152">
        <f t="shared" si="95"/>
        <v>0</v>
      </c>
      <c r="AF51" s="242">
        <f>E51</f>
        <v>3</v>
      </c>
      <c r="AG51" s="115">
        <f t="shared" si="96"/>
        <v>870</v>
      </c>
      <c r="AH51" s="115">
        <f t="shared" si="97"/>
        <v>43.5</v>
      </c>
      <c r="AI51" s="116"/>
      <c r="AJ51" s="116" t="str">
        <f t="shared" si="98"/>
        <v/>
      </c>
      <c r="AK51" s="116"/>
      <c r="AL51" s="116"/>
      <c r="AM51" s="152">
        <f t="shared" si="99"/>
        <v>913.5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STAFF_DAYS!F52</f>
        <v>6</v>
      </c>
      <c r="F52" s="114">
        <f t="shared" si="85"/>
        <v>1740</v>
      </c>
      <c r="G52" s="115">
        <f t="shared" si="86"/>
        <v>87</v>
      </c>
      <c r="H52" s="116"/>
      <c r="I52" s="116"/>
      <c r="J52" s="116"/>
      <c r="K52" s="116"/>
      <c r="L52" s="152">
        <f t="shared" si="87"/>
        <v>1827</v>
      </c>
      <c r="N52" s="242"/>
      <c r="O52" s="115">
        <f t="shared" si="88"/>
        <v>0</v>
      </c>
      <c r="P52" s="115">
        <f t="shared" si="89"/>
        <v>0</v>
      </c>
      <c r="Q52" s="116"/>
      <c r="R52" s="116" t="str">
        <f t="shared" si="90"/>
        <v/>
      </c>
      <c r="S52" s="116"/>
      <c r="T52" s="116"/>
      <c r="U52" s="152">
        <f t="shared" si="91"/>
        <v>0</v>
      </c>
      <c r="W52" s="242"/>
      <c r="X52" s="115">
        <f t="shared" si="92"/>
        <v>0</v>
      </c>
      <c r="Y52" s="115">
        <f t="shared" si="93"/>
        <v>0</v>
      </c>
      <c r="Z52" s="116"/>
      <c r="AA52" s="116" t="str">
        <f t="shared" si="94"/>
        <v/>
      </c>
      <c r="AB52" s="116"/>
      <c r="AC52" s="116"/>
      <c r="AD52" s="152">
        <f t="shared" si="95"/>
        <v>0</v>
      </c>
      <c r="AF52" s="242">
        <f>E52</f>
        <v>6</v>
      </c>
      <c r="AG52" s="115">
        <f t="shared" si="96"/>
        <v>1740</v>
      </c>
      <c r="AH52" s="115">
        <f t="shared" si="97"/>
        <v>87</v>
      </c>
      <c r="AI52" s="116"/>
      <c r="AJ52" s="116" t="str">
        <f t="shared" si="98"/>
        <v/>
      </c>
      <c r="AK52" s="116"/>
      <c r="AL52" s="116"/>
      <c r="AM52" s="152">
        <f t="shared" si="99"/>
        <v>1827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STAFF_DAYS!F53</f>
        <v>0</v>
      </c>
      <c r="F53" s="114">
        <f t="shared" si="85"/>
        <v>0</v>
      </c>
      <c r="G53" s="115">
        <f t="shared" si="86"/>
        <v>0</v>
      </c>
      <c r="H53" s="116"/>
      <c r="I53" s="116"/>
      <c r="J53" s="116"/>
      <c r="K53" s="116"/>
      <c r="L53" s="152">
        <f t="shared" si="87"/>
        <v>0</v>
      </c>
      <c r="N53" s="242"/>
      <c r="O53" s="115">
        <f t="shared" si="88"/>
        <v>0</v>
      </c>
      <c r="P53" s="115">
        <f t="shared" si="89"/>
        <v>0</v>
      </c>
      <c r="Q53" s="116"/>
      <c r="R53" s="116" t="str">
        <f t="shared" si="90"/>
        <v/>
      </c>
      <c r="S53" s="116"/>
      <c r="T53" s="116"/>
      <c r="U53" s="152">
        <f t="shared" si="91"/>
        <v>0</v>
      </c>
      <c r="W53" s="242"/>
      <c r="X53" s="115">
        <f t="shared" si="92"/>
        <v>0</v>
      </c>
      <c r="Y53" s="115">
        <f t="shared" si="93"/>
        <v>0</v>
      </c>
      <c r="Z53" s="116"/>
      <c r="AA53" s="116" t="str">
        <f t="shared" si="94"/>
        <v/>
      </c>
      <c r="AB53" s="116"/>
      <c r="AC53" s="116"/>
      <c r="AD53" s="152">
        <f t="shared" si="95"/>
        <v>0</v>
      </c>
      <c r="AF53" s="242"/>
      <c r="AG53" s="115">
        <f t="shared" si="96"/>
        <v>0</v>
      </c>
      <c r="AH53" s="115">
        <f t="shared" si="97"/>
        <v>0</v>
      </c>
      <c r="AI53" s="116"/>
      <c r="AJ53" s="116" t="str">
        <f t="shared" si="98"/>
        <v/>
      </c>
      <c r="AK53" s="116"/>
      <c r="AL53" s="116"/>
      <c r="AM53" s="152">
        <f t="shared" si="99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STAFF_DAYS!F54</f>
        <v>0</v>
      </c>
      <c r="F54" s="114">
        <f t="shared" si="85"/>
        <v>0</v>
      </c>
      <c r="G54" s="115">
        <f t="shared" si="86"/>
        <v>0</v>
      </c>
      <c r="H54" s="116"/>
      <c r="I54" s="116"/>
      <c r="J54" s="116"/>
      <c r="K54" s="116"/>
      <c r="L54" s="152">
        <f t="shared" si="87"/>
        <v>0</v>
      </c>
      <c r="N54" s="242"/>
      <c r="O54" s="115">
        <f t="shared" si="88"/>
        <v>0</v>
      </c>
      <c r="P54" s="115">
        <f t="shared" si="89"/>
        <v>0</v>
      </c>
      <c r="Q54" s="116"/>
      <c r="R54" s="116" t="str">
        <f t="shared" si="90"/>
        <v/>
      </c>
      <c r="S54" s="116"/>
      <c r="T54" s="116"/>
      <c r="U54" s="152">
        <f t="shared" si="91"/>
        <v>0</v>
      </c>
      <c r="W54" s="242"/>
      <c r="X54" s="115">
        <f t="shared" si="92"/>
        <v>0</v>
      </c>
      <c r="Y54" s="115">
        <f t="shared" si="93"/>
        <v>0</v>
      </c>
      <c r="Z54" s="116"/>
      <c r="AA54" s="116" t="str">
        <f t="shared" si="94"/>
        <v/>
      </c>
      <c r="AB54" s="116"/>
      <c r="AC54" s="116"/>
      <c r="AD54" s="152">
        <f t="shared" si="95"/>
        <v>0</v>
      </c>
      <c r="AF54" s="242"/>
      <c r="AG54" s="115">
        <f t="shared" si="96"/>
        <v>0</v>
      </c>
      <c r="AH54" s="115">
        <f t="shared" si="97"/>
        <v>0</v>
      </c>
      <c r="AI54" s="116"/>
      <c r="AJ54" s="116" t="str">
        <f t="shared" si="98"/>
        <v/>
      </c>
      <c r="AK54" s="116"/>
      <c r="AL54" s="116"/>
      <c r="AM54" s="152">
        <f t="shared" si="99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STAFF_DAYS!F55</f>
        <v>0</v>
      </c>
      <c r="F55" s="114">
        <f t="shared" si="85"/>
        <v>0</v>
      </c>
      <c r="G55" s="115">
        <f t="shared" si="86"/>
        <v>0</v>
      </c>
      <c r="H55" s="116"/>
      <c r="I55" s="116"/>
      <c r="J55" s="116"/>
      <c r="K55" s="116"/>
      <c r="L55" s="152">
        <f t="shared" si="87"/>
        <v>0</v>
      </c>
      <c r="N55" s="242"/>
      <c r="O55" s="115">
        <f t="shared" si="88"/>
        <v>0</v>
      </c>
      <c r="P55" s="115">
        <f t="shared" si="89"/>
        <v>0</v>
      </c>
      <c r="Q55" s="116"/>
      <c r="R55" s="116" t="str">
        <f t="shared" si="90"/>
        <v/>
      </c>
      <c r="S55" s="116"/>
      <c r="T55" s="116"/>
      <c r="U55" s="152">
        <f t="shared" si="91"/>
        <v>0</v>
      </c>
      <c r="W55" s="242"/>
      <c r="X55" s="115">
        <f t="shared" si="92"/>
        <v>0</v>
      </c>
      <c r="Y55" s="115">
        <f t="shared" si="93"/>
        <v>0</v>
      </c>
      <c r="Z55" s="116"/>
      <c r="AA55" s="116" t="str">
        <f t="shared" si="94"/>
        <v/>
      </c>
      <c r="AB55" s="116"/>
      <c r="AC55" s="116"/>
      <c r="AD55" s="152">
        <f t="shared" si="95"/>
        <v>0</v>
      </c>
      <c r="AF55" s="242"/>
      <c r="AG55" s="115">
        <f t="shared" si="96"/>
        <v>0</v>
      </c>
      <c r="AH55" s="115">
        <f t="shared" si="97"/>
        <v>0</v>
      </c>
      <c r="AI55" s="116"/>
      <c r="AJ55" s="116" t="str">
        <f t="shared" si="98"/>
        <v/>
      </c>
      <c r="AK55" s="116"/>
      <c r="AL55" s="116"/>
      <c r="AM55" s="152">
        <f t="shared" si="99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STAFF_DAYS!F56</f>
        <v>0</v>
      </c>
      <c r="F56" s="114">
        <f t="shared" si="85"/>
        <v>0</v>
      </c>
      <c r="G56" s="115">
        <f t="shared" si="86"/>
        <v>0</v>
      </c>
      <c r="H56" s="116"/>
      <c r="I56" s="116"/>
      <c r="J56" s="116"/>
      <c r="K56" s="116"/>
      <c r="L56" s="152">
        <f t="shared" si="87"/>
        <v>0</v>
      </c>
      <c r="N56" s="242"/>
      <c r="O56" s="115">
        <f t="shared" si="88"/>
        <v>0</v>
      </c>
      <c r="P56" s="115">
        <f t="shared" si="89"/>
        <v>0</v>
      </c>
      <c r="Q56" s="116"/>
      <c r="R56" s="116" t="str">
        <f t="shared" si="90"/>
        <v/>
      </c>
      <c r="S56" s="116"/>
      <c r="T56" s="116"/>
      <c r="U56" s="152">
        <f t="shared" si="91"/>
        <v>0</v>
      </c>
      <c r="W56" s="242"/>
      <c r="X56" s="115">
        <f t="shared" si="92"/>
        <v>0</v>
      </c>
      <c r="Y56" s="115">
        <f t="shared" si="93"/>
        <v>0</v>
      </c>
      <c r="Z56" s="116"/>
      <c r="AA56" s="116" t="str">
        <f t="shared" si="94"/>
        <v/>
      </c>
      <c r="AB56" s="116"/>
      <c r="AC56" s="116"/>
      <c r="AD56" s="152">
        <f t="shared" si="95"/>
        <v>0</v>
      </c>
      <c r="AF56" s="242"/>
      <c r="AG56" s="115">
        <f t="shared" si="96"/>
        <v>0</v>
      </c>
      <c r="AH56" s="115">
        <f t="shared" si="97"/>
        <v>0</v>
      </c>
      <c r="AI56" s="116"/>
      <c r="AJ56" s="116" t="str">
        <f t="shared" si="98"/>
        <v/>
      </c>
      <c r="AK56" s="116"/>
      <c r="AL56" s="116"/>
      <c r="AM56" s="152">
        <f t="shared" si="99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STAFF_DAYS!F57</f>
        <v>0</v>
      </c>
      <c r="F57" s="114">
        <f t="shared" si="85"/>
        <v>0</v>
      </c>
      <c r="G57" s="115">
        <f t="shared" si="86"/>
        <v>0</v>
      </c>
      <c r="H57" s="116"/>
      <c r="I57" s="116"/>
      <c r="J57" s="116"/>
      <c r="K57" s="116"/>
      <c r="L57" s="152">
        <f t="shared" si="87"/>
        <v>0</v>
      </c>
      <c r="N57" s="242"/>
      <c r="O57" s="115">
        <f t="shared" si="88"/>
        <v>0</v>
      </c>
      <c r="P57" s="115">
        <f t="shared" si="89"/>
        <v>0</v>
      </c>
      <c r="Q57" s="116"/>
      <c r="R57" s="116" t="str">
        <f t="shared" si="90"/>
        <v/>
      </c>
      <c r="S57" s="116"/>
      <c r="T57" s="116"/>
      <c r="U57" s="152">
        <f t="shared" si="91"/>
        <v>0</v>
      </c>
      <c r="W57" s="242"/>
      <c r="X57" s="115">
        <f t="shared" si="92"/>
        <v>0</v>
      </c>
      <c r="Y57" s="115">
        <f t="shared" si="93"/>
        <v>0</v>
      </c>
      <c r="Z57" s="116"/>
      <c r="AA57" s="116" t="str">
        <f t="shared" si="94"/>
        <v/>
      </c>
      <c r="AB57" s="116"/>
      <c r="AC57" s="116"/>
      <c r="AD57" s="152">
        <f t="shared" si="95"/>
        <v>0</v>
      </c>
      <c r="AF57" s="242"/>
      <c r="AG57" s="115">
        <f t="shared" si="96"/>
        <v>0</v>
      </c>
      <c r="AH57" s="115">
        <f t="shared" si="97"/>
        <v>0</v>
      </c>
      <c r="AI57" s="116"/>
      <c r="AJ57" s="116" t="str">
        <f t="shared" si="98"/>
        <v/>
      </c>
      <c r="AK57" s="116"/>
      <c r="AL57" s="116"/>
      <c r="AM57" s="152">
        <f t="shared" si="99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STAFF_DAYS!F58</f>
        <v>0</v>
      </c>
      <c r="F58" s="114">
        <f t="shared" si="85"/>
        <v>0</v>
      </c>
      <c r="G58" s="115">
        <f t="shared" si="86"/>
        <v>0</v>
      </c>
      <c r="H58" s="116"/>
      <c r="I58" s="116"/>
      <c r="J58" s="116"/>
      <c r="K58" s="116"/>
      <c r="L58" s="152">
        <f t="shared" si="87"/>
        <v>0</v>
      </c>
      <c r="N58" s="242"/>
      <c r="O58" s="115">
        <f t="shared" si="88"/>
        <v>0</v>
      </c>
      <c r="P58" s="115">
        <f t="shared" si="89"/>
        <v>0</v>
      </c>
      <c r="Q58" s="116"/>
      <c r="R58" s="116" t="str">
        <f t="shared" si="90"/>
        <v/>
      </c>
      <c r="S58" s="116"/>
      <c r="T58" s="116"/>
      <c r="U58" s="152">
        <f t="shared" si="91"/>
        <v>0</v>
      </c>
      <c r="W58" s="242"/>
      <c r="X58" s="115">
        <f t="shared" si="92"/>
        <v>0</v>
      </c>
      <c r="Y58" s="115">
        <f t="shared" si="93"/>
        <v>0</v>
      </c>
      <c r="Z58" s="116"/>
      <c r="AA58" s="116" t="str">
        <f t="shared" si="94"/>
        <v/>
      </c>
      <c r="AB58" s="116"/>
      <c r="AC58" s="116"/>
      <c r="AD58" s="152">
        <f t="shared" si="95"/>
        <v>0</v>
      </c>
      <c r="AF58" s="242"/>
      <c r="AG58" s="115">
        <f t="shared" si="96"/>
        <v>0</v>
      </c>
      <c r="AH58" s="115">
        <f t="shared" si="97"/>
        <v>0</v>
      </c>
      <c r="AI58" s="116"/>
      <c r="AJ58" s="116" t="str">
        <f t="shared" si="98"/>
        <v/>
      </c>
      <c r="AK58" s="116"/>
      <c r="AL58" s="116"/>
      <c r="AM58" s="152">
        <f t="shared" si="99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STAFF_DAYS!F59</f>
        <v>0</v>
      </c>
      <c r="F59" s="119">
        <f t="shared" si="85"/>
        <v>0</v>
      </c>
      <c r="G59" s="120">
        <f t="shared" si="86"/>
        <v>0</v>
      </c>
      <c r="H59" s="121"/>
      <c r="I59" s="121"/>
      <c r="J59" s="121"/>
      <c r="K59" s="121"/>
      <c r="L59" s="153">
        <f t="shared" si="87"/>
        <v>0</v>
      </c>
      <c r="N59" s="243"/>
      <c r="O59" s="120">
        <f t="shared" si="88"/>
        <v>0</v>
      </c>
      <c r="P59" s="120">
        <f t="shared" si="89"/>
        <v>0</v>
      </c>
      <c r="Q59" s="121"/>
      <c r="R59" s="121" t="str">
        <f t="shared" si="90"/>
        <v/>
      </c>
      <c r="S59" s="121"/>
      <c r="T59" s="121"/>
      <c r="U59" s="153">
        <f t="shared" si="91"/>
        <v>0</v>
      </c>
      <c r="W59" s="243"/>
      <c r="X59" s="120">
        <f t="shared" si="92"/>
        <v>0</v>
      </c>
      <c r="Y59" s="120">
        <f t="shared" si="93"/>
        <v>0</v>
      </c>
      <c r="Z59" s="121"/>
      <c r="AA59" s="121" t="str">
        <f t="shared" si="94"/>
        <v/>
      </c>
      <c r="AB59" s="121"/>
      <c r="AC59" s="121"/>
      <c r="AD59" s="153">
        <f t="shared" si="95"/>
        <v>0</v>
      </c>
      <c r="AF59" s="243"/>
      <c r="AG59" s="120">
        <f t="shared" si="96"/>
        <v>0</v>
      </c>
      <c r="AH59" s="120">
        <f t="shared" si="97"/>
        <v>0</v>
      </c>
      <c r="AI59" s="121"/>
      <c r="AJ59" s="121" t="str">
        <f t="shared" si="98"/>
        <v/>
      </c>
      <c r="AK59" s="121"/>
      <c r="AL59" s="121"/>
      <c r="AM59" s="153">
        <f t="shared" si="99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STAFF_DAYS!F60</f>
        <v>104</v>
      </c>
      <c r="F60" s="124">
        <f>SUM(F28,F44)</f>
        <v>30160</v>
      </c>
      <c r="G60" s="124">
        <f t="shared" ref="G60:L60" si="101">SUM(G28,G44)</f>
        <v>1508</v>
      </c>
      <c r="H60" s="124">
        <f t="shared" si="101"/>
        <v>11250</v>
      </c>
      <c r="I60" s="124"/>
      <c r="J60" s="124">
        <f t="shared" si="101"/>
        <v>13950</v>
      </c>
      <c r="K60" s="124">
        <f t="shared" si="101"/>
        <v>0</v>
      </c>
      <c r="L60" s="125">
        <f t="shared" si="101"/>
        <v>56868</v>
      </c>
      <c r="N60" s="162">
        <f>SUM(N28,N44)</f>
        <v>36</v>
      </c>
      <c r="O60" s="124">
        <f>SUM(O28,O44)</f>
        <v>10440</v>
      </c>
      <c r="P60" s="124">
        <f t="shared" ref="P60:U60" si="102">SUM(P28,P44)</f>
        <v>522</v>
      </c>
      <c r="Q60" s="124">
        <f t="shared" si="102"/>
        <v>3800</v>
      </c>
      <c r="R60" s="124"/>
      <c r="S60" s="124">
        <f t="shared" si="102"/>
        <v>8800</v>
      </c>
      <c r="T60" s="124">
        <f t="shared" si="102"/>
        <v>0</v>
      </c>
      <c r="U60" s="125">
        <f t="shared" si="102"/>
        <v>23562</v>
      </c>
      <c r="W60" s="162">
        <f>SUM(W28,W44)</f>
        <v>30</v>
      </c>
      <c r="X60" s="124">
        <f>SUM(X28,X44)</f>
        <v>8700</v>
      </c>
      <c r="Y60" s="124">
        <f t="shared" ref="Y60:AD60" si="103">SUM(Y28,Y44)</f>
        <v>435</v>
      </c>
      <c r="Z60" s="124">
        <f t="shared" si="103"/>
        <v>3150</v>
      </c>
      <c r="AA60" s="124"/>
      <c r="AB60" s="124">
        <f t="shared" si="103"/>
        <v>2050</v>
      </c>
      <c r="AC60" s="124">
        <f t="shared" si="103"/>
        <v>0</v>
      </c>
      <c r="AD60" s="125">
        <f t="shared" si="103"/>
        <v>14335</v>
      </c>
      <c r="AF60" s="162">
        <f>SUM(AF28,AF44)</f>
        <v>38</v>
      </c>
      <c r="AG60" s="124">
        <f>SUM(AG28,AG44)</f>
        <v>11020</v>
      </c>
      <c r="AH60" s="124">
        <f t="shared" ref="AH60:AM60" si="104">SUM(AH28,AH44)</f>
        <v>551</v>
      </c>
      <c r="AI60" s="124">
        <f t="shared" si="104"/>
        <v>4300</v>
      </c>
      <c r="AJ60" s="124"/>
      <c r="AK60" s="124">
        <f t="shared" si="104"/>
        <v>3100</v>
      </c>
      <c r="AL60" s="124">
        <f t="shared" si="104"/>
        <v>0</v>
      </c>
      <c r="AM60" s="125">
        <f t="shared" si="104"/>
        <v>18971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STAFF_DAYS!F61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STAFF_DAYS!F62</f>
        <v>22</v>
      </c>
      <c r="F62" s="132">
        <f>SUM(F63:F70)</f>
        <v>6380</v>
      </c>
      <c r="G62" s="132">
        <f t="shared" ref="G62:L62" si="105">SUM(G63:G70)</f>
        <v>319</v>
      </c>
      <c r="H62" s="132">
        <f t="shared" si="105"/>
        <v>0</v>
      </c>
      <c r="I62" s="132"/>
      <c r="J62" s="132">
        <f t="shared" si="105"/>
        <v>4000</v>
      </c>
      <c r="K62" s="132">
        <f t="shared" si="105"/>
        <v>0</v>
      </c>
      <c r="L62" s="133">
        <f t="shared" si="105"/>
        <v>10699</v>
      </c>
      <c r="N62" s="164">
        <f>SUM(N63:N70)</f>
        <v>14</v>
      </c>
      <c r="O62" s="132">
        <f>SUM(O63:O70)</f>
        <v>4060</v>
      </c>
      <c r="P62" s="132">
        <f t="shared" ref="P62:U62" si="106">SUM(P63:P70)</f>
        <v>203</v>
      </c>
      <c r="Q62" s="132">
        <f t="shared" si="106"/>
        <v>0</v>
      </c>
      <c r="R62" s="132"/>
      <c r="S62" s="132">
        <f t="shared" si="106"/>
        <v>0</v>
      </c>
      <c r="T62" s="132">
        <f t="shared" si="106"/>
        <v>0</v>
      </c>
      <c r="U62" s="133">
        <f t="shared" si="106"/>
        <v>4263</v>
      </c>
      <c r="W62" s="164">
        <f>SUM(W63:W70)</f>
        <v>4</v>
      </c>
      <c r="X62" s="132">
        <f>SUM(X63:X70)</f>
        <v>1160</v>
      </c>
      <c r="Y62" s="132">
        <f t="shared" ref="Y62:AD62" si="107">SUM(Y63:Y70)</f>
        <v>58</v>
      </c>
      <c r="Z62" s="132">
        <f t="shared" si="107"/>
        <v>0</v>
      </c>
      <c r="AA62" s="132"/>
      <c r="AB62" s="132">
        <f t="shared" si="107"/>
        <v>2000</v>
      </c>
      <c r="AC62" s="132">
        <f t="shared" si="107"/>
        <v>0</v>
      </c>
      <c r="AD62" s="133">
        <f t="shared" si="107"/>
        <v>3218</v>
      </c>
      <c r="AF62" s="164">
        <f>SUM(AF63:AF70)</f>
        <v>4</v>
      </c>
      <c r="AG62" s="132">
        <f>SUM(AG63:AG70)</f>
        <v>1160</v>
      </c>
      <c r="AH62" s="132">
        <f t="shared" ref="AH62:AM62" si="108">SUM(AH63:AH70)</f>
        <v>58</v>
      </c>
      <c r="AI62" s="132">
        <f t="shared" si="108"/>
        <v>0</v>
      </c>
      <c r="AJ62" s="132"/>
      <c r="AK62" s="132">
        <f t="shared" si="108"/>
        <v>2000</v>
      </c>
      <c r="AL62" s="132">
        <f t="shared" si="108"/>
        <v>0</v>
      </c>
      <c r="AM62" s="133">
        <f t="shared" si="108"/>
        <v>3218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STAFF_DAYS!F63</f>
        <v>2</v>
      </c>
      <c r="F63" s="136">
        <f t="shared" ref="F63:F70" si="109">E63*F$2</f>
        <v>580</v>
      </c>
      <c r="G63" s="137">
        <f t="shared" ref="G63:G70" si="110">F63*0.05</f>
        <v>29</v>
      </c>
      <c r="H63" s="138"/>
      <c r="I63" s="138"/>
      <c r="J63" s="138"/>
      <c r="K63" s="138"/>
      <c r="L63" s="154">
        <f t="shared" ref="L63:L70" si="111">SUM(F63:K63)</f>
        <v>609</v>
      </c>
      <c r="N63" s="244">
        <f>E63</f>
        <v>2</v>
      </c>
      <c r="O63" s="137">
        <f t="shared" ref="O63:O70" si="112">N63*F$2</f>
        <v>580</v>
      </c>
      <c r="P63" s="137">
        <f t="shared" ref="P63:P70" si="113">O63*0.05</f>
        <v>29</v>
      </c>
      <c r="Q63" s="138"/>
      <c r="R63" s="138" t="str">
        <f t="shared" ref="R63:R70" si="114">IF(ISBLANK($I63),"",$I63)</f>
        <v/>
      </c>
      <c r="S63" s="138"/>
      <c r="T63" s="138"/>
      <c r="U63" s="154">
        <f t="shared" ref="U63:U70" si="115">SUM(O63:T63)</f>
        <v>609</v>
      </c>
      <c r="W63" s="244"/>
      <c r="X63" s="137">
        <f t="shared" ref="X63:X70" si="116">W63*F$2</f>
        <v>0</v>
      </c>
      <c r="Y63" s="137">
        <f t="shared" ref="Y63:Y70" si="117">X63*0.05</f>
        <v>0</v>
      </c>
      <c r="Z63" s="138"/>
      <c r="AA63" s="138" t="str">
        <f t="shared" ref="AA63:AA70" si="118">IF(ISBLANK($I63),"",$I63)</f>
        <v/>
      </c>
      <c r="AB63" s="138"/>
      <c r="AC63" s="138"/>
      <c r="AD63" s="154">
        <f t="shared" ref="AD63:AD70" si="119">SUM(X63:AC63)</f>
        <v>0</v>
      </c>
      <c r="AF63" s="244"/>
      <c r="AG63" s="137">
        <f t="shared" ref="AG63:AG70" si="120">AF63*F$2</f>
        <v>0</v>
      </c>
      <c r="AH63" s="137">
        <f t="shared" ref="AH63:AH70" si="121">AG63*0.05</f>
        <v>0</v>
      </c>
      <c r="AI63" s="138"/>
      <c r="AJ63" s="138" t="str">
        <f t="shared" ref="AJ63:AJ70" si="122">IF(ISBLANK($I63),"",$I63)</f>
        <v/>
      </c>
      <c r="AK63" s="138"/>
      <c r="AL63" s="138"/>
      <c r="AM63" s="154">
        <f t="shared" ref="AM63:AM70" si="123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STAFF_DAYS!F64</f>
        <v>3</v>
      </c>
      <c r="F64" s="136">
        <f t="shared" si="109"/>
        <v>870</v>
      </c>
      <c r="G64" s="137">
        <f t="shared" si="110"/>
        <v>43.5</v>
      </c>
      <c r="H64" s="138"/>
      <c r="I64" s="138"/>
      <c r="J64" s="138"/>
      <c r="K64" s="138"/>
      <c r="L64" s="154">
        <f t="shared" si="111"/>
        <v>913.5</v>
      </c>
      <c r="N64" s="244">
        <f t="shared" ref="N64:N65" si="124">E64</f>
        <v>3</v>
      </c>
      <c r="O64" s="137">
        <f t="shared" si="112"/>
        <v>870</v>
      </c>
      <c r="P64" s="137">
        <f t="shared" si="113"/>
        <v>43.5</v>
      </c>
      <c r="Q64" s="138"/>
      <c r="R64" s="138" t="str">
        <f t="shared" si="114"/>
        <v/>
      </c>
      <c r="S64" s="138"/>
      <c r="T64" s="138"/>
      <c r="U64" s="154">
        <f t="shared" si="115"/>
        <v>913.5</v>
      </c>
      <c r="W64" s="244"/>
      <c r="X64" s="137">
        <f t="shared" si="116"/>
        <v>0</v>
      </c>
      <c r="Y64" s="137">
        <f t="shared" si="117"/>
        <v>0</v>
      </c>
      <c r="Z64" s="138"/>
      <c r="AA64" s="138" t="str">
        <f t="shared" si="118"/>
        <v/>
      </c>
      <c r="AB64" s="138"/>
      <c r="AC64" s="138"/>
      <c r="AD64" s="154">
        <f t="shared" si="119"/>
        <v>0</v>
      </c>
      <c r="AF64" s="244"/>
      <c r="AG64" s="137">
        <f t="shared" si="120"/>
        <v>0</v>
      </c>
      <c r="AH64" s="137">
        <f t="shared" si="121"/>
        <v>0</v>
      </c>
      <c r="AI64" s="138"/>
      <c r="AJ64" s="138" t="str">
        <f t="shared" si="122"/>
        <v/>
      </c>
      <c r="AK64" s="138"/>
      <c r="AL64" s="138"/>
      <c r="AM64" s="154">
        <f t="shared" si="123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STAFF_DAYS!F65</f>
        <v>1</v>
      </c>
      <c r="F65" s="136">
        <f t="shared" si="109"/>
        <v>290</v>
      </c>
      <c r="G65" s="137">
        <f t="shared" si="110"/>
        <v>14.5</v>
      </c>
      <c r="H65" s="138"/>
      <c r="I65" s="138" t="s">
        <v>204</v>
      </c>
      <c r="J65" s="138">
        <v>2400</v>
      </c>
      <c r="K65" s="138"/>
      <c r="L65" s="154">
        <f t="shared" si="111"/>
        <v>2704.5</v>
      </c>
      <c r="N65" s="244">
        <f t="shared" si="124"/>
        <v>1</v>
      </c>
      <c r="O65" s="137">
        <f t="shared" si="112"/>
        <v>290</v>
      </c>
      <c r="P65" s="137">
        <f t="shared" si="113"/>
        <v>14.5</v>
      </c>
      <c r="Q65" s="138"/>
      <c r="R65" s="138" t="str">
        <f t="shared" si="114"/>
        <v>Ext. Meeting Organisation</v>
      </c>
      <c r="S65" s="138"/>
      <c r="T65" s="138"/>
      <c r="U65" s="154">
        <f t="shared" si="115"/>
        <v>304.5</v>
      </c>
      <c r="W65" s="244"/>
      <c r="X65" s="137">
        <f t="shared" si="116"/>
        <v>0</v>
      </c>
      <c r="Y65" s="137">
        <f t="shared" si="117"/>
        <v>0</v>
      </c>
      <c r="Z65" s="138"/>
      <c r="AA65" s="138" t="str">
        <f t="shared" si="118"/>
        <v>Ext. Meeting Organisation</v>
      </c>
      <c r="AB65" s="138">
        <f>J65*0.5</f>
        <v>1200</v>
      </c>
      <c r="AC65" s="138"/>
      <c r="AD65" s="154">
        <f t="shared" si="119"/>
        <v>1200</v>
      </c>
      <c r="AF65" s="244"/>
      <c r="AG65" s="137">
        <f t="shared" si="120"/>
        <v>0</v>
      </c>
      <c r="AH65" s="137">
        <f t="shared" si="121"/>
        <v>0</v>
      </c>
      <c r="AI65" s="138"/>
      <c r="AJ65" s="138" t="str">
        <f t="shared" si="122"/>
        <v>Ext. Meeting Organisation</v>
      </c>
      <c r="AK65" s="138">
        <f>J65*0.5</f>
        <v>1200</v>
      </c>
      <c r="AL65" s="138"/>
      <c r="AM65" s="154">
        <f t="shared" si="123"/>
        <v>1200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STAFF_DAYS!F66</f>
        <v>8</v>
      </c>
      <c r="F66" s="136">
        <f t="shared" si="109"/>
        <v>2320</v>
      </c>
      <c r="G66" s="137">
        <f t="shared" si="110"/>
        <v>116</v>
      </c>
      <c r="H66" s="138"/>
      <c r="I66" s="138" t="s">
        <v>204</v>
      </c>
      <c r="J66" s="138">
        <v>1600</v>
      </c>
      <c r="K66" s="138"/>
      <c r="L66" s="154">
        <f t="shared" si="111"/>
        <v>4036</v>
      </c>
      <c r="N66" s="244"/>
      <c r="O66" s="137">
        <f t="shared" si="112"/>
        <v>0</v>
      </c>
      <c r="P66" s="137">
        <f t="shared" si="113"/>
        <v>0</v>
      </c>
      <c r="Q66" s="138"/>
      <c r="R66" s="138" t="str">
        <f t="shared" si="114"/>
        <v>Ext. Meeting Organisation</v>
      </c>
      <c r="S66" s="138"/>
      <c r="T66" s="138"/>
      <c r="U66" s="154">
        <f t="shared" si="115"/>
        <v>0</v>
      </c>
      <c r="W66" s="244">
        <f>E66/2</f>
        <v>4</v>
      </c>
      <c r="X66" s="137">
        <f t="shared" si="116"/>
        <v>1160</v>
      </c>
      <c r="Y66" s="137">
        <f t="shared" si="117"/>
        <v>58</v>
      </c>
      <c r="Z66" s="138"/>
      <c r="AA66" s="138" t="str">
        <f t="shared" si="118"/>
        <v>Ext. Meeting Organisation</v>
      </c>
      <c r="AB66" s="138">
        <f>J66*0.5</f>
        <v>800</v>
      </c>
      <c r="AC66" s="138"/>
      <c r="AD66" s="154">
        <f t="shared" si="119"/>
        <v>2018</v>
      </c>
      <c r="AF66" s="244">
        <f>E66*0.5</f>
        <v>4</v>
      </c>
      <c r="AG66" s="137">
        <f t="shared" si="120"/>
        <v>1160</v>
      </c>
      <c r="AH66" s="137">
        <f t="shared" si="121"/>
        <v>58</v>
      </c>
      <c r="AI66" s="138"/>
      <c r="AJ66" s="138" t="str">
        <f t="shared" si="122"/>
        <v>Ext. Meeting Organisation</v>
      </c>
      <c r="AK66" s="138">
        <f>J66*0.5</f>
        <v>800</v>
      </c>
      <c r="AL66" s="138"/>
      <c r="AM66" s="154">
        <f t="shared" si="123"/>
        <v>2018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STAFF_DAYS!F67</f>
        <v>2</v>
      </c>
      <c r="F67" s="136">
        <f t="shared" si="109"/>
        <v>580</v>
      </c>
      <c r="G67" s="137">
        <f t="shared" si="110"/>
        <v>29</v>
      </c>
      <c r="H67" s="138"/>
      <c r="I67" s="138"/>
      <c r="J67" s="138"/>
      <c r="K67" s="138"/>
      <c r="L67" s="154">
        <f t="shared" si="111"/>
        <v>609</v>
      </c>
      <c r="N67" s="244">
        <f>E67</f>
        <v>2</v>
      </c>
      <c r="O67" s="137">
        <f t="shared" si="112"/>
        <v>580</v>
      </c>
      <c r="P67" s="137">
        <f t="shared" si="113"/>
        <v>29</v>
      </c>
      <c r="Q67" s="138"/>
      <c r="R67" s="138" t="str">
        <f t="shared" si="114"/>
        <v/>
      </c>
      <c r="S67" s="138"/>
      <c r="T67" s="138"/>
      <c r="U67" s="154">
        <f t="shared" si="115"/>
        <v>609</v>
      </c>
      <c r="W67" s="244"/>
      <c r="X67" s="137">
        <f t="shared" si="116"/>
        <v>0</v>
      </c>
      <c r="Y67" s="137">
        <f t="shared" si="117"/>
        <v>0</v>
      </c>
      <c r="Z67" s="138"/>
      <c r="AA67" s="138" t="str">
        <f t="shared" si="118"/>
        <v/>
      </c>
      <c r="AB67" s="138"/>
      <c r="AC67" s="138"/>
      <c r="AD67" s="154">
        <f t="shared" si="119"/>
        <v>0</v>
      </c>
      <c r="AF67" s="244"/>
      <c r="AG67" s="137">
        <f t="shared" si="120"/>
        <v>0</v>
      </c>
      <c r="AH67" s="137">
        <f t="shared" si="121"/>
        <v>0</v>
      </c>
      <c r="AI67" s="138"/>
      <c r="AJ67" s="138" t="str">
        <f t="shared" si="122"/>
        <v/>
      </c>
      <c r="AK67" s="138"/>
      <c r="AL67" s="138"/>
      <c r="AM67" s="154">
        <f t="shared" si="123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STAFF_DAYS!F68</f>
        <v>2</v>
      </c>
      <c r="F68" s="136">
        <f t="shared" si="109"/>
        <v>580</v>
      </c>
      <c r="G68" s="137">
        <f t="shared" si="110"/>
        <v>29</v>
      </c>
      <c r="H68" s="138"/>
      <c r="I68" s="138"/>
      <c r="J68" s="138"/>
      <c r="K68" s="138"/>
      <c r="L68" s="154">
        <f t="shared" si="111"/>
        <v>609</v>
      </c>
      <c r="N68" s="244">
        <f t="shared" ref="N68:N69" si="125">E68</f>
        <v>2</v>
      </c>
      <c r="O68" s="137">
        <f t="shared" si="112"/>
        <v>580</v>
      </c>
      <c r="P68" s="137">
        <f t="shared" si="113"/>
        <v>29</v>
      </c>
      <c r="Q68" s="138"/>
      <c r="R68" s="138" t="str">
        <f t="shared" si="114"/>
        <v/>
      </c>
      <c r="S68" s="138"/>
      <c r="T68" s="138"/>
      <c r="U68" s="154">
        <f t="shared" si="115"/>
        <v>609</v>
      </c>
      <c r="W68" s="244"/>
      <c r="X68" s="137">
        <f t="shared" si="116"/>
        <v>0</v>
      </c>
      <c r="Y68" s="137">
        <f t="shared" si="117"/>
        <v>0</v>
      </c>
      <c r="Z68" s="138"/>
      <c r="AA68" s="138" t="str">
        <f t="shared" si="118"/>
        <v/>
      </c>
      <c r="AB68" s="138"/>
      <c r="AC68" s="138"/>
      <c r="AD68" s="154">
        <f t="shared" si="119"/>
        <v>0</v>
      </c>
      <c r="AF68" s="244"/>
      <c r="AG68" s="137">
        <f t="shared" si="120"/>
        <v>0</v>
      </c>
      <c r="AH68" s="137">
        <f t="shared" si="121"/>
        <v>0</v>
      </c>
      <c r="AI68" s="138"/>
      <c r="AJ68" s="138" t="str">
        <f t="shared" si="122"/>
        <v/>
      </c>
      <c r="AK68" s="138"/>
      <c r="AL68" s="138"/>
      <c r="AM68" s="154">
        <f t="shared" si="123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STAFF_DAYS!F69</f>
        <v>4</v>
      </c>
      <c r="F69" s="136">
        <f t="shared" si="109"/>
        <v>1160</v>
      </c>
      <c r="G69" s="137">
        <f t="shared" si="110"/>
        <v>58</v>
      </c>
      <c r="H69" s="138"/>
      <c r="I69" s="138"/>
      <c r="J69" s="138"/>
      <c r="K69" s="138"/>
      <c r="L69" s="154">
        <f t="shared" si="111"/>
        <v>1218</v>
      </c>
      <c r="N69" s="244">
        <f t="shared" si="125"/>
        <v>4</v>
      </c>
      <c r="O69" s="137">
        <f t="shared" si="112"/>
        <v>1160</v>
      </c>
      <c r="P69" s="137">
        <f t="shared" si="113"/>
        <v>58</v>
      </c>
      <c r="Q69" s="138"/>
      <c r="R69" s="138" t="str">
        <f t="shared" si="114"/>
        <v/>
      </c>
      <c r="S69" s="138"/>
      <c r="T69" s="138"/>
      <c r="U69" s="154">
        <f t="shared" si="115"/>
        <v>1218</v>
      </c>
      <c r="W69" s="244"/>
      <c r="X69" s="137">
        <f t="shared" si="116"/>
        <v>0</v>
      </c>
      <c r="Y69" s="137">
        <f t="shared" si="117"/>
        <v>0</v>
      </c>
      <c r="Z69" s="138"/>
      <c r="AA69" s="138" t="str">
        <f t="shared" si="118"/>
        <v/>
      </c>
      <c r="AB69" s="138"/>
      <c r="AC69" s="138"/>
      <c r="AD69" s="154">
        <f t="shared" si="119"/>
        <v>0</v>
      </c>
      <c r="AF69" s="244"/>
      <c r="AG69" s="137">
        <f t="shared" si="120"/>
        <v>0</v>
      </c>
      <c r="AH69" s="137">
        <f t="shared" si="121"/>
        <v>0</v>
      </c>
      <c r="AI69" s="138"/>
      <c r="AJ69" s="138" t="str">
        <f t="shared" si="122"/>
        <v/>
      </c>
      <c r="AK69" s="138"/>
      <c r="AL69" s="138"/>
      <c r="AM69" s="154">
        <f t="shared" si="123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STAFF_DAYS!F70</f>
        <v>0</v>
      </c>
      <c r="F70" s="136">
        <f t="shared" si="109"/>
        <v>0</v>
      </c>
      <c r="G70" s="137">
        <f t="shared" si="110"/>
        <v>0</v>
      </c>
      <c r="H70" s="138"/>
      <c r="I70" s="138"/>
      <c r="J70" s="138"/>
      <c r="K70" s="138"/>
      <c r="L70" s="154">
        <f t="shared" si="111"/>
        <v>0</v>
      </c>
      <c r="N70" s="244"/>
      <c r="O70" s="137">
        <f t="shared" si="112"/>
        <v>0</v>
      </c>
      <c r="P70" s="137">
        <f t="shared" si="113"/>
        <v>0</v>
      </c>
      <c r="Q70" s="138"/>
      <c r="R70" s="138" t="str">
        <f t="shared" si="114"/>
        <v/>
      </c>
      <c r="S70" s="138"/>
      <c r="T70" s="138"/>
      <c r="U70" s="154">
        <f t="shared" si="115"/>
        <v>0</v>
      </c>
      <c r="W70" s="244"/>
      <c r="X70" s="137">
        <f t="shared" si="116"/>
        <v>0</v>
      </c>
      <c r="Y70" s="137">
        <f t="shared" si="117"/>
        <v>0</v>
      </c>
      <c r="Z70" s="138"/>
      <c r="AA70" s="138" t="str">
        <f t="shared" si="118"/>
        <v/>
      </c>
      <c r="AB70" s="138"/>
      <c r="AC70" s="138"/>
      <c r="AD70" s="154">
        <f t="shared" si="119"/>
        <v>0</v>
      </c>
      <c r="AF70" s="244"/>
      <c r="AG70" s="137">
        <f t="shared" si="120"/>
        <v>0</v>
      </c>
      <c r="AH70" s="137">
        <f t="shared" si="121"/>
        <v>0</v>
      </c>
      <c r="AI70" s="138"/>
      <c r="AJ70" s="138" t="str">
        <f t="shared" si="122"/>
        <v/>
      </c>
      <c r="AK70" s="138"/>
      <c r="AL70" s="138"/>
      <c r="AM70" s="154">
        <f t="shared" si="123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STAFF_DAYS!F71</f>
        <v>4</v>
      </c>
      <c r="F71" s="132">
        <f>SUM(F72:F74)</f>
        <v>1160</v>
      </c>
      <c r="G71" s="132">
        <f t="shared" ref="G71:L71" si="126">SUM(G72:G74)</f>
        <v>58</v>
      </c>
      <c r="H71" s="132">
        <f t="shared" si="126"/>
        <v>0</v>
      </c>
      <c r="I71" s="132"/>
      <c r="J71" s="132">
        <f t="shared" si="126"/>
        <v>6000</v>
      </c>
      <c r="K71" s="132">
        <f t="shared" si="126"/>
        <v>2000</v>
      </c>
      <c r="L71" s="133">
        <f t="shared" si="126"/>
        <v>9218</v>
      </c>
      <c r="N71" s="164">
        <f>SUM(N72:N74)</f>
        <v>0</v>
      </c>
      <c r="O71" s="132">
        <f>SUM(O72:O74)</f>
        <v>0</v>
      </c>
      <c r="P71" s="132">
        <f t="shared" ref="P71:U71" si="127">SUM(P72:P74)</f>
        <v>0</v>
      </c>
      <c r="Q71" s="132">
        <f t="shared" si="127"/>
        <v>0</v>
      </c>
      <c r="R71" s="132"/>
      <c r="S71" s="132">
        <f t="shared" si="127"/>
        <v>0</v>
      </c>
      <c r="T71" s="132">
        <f t="shared" si="127"/>
        <v>0</v>
      </c>
      <c r="U71" s="133">
        <f t="shared" si="127"/>
        <v>0</v>
      </c>
      <c r="W71" s="164">
        <f>SUM(W72:W74)</f>
        <v>4</v>
      </c>
      <c r="X71" s="132">
        <f>SUM(X72:X74)</f>
        <v>1160</v>
      </c>
      <c r="Y71" s="132">
        <f t="shared" ref="Y71:AD71" si="128">SUM(Y72:Y74)</f>
        <v>58</v>
      </c>
      <c r="Z71" s="132">
        <f t="shared" si="128"/>
        <v>0</v>
      </c>
      <c r="AA71" s="132"/>
      <c r="AB71" s="132">
        <f t="shared" ref="AB71" si="129">SUM(AB72:AB74)</f>
        <v>0</v>
      </c>
      <c r="AC71" s="132">
        <f t="shared" si="128"/>
        <v>0</v>
      </c>
      <c r="AD71" s="133">
        <f t="shared" si="128"/>
        <v>1218</v>
      </c>
      <c r="AF71" s="164">
        <f>SUM(AF72:AF74)</f>
        <v>0</v>
      </c>
      <c r="AG71" s="132">
        <f>SUM(AG72:AG74)</f>
        <v>0</v>
      </c>
      <c r="AH71" s="132">
        <f t="shared" ref="AH71:AM71" si="130">SUM(AH72:AH74)</f>
        <v>0</v>
      </c>
      <c r="AI71" s="132">
        <f t="shared" si="130"/>
        <v>0</v>
      </c>
      <c r="AJ71" s="132"/>
      <c r="AK71" s="132">
        <f t="shared" ref="AK71" si="131">SUM(AK72:AK74)</f>
        <v>6000</v>
      </c>
      <c r="AL71" s="132">
        <f t="shared" si="130"/>
        <v>2000</v>
      </c>
      <c r="AM71" s="133">
        <f t="shared" si="130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STAFF_DAYS!F72</f>
        <v>2</v>
      </c>
      <c r="F72" s="136">
        <f t="shared" ref="F72:F74" si="132">E72*F$2</f>
        <v>580</v>
      </c>
      <c r="G72" s="137">
        <f t="shared" ref="G72:G74" si="133">F72*0.05</f>
        <v>29</v>
      </c>
      <c r="H72" s="138"/>
      <c r="I72" s="138"/>
      <c r="J72" s="138"/>
      <c r="K72" s="138"/>
      <c r="L72" s="154">
        <f t="shared" ref="L72:L74" si="134">SUM(F72:K72)</f>
        <v>609</v>
      </c>
      <c r="N72" s="244"/>
      <c r="O72" s="137">
        <f t="shared" ref="O72:O74" si="135">N72*F$2</f>
        <v>0</v>
      </c>
      <c r="P72" s="137">
        <f t="shared" ref="P72:P74" si="136">O72*0.05</f>
        <v>0</v>
      </c>
      <c r="Q72" s="138"/>
      <c r="R72" s="138" t="str">
        <f t="shared" ref="R72:R74" si="137">IF(ISBLANK($I72),"",$I72)</f>
        <v/>
      </c>
      <c r="S72" s="138"/>
      <c r="T72" s="138"/>
      <c r="U72" s="154">
        <f t="shared" ref="U72:U74" si="138">SUM(O72:T72)</f>
        <v>0</v>
      </c>
      <c r="W72" s="244">
        <f>E72</f>
        <v>2</v>
      </c>
      <c r="X72" s="137">
        <f t="shared" ref="X72:X74" si="139">W72*F$2</f>
        <v>580</v>
      </c>
      <c r="Y72" s="137">
        <f t="shared" ref="Y72:Y74" si="140">X72*0.05</f>
        <v>29</v>
      </c>
      <c r="Z72" s="138"/>
      <c r="AA72" s="138" t="str">
        <f t="shared" ref="AA72:AA74" si="141">IF(ISBLANK($I72),"",$I72)</f>
        <v/>
      </c>
      <c r="AB72" s="138"/>
      <c r="AC72" s="138"/>
      <c r="AD72" s="154">
        <f t="shared" ref="AD72:AD74" si="142">SUM(X72:AC72)</f>
        <v>609</v>
      </c>
      <c r="AF72" s="244"/>
      <c r="AG72" s="137">
        <f t="shared" ref="AG72:AG74" si="143">AF72*F$2</f>
        <v>0</v>
      </c>
      <c r="AH72" s="137">
        <f t="shared" ref="AH72:AH74" si="144">AG72*0.05</f>
        <v>0</v>
      </c>
      <c r="AI72" s="138"/>
      <c r="AJ72" s="138" t="str">
        <f t="shared" ref="AJ72:AJ74" si="145">IF(ISBLANK($I72),"",$I72)</f>
        <v/>
      </c>
      <c r="AK72" s="138"/>
      <c r="AL72" s="138"/>
      <c r="AM72" s="154">
        <f t="shared" ref="AM72:AM74" si="146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STAFF_DAYS!F73</f>
        <v>2</v>
      </c>
      <c r="F73" s="136">
        <f t="shared" si="132"/>
        <v>580</v>
      </c>
      <c r="G73" s="137">
        <f t="shared" si="133"/>
        <v>29</v>
      </c>
      <c r="H73" s="138"/>
      <c r="I73" s="138" t="s">
        <v>203</v>
      </c>
      <c r="J73" s="138">
        <v>6000</v>
      </c>
      <c r="K73" s="138">
        <v>2000</v>
      </c>
      <c r="L73" s="154">
        <f t="shared" si="134"/>
        <v>8609</v>
      </c>
      <c r="N73" s="244"/>
      <c r="O73" s="137">
        <f t="shared" si="135"/>
        <v>0</v>
      </c>
      <c r="P73" s="137">
        <f t="shared" si="136"/>
        <v>0</v>
      </c>
      <c r="Q73" s="138"/>
      <c r="R73" s="138" t="str">
        <f t="shared" si="137"/>
        <v>Ext. Project Coordination</v>
      </c>
      <c r="S73" s="138"/>
      <c r="T73" s="138"/>
      <c r="U73" s="154">
        <f t="shared" si="138"/>
        <v>0</v>
      </c>
      <c r="W73" s="244">
        <f>E73</f>
        <v>2</v>
      </c>
      <c r="X73" s="137">
        <f t="shared" si="139"/>
        <v>580</v>
      </c>
      <c r="Y73" s="137">
        <f t="shared" si="140"/>
        <v>29</v>
      </c>
      <c r="Z73" s="138"/>
      <c r="AA73" s="138" t="str">
        <f t="shared" si="141"/>
        <v>Ext. Project Coordination</v>
      </c>
      <c r="AB73" s="138"/>
      <c r="AC73" s="138"/>
      <c r="AD73" s="154">
        <f t="shared" si="142"/>
        <v>609</v>
      </c>
      <c r="AF73" s="244"/>
      <c r="AG73" s="137">
        <f t="shared" si="143"/>
        <v>0</v>
      </c>
      <c r="AH73" s="137">
        <f t="shared" si="144"/>
        <v>0</v>
      </c>
      <c r="AI73" s="138"/>
      <c r="AJ73" s="138" t="str">
        <f t="shared" si="145"/>
        <v>Ext. Project Coordination</v>
      </c>
      <c r="AK73" s="138">
        <f>J73</f>
        <v>6000</v>
      </c>
      <c r="AL73" s="138">
        <f>K73</f>
        <v>2000</v>
      </c>
      <c r="AM73" s="154">
        <f t="shared" si="146"/>
        <v>8000</v>
      </c>
      <c r="AO73" s="233" t="str">
        <f t="shared" ref="AO73:AO89" si="147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STAFF_DAYS!F74</f>
        <v>0</v>
      </c>
      <c r="F74" s="136">
        <f t="shared" si="132"/>
        <v>0</v>
      </c>
      <c r="G74" s="137">
        <f t="shared" si="133"/>
        <v>0</v>
      </c>
      <c r="H74" s="138"/>
      <c r="I74" s="138"/>
      <c r="J74" s="138"/>
      <c r="K74" s="138"/>
      <c r="L74" s="154">
        <f t="shared" si="134"/>
        <v>0</v>
      </c>
      <c r="N74" s="244"/>
      <c r="O74" s="137">
        <f t="shared" si="135"/>
        <v>0</v>
      </c>
      <c r="P74" s="137">
        <f t="shared" si="136"/>
        <v>0</v>
      </c>
      <c r="Q74" s="138"/>
      <c r="R74" s="138" t="str">
        <f t="shared" si="137"/>
        <v/>
      </c>
      <c r="S74" s="138"/>
      <c r="T74" s="138"/>
      <c r="U74" s="154">
        <f t="shared" si="138"/>
        <v>0</v>
      </c>
      <c r="W74" s="244"/>
      <c r="X74" s="137">
        <f t="shared" si="139"/>
        <v>0</v>
      </c>
      <c r="Y74" s="137">
        <f t="shared" si="140"/>
        <v>0</v>
      </c>
      <c r="Z74" s="138"/>
      <c r="AA74" s="138" t="str">
        <f t="shared" si="141"/>
        <v/>
      </c>
      <c r="AB74" s="138"/>
      <c r="AC74" s="138"/>
      <c r="AD74" s="154">
        <f t="shared" si="142"/>
        <v>0</v>
      </c>
      <c r="AF74" s="244"/>
      <c r="AG74" s="137">
        <f t="shared" si="143"/>
        <v>0</v>
      </c>
      <c r="AH74" s="137">
        <f t="shared" si="144"/>
        <v>0</v>
      </c>
      <c r="AI74" s="138"/>
      <c r="AJ74" s="138" t="str">
        <f t="shared" si="145"/>
        <v/>
      </c>
      <c r="AK74" s="138"/>
      <c r="AL74" s="138"/>
      <c r="AM74" s="154">
        <f t="shared" si="146"/>
        <v>0</v>
      </c>
      <c r="AO74" s="233" t="str">
        <f t="shared" si="147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STAFF_DAYS!F75</f>
        <v>10</v>
      </c>
      <c r="F75" s="132">
        <f>SUM(F76:F78)</f>
        <v>2900</v>
      </c>
      <c r="G75" s="132">
        <f t="shared" ref="G75:L75" si="148">SUM(G76:G78)</f>
        <v>145</v>
      </c>
      <c r="H75" s="132">
        <f t="shared" si="148"/>
        <v>0</v>
      </c>
      <c r="I75" s="132"/>
      <c r="J75" s="132">
        <f t="shared" si="148"/>
        <v>0</v>
      </c>
      <c r="K75" s="132">
        <f t="shared" si="148"/>
        <v>0</v>
      </c>
      <c r="L75" s="133">
        <f t="shared" si="148"/>
        <v>3045</v>
      </c>
      <c r="N75" s="164">
        <f>SUM(N76:N78)</f>
        <v>0</v>
      </c>
      <c r="O75" s="132">
        <f>SUM(O76:O78)</f>
        <v>0</v>
      </c>
      <c r="P75" s="132">
        <f t="shared" ref="P75:U75" si="149">SUM(P76:P78)</f>
        <v>0</v>
      </c>
      <c r="Q75" s="132">
        <f t="shared" si="149"/>
        <v>0</v>
      </c>
      <c r="R75" s="132"/>
      <c r="S75" s="132">
        <f t="shared" si="149"/>
        <v>0</v>
      </c>
      <c r="T75" s="132">
        <f t="shared" si="149"/>
        <v>0</v>
      </c>
      <c r="U75" s="133">
        <f t="shared" si="149"/>
        <v>0</v>
      </c>
      <c r="W75" s="164">
        <f>SUM(W76:W78)</f>
        <v>5</v>
      </c>
      <c r="X75" s="132">
        <f>SUM(X76:X78)</f>
        <v>1450</v>
      </c>
      <c r="Y75" s="132">
        <f t="shared" ref="Y75:AD75" si="150">SUM(Y76:Y78)</f>
        <v>72.5</v>
      </c>
      <c r="Z75" s="132">
        <f t="shared" si="150"/>
        <v>0</v>
      </c>
      <c r="AA75" s="132"/>
      <c r="AB75" s="132">
        <f t="shared" ref="AB75" si="151">SUM(AB76:AB78)</f>
        <v>0</v>
      </c>
      <c r="AC75" s="132">
        <f t="shared" si="150"/>
        <v>0</v>
      </c>
      <c r="AD75" s="133">
        <f t="shared" si="150"/>
        <v>1522.5</v>
      </c>
      <c r="AF75" s="164">
        <f>SUM(AF76:AF78)</f>
        <v>5</v>
      </c>
      <c r="AG75" s="132">
        <f>SUM(AG76:AG78)</f>
        <v>1450</v>
      </c>
      <c r="AH75" s="132">
        <f t="shared" ref="AH75:AM75" si="152">SUM(AH76:AH78)</f>
        <v>72.5</v>
      </c>
      <c r="AI75" s="132">
        <f t="shared" si="152"/>
        <v>0</v>
      </c>
      <c r="AJ75" s="132"/>
      <c r="AK75" s="132">
        <f t="shared" ref="AK75" si="153">SUM(AK76:AK78)</f>
        <v>0</v>
      </c>
      <c r="AL75" s="132">
        <f t="shared" si="152"/>
        <v>0</v>
      </c>
      <c r="AM75" s="133">
        <f t="shared" si="152"/>
        <v>1522.5</v>
      </c>
      <c r="AO75" s="237" t="str">
        <f t="shared" si="147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STAFF_DAYS!F76</f>
        <v>5</v>
      </c>
      <c r="F76" s="136">
        <f t="shared" ref="F76:F78" si="154">E76*F$2</f>
        <v>1450</v>
      </c>
      <c r="G76" s="137">
        <f t="shared" ref="G76:G78" si="155">F76*0.05</f>
        <v>72.5</v>
      </c>
      <c r="H76" s="138"/>
      <c r="I76" s="138"/>
      <c r="J76" s="138"/>
      <c r="K76" s="138"/>
      <c r="L76" s="154">
        <f t="shared" ref="L76:L78" si="156">SUM(F76:K76)</f>
        <v>1522.5</v>
      </c>
      <c r="N76" s="244"/>
      <c r="O76" s="137">
        <f t="shared" ref="O76:O78" si="157">N76*F$2</f>
        <v>0</v>
      </c>
      <c r="P76" s="137">
        <f t="shared" ref="P76:P78" si="158">O76*0.05</f>
        <v>0</v>
      </c>
      <c r="Q76" s="138"/>
      <c r="R76" s="138" t="str">
        <f t="shared" ref="R76:R78" si="159">IF(ISBLANK($I76),"",$I76)</f>
        <v/>
      </c>
      <c r="S76" s="138"/>
      <c r="T76" s="138"/>
      <c r="U76" s="154">
        <f t="shared" ref="U76:U78" si="160">SUM(O76:T76)</f>
        <v>0</v>
      </c>
      <c r="W76" s="244">
        <f>E76</f>
        <v>5</v>
      </c>
      <c r="X76" s="137">
        <f t="shared" ref="X76:X78" si="161">W76*F$2</f>
        <v>1450</v>
      </c>
      <c r="Y76" s="137">
        <f t="shared" ref="Y76:Y78" si="162">X76*0.05</f>
        <v>72.5</v>
      </c>
      <c r="Z76" s="138"/>
      <c r="AA76" s="138" t="str">
        <f t="shared" ref="AA76:AA78" si="163">IF(ISBLANK($I76),"",$I76)</f>
        <v/>
      </c>
      <c r="AB76" s="138"/>
      <c r="AC76" s="138"/>
      <c r="AD76" s="154">
        <f t="shared" ref="AD76:AD78" si="164">SUM(X76:AC76)</f>
        <v>1522.5</v>
      </c>
      <c r="AF76" s="244"/>
      <c r="AG76" s="137">
        <f t="shared" ref="AG76:AG78" si="165">AF76*F$2</f>
        <v>0</v>
      </c>
      <c r="AH76" s="137">
        <f t="shared" ref="AH76:AH78" si="166">AG76*0.05</f>
        <v>0</v>
      </c>
      <c r="AI76" s="138"/>
      <c r="AJ76" s="138" t="str">
        <f t="shared" ref="AJ76:AJ78" si="167">IF(ISBLANK($I76),"",$I76)</f>
        <v/>
      </c>
      <c r="AK76" s="138"/>
      <c r="AL76" s="138"/>
      <c r="AM76" s="154">
        <f t="shared" ref="AM76:AM78" si="168">SUM(AG76:AL76)</f>
        <v>0</v>
      </c>
      <c r="AO76" s="233" t="str">
        <f t="shared" si="147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STAFF_DAYS!F77</f>
        <v>5</v>
      </c>
      <c r="F77" s="136">
        <f t="shared" si="154"/>
        <v>1450</v>
      </c>
      <c r="G77" s="137">
        <f t="shared" si="155"/>
        <v>72.5</v>
      </c>
      <c r="H77" s="138"/>
      <c r="I77" s="138"/>
      <c r="J77" s="138"/>
      <c r="K77" s="138"/>
      <c r="L77" s="154">
        <f t="shared" si="156"/>
        <v>1522.5</v>
      </c>
      <c r="N77" s="244"/>
      <c r="O77" s="137">
        <f t="shared" si="157"/>
        <v>0</v>
      </c>
      <c r="P77" s="137">
        <f t="shared" si="158"/>
        <v>0</v>
      </c>
      <c r="Q77" s="138"/>
      <c r="R77" s="138" t="str">
        <f t="shared" si="159"/>
        <v/>
      </c>
      <c r="S77" s="138"/>
      <c r="T77" s="138"/>
      <c r="U77" s="154">
        <f t="shared" si="160"/>
        <v>0</v>
      </c>
      <c r="W77" s="244"/>
      <c r="X77" s="137">
        <f t="shared" si="161"/>
        <v>0</v>
      </c>
      <c r="Y77" s="137">
        <f t="shared" si="162"/>
        <v>0</v>
      </c>
      <c r="Z77" s="138"/>
      <c r="AA77" s="138" t="str">
        <f t="shared" si="163"/>
        <v/>
      </c>
      <c r="AB77" s="138"/>
      <c r="AC77" s="138"/>
      <c r="AD77" s="154">
        <f t="shared" si="164"/>
        <v>0</v>
      </c>
      <c r="AF77" s="244">
        <f>E77</f>
        <v>5</v>
      </c>
      <c r="AG77" s="137">
        <f t="shared" si="165"/>
        <v>1450</v>
      </c>
      <c r="AH77" s="137">
        <f t="shared" si="166"/>
        <v>72.5</v>
      </c>
      <c r="AI77" s="138"/>
      <c r="AJ77" s="138" t="str">
        <f t="shared" si="167"/>
        <v/>
      </c>
      <c r="AK77" s="138"/>
      <c r="AL77" s="138"/>
      <c r="AM77" s="154">
        <f t="shared" si="168"/>
        <v>1522.5</v>
      </c>
      <c r="AO77" s="233" t="str">
        <f t="shared" si="147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STAFF_DAYS!F78</f>
        <v>0</v>
      </c>
      <c r="F78" s="136">
        <f t="shared" si="154"/>
        <v>0</v>
      </c>
      <c r="G78" s="137">
        <f t="shared" si="155"/>
        <v>0</v>
      </c>
      <c r="H78" s="138"/>
      <c r="I78" s="138"/>
      <c r="J78" s="138"/>
      <c r="K78" s="138"/>
      <c r="L78" s="154">
        <f t="shared" si="156"/>
        <v>0</v>
      </c>
      <c r="N78" s="244"/>
      <c r="O78" s="137">
        <f t="shared" si="157"/>
        <v>0</v>
      </c>
      <c r="P78" s="137">
        <f t="shared" si="158"/>
        <v>0</v>
      </c>
      <c r="Q78" s="138"/>
      <c r="R78" s="138" t="str">
        <f t="shared" si="159"/>
        <v/>
      </c>
      <c r="S78" s="138"/>
      <c r="T78" s="138"/>
      <c r="U78" s="154">
        <f t="shared" si="160"/>
        <v>0</v>
      </c>
      <c r="W78" s="244"/>
      <c r="X78" s="137">
        <f t="shared" si="161"/>
        <v>0</v>
      </c>
      <c r="Y78" s="137">
        <f t="shared" si="162"/>
        <v>0</v>
      </c>
      <c r="Z78" s="138"/>
      <c r="AA78" s="138" t="str">
        <f t="shared" si="163"/>
        <v/>
      </c>
      <c r="AB78" s="138"/>
      <c r="AC78" s="138"/>
      <c r="AD78" s="154">
        <f t="shared" si="164"/>
        <v>0</v>
      </c>
      <c r="AF78" s="244"/>
      <c r="AG78" s="137">
        <f t="shared" si="165"/>
        <v>0</v>
      </c>
      <c r="AH78" s="137">
        <f t="shared" si="166"/>
        <v>0</v>
      </c>
      <c r="AI78" s="138"/>
      <c r="AJ78" s="138" t="str">
        <f t="shared" si="167"/>
        <v/>
      </c>
      <c r="AK78" s="138"/>
      <c r="AL78" s="138"/>
      <c r="AM78" s="154">
        <f t="shared" si="168"/>
        <v>0</v>
      </c>
      <c r="AO78" s="233" t="str">
        <f t="shared" si="147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STAFF_DAYS!F79</f>
        <v>12</v>
      </c>
      <c r="F79" s="132">
        <f>SUM(F80:F87)</f>
        <v>3480</v>
      </c>
      <c r="G79" s="132">
        <f t="shared" ref="G79:L79" si="169">SUM(G80:G87)</f>
        <v>174</v>
      </c>
      <c r="H79" s="132">
        <f t="shared" si="169"/>
        <v>0</v>
      </c>
      <c r="I79" s="132"/>
      <c r="J79" s="132">
        <f t="shared" si="169"/>
        <v>1000</v>
      </c>
      <c r="K79" s="132">
        <f t="shared" si="169"/>
        <v>0</v>
      </c>
      <c r="L79" s="133">
        <f t="shared" si="169"/>
        <v>4654</v>
      </c>
      <c r="N79" s="164">
        <f>SUM(N80:N87)</f>
        <v>3.2</v>
      </c>
      <c r="O79" s="132">
        <f>SUM(O80:O87)</f>
        <v>928</v>
      </c>
      <c r="P79" s="132">
        <f t="shared" ref="P79:U79" si="170">SUM(P80:P87)</f>
        <v>46.400000000000006</v>
      </c>
      <c r="Q79" s="132">
        <f t="shared" si="170"/>
        <v>0</v>
      </c>
      <c r="R79" s="132"/>
      <c r="S79" s="132">
        <f t="shared" si="170"/>
        <v>0</v>
      </c>
      <c r="T79" s="132">
        <f t="shared" si="170"/>
        <v>0</v>
      </c>
      <c r="U79" s="133">
        <f t="shared" si="170"/>
        <v>974.40000000000009</v>
      </c>
      <c r="W79" s="164">
        <f>SUM(W80:W87)</f>
        <v>2.4000000000000004</v>
      </c>
      <c r="X79" s="132">
        <f>SUM(X80:X87)</f>
        <v>696.00000000000011</v>
      </c>
      <c r="Y79" s="132">
        <f t="shared" ref="Y79:AD79" si="171">SUM(Y80:Y87)</f>
        <v>34.800000000000004</v>
      </c>
      <c r="Z79" s="132">
        <f t="shared" si="171"/>
        <v>0</v>
      </c>
      <c r="AA79" s="132"/>
      <c r="AB79" s="132">
        <f t="shared" ref="AB79" si="172">SUM(AB80:AB87)</f>
        <v>500</v>
      </c>
      <c r="AC79" s="132">
        <f t="shared" si="171"/>
        <v>0</v>
      </c>
      <c r="AD79" s="133">
        <f t="shared" si="171"/>
        <v>1230.8000000000002</v>
      </c>
      <c r="AF79" s="164">
        <f>SUM(AF80:AF87)</f>
        <v>6.4</v>
      </c>
      <c r="AG79" s="132">
        <f>SUM(AG80:AG87)</f>
        <v>1856</v>
      </c>
      <c r="AH79" s="132">
        <f t="shared" ref="AH79:AM79" si="173">SUM(AH80:AH87)</f>
        <v>92.800000000000011</v>
      </c>
      <c r="AI79" s="132">
        <f t="shared" si="173"/>
        <v>0</v>
      </c>
      <c r="AJ79" s="132"/>
      <c r="AK79" s="132">
        <f t="shared" ref="AK79" si="174">SUM(AK80:AK87)</f>
        <v>500</v>
      </c>
      <c r="AL79" s="132">
        <f t="shared" si="173"/>
        <v>0</v>
      </c>
      <c r="AM79" s="133">
        <f t="shared" si="173"/>
        <v>2448.8000000000002</v>
      </c>
      <c r="AO79" s="237" t="str">
        <f t="shared" si="147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STAFF_DAYS!F80</f>
        <v>1</v>
      </c>
      <c r="F80" s="136">
        <f t="shared" ref="F80:F87" si="175">E80*F$2</f>
        <v>290</v>
      </c>
      <c r="G80" s="137">
        <f t="shared" ref="G80:G87" si="176">F80*0.05</f>
        <v>14.5</v>
      </c>
      <c r="H80" s="138"/>
      <c r="I80" s="138"/>
      <c r="J80" s="138"/>
      <c r="K80" s="138"/>
      <c r="L80" s="154">
        <f t="shared" ref="L80:L87" si="177">SUM(F80:K80)</f>
        <v>304.5</v>
      </c>
      <c r="N80" s="244">
        <f>E80</f>
        <v>1</v>
      </c>
      <c r="O80" s="137">
        <f t="shared" ref="O80:O87" si="178">N80*F$2</f>
        <v>290</v>
      </c>
      <c r="P80" s="137">
        <f t="shared" ref="P80:P87" si="179">O80*0.05</f>
        <v>14.5</v>
      </c>
      <c r="Q80" s="138"/>
      <c r="R80" s="138" t="str">
        <f t="shared" ref="R80:R87" si="180">IF(ISBLANK($I80),"",$I80)</f>
        <v/>
      </c>
      <c r="S80" s="138"/>
      <c r="T80" s="138"/>
      <c r="U80" s="154">
        <f t="shared" ref="U80:U87" si="181">SUM(O80:T80)</f>
        <v>304.5</v>
      </c>
      <c r="W80" s="244"/>
      <c r="X80" s="137">
        <f t="shared" ref="X80:X87" si="182">W80*F$2</f>
        <v>0</v>
      </c>
      <c r="Y80" s="137">
        <f t="shared" ref="Y80:Y87" si="183">X80*0.05</f>
        <v>0</v>
      </c>
      <c r="Z80" s="138"/>
      <c r="AA80" s="138" t="str">
        <f t="shared" ref="AA80:AA87" si="184">IF(ISBLANK($I80),"",$I80)</f>
        <v/>
      </c>
      <c r="AB80" s="138"/>
      <c r="AC80" s="138"/>
      <c r="AD80" s="154">
        <f t="shared" ref="AD80:AD87" si="185">SUM(X80:AC80)</f>
        <v>0</v>
      </c>
      <c r="AF80" s="244"/>
      <c r="AG80" s="137">
        <f t="shared" ref="AG80:AG87" si="186">AF80*F$2</f>
        <v>0</v>
      </c>
      <c r="AH80" s="137">
        <f t="shared" ref="AH80:AH87" si="187">AG80*0.05</f>
        <v>0</v>
      </c>
      <c r="AI80" s="138"/>
      <c r="AJ80" s="138" t="str">
        <f t="shared" ref="AJ80:AJ87" si="188">IF(ISBLANK($I80),"",$I80)</f>
        <v/>
      </c>
      <c r="AK80" s="138"/>
      <c r="AL80" s="138"/>
      <c r="AM80" s="154">
        <f t="shared" ref="AM80:AM87" si="189">SUM(AG80:AL80)</f>
        <v>0</v>
      </c>
      <c r="AO80" s="233" t="str">
        <f t="shared" si="147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STAFF_DAYS!F81</f>
        <v>1</v>
      </c>
      <c r="F81" s="136">
        <f t="shared" si="175"/>
        <v>290</v>
      </c>
      <c r="G81" s="137">
        <f t="shared" si="176"/>
        <v>14.5</v>
      </c>
      <c r="H81" s="138"/>
      <c r="I81" s="138"/>
      <c r="J81" s="138"/>
      <c r="K81" s="138"/>
      <c r="L81" s="154">
        <f t="shared" si="177"/>
        <v>304.5</v>
      </c>
      <c r="N81" s="244">
        <f>E81</f>
        <v>1</v>
      </c>
      <c r="O81" s="137">
        <f t="shared" si="178"/>
        <v>290</v>
      </c>
      <c r="P81" s="137">
        <f t="shared" si="179"/>
        <v>14.5</v>
      </c>
      <c r="Q81" s="138"/>
      <c r="R81" s="138" t="str">
        <f t="shared" si="180"/>
        <v/>
      </c>
      <c r="S81" s="138"/>
      <c r="T81" s="138"/>
      <c r="U81" s="154">
        <f t="shared" si="181"/>
        <v>304.5</v>
      </c>
      <c r="W81" s="244"/>
      <c r="X81" s="137">
        <f t="shared" si="182"/>
        <v>0</v>
      </c>
      <c r="Y81" s="137">
        <f t="shared" si="183"/>
        <v>0</v>
      </c>
      <c r="Z81" s="138"/>
      <c r="AA81" s="138" t="str">
        <f t="shared" si="184"/>
        <v/>
      </c>
      <c r="AB81" s="138"/>
      <c r="AC81" s="138"/>
      <c r="AD81" s="154">
        <f t="shared" si="185"/>
        <v>0</v>
      </c>
      <c r="AF81" s="244"/>
      <c r="AG81" s="137">
        <f t="shared" si="186"/>
        <v>0</v>
      </c>
      <c r="AH81" s="137">
        <f t="shared" si="187"/>
        <v>0</v>
      </c>
      <c r="AI81" s="138"/>
      <c r="AJ81" s="138" t="str">
        <f t="shared" si="188"/>
        <v/>
      </c>
      <c r="AK81" s="138"/>
      <c r="AL81" s="138"/>
      <c r="AM81" s="154">
        <f t="shared" si="189"/>
        <v>0</v>
      </c>
      <c r="AO81" s="233" t="str">
        <f t="shared" si="147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STAFF_DAYS!F82</f>
        <v>6</v>
      </c>
      <c r="F82" s="136">
        <f t="shared" si="175"/>
        <v>1740</v>
      </c>
      <c r="G82" s="137">
        <f t="shared" si="176"/>
        <v>87</v>
      </c>
      <c r="H82" s="138"/>
      <c r="I82" s="138"/>
      <c r="J82" s="138"/>
      <c r="K82" s="138"/>
      <c r="L82" s="154">
        <f t="shared" si="177"/>
        <v>1827</v>
      </c>
      <c r="N82" s="244">
        <f>E82*0.2</f>
        <v>1.2000000000000002</v>
      </c>
      <c r="O82" s="137">
        <f t="shared" si="178"/>
        <v>348.00000000000006</v>
      </c>
      <c r="P82" s="137">
        <f t="shared" si="179"/>
        <v>17.400000000000002</v>
      </c>
      <c r="Q82" s="138"/>
      <c r="R82" s="138" t="str">
        <f t="shared" si="180"/>
        <v/>
      </c>
      <c r="S82" s="138"/>
      <c r="T82" s="138"/>
      <c r="U82" s="154">
        <f t="shared" si="181"/>
        <v>365.40000000000003</v>
      </c>
      <c r="W82" s="244">
        <f>E82*0.4</f>
        <v>2.4000000000000004</v>
      </c>
      <c r="X82" s="137">
        <f t="shared" si="182"/>
        <v>696.00000000000011</v>
      </c>
      <c r="Y82" s="137">
        <f t="shared" si="183"/>
        <v>34.800000000000004</v>
      </c>
      <c r="Z82" s="138"/>
      <c r="AA82" s="138" t="str">
        <f t="shared" si="184"/>
        <v/>
      </c>
      <c r="AB82" s="138"/>
      <c r="AC82" s="138"/>
      <c r="AD82" s="154">
        <f t="shared" si="185"/>
        <v>730.80000000000007</v>
      </c>
      <c r="AF82" s="244">
        <f>E82*0.4</f>
        <v>2.4000000000000004</v>
      </c>
      <c r="AG82" s="137">
        <f t="shared" si="186"/>
        <v>696.00000000000011</v>
      </c>
      <c r="AH82" s="137">
        <f t="shared" si="187"/>
        <v>34.800000000000004</v>
      </c>
      <c r="AI82" s="138"/>
      <c r="AJ82" s="138" t="str">
        <f t="shared" si="188"/>
        <v/>
      </c>
      <c r="AK82" s="138"/>
      <c r="AL82" s="138"/>
      <c r="AM82" s="154">
        <f t="shared" si="189"/>
        <v>730.80000000000007</v>
      </c>
      <c r="AO82" s="233" t="str">
        <f t="shared" si="147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STAFF_DAYS!F83</f>
        <v>0</v>
      </c>
      <c r="F83" s="136">
        <f t="shared" si="175"/>
        <v>0</v>
      </c>
      <c r="G83" s="137">
        <f t="shared" si="176"/>
        <v>0</v>
      </c>
      <c r="H83" s="138"/>
      <c r="I83" s="138" t="s">
        <v>205</v>
      </c>
      <c r="J83" s="138">
        <v>1000</v>
      </c>
      <c r="K83" s="138"/>
      <c r="L83" s="154">
        <f t="shared" si="177"/>
        <v>1000</v>
      </c>
      <c r="N83" s="244"/>
      <c r="O83" s="137">
        <f t="shared" si="178"/>
        <v>0</v>
      </c>
      <c r="P83" s="137">
        <f t="shared" si="179"/>
        <v>0</v>
      </c>
      <c r="Q83" s="138"/>
      <c r="R83" s="138" t="str">
        <f t="shared" si="180"/>
        <v>Ext. Communication</v>
      </c>
      <c r="S83" s="138"/>
      <c r="T83" s="138"/>
      <c r="U83" s="154">
        <f t="shared" si="181"/>
        <v>0</v>
      </c>
      <c r="W83" s="244"/>
      <c r="X83" s="137">
        <f t="shared" si="182"/>
        <v>0</v>
      </c>
      <c r="Y83" s="137">
        <f t="shared" si="183"/>
        <v>0</v>
      </c>
      <c r="Z83" s="138"/>
      <c r="AA83" s="138" t="str">
        <f t="shared" si="184"/>
        <v>Ext. Communication</v>
      </c>
      <c r="AB83" s="138">
        <f>J83*0.5</f>
        <v>500</v>
      </c>
      <c r="AC83" s="138"/>
      <c r="AD83" s="154">
        <f t="shared" si="185"/>
        <v>500</v>
      </c>
      <c r="AF83" s="244"/>
      <c r="AG83" s="137">
        <f t="shared" si="186"/>
        <v>0</v>
      </c>
      <c r="AH83" s="137">
        <f t="shared" si="187"/>
        <v>0</v>
      </c>
      <c r="AI83" s="138"/>
      <c r="AJ83" s="138" t="str">
        <f t="shared" si="188"/>
        <v>Ext. Communication</v>
      </c>
      <c r="AK83" s="138">
        <f>J83*0.5</f>
        <v>500</v>
      </c>
      <c r="AL83" s="138"/>
      <c r="AM83" s="154">
        <f t="shared" si="189"/>
        <v>500</v>
      </c>
      <c r="AO83" s="233" t="str">
        <f t="shared" si="147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STAFF_DAYS!F84</f>
        <v>1</v>
      </c>
      <c r="F84" s="136">
        <f t="shared" si="175"/>
        <v>290</v>
      </c>
      <c r="G84" s="137">
        <f t="shared" si="176"/>
        <v>14.5</v>
      </c>
      <c r="H84" s="138"/>
      <c r="I84" s="138"/>
      <c r="J84" s="138"/>
      <c r="K84" s="138"/>
      <c r="L84" s="154">
        <f t="shared" si="177"/>
        <v>304.5</v>
      </c>
      <c r="N84" s="244"/>
      <c r="O84" s="137">
        <f t="shared" si="178"/>
        <v>0</v>
      </c>
      <c r="P84" s="137">
        <f t="shared" si="179"/>
        <v>0</v>
      </c>
      <c r="Q84" s="138"/>
      <c r="R84" s="138" t="str">
        <f t="shared" si="180"/>
        <v/>
      </c>
      <c r="S84" s="138"/>
      <c r="T84" s="138"/>
      <c r="U84" s="154">
        <f t="shared" si="181"/>
        <v>0</v>
      </c>
      <c r="W84" s="244"/>
      <c r="X84" s="137">
        <f t="shared" si="182"/>
        <v>0</v>
      </c>
      <c r="Y84" s="137">
        <f t="shared" si="183"/>
        <v>0</v>
      </c>
      <c r="Z84" s="138"/>
      <c r="AA84" s="138" t="str">
        <f t="shared" si="184"/>
        <v/>
      </c>
      <c r="AB84" s="138"/>
      <c r="AC84" s="138"/>
      <c r="AD84" s="154">
        <f t="shared" si="185"/>
        <v>0</v>
      </c>
      <c r="AF84" s="244">
        <f>E84</f>
        <v>1</v>
      </c>
      <c r="AG84" s="137">
        <f t="shared" si="186"/>
        <v>290</v>
      </c>
      <c r="AH84" s="137">
        <f t="shared" si="187"/>
        <v>14.5</v>
      </c>
      <c r="AI84" s="138"/>
      <c r="AJ84" s="138" t="str">
        <f t="shared" si="188"/>
        <v/>
      </c>
      <c r="AK84" s="138"/>
      <c r="AL84" s="138"/>
      <c r="AM84" s="154">
        <f t="shared" si="189"/>
        <v>304.5</v>
      </c>
      <c r="AO84" s="233" t="str">
        <f t="shared" si="147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STAFF_DAYS!F85</f>
        <v>3</v>
      </c>
      <c r="F85" s="136">
        <f t="shared" si="175"/>
        <v>870</v>
      </c>
      <c r="G85" s="137">
        <f t="shared" si="176"/>
        <v>43.5</v>
      </c>
      <c r="H85" s="138"/>
      <c r="I85" s="138"/>
      <c r="J85" s="138"/>
      <c r="K85" s="138"/>
      <c r="L85" s="154">
        <f t="shared" si="177"/>
        <v>913.5</v>
      </c>
      <c r="N85" s="244"/>
      <c r="O85" s="137">
        <f t="shared" si="178"/>
        <v>0</v>
      </c>
      <c r="P85" s="137">
        <f t="shared" si="179"/>
        <v>0</v>
      </c>
      <c r="Q85" s="138"/>
      <c r="R85" s="138" t="str">
        <f t="shared" si="180"/>
        <v/>
      </c>
      <c r="S85" s="138"/>
      <c r="T85" s="138"/>
      <c r="U85" s="154">
        <f t="shared" si="181"/>
        <v>0</v>
      </c>
      <c r="W85" s="244"/>
      <c r="X85" s="137">
        <f t="shared" si="182"/>
        <v>0</v>
      </c>
      <c r="Y85" s="137">
        <f t="shared" si="183"/>
        <v>0</v>
      </c>
      <c r="Z85" s="138"/>
      <c r="AA85" s="138" t="str">
        <f t="shared" si="184"/>
        <v/>
      </c>
      <c r="AB85" s="138"/>
      <c r="AC85" s="138"/>
      <c r="AD85" s="154">
        <f t="shared" si="185"/>
        <v>0</v>
      </c>
      <c r="AF85" s="244">
        <f>E85</f>
        <v>3</v>
      </c>
      <c r="AG85" s="137">
        <f t="shared" si="186"/>
        <v>870</v>
      </c>
      <c r="AH85" s="137">
        <f t="shared" si="187"/>
        <v>43.5</v>
      </c>
      <c r="AI85" s="138"/>
      <c r="AJ85" s="138" t="str">
        <f t="shared" si="188"/>
        <v/>
      </c>
      <c r="AK85" s="138"/>
      <c r="AL85" s="138"/>
      <c r="AM85" s="154">
        <f t="shared" si="189"/>
        <v>913.5</v>
      </c>
      <c r="AO85" s="233" t="str">
        <f t="shared" si="147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STAFF_DAYS!F86</f>
        <v>0</v>
      </c>
      <c r="F86" s="136">
        <f t="shared" si="175"/>
        <v>0</v>
      </c>
      <c r="G86" s="137">
        <f t="shared" si="176"/>
        <v>0</v>
      </c>
      <c r="H86" s="138"/>
      <c r="I86" s="138"/>
      <c r="J86" s="138"/>
      <c r="K86" s="138"/>
      <c r="L86" s="154">
        <f t="shared" si="177"/>
        <v>0</v>
      </c>
      <c r="N86" s="244"/>
      <c r="O86" s="137">
        <f t="shared" si="178"/>
        <v>0</v>
      </c>
      <c r="P86" s="137">
        <f t="shared" si="179"/>
        <v>0</v>
      </c>
      <c r="Q86" s="138"/>
      <c r="R86" s="138" t="str">
        <f t="shared" si="180"/>
        <v/>
      </c>
      <c r="S86" s="138"/>
      <c r="T86" s="138"/>
      <c r="U86" s="154">
        <f t="shared" si="181"/>
        <v>0</v>
      </c>
      <c r="W86" s="244"/>
      <c r="X86" s="137">
        <f t="shared" si="182"/>
        <v>0</v>
      </c>
      <c r="Y86" s="137">
        <f t="shared" si="183"/>
        <v>0</v>
      </c>
      <c r="Z86" s="138"/>
      <c r="AA86" s="138" t="str">
        <f t="shared" si="184"/>
        <v/>
      </c>
      <c r="AB86" s="138"/>
      <c r="AC86" s="138"/>
      <c r="AD86" s="154">
        <f t="shared" si="185"/>
        <v>0</v>
      </c>
      <c r="AF86" s="244"/>
      <c r="AG86" s="137">
        <f t="shared" si="186"/>
        <v>0</v>
      </c>
      <c r="AH86" s="137">
        <f t="shared" si="187"/>
        <v>0</v>
      </c>
      <c r="AI86" s="138"/>
      <c r="AJ86" s="138" t="str">
        <f t="shared" si="188"/>
        <v/>
      </c>
      <c r="AK86" s="138"/>
      <c r="AL86" s="138"/>
      <c r="AM86" s="154">
        <f t="shared" si="189"/>
        <v>0</v>
      </c>
      <c r="AO86" s="233" t="str">
        <f t="shared" si="147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STAFF_DAYS!F87</f>
        <v>0</v>
      </c>
      <c r="F87" s="141">
        <f t="shared" si="175"/>
        <v>0</v>
      </c>
      <c r="G87" s="142">
        <f t="shared" si="176"/>
        <v>0</v>
      </c>
      <c r="H87" s="143"/>
      <c r="I87" s="143"/>
      <c r="J87" s="143"/>
      <c r="K87" s="143"/>
      <c r="L87" s="155">
        <f t="shared" si="177"/>
        <v>0</v>
      </c>
      <c r="N87" s="245"/>
      <c r="O87" s="142">
        <f t="shared" si="178"/>
        <v>0</v>
      </c>
      <c r="P87" s="142">
        <f t="shared" si="179"/>
        <v>0</v>
      </c>
      <c r="Q87" s="143"/>
      <c r="R87" s="143" t="str">
        <f t="shared" si="180"/>
        <v/>
      </c>
      <c r="S87" s="143"/>
      <c r="T87" s="143"/>
      <c r="U87" s="155">
        <f t="shared" si="181"/>
        <v>0</v>
      </c>
      <c r="W87" s="245"/>
      <c r="X87" s="142">
        <f t="shared" si="182"/>
        <v>0</v>
      </c>
      <c r="Y87" s="142">
        <f t="shared" si="183"/>
        <v>0</v>
      </c>
      <c r="Z87" s="143"/>
      <c r="AA87" s="143" t="str">
        <f t="shared" si="184"/>
        <v/>
      </c>
      <c r="AB87" s="143"/>
      <c r="AC87" s="143"/>
      <c r="AD87" s="155">
        <f t="shared" si="185"/>
        <v>0</v>
      </c>
      <c r="AF87" s="245"/>
      <c r="AG87" s="142">
        <f t="shared" si="186"/>
        <v>0</v>
      </c>
      <c r="AH87" s="142">
        <f t="shared" si="187"/>
        <v>0</v>
      </c>
      <c r="AI87" s="143"/>
      <c r="AJ87" s="143" t="str">
        <f t="shared" si="188"/>
        <v/>
      </c>
      <c r="AK87" s="143"/>
      <c r="AL87" s="143"/>
      <c r="AM87" s="155">
        <f t="shared" si="189"/>
        <v>0</v>
      </c>
      <c r="AO87" s="233" t="str">
        <f t="shared" si="147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STAFF_DAYS!F88</f>
        <v>48</v>
      </c>
      <c r="F88" s="146">
        <f>SUM(F62,F71,F75,F79)</f>
        <v>13920</v>
      </c>
      <c r="G88" s="146">
        <f t="shared" ref="G88:L88" si="190">SUM(G62,G71,G75,G79)</f>
        <v>696</v>
      </c>
      <c r="H88" s="146">
        <f t="shared" si="190"/>
        <v>0</v>
      </c>
      <c r="I88" s="146"/>
      <c r="J88" s="146">
        <f t="shared" si="190"/>
        <v>11000</v>
      </c>
      <c r="K88" s="146">
        <f t="shared" si="190"/>
        <v>2000</v>
      </c>
      <c r="L88" s="147">
        <f t="shared" si="190"/>
        <v>27616</v>
      </c>
      <c r="N88" s="165">
        <f>SUM(N62,N71,N75,N79)</f>
        <v>17.2</v>
      </c>
      <c r="O88" s="146">
        <f>SUM(O62,O71,O75,O79)</f>
        <v>4988</v>
      </c>
      <c r="P88" s="146">
        <f t="shared" ref="P88:U88" si="191">SUM(P62,P71,P75,P79)</f>
        <v>249.4</v>
      </c>
      <c r="Q88" s="146">
        <f t="shared" si="191"/>
        <v>0</v>
      </c>
      <c r="R88" s="146"/>
      <c r="S88" s="146">
        <f t="shared" si="191"/>
        <v>0</v>
      </c>
      <c r="T88" s="146">
        <f t="shared" si="191"/>
        <v>0</v>
      </c>
      <c r="U88" s="147">
        <f t="shared" si="191"/>
        <v>5237.3999999999996</v>
      </c>
      <c r="W88" s="165">
        <f>SUM(W62,W71,W75,W79)</f>
        <v>15.4</v>
      </c>
      <c r="X88" s="146">
        <f>SUM(X62,X71,X75,X79)</f>
        <v>4466</v>
      </c>
      <c r="Y88" s="146">
        <f t="shared" ref="Y88:AD88" si="192">SUM(Y62,Y71,Y75,Y79)</f>
        <v>223.3</v>
      </c>
      <c r="Z88" s="146">
        <f t="shared" si="192"/>
        <v>0</v>
      </c>
      <c r="AA88" s="146"/>
      <c r="AB88" s="146">
        <f t="shared" si="192"/>
        <v>2500</v>
      </c>
      <c r="AC88" s="146">
        <f t="shared" si="192"/>
        <v>0</v>
      </c>
      <c r="AD88" s="147">
        <f t="shared" si="192"/>
        <v>7189.3</v>
      </c>
      <c r="AF88" s="165">
        <f>SUM(AF62,AF71,AF75,AF79)</f>
        <v>15.4</v>
      </c>
      <c r="AG88" s="146">
        <f>SUM(AG62,AG71,AG75,AG79)</f>
        <v>4466</v>
      </c>
      <c r="AH88" s="146">
        <f t="shared" ref="AH88:AM88" si="193">SUM(AH62,AH71,AH75,AH79)</f>
        <v>223.3</v>
      </c>
      <c r="AI88" s="146">
        <f t="shared" si="193"/>
        <v>0</v>
      </c>
      <c r="AJ88" s="146"/>
      <c r="AK88" s="146">
        <f t="shared" si="193"/>
        <v>8500</v>
      </c>
      <c r="AL88" s="146">
        <f t="shared" si="193"/>
        <v>2000</v>
      </c>
      <c r="AM88" s="147">
        <f t="shared" si="193"/>
        <v>15189.3</v>
      </c>
      <c r="AO88" s="235" t="str">
        <f t="shared" si="147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STAFF_DAYS!F89</f>
        <v>173</v>
      </c>
      <c r="F89" s="251">
        <f>SUM(F26,F60,F88)</f>
        <v>50170</v>
      </c>
      <c r="G89" s="251">
        <f t="shared" ref="G89:L89" si="194">SUM(G26,G60,G88)</f>
        <v>2508.5</v>
      </c>
      <c r="H89" s="251">
        <f t="shared" si="194"/>
        <v>11250</v>
      </c>
      <c r="I89" s="251"/>
      <c r="J89" s="251">
        <f t="shared" si="194"/>
        <v>28550</v>
      </c>
      <c r="K89" s="251">
        <f t="shared" si="194"/>
        <v>2000</v>
      </c>
      <c r="L89" s="252">
        <f t="shared" si="194"/>
        <v>94478.5</v>
      </c>
      <c r="N89" s="250">
        <f>STAFF_DAYS!M89</f>
        <v>173</v>
      </c>
      <c r="O89" s="251">
        <f>SUM(O26,O60,O88)</f>
        <v>17458</v>
      </c>
      <c r="P89" s="251">
        <f t="shared" ref="P89:U89" si="195">SUM(P26,P60,P88)</f>
        <v>872.9</v>
      </c>
      <c r="Q89" s="251">
        <f t="shared" si="195"/>
        <v>3800</v>
      </c>
      <c r="R89" s="251"/>
      <c r="S89" s="251">
        <f t="shared" si="195"/>
        <v>10000</v>
      </c>
      <c r="T89" s="251">
        <f t="shared" si="195"/>
        <v>0</v>
      </c>
      <c r="U89" s="252">
        <f t="shared" si="195"/>
        <v>32130.9</v>
      </c>
      <c r="W89" s="250">
        <f>STAFF_DAYS!V89</f>
        <v>20760</v>
      </c>
      <c r="X89" s="251">
        <f>SUM(X26,X60,X88)</f>
        <v>14906</v>
      </c>
      <c r="Y89" s="251">
        <f t="shared" ref="Y89:AD89" si="196">SUM(Y26,Y60,Y88)</f>
        <v>745.3</v>
      </c>
      <c r="Z89" s="251">
        <f t="shared" si="196"/>
        <v>3150</v>
      </c>
      <c r="AA89" s="251"/>
      <c r="AB89" s="251">
        <f t="shared" si="196"/>
        <v>5750</v>
      </c>
      <c r="AC89" s="251">
        <f t="shared" si="196"/>
        <v>0</v>
      </c>
      <c r="AD89" s="252">
        <f t="shared" si="196"/>
        <v>24551.3</v>
      </c>
      <c r="AF89" s="250">
        <f>STAFF_DAYS!AE89</f>
        <v>0</v>
      </c>
      <c r="AG89" s="251">
        <f>SUM(AG26,AG60,AG88)</f>
        <v>17806</v>
      </c>
      <c r="AH89" s="251">
        <f t="shared" ref="AH89:AM89" si="197">SUM(AH26,AH60,AH88)</f>
        <v>890.3</v>
      </c>
      <c r="AI89" s="251">
        <f t="shared" si="197"/>
        <v>4300</v>
      </c>
      <c r="AJ89" s="251"/>
      <c r="AK89" s="251">
        <f t="shared" si="197"/>
        <v>12800</v>
      </c>
      <c r="AL89" s="251">
        <f t="shared" si="197"/>
        <v>2000</v>
      </c>
      <c r="AM89" s="252">
        <f t="shared" si="197"/>
        <v>37796.300000000003</v>
      </c>
      <c r="AO89" s="236" t="str">
        <f t="shared" si="147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50170</v>
      </c>
      <c r="F93" s="263">
        <f>O89</f>
        <v>17458</v>
      </c>
      <c r="G93" s="263">
        <f>X89</f>
        <v>14906</v>
      </c>
      <c r="H93" s="264">
        <f>AG89</f>
        <v>17806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50170</v>
      </c>
      <c r="F94" s="265">
        <f t="shared" ref="F94:H94" si="198">SUM(F93)</f>
        <v>17458</v>
      </c>
      <c r="G94" s="265">
        <f t="shared" si="198"/>
        <v>14906</v>
      </c>
      <c r="H94" s="266">
        <f t="shared" si="198"/>
        <v>17806</v>
      </c>
      <c r="J94" s="282" t="str">
        <f t="shared" ref="J94:J107" si="199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2508.5</v>
      </c>
      <c r="F95" s="267">
        <f>P89</f>
        <v>872.9</v>
      </c>
      <c r="G95" s="267">
        <f>Y89</f>
        <v>745.3</v>
      </c>
      <c r="H95" s="268">
        <f>AH89</f>
        <v>890.3</v>
      </c>
      <c r="J95" s="282" t="str">
        <f t="shared" si="199"/>
        <v>OK</v>
      </c>
    </row>
    <row r="96" spans="1:41" x14ac:dyDescent="0.2">
      <c r="B96" s="507"/>
      <c r="C96" s="510" t="s">
        <v>189</v>
      </c>
      <c r="D96" s="511"/>
      <c r="E96" s="265">
        <f>SUM(E95)</f>
        <v>2508.5</v>
      </c>
      <c r="F96" s="265">
        <f t="shared" ref="F96:H96" si="200">SUM(F95)</f>
        <v>872.9</v>
      </c>
      <c r="G96" s="265">
        <f t="shared" si="200"/>
        <v>745.3</v>
      </c>
      <c r="H96" s="266">
        <f t="shared" si="200"/>
        <v>890.3</v>
      </c>
      <c r="J96" s="282" t="str">
        <f t="shared" si="199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11250</v>
      </c>
      <c r="F97" s="267">
        <f>Q89</f>
        <v>3800</v>
      </c>
      <c r="G97" s="267">
        <f>Z89</f>
        <v>3150</v>
      </c>
      <c r="H97" s="268">
        <f>AI89</f>
        <v>4300</v>
      </c>
      <c r="J97" s="282" t="str">
        <f t="shared" si="199"/>
        <v>OK</v>
      </c>
    </row>
    <row r="98" spans="2:10" x14ac:dyDescent="0.2">
      <c r="B98" s="507"/>
      <c r="C98" s="521" t="s">
        <v>189</v>
      </c>
      <c r="D98" s="522"/>
      <c r="E98" s="265">
        <f>SUM(E97)</f>
        <v>11250</v>
      </c>
      <c r="F98" s="265">
        <f t="shared" ref="F98:H98" si="201">SUM(F97)</f>
        <v>3800</v>
      </c>
      <c r="G98" s="265">
        <f t="shared" si="201"/>
        <v>3150</v>
      </c>
      <c r="H98" s="266">
        <f t="shared" si="201"/>
        <v>4300</v>
      </c>
      <c r="J98" s="282" t="str">
        <f t="shared" si="199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2">SUMIF($I$7:$I$88,C100,$J$7:$J$88)</f>
        <v>12000</v>
      </c>
      <c r="F100" s="267">
        <f t="shared" ref="F100:F103" si="203">SUMIF($R$7:$R$88,C100,$S$7:$S$88)</f>
        <v>8000</v>
      </c>
      <c r="G100" s="267">
        <f t="shared" ref="G100:G103" si="204">SUMIF($AA$7:$AA$88,C100,$AB$7:$AB$88)</f>
        <v>2000</v>
      </c>
      <c r="H100" s="268">
        <f t="shared" ref="H100:H103" si="205">SUMIF($AJ$7:$AJ$88,C100,$AK$7:$AK$88)</f>
        <v>2000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2"/>
        <v>1000</v>
      </c>
      <c r="F101" s="267">
        <f t="shared" si="203"/>
        <v>0</v>
      </c>
      <c r="G101" s="267">
        <f t="shared" si="204"/>
        <v>500</v>
      </c>
      <c r="H101" s="268">
        <f t="shared" si="205"/>
        <v>500</v>
      </c>
      <c r="J101" s="282" t="str">
        <f t="shared" ref="J101:J103" si="206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2"/>
        <v>5950</v>
      </c>
      <c r="F102" s="267">
        <f t="shared" si="203"/>
        <v>800</v>
      </c>
      <c r="G102" s="267">
        <f t="shared" si="204"/>
        <v>2050</v>
      </c>
      <c r="H102" s="268">
        <f t="shared" si="205"/>
        <v>3100</v>
      </c>
      <c r="J102" s="282" t="str">
        <f t="shared" si="206"/>
        <v>OK</v>
      </c>
    </row>
    <row r="103" spans="2:10" x14ac:dyDescent="0.2">
      <c r="B103" s="523"/>
      <c r="C103" s="512" t="s">
        <v>201</v>
      </c>
      <c r="D103" s="513"/>
      <c r="E103" s="267">
        <f t="shared" si="202"/>
        <v>3600</v>
      </c>
      <c r="F103" s="267">
        <f t="shared" si="203"/>
        <v>1200</v>
      </c>
      <c r="G103" s="267">
        <f t="shared" si="204"/>
        <v>1200</v>
      </c>
      <c r="H103" s="268">
        <f t="shared" si="205"/>
        <v>1200</v>
      </c>
      <c r="J103" s="282" t="str">
        <f t="shared" si="206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28550</v>
      </c>
      <c r="F104" s="265">
        <f t="shared" ref="F104:H104" si="207">SUM(F99:F103)</f>
        <v>10000</v>
      </c>
      <c r="G104" s="265">
        <f t="shared" si="207"/>
        <v>5750</v>
      </c>
      <c r="H104" s="266">
        <f t="shared" si="207"/>
        <v>12800</v>
      </c>
      <c r="J104" s="282" t="str">
        <f t="shared" si="199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199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08">SUM(F105)</f>
        <v>0</v>
      </c>
      <c r="G106" s="269">
        <f t="shared" si="208"/>
        <v>0</v>
      </c>
      <c r="H106" s="270">
        <f t="shared" si="208"/>
        <v>2000</v>
      </c>
      <c r="J106" s="282" t="str">
        <f t="shared" si="199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94478.5</v>
      </c>
      <c r="F107" s="277">
        <f t="shared" ref="F107:H107" si="209">SUM(F106,F104,F98,F96,F94)</f>
        <v>32130.9</v>
      </c>
      <c r="G107" s="277">
        <f t="shared" si="209"/>
        <v>24551.3</v>
      </c>
      <c r="H107" s="278">
        <f t="shared" si="209"/>
        <v>37796.300000000003</v>
      </c>
      <c r="J107" s="283" t="str">
        <f t="shared" si="199"/>
        <v>OK</v>
      </c>
    </row>
    <row r="108" spans="2:10" ht="13.5" thickTop="1" x14ac:dyDescent="0.2">
      <c r="E108" s="274">
        <f>F107+G107+H107</f>
        <v>94478.5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105:B106"/>
    <mergeCell ref="C105:D105"/>
    <mergeCell ref="C106:D106"/>
    <mergeCell ref="B107:D107"/>
    <mergeCell ref="B97:B98"/>
    <mergeCell ref="C97:D97"/>
    <mergeCell ref="C98:D98"/>
    <mergeCell ref="B99:B104"/>
    <mergeCell ref="C99:D99"/>
    <mergeCell ref="C100:D100"/>
    <mergeCell ref="C101:D101"/>
    <mergeCell ref="C102:D102"/>
    <mergeCell ref="C103:D103"/>
    <mergeCell ref="C104:D104"/>
    <mergeCell ref="B93:B94"/>
    <mergeCell ref="C93:D93"/>
    <mergeCell ref="C94:D94"/>
    <mergeCell ref="B95:B96"/>
    <mergeCell ref="C95:D95"/>
    <mergeCell ref="C96:D96"/>
    <mergeCell ref="AI5:AI6"/>
    <mergeCell ref="AJ5:AK5"/>
    <mergeCell ref="AL5:AL6"/>
    <mergeCell ref="AM5:AM6"/>
    <mergeCell ref="B91:H91"/>
    <mergeCell ref="AF5:AG5"/>
    <mergeCell ref="AH5:AH6"/>
    <mergeCell ref="P5:P6"/>
    <mergeCell ref="G5:G6"/>
    <mergeCell ref="C92:D92"/>
    <mergeCell ref="Z5:Z6"/>
    <mergeCell ref="AA5:AB5"/>
    <mergeCell ref="AC5:AC6"/>
    <mergeCell ref="AD5:AD6"/>
    <mergeCell ref="Q5:Q6"/>
    <mergeCell ref="R5:S5"/>
    <mergeCell ref="T5:T6"/>
    <mergeCell ref="U5:U6"/>
    <mergeCell ref="W5:X5"/>
    <mergeCell ref="Y5:Y6"/>
    <mergeCell ref="H5:H6"/>
    <mergeCell ref="I5:J5"/>
    <mergeCell ref="K5:K6"/>
    <mergeCell ref="L5:L6"/>
    <mergeCell ref="N5:O5"/>
    <mergeCell ref="A5:A6"/>
    <mergeCell ref="B5:B6"/>
    <mergeCell ref="C5:C6"/>
    <mergeCell ref="D5:D6"/>
    <mergeCell ref="E5:F5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8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8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153</v>
      </c>
      <c r="B1" s="488" t="str">
        <f>VLOOKUP(A1,PARTNERS!$A$3:$H$12,2,FALSE)</f>
        <v>Cartagena</v>
      </c>
      <c r="C1" s="488"/>
      <c r="D1" s="488"/>
      <c r="E1" s="3" t="s">
        <v>11</v>
      </c>
      <c r="F1" s="248" t="str">
        <f>VLOOKUP(A1,PARTNERS!$A$3:$H$12,4,FALSE)</f>
        <v>ES</v>
      </c>
      <c r="G1" s="54"/>
      <c r="H1" s="492" t="s">
        <v>8</v>
      </c>
      <c r="I1" s="493"/>
      <c r="J1" s="493"/>
      <c r="K1" s="494"/>
      <c r="L1" s="246">
        <f>L89</f>
        <v>74197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20477.8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22614.6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31104.6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180</v>
      </c>
      <c r="G2" s="55"/>
      <c r="H2" s="483" t="s">
        <v>9</v>
      </c>
      <c r="I2" s="484"/>
      <c r="J2" s="524"/>
      <c r="K2" s="83">
        <f>VLOOKUP(A1,PARTNERS!A3:H12,8,FALSE)</f>
        <v>0.7</v>
      </c>
      <c r="L2" s="247">
        <f>L1*$K2</f>
        <v>51937.899999999994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14334.46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15830.219999999998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21773.219999999998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0.30000000000000004</v>
      </c>
      <c r="L3" s="247">
        <f>L1*$K3</f>
        <v>22259.100000000002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6143.3400000000011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6784.380000000001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9331.380000000001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STAFF_DAYS!G8</f>
        <v>9</v>
      </c>
      <c r="F8" s="90">
        <f>SUM(F9:F13)</f>
        <v>1620</v>
      </c>
      <c r="G8" s="90">
        <f t="shared" ref="G8:L8" si="1">SUM(G9:G13)</f>
        <v>81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1701</v>
      </c>
      <c r="N8" s="159">
        <f>SUM(N9:N13)</f>
        <v>5</v>
      </c>
      <c r="O8" s="90">
        <f>SUM(O9:O13)</f>
        <v>900</v>
      </c>
      <c r="P8" s="90">
        <f t="shared" ref="P8:U8" si="2">SUM(P9:P13)</f>
        <v>45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945</v>
      </c>
      <c r="W8" s="159">
        <f>SUM(W9:W13)</f>
        <v>2</v>
      </c>
      <c r="X8" s="90">
        <f>SUM(X9:X13)</f>
        <v>360</v>
      </c>
      <c r="Y8" s="90">
        <f t="shared" ref="Y8:AD8" si="3">SUM(Y9:Y13)</f>
        <v>18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378</v>
      </c>
      <c r="AF8" s="159">
        <f>SUM(AF9:AF13)</f>
        <v>2</v>
      </c>
      <c r="AG8" s="90">
        <f>SUM(AG9:AG13)</f>
        <v>360</v>
      </c>
      <c r="AH8" s="90">
        <f t="shared" ref="AH8:AM8" si="4">SUM(AH9:AH13)</f>
        <v>18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378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STAFF_DAYS!G9</f>
        <v>1</v>
      </c>
      <c r="F9" s="94">
        <f>E9*F$2</f>
        <v>180</v>
      </c>
      <c r="G9" s="95">
        <f>F9*0.05</f>
        <v>9</v>
      </c>
      <c r="H9" s="96"/>
      <c r="I9" s="96"/>
      <c r="J9" s="96"/>
      <c r="K9" s="96">
        <v>0</v>
      </c>
      <c r="L9" s="150">
        <f>SUM(F9:K9)</f>
        <v>189</v>
      </c>
      <c r="N9" s="241">
        <v>1</v>
      </c>
      <c r="O9" s="95">
        <f>N9*F$2</f>
        <v>180</v>
      </c>
      <c r="P9" s="95">
        <f>O9*0.05</f>
        <v>9</v>
      </c>
      <c r="Q9" s="96"/>
      <c r="R9" s="96"/>
      <c r="S9" s="96"/>
      <c r="T9" s="96"/>
      <c r="U9" s="150">
        <f>SUM(O9:T9)</f>
        <v>189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STAFF_DAYS!G10</f>
        <v>1</v>
      </c>
      <c r="F10" s="94">
        <f t="shared" ref="F10:F13" si="6">E10*F$2</f>
        <v>180</v>
      </c>
      <c r="G10" s="95">
        <f t="shared" ref="G10:G13" si="7">F10*0.05</f>
        <v>9</v>
      </c>
      <c r="H10" s="96"/>
      <c r="I10" s="96"/>
      <c r="J10" s="96"/>
      <c r="K10" s="96"/>
      <c r="L10" s="150">
        <f t="shared" ref="L10:L13" si="8">SUM(F10:K10)</f>
        <v>189</v>
      </c>
      <c r="N10" s="241">
        <v>1</v>
      </c>
      <c r="O10" s="95">
        <f t="shared" ref="O10:O13" si="9">N10*F$2</f>
        <v>180</v>
      </c>
      <c r="P10" s="95">
        <f t="shared" ref="P10:P13" si="10">O10*0.05</f>
        <v>9</v>
      </c>
      <c r="Q10" s="96"/>
      <c r="R10" s="96"/>
      <c r="S10" s="96"/>
      <c r="T10" s="96"/>
      <c r="U10" s="150">
        <f t="shared" ref="U10:U13" si="11">SUM(O10:T10)</f>
        <v>189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STAFF_DAYS!G11</f>
        <v>2</v>
      </c>
      <c r="F11" s="94">
        <f t="shared" si="6"/>
        <v>360</v>
      </c>
      <c r="G11" s="95">
        <f t="shared" si="7"/>
        <v>18</v>
      </c>
      <c r="H11" s="96"/>
      <c r="I11" s="96"/>
      <c r="J11" s="96"/>
      <c r="K11" s="96"/>
      <c r="L11" s="150">
        <f t="shared" si="8"/>
        <v>378</v>
      </c>
      <c r="N11" s="241">
        <v>2</v>
      </c>
      <c r="O11" s="95">
        <f t="shared" si="9"/>
        <v>360</v>
      </c>
      <c r="P11" s="95">
        <f t="shared" si="10"/>
        <v>18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378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STAFF_DAYS!G12</f>
        <v>5</v>
      </c>
      <c r="F12" s="94">
        <f t="shared" si="6"/>
        <v>900</v>
      </c>
      <c r="G12" s="95">
        <f t="shared" si="7"/>
        <v>45</v>
      </c>
      <c r="H12" s="96"/>
      <c r="I12" s="96"/>
      <c r="J12" s="96"/>
      <c r="K12" s="96"/>
      <c r="L12" s="150">
        <f t="shared" si="8"/>
        <v>945</v>
      </c>
      <c r="N12" s="241">
        <v>1</v>
      </c>
      <c r="O12" s="95">
        <f t="shared" si="9"/>
        <v>180</v>
      </c>
      <c r="P12" s="95">
        <f t="shared" si="10"/>
        <v>9</v>
      </c>
      <c r="Q12" s="96"/>
      <c r="R12" s="96" t="str">
        <f t="shared" si="18"/>
        <v/>
      </c>
      <c r="S12" s="96"/>
      <c r="T12" s="96"/>
      <c r="U12" s="150">
        <f t="shared" si="11"/>
        <v>189</v>
      </c>
      <c r="W12" s="241">
        <v>2</v>
      </c>
      <c r="X12" s="95">
        <f t="shared" si="12"/>
        <v>360</v>
      </c>
      <c r="Y12" s="95">
        <f t="shared" si="13"/>
        <v>18</v>
      </c>
      <c r="Z12" s="96"/>
      <c r="AA12" s="96" t="str">
        <f t="shared" si="19"/>
        <v/>
      </c>
      <c r="AB12" s="96"/>
      <c r="AC12" s="96"/>
      <c r="AD12" s="150">
        <f t="shared" si="14"/>
        <v>378</v>
      </c>
      <c r="AF12" s="241">
        <v>2</v>
      </c>
      <c r="AG12" s="95">
        <f t="shared" si="15"/>
        <v>360</v>
      </c>
      <c r="AH12" s="95">
        <f t="shared" si="16"/>
        <v>18</v>
      </c>
      <c r="AI12" s="96"/>
      <c r="AJ12" s="96" t="str">
        <f t="shared" si="20"/>
        <v/>
      </c>
      <c r="AK12" s="96"/>
      <c r="AL12" s="96"/>
      <c r="AM12" s="150">
        <f t="shared" si="17"/>
        <v>378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STAFF_DAYS!G13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STAFF_DAYS!G14</f>
        <v>3</v>
      </c>
      <c r="F14" s="90">
        <f>SUM(F15:F19)</f>
        <v>540</v>
      </c>
      <c r="G14" s="90">
        <f t="shared" ref="G14:H14" si="21">SUM(G15:G19)</f>
        <v>27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567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180</v>
      </c>
      <c r="Y14" s="90">
        <f t="shared" ref="Y14:AD14" si="24">SUM(Y15:Y19)</f>
        <v>9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189</v>
      </c>
      <c r="AF14" s="159">
        <f>SUM(AF15:AF19)</f>
        <v>2</v>
      </c>
      <c r="AG14" s="90">
        <f>SUM(AG15:AG19)</f>
        <v>360</v>
      </c>
      <c r="AH14" s="90">
        <f t="shared" ref="AH14:AM14" si="25">SUM(AH15:AH19)</f>
        <v>18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378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STAFF_DAYS!G15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STAFF_DAYS!G16</f>
        <v>2</v>
      </c>
      <c r="F16" s="94">
        <f t="shared" si="26"/>
        <v>360</v>
      </c>
      <c r="G16" s="95">
        <f t="shared" si="27"/>
        <v>18</v>
      </c>
      <c r="H16" s="96"/>
      <c r="I16" s="96"/>
      <c r="J16" s="96"/>
      <c r="K16" s="96"/>
      <c r="L16" s="150">
        <f t="shared" si="28"/>
        <v>378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180</v>
      </c>
      <c r="Y16" s="95">
        <f t="shared" si="33"/>
        <v>9</v>
      </c>
      <c r="Z16" s="96"/>
      <c r="AA16" s="96" t="str">
        <f t="shared" si="19"/>
        <v/>
      </c>
      <c r="AB16" s="96"/>
      <c r="AC16" s="96"/>
      <c r="AD16" s="150">
        <f t="shared" si="34"/>
        <v>189</v>
      </c>
      <c r="AF16" s="241">
        <v>1</v>
      </c>
      <c r="AG16" s="95">
        <f t="shared" si="35"/>
        <v>180</v>
      </c>
      <c r="AH16" s="95">
        <f t="shared" si="36"/>
        <v>9</v>
      </c>
      <c r="AI16" s="96"/>
      <c r="AJ16" s="96" t="str">
        <f t="shared" si="20"/>
        <v/>
      </c>
      <c r="AK16" s="96"/>
      <c r="AL16" s="96"/>
      <c r="AM16" s="150">
        <f t="shared" si="37"/>
        <v>189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STAFF_DAYS!G17</f>
        <v>1</v>
      </c>
      <c r="F17" s="94">
        <f t="shared" si="26"/>
        <v>180</v>
      </c>
      <c r="G17" s="95">
        <f t="shared" si="27"/>
        <v>9</v>
      </c>
      <c r="H17" s="96"/>
      <c r="I17" s="96"/>
      <c r="J17" s="96"/>
      <c r="K17" s="96"/>
      <c r="L17" s="150">
        <f t="shared" si="28"/>
        <v>189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180</v>
      </c>
      <c r="AH17" s="95">
        <f t="shared" si="36"/>
        <v>9</v>
      </c>
      <c r="AI17" s="96"/>
      <c r="AJ17" s="96" t="str">
        <f t="shared" si="20"/>
        <v/>
      </c>
      <c r="AK17" s="96"/>
      <c r="AL17" s="96"/>
      <c r="AM17" s="150">
        <f t="shared" si="37"/>
        <v>189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STAFF_DAYS!G18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STAFF_DAYS!G19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STAFF_DAYS!G20</f>
        <v>9</v>
      </c>
      <c r="F20" s="90">
        <f>SUM(F21:F25)</f>
        <v>1620</v>
      </c>
      <c r="G20" s="90">
        <f t="shared" ref="G20:H20" si="38">SUM(G21:G25)</f>
        <v>81</v>
      </c>
      <c r="H20" s="90">
        <f t="shared" si="38"/>
        <v>0</v>
      </c>
      <c r="I20" s="90"/>
      <c r="J20" s="90">
        <f t="shared" ref="J20:L20" si="39">SUM(J21:J25)</f>
        <v>3000</v>
      </c>
      <c r="K20" s="90">
        <f t="shared" si="39"/>
        <v>0</v>
      </c>
      <c r="L20" s="91">
        <f t="shared" si="39"/>
        <v>4701</v>
      </c>
      <c r="N20" s="159">
        <f>SUM(N21:N25)</f>
        <v>2</v>
      </c>
      <c r="O20" s="90">
        <f>SUM(O21:O25)</f>
        <v>360</v>
      </c>
      <c r="P20" s="90">
        <f t="shared" ref="P20:U20" si="40">SUM(P21:P25)</f>
        <v>18</v>
      </c>
      <c r="Q20" s="90">
        <f t="shared" si="40"/>
        <v>0</v>
      </c>
      <c r="R20" s="90"/>
      <c r="S20" s="90">
        <f t="shared" si="40"/>
        <v>1000</v>
      </c>
      <c r="T20" s="90">
        <f t="shared" si="40"/>
        <v>0</v>
      </c>
      <c r="U20" s="91">
        <f t="shared" si="40"/>
        <v>1378</v>
      </c>
      <c r="W20" s="159">
        <f>SUM(W21:W25)</f>
        <v>3</v>
      </c>
      <c r="X20" s="90">
        <f>SUM(X21:X25)</f>
        <v>540</v>
      </c>
      <c r="Y20" s="90">
        <f t="shared" ref="Y20:AD20" si="41">SUM(Y21:Y25)</f>
        <v>27</v>
      </c>
      <c r="Z20" s="90">
        <f t="shared" si="41"/>
        <v>0</v>
      </c>
      <c r="AA20" s="90"/>
      <c r="AB20" s="90">
        <f t="shared" si="41"/>
        <v>1000</v>
      </c>
      <c r="AC20" s="90">
        <f t="shared" si="41"/>
        <v>0</v>
      </c>
      <c r="AD20" s="91">
        <f t="shared" si="41"/>
        <v>1567</v>
      </c>
      <c r="AF20" s="159">
        <f>SUM(AF21:AF25)</f>
        <v>4</v>
      </c>
      <c r="AG20" s="90">
        <f>SUM(AG21:AG25)</f>
        <v>720</v>
      </c>
      <c r="AH20" s="90">
        <f t="shared" ref="AH20:AM20" si="42">SUM(AH21:AH25)</f>
        <v>36</v>
      </c>
      <c r="AI20" s="90">
        <f t="shared" si="42"/>
        <v>0</v>
      </c>
      <c r="AJ20" s="90"/>
      <c r="AK20" s="90">
        <f t="shared" si="42"/>
        <v>1000</v>
      </c>
      <c r="AL20" s="90">
        <f t="shared" si="42"/>
        <v>0</v>
      </c>
      <c r="AM20" s="91">
        <f t="shared" si="42"/>
        <v>1756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STAFF_DAYS!G21</f>
        <v>6</v>
      </c>
      <c r="F21" s="94">
        <f t="shared" ref="F21:F25" si="43">E21*F$2</f>
        <v>1080</v>
      </c>
      <c r="G21" s="95">
        <f t="shared" ref="G21:G25" si="44">F21*0.05</f>
        <v>54</v>
      </c>
      <c r="H21" s="96"/>
      <c r="I21" s="96" t="s">
        <v>201</v>
      </c>
      <c r="J21" s="96">
        <v>3000</v>
      </c>
      <c r="K21" s="96"/>
      <c r="L21" s="150">
        <f t="shared" ref="L21:L25" si="45">SUM(F21:K21)</f>
        <v>4134</v>
      </c>
      <c r="N21" s="241">
        <v>2</v>
      </c>
      <c r="O21" s="95">
        <f t="shared" ref="O21:O25" si="46">N21*F$2</f>
        <v>360</v>
      </c>
      <c r="P21" s="95">
        <f t="shared" ref="P21:P25" si="47">O21*0.05</f>
        <v>18</v>
      </c>
      <c r="Q21" s="96"/>
      <c r="R21" s="96" t="str">
        <f t="shared" si="18"/>
        <v>First Level Control</v>
      </c>
      <c r="S21" s="96">
        <v>1000</v>
      </c>
      <c r="T21" s="96"/>
      <c r="U21" s="150">
        <f t="shared" ref="U21:U25" si="48">SUM(O21:T21)</f>
        <v>1378</v>
      </c>
      <c r="W21" s="241">
        <v>2</v>
      </c>
      <c r="X21" s="95">
        <f t="shared" ref="X21:X25" si="49">W21*F$2</f>
        <v>360</v>
      </c>
      <c r="Y21" s="95">
        <f t="shared" ref="Y21:Y25" si="50">X21*0.05</f>
        <v>18</v>
      </c>
      <c r="Z21" s="96"/>
      <c r="AA21" s="96" t="str">
        <f t="shared" si="19"/>
        <v>First Level Control</v>
      </c>
      <c r="AB21" s="96">
        <v>1000</v>
      </c>
      <c r="AC21" s="96"/>
      <c r="AD21" s="150">
        <f t="shared" ref="AD21:AD25" si="51">SUM(X21:AC21)</f>
        <v>1378</v>
      </c>
      <c r="AF21" s="241">
        <v>2</v>
      </c>
      <c r="AG21" s="95">
        <f t="shared" ref="AG21:AG25" si="52">AF21*F$2</f>
        <v>360</v>
      </c>
      <c r="AH21" s="95">
        <f t="shared" ref="AH21:AH25" si="53">AG21*0.05</f>
        <v>18</v>
      </c>
      <c r="AI21" s="96"/>
      <c r="AJ21" s="96" t="str">
        <f t="shared" si="20"/>
        <v>First Level Control</v>
      </c>
      <c r="AK21" s="96">
        <v>1000</v>
      </c>
      <c r="AL21" s="96"/>
      <c r="AM21" s="150">
        <f t="shared" ref="AM21:AM25" si="54">SUM(AG21:AL21)</f>
        <v>1378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STAFF_DAYS!G22</f>
        <v>2</v>
      </c>
      <c r="F22" s="94">
        <f t="shared" si="43"/>
        <v>360</v>
      </c>
      <c r="G22" s="95">
        <f t="shared" si="44"/>
        <v>18</v>
      </c>
      <c r="H22" s="96"/>
      <c r="I22" s="96"/>
      <c r="J22" s="96"/>
      <c r="K22" s="96"/>
      <c r="L22" s="150">
        <f t="shared" si="45"/>
        <v>378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180</v>
      </c>
      <c r="Y22" s="95">
        <f t="shared" si="50"/>
        <v>9</v>
      </c>
      <c r="Z22" s="96"/>
      <c r="AA22" s="96" t="str">
        <f t="shared" si="19"/>
        <v/>
      </c>
      <c r="AB22" s="96"/>
      <c r="AC22" s="96"/>
      <c r="AD22" s="150">
        <f t="shared" si="51"/>
        <v>189</v>
      </c>
      <c r="AF22" s="241">
        <v>1</v>
      </c>
      <c r="AG22" s="95">
        <f t="shared" si="52"/>
        <v>180</v>
      </c>
      <c r="AH22" s="95">
        <f t="shared" si="53"/>
        <v>9</v>
      </c>
      <c r="AI22" s="96"/>
      <c r="AJ22" s="96" t="str">
        <f t="shared" si="20"/>
        <v/>
      </c>
      <c r="AK22" s="96"/>
      <c r="AL22" s="96"/>
      <c r="AM22" s="150">
        <f t="shared" si="54"/>
        <v>189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STAFF_DAYS!G23</f>
        <v>1</v>
      </c>
      <c r="F23" s="94">
        <f t="shared" si="43"/>
        <v>180</v>
      </c>
      <c r="G23" s="95">
        <f t="shared" si="44"/>
        <v>9</v>
      </c>
      <c r="H23" s="96"/>
      <c r="I23" s="96"/>
      <c r="J23" s="96"/>
      <c r="K23" s="96"/>
      <c r="L23" s="150">
        <f t="shared" si="45"/>
        <v>189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180</v>
      </c>
      <c r="AH23" s="95">
        <f t="shared" si="53"/>
        <v>9</v>
      </c>
      <c r="AI23" s="96"/>
      <c r="AJ23" s="96" t="str">
        <f t="shared" si="20"/>
        <v/>
      </c>
      <c r="AK23" s="96"/>
      <c r="AL23" s="96"/>
      <c r="AM23" s="150">
        <f t="shared" si="54"/>
        <v>189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STAFF_DAYS!G24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STAFF_DAYS!G25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STAFF_DAYS!G26</f>
        <v>21</v>
      </c>
      <c r="F26" s="104">
        <f>SUM(F8,F14,F20)</f>
        <v>3780</v>
      </c>
      <c r="G26" s="104">
        <f t="shared" ref="G26:L26" si="55">SUM(G8,G14,G20)</f>
        <v>189</v>
      </c>
      <c r="H26" s="104">
        <f t="shared" si="55"/>
        <v>0</v>
      </c>
      <c r="I26" s="104"/>
      <c r="J26" s="104">
        <f t="shared" si="55"/>
        <v>3000</v>
      </c>
      <c r="K26" s="104">
        <f t="shared" si="55"/>
        <v>0</v>
      </c>
      <c r="L26" s="105">
        <f t="shared" si="55"/>
        <v>6969</v>
      </c>
      <c r="N26" s="160">
        <f>SUM(N8,N14,N20)</f>
        <v>7</v>
      </c>
      <c r="O26" s="104">
        <f>SUM(O8,O14,O20)</f>
        <v>1260</v>
      </c>
      <c r="P26" s="104">
        <f t="shared" ref="P26:U26" si="56">SUM(P8,P14,P20)</f>
        <v>63</v>
      </c>
      <c r="Q26" s="104">
        <f t="shared" si="56"/>
        <v>0</v>
      </c>
      <c r="R26" s="104"/>
      <c r="S26" s="104">
        <f t="shared" si="56"/>
        <v>1000</v>
      </c>
      <c r="T26" s="104">
        <f t="shared" si="56"/>
        <v>0</v>
      </c>
      <c r="U26" s="105">
        <f t="shared" si="56"/>
        <v>2323</v>
      </c>
      <c r="W26" s="160">
        <f>SUM(W8,W14,W20)</f>
        <v>6</v>
      </c>
      <c r="X26" s="104">
        <f>SUM(X8,X14,X20)</f>
        <v>1080</v>
      </c>
      <c r="Y26" s="104">
        <f t="shared" ref="Y26:AD26" si="57">SUM(Y8,Y14,Y20)</f>
        <v>54</v>
      </c>
      <c r="Z26" s="104">
        <f t="shared" si="57"/>
        <v>0</v>
      </c>
      <c r="AA26" s="104"/>
      <c r="AB26" s="104">
        <f t="shared" si="57"/>
        <v>1000</v>
      </c>
      <c r="AC26" s="104">
        <f t="shared" si="57"/>
        <v>0</v>
      </c>
      <c r="AD26" s="105">
        <f t="shared" si="57"/>
        <v>2134</v>
      </c>
      <c r="AF26" s="160">
        <f>SUM(AF8,AF14,AF20)</f>
        <v>8</v>
      </c>
      <c r="AG26" s="104">
        <f>SUM(AG8,AG14,AG20)</f>
        <v>1440</v>
      </c>
      <c r="AH26" s="104">
        <f t="shared" ref="AH26:AM26" si="58">SUM(AH8,AH14,AH20)</f>
        <v>72</v>
      </c>
      <c r="AI26" s="104">
        <f t="shared" si="58"/>
        <v>0</v>
      </c>
      <c r="AJ26" s="104"/>
      <c r="AK26" s="104">
        <f t="shared" si="58"/>
        <v>1000</v>
      </c>
      <c r="AL26" s="104">
        <f t="shared" si="58"/>
        <v>0</v>
      </c>
      <c r="AM26" s="105">
        <f t="shared" si="58"/>
        <v>2512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STAFF_DAYS!G27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STAFF_DAYS!G28</f>
        <v>87</v>
      </c>
      <c r="F28" s="110">
        <f>SUM(F29:F43)</f>
        <v>15660</v>
      </c>
      <c r="G28" s="110">
        <f t="shared" ref="G28:L28" si="59">SUM(G29:G43)</f>
        <v>783</v>
      </c>
      <c r="H28" s="110">
        <f t="shared" si="59"/>
        <v>12300</v>
      </c>
      <c r="I28" s="110"/>
      <c r="J28" s="110">
        <f t="shared" si="59"/>
        <v>13200</v>
      </c>
      <c r="K28" s="110">
        <f t="shared" si="59"/>
        <v>0</v>
      </c>
      <c r="L28" s="111">
        <f t="shared" si="59"/>
        <v>41943</v>
      </c>
      <c r="N28" s="161">
        <f>SUM(N29:N43)</f>
        <v>29</v>
      </c>
      <c r="O28" s="110">
        <f>SUM(O29:O43)</f>
        <v>5220</v>
      </c>
      <c r="P28" s="110">
        <f t="shared" ref="P28:U28" si="60">SUM(P29:P43)</f>
        <v>261</v>
      </c>
      <c r="Q28" s="110">
        <f t="shared" si="60"/>
        <v>6200</v>
      </c>
      <c r="R28" s="110"/>
      <c r="S28" s="110">
        <f t="shared" ref="S28" si="61">SUM(S29:S43)</f>
        <v>1900</v>
      </c>
      <c r="T28" s="110">
        <f t="shared" si="60"/>
        <v>0</v>
      </c>
      <c r="U28" s="111">
        <f t="shared" si="60"/>
        <v>13581</v>
      </c>
      <c r="W28" s="161">
        <f>SUM(W29:W43)</f>
        <v>29</v>
      </c>
      <c r="X28" s="110">
        <f>SUM(X29:X43)</f>
        <v>5220</v>
      </c>
      <c r="Y28" s="110">
        <f t="shared" ref="Y28:AD28" si="62">SUM(Y29:Y43)</f>
        <v>261</v>
      </c>
      <c r="Z28" s="110">
        <f t="shared" si="62"/>
        <v>1700</v>
      </c>
      <c r="AA28" s="110"/>
      <c r="AB28" s="110">
        <f t="shared" ref="AB28" si="63">SUM(AB29:AB43)</f>
        <v>7700</v>
      </c>
      <c r="AC28" s="110">
        <f t="shared" si="62"/>
        <v>0</v>
      </c>
      <c r="AD28" s="111">
        <f t="shared" si="62"/>
        <v>14881</v>
      </c>
      <c r="AF28" s="161">
        <f>SUM(AF29:AF43)</f>
        <v>29</v>
      </c>
      <c r="AG28" s="110">
        <f>SUM(AG29:AG43)</f>
        <v>5220</v>
      </c>
      <c r="AH28" s="110">
        <f t="shared" ref="AH28:AM28" si="64">SUM(AH29:AH43)</f>
        <v>261</v>
      </c>
      <c r="AI28" s="110">
        <f t="shared" si="64"/>
        <v>4400</v>
      </c>
      <c r="AJ28" s="110"/>
      <c r="AK28" s="110">
        <f t="shared" ref="AK28" si="65">SUM(AK29:AK43)</f>
        <v>3600</v>
      </c>
      <c r="AL28" s="110">
        <f t="shared" si="64"/>
        <v>0</v>
      </c>
      <c r="AM28" s="111">
        <f t="shared" si="64"/>
        <v>13481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STAFF_DAYS!G29</f>
        <v>4</v>
      </c>
      <c r="F29" s="114">
        <f t="shared" ref="F29:F43" si="66">E29*F$2</f>
        <v>720</v>
      </c>
      <c r="G29" s="115">
        <f t="shared" ref="G29:G43" si="67">F29*0.05</f>
        <v>36</v>
      </c>
      <c r="H29" s="116"/>
      <c r="I29" s="116"/>
      <c r="J29" s="116"/>
      <c r="K29" s="116"/>
      <c r="L29" s="152">
        <f t="shared" ref="L29:L43" si="68">SUM(F29:K29)</f>
        <v>756</v>
      </c>
      <c r="N29" s="242">
        <f>E29</f>
        <v>4</v>
      </c>
      <c r="O29" s="115">
        <f t="shared" ref="O29:O43" si="69">N29*F$2</f>
        <v>720</v>
      </c>
      <c r="P29" s="115">
        <f t="shared" ref="P29:P43" si="70">O29*0.05</f>
        <v>36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756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STAFF_DAYS!G30</f>
        <v>3</v>
      </c>
      <c r="F30" s="114">
        <f t="shared" si="66"/>
        <v>540</v>
      </c>
      <c r="G30" s="115">
        <f t="shared" si="67"/>
        <v>27</v>
      </c>
      <c r="H30" s="116"/>
      <c r="I30" s="116"/>
      <c r="J30" s="116"/>
      <c r="K30" s="116"/>
      <c r="L30" s="152">
        <f t="shared" si="68"/>
        <v>567</v>
      </c>
      <c r="N30" s="242">
        <f t="shared" ref="N30:N32" si="81">E30</f>
        <v>3</v>
      </c>
      <c r="O30" s="115">
        <f t="shared" si="69"/>
        <v>540</v>
      </c>
      <c r="P30" s="115">
        <f t="shared" si="70"/>
        <v>27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567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STAFF_DAYS!G31</f>
        <v>8</v>
      </c>
      <c r="F31" s="114">
        <f t="shared" si="66"/>
        <v>1440</v>
      </c>
      <c r="G31" s="115">
        <f t="shared" si="67"/>
        <v>72</v>
      </c>
      <c r="H31" s="116">
        <v>1800</v>
      </c>
      <c r="I31" s="116" t="s">
        <v>206</v>
      </c>
      <c r="J31" s="116">
        <v>900</v>
      </c>
      <c r="K31" s="116"/>
      <c r="L31" s="152">
        <f t="shared" si="68"/>
        <v>4212</v>
      </c>
      <c r="N31" s="242">
        <f t="shared" si="81"/>
        <v>8</v>
      </c>
      <c r="O31" s="115">
        <f t="shared" si="69"/>
        <v>1440</v>
      </c>
      <c r="P31" s="115">
        <f t="shared" si="70"/>
        <v>72</v>
      </c>
      <c r="Q31" s="116">
        <f t="shared" si="82"/>
        <v>1800</v>
      </c>
      <c r="R31" s="116" t="str">
        <f t="shared" si="71"/>
        <v>Exp. &amp; non-staff Travel</v>
      </c>
      <c r="S31" s="116">
        <f>J31</f>
        <v>900</v>
      </c>
      <c r="T31" s="116"/>
      <c r="U31" s="152">
        <f t="shared" si="72"/>
        <v>4212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STAFF_DAYS!G32</f>
        <v>6</v>
      </c>
      <c r="F32" s="114">
        <f t="shared" si="66"/>
        <v>1080</v>
      </c>
      <c r="G32" s="115">
        <f t="shared" si="67"/>
        <v>54</v>
      </c>
      <c r="H32" s="116">
        <v>2200</v>
      </c>
      <c r="I32" s="116" t="s">
        <v>206</v>
      </c>
      <c r="J32" s="116">
        <v>1000</v>
      </c>
      <c r="K32" s="116"/>
      <c r="L32" s="152">
        <f t="shared" si="68"/>
        <v>4334</v>
      </c>
      <c r="N32" s="242">
        <f t="shared" si="81"/>
        <v>6</v>
      </c>
      <c r="O32" s="115">
        <f t="shared" si="69"/>
        <v>1080</v>
      </c>
      <c r="P32" s="115">
        <f t="shared" si="70"/>
        <v>54</v>
      </c>
      <c r="Q32" s="116">
        <f t="shared" si="82"/>
        <v>2200</v>
      </c>
      <c r="R32" s="116" t="str">
        <f t="shared" si="71"/>
        <v>Exp. &amp; non-staff Travel</v>
      </c>
      <c r="S32" s="116">
        <f>J32</f>
        <v>1000</v>
      </c>
      <c r="T32" s="116"/>
      <c r="U32" s="152">
        <f t="shared" si="72"/>
        <v>4334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STAFF_DAYS!G33</f>
        <v>6</v>
      </c>
      <c r="F33" s="114">
        <f t="shared" si="66"/>
        <v>1080</v>
      </c>
      <c r="G33" s="115">
        <f t="shared" si="67"/>
        <v>54</v>
      </c>
      <c r="H33" s="116">
        <v>0</v>
      </c>
      <c r="I33" s="116" t="s">
        <v>204</v>
      </c>
      <c r="J33" s="116">
        <v>6000</v>
      </c>
      <c r="K33" s="116"/>
      <c r="L33" s="152">
        <f t="shared" si="68"/>
        <v>7134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Ext. Meeting Organisation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1080</v>
      </c>
      <c r="Y33" s="115">
        <f t="shared" si="74"/>
        <v>54</v>
      </c>
      <c r="Z33" s="116" cm="1">
        <f t="array" ref="Z33:Z36">H33:H36</f>
        <v>0</v>
      </c>
      <c r="AA33" s="116" t="str">
        <f t="shared" si="75"/>
        <v>Ext. Meeting Organisation</v>
      </c>
      <c r="AB33" s="116" cm="1">
        <f t="array" ref="AB33:AB36">J33:J36</f>
        <v>6000</v>
      </c>
      <c r="AC33" s="116"/>
      <c r="AD33" s="152">
        <f t="shared" si="76"/>
        <v>7134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Ext. Meeting Organisation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STAFF_DAYS!G34</f>
        <v>6</v>
      </c>
      <c r="F34" s="114">
        <f t="shared" si="66"/>
        <v>1080</v>
      </c>
      <c r="G34" s="115">
        <f t="shared" si="67"/>
        <v>54</v>
      </c>
      <c r="H34" s="116">
        <v>800</v>
      </c>
      <c r="I34" s="116" t="s">
        <v>206</v>
      </c>
      <c r="J34" s="116">
        <v>800</v>
      </c>
      <c r="K34" s="116"/>
      <c r="L34" s="152">
        <f t="shared" si="68"/>
        <v>2734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Exp. &amp; non-staff Travel</v>
      </c>
      <c r="S34" s="116"/>
      <c r="T34" s="116"/>
      <c r="U34" s="152">
        <f t="shared" si="72"/>
        <v>0</v>
      </c>
      <c r="W34" s="242">
        <v>6</v>
      </c>
      <c r="X34" s="115">
        <f t="shared" si="73"/>
        <v>1080</v>
      </c>
      <c r="Y34" s="115">
        <f t="shared" si="74"/>
        <v>54</v>
      </c>
      <c r="Z34" s="116">
        <v>800</v>
      </c>
      <c r="AA34" s="116" t="str">
        <f t="shared" si="75"/>
        <v>Exp. &amp; non-staff Travel</v>
      </c>
      <c r="AB34" s="116">
        <v>800</v>
      </c>
      <c r="AC34" s="116"/>
      <c r="AD34" s="152">
        <f t="shared" si="76"/>
        <v>2734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Exp. &amp; non-staff Travel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STAFF_DAYS!G35</f>
        <v>6</v>
      </c>
      <c r="F35" s="114">
        <f t="shared" si="66"/>
        <v>1080</v>
      </c>
      <c r="G35" s="115">
        <f t="shared" si="67"/>
        <v>54</v>
      </c>
      <c r="H35" s="116">
        <v>900</v>
      </c>
      <c r="I35" s="116" t="s">
        <v>206</v>
      </c>
      <c r="J35" s="116">
        <v>900</v>
      </c>
      <c r="K35" s="116"/>
      <c r="L35" s="152">
        <f t="shared" si="68"/>
        <v>2934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Exp. &amp; non-staff Travel</v>
      </c>
      <c r="S35" s="116"/>
      <c r="T35" s="116"/>
      <c r="U35" s="152">
        <f t="shared" si="72"/>
        <v>0</v>
      </c>
      <c r="W35" s="242">
        <v>6</v>
      </c>
      <c r="X35" s="115">
        <f t="shared" si="73"/>
        <v>1080</v>
      </c>
      <c r="Y35" s="115">
        <f t="shared" si="74"/>
        <v>54</v>
      </c>
      <c r="Z35" s="116">
        <v>900</v>
      </c>
      <c r="AA35" s="116" t="str">
        <f t="shared" si="75"/>
        <v>Exp. &amp; non-staff Travel</v>
      </c>
      <c r="AB35" s="116">
        <v>900</v>
      </c>
      <c r="AC35" s="116"/>
      <c r="AD35" s="152">
        <f t="shared" si="76"/>
        <v>2934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Exp. &amp; non-staff Travel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STAFF_DAYS!G36</f>
        <v>6</v>
      </c>
      <c r="F36" s="114">
        <f t="shared" si="66"/>
        <v>1080</v>
      </c>
      <c r="G36" s="115">
        <f t="shared" si="67"/>
        <v>54</v>
      </c>
      <c r="H36" s="116">
        <v>0</v>
      </c>
      <c r="I36" s="116"/>
      <c r="J36" s="116"/>
      <c r="K36" s="116"/>
      <c r="L36" s="152">
        <f t="shared" si="68"/>
        <v>1134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/>
      </c>
      <c r="S36" s="116"/>
      <c r="T36" s="116"/>
      <c r="U36" s="152">
        <f t="shared" si="72"/>
        <v>0</v>
      </c>
      <c r="W36" s="242">
        <v>6</v>
      </c>
      <c r="X36" s="115">
        <f t="shared" si="73"/>
        <v>1080</v>
      </c>
      <c r="Y36" s="115">
        <f t="shared" si="74"/>
        <v>54</v>
      </c>
      <c r="Z36" s="116">
        <v>0</v>
      </c>
      <c r="AA36" s="116" t="str">
        <f t="shared" si="75"/>
        <v/>
      </c>
      <c r="AB36" s="116">
        <v>0</v>
      </c>
      <c r="AC36" s="116"/>
      <c r="AD36" s="152">
        <f t="shared" si="76"/>
        <v>1134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/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STAFF_DAYS!G37</f>
        <v>6</v>
      </c>
      <c r="F37" s="114">
        <f t="shared" si="66"/>
        <v>1080</v>
      </c>
      <c r="G37" s="115">
        <f t="shared" si="67"/>
        <v>54</v>
      </c>
      <c r="H37" s="116">
        <v>1450</v>
      </c>
      <c r="I37" s="116" t="s">
        <v>206</v>
      </c>
      <c r="J37" s="116">
        <v>1450</v>
      </c>
      <c r="K37" s="116"/>
      <c r="L37" s="152">
        <f t="shared" si="68"/>
        <v>4034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1080</v>
      </c>
      <c r="AH37" s="115">
        <f t="shared" si="78"/>
        <v>54</v>
      </c>
      <c r="AI37" s="116" cm="1">
        <f t="array" ref="AI37:AI40">H37:H40</f>
        <v>1450</v>
      </c>
      <c r="AJ37" s="116" t="str">
        <f t="shared" si="79"/>
        <v>Exp. &amp; non-staff Travel</v>
      </c>
      <c r="AK37" s="116" cm="1">
        <f t="array" ref="AK37:AK40">J37:J40</f>
        <v>1450</v>
      </c>
      <c r="AL37" s="116"/>
      <c r="AM37" s="152">
        <f t="shared" si="80"/>
        <v>4034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STAFF_DAYS!G38</f>
        <v>6</v>
      </c>
      <c r="F38" s="114">
        <f t="shared" si="66"/>
        <v>1080</v>
      </c>
      <c r="G38" s="115">
        <f t="shared" si="67"/>
        <v>54</v>
      </c>
      <c r="H38" s="116">
        <v>750</v>
      </c>
      <c r="I38" s="116" t="s">
        <v>206</v>
      </c>
      <c r="J38" s="116">
        <v>750</v>
      </c>
      <c r="K38" s="116"/>
      <c r="L38" s="152">
        <f t="shared" si="68"/>
        <v>2634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>Exp. &amp; non-staff Travel</v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>Exp. &amp; non-staff Travel</v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1080</v>
      </c>
      <c r="AH38" s="115">
        <f t="shared" si="78"/>
        <v>54</v>
      </c>
      <c r="AI38" s="116">
        <v>750</v>
      </c>
      <c r="AJ38" s="116" t="str">
        <f t="shared" si="79"/>
        <v>Exp. &amp; non-staff Travel</v>
      </c>
      <c r="AK38" s="116">
        <v>750</v>
      </c>
      <c r="AL38" s="116"/>
      <c r="AM38" s="152">
        <f t="shared" si="80"/>
        <v>2634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STAFF_DAYS!G39</f>
        <v>6</v>
      </c>
      <c r="F39" s="114">
        <f t="shared" si="66"/>
        <v>1080</v>
      </c>
      <c r="G39" s="115">
        <f t="shared" si="67"/>
        <v>54</v>
      </c>
      <c r="H39" s="116">
        <v>1500</v>
      </c>
      <c r="I39" s="116" t="s">
        <v>206</v>
      </c>
      <c r="J39" s="116">
        <v>700</v>
      </c>
      <c r="K39" s="116"/>
      <c r="L39" s="152">
        <f t="shared" si="68"/>
        <v>3334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1080</v>
      </c>
      <c r="AH39" s="115">
        <f t="shared" si="78"/>
        <v>54</v>
      </c>
      <c r="AI39" s="116">
        <v>1500</v>
      </c>
      <c r="AJ39" s="116" t="str">
        <f t="shared" si="79"/>
        <v>Exp. &amp; non-staff Travel</v>
      </c>
      <c r="AK39" s="116">
        <v>700</v>
      </c>
      <c r="AL39" s="116"/>
      <c r="AM39" s="152">
        <f t="shared" si="80"/>
        <v>3334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STAFF_DAYS!G40</f>
        <v>6</v>
      </c>
      <c r="F40" s="114">
        <f t="shared" si="66"/>
        <v>1080</v>
      </c>
      <c r="G40" s="115">
        <f t="shared" si="67"/>
        <v>54</v>
      </c>
      <c r="H40" s="116">
        <v>700</v>
      </c>
      <c r="I40" s="116" t="s">
        <v>206</v>
      </c>
      <c r="J40" s="116">
        <v>700</v>
      </c>
      <c r="K40" s="116"/>
      <c r="L40" s="152">
        <f t="shared" si="68"/>
        <v>2534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1080</v>
      </c>
      <c r="AH40" s="115">
        <f t="shared" si="78"/>
        <v>54</v>
      </c>
      <c r="AI40" s="116">
        <v>700</v>
      </c>
      <c r="AJ40" s="116" t="str">
        <f t="shared" si="79"/>
        <v>Exp. &amp; non-staff Travel</v>
      </c>
      <c r="AK40" s="116">
        <v>700</v>
      </c>
      <c r="AL40" s="116"/>
      <c r="AM40" s="152">
        <f t="shared" si="80"/>
        <v>2534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STAFF_DAYS!G41</f>
        <v>6</v>
      </c>
      <c r="F41" s="114">
        <f t="shared" si="66"/>
        <v>1080</v>
      </c>
      <c r="G41" s="115">
        <f t="shared" si="67"/>
        <v>54</v>
      </c>
      <c r="H41" s="116"/>
      <c r="I41" s="116"/>
      <c r="J41" s="116"/>
      <c r="K41" s="116"/>
      <c r="L41" s="152">
        <f t="shared" si="68"/>
        <v>1134</v>
      </c>
      <c r="N41" s="242">
        <f>E41/3</f>
        <v>2</v>
      </c>
      <c r="O41" s="115">
        <f t="shared" si="69"/>
        <v>360</v>
      </c>
      <c r="P41" s="115">
        <f t="shared" si="70"/>
        <v>18</v>
      </c>
      <c r="Q41" s="116"/>
      <c r="R41" s="116" t="str">
        <f t="shared" si="71"/>
        <v/>
      </c>
      <c r="S41" s="116"/>
      <c r="T41" s="116"/>
      <c r="U41" s="152">
        <f t="shared" si="72"/>
        <v>378</v>
      </c>
      <c r="W41" s="242">
        <f>E41/3</f>
        <v>2</v>
      </c>
      <c r="X41" s="115">
        <f t="shared" si="73"/>
        <v>360</v>
      </c>
      <c r="Y41" s="115">
        <f t="shared" si="74"/>
        <v>18</v>
      </c>
      <c r="Z41" s="116"/>
      <c r="AA41" s="116" t="str">
        <f t="shared" si="75"/>
        <v/>
      </c>
      <c r="AB41" s="116"/>
      <c r="AC41" s="116"/>
      <c r="AD41" s="152">
        <f t="shared" si="76"/>
        <v>378</v>
      </c>
      <c r="AF41" s="242">
        <f>E41/3</f>
        <v>2</v>
      </c>
      <c r="AG41" s="115">
        <f t="shared" si="77"/>
        <v>360</v>
      </c>
      <c r="AH41" s="115">
        <f t="shared" si="78"/>
        <v>18</v>
      </c>
      <c r="AI41" s="116"/>
      <c r="AJ41" s="116" t="str">
        <f t="shared" si="79"/>
        <v/>
      </c>
      <c r="AK41" s="116"/>
      <c r="AL41" s="116"/>
      <c r="AM41" s="152">
        <f t="shared" si="80"/>
        <v>378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STAFF_DAYS!G42</f>
        <v>6</v>
      </c>
      <c r="F42" s="114">
        <f t="shared" si="66"/>
        <v>1080</v>
      </c>
      <c r="G42" s="115">
        <f t="shared" si="67"/>
        <v>54</v>
      </c>
      <c r="H42" s="116"/>
      <c r="I42" s="116"/>
      <c r="J42" s="116"/>
      <c r="K42" s="116"/>
      <c r="L42" s="152">
        <f t="shared" si="68"/>
        <v>1134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540</v>
      </c>
      <c r="Y42" s="115">
        <f t="shared" si="74"/>
        <v>27</v>
      </c>
      <c r="Z42" s="116"/>
      <c r="AA42" s="116" t="str">
        <f t="shared" si="75"/>
        <v/>
      </c>
      <c r="AB42" s="116"/>
      <c r="AC42" s="116"/>
      <c r="AD42" s="152">
        <f t="shared" si="76"/>
        <v>567</v>
      </c>
      <c r="AF42" s="242">
        <f>E42/2</f>
        <v>3</v>
      </c>
      <c r="AG42" s="115">
        <f t="shared" si="77"/>
        <v>540</v>
      </c>
      <c r="AH42" s="115">
        <f t="shared" si="78"/>
        <v>27</v>
      </c>
      <c r="AI42" s="116"/>
      <c r="AJ42" s="116" t="str">
        <f t="shared" si="79"/>
        <v/>
      </c>
      <c r="AK42" s="116"/>
      <c r="AL42" s="116"/>
      <c r="AM42" s="152">
        <f t="shared" si="80"/>
        <v>567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STAFF_DAYS!G43</f>
        <v>6</v>
      </c>
      <c r="F43" s="119">
        <f t="shared" si="66"/>
        <v>1080</v>
      </c>
      <c r="G43" s="120">
        <f t="shared" si="67"/>
        <v>54</v>
      </c>
      <c r="H43" s="121">
        <v>2200</v>
      </c>
      <c r="I43" s="121"/>
      <c r="J43" s="121"/>
      <c r="K43" s="121"/>
      <c r="L43" s="153">
        <f t="shared" si="68"/>
        <v>3334</v>
      </c>
      <c r="N43" s="243">
        <f>E43</f>
        <v>6</v>
      </c>
      <c r="O43" s="120">
        <f t="shared" si="69"/>
        <v>1080</v>
      </c>
      <c r="P43" s="120">
        <f t="shared" si="70"/>
        <v>54</v>
      </c>
      <c r="Q43" s="121">
        <f>H43</f>
        <v>2200</v>
      </c>
      <c r="R43" s="121" t="str">
        <f t="shared" si="71"/>
        <v/>
      </c>
      <c r="S43" s="121"/>
      <c r="T43" s="121"/>
      <c r="U43" s="153">
        <f t="shared" si="72"/>
        <v>3334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STAFF_DAYS!G44</f>
        <v>17</v>
      </c>
      <c r="F44" s="110">
        <f>SUM(F45:F59)</f>
        <v>3060</v>
      </c>
      <c r="G44" s="110">
        <f t="shared" ref="G44:H44" si="83">SUM(G45:G59)</f>
        <v>153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3213</v>
      </c>
      <c r="N44" s="161">
        <f>SUM(N45:N59)</f>
        <v>7</v>
      </c>
      <c r="O44" s="110">
        <f>SUM(O45:O59)</f>
        <v>1260</v>
      </c>
      <c r="P44" s="110">
        <f t="shared" ref="P44:U44" si="85">SUM(P45:P59)</f>
        <v>63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1323</v>
      </c>
      <c r="W44" s="161">
        <f>SUM(W45:W59)</f>
        <v>1</v>
      </c>
      <c r="X44" s="110">
        <f>SUM(X45:X59)</f>
        <v>180</v>
      </c>
      <c r="Y44" s="110">
        <f t="shared" ref="Y44:AD44" si="87">SUM(Y45:Y59)</f>
        <v>9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189</v>
      </c>
      <c r="AF44" s="161">
        <f>SUM(AF45:AF59)</f>
        <v>9</v>
      </c>
      <c r="AG44" s="110">
        <f>SUM(AG45:AG59)</f>
        <v>1620</v>
      </c>
      <c r="AH44" s="110">
        <f t="shared" ref="AH44:AM44" si="89">SUM(AH45:AH59)</f>
        <v>81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1701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STAFF_DAYS!G45</f>
        <v>1</v>
      </c>
      <c r="F45" s="114">
        <f t="shared" ref="F45:F59" si="91">E45*F$2</f>
        <v>180</v>
      </c>
      <c r="G45" s="115">
        <f t="shared" ref="G45:G59" si="92">F45*0.05</f>
        <v>9</v>
      </c>
      <c r="H45" s="116"/>
      <c r="I45" s="116"/>
      <c r="J45" s="116"/>
      <c r="K45" s="116"/>
      <c r="L45" s="152">
        <f t="shared" ref="L45:L59" si="93">SUM(F45:K45)</f>
        <v>189</v>
      </c>
      <c r="N45" s="242">
        <f>E45</f>
        <v>1</v>
      </c>
      <c r="O45" s="115">
        <f t="shared" ref="O45:O59" si="94">N45*F$2</f>
        <v>180</v>
      </c>
      <c r="P45" s="115">
        <f t="shared" ref="P45:P59" si="95">O45*0.05</f>
        <v>9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189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STAFF_DAYS!G46</f>
        <v>1</v>
      </c>
      <c r="F46" s="114">
        <f t="shared" si="91"/>
        <v>180</v>
      </c>
      <c r="G46" s="115">
        <f t="shared" si="92"/>
        <v>9</v>
      </c>
      <c r="H46" s="116"/>
      <c r="I46" s="116"/>
      <c r="J46" s="116"/>
      <c r="K46" s="116"/>
      <c r="L46" s="152">
        <f t="shared" si="93"/>
        <v>189</v>
      </c>
      <c r="N46" s="242">
        <f t="shared" ref="N46:N49" si="106">E46</f>
        <v>1</v>
      </c>
      <c r="O46" s="115">
        <f t="shared" si="94"/>
        <v>180</v>
      </c>
      <c r="P46" s="115">
        <f t="shared" si="95"/>
        <v>9</v>
      </c>
      <c r="Q46" s="116"/>
      <c r="R46" s="116" t="str">
        <f t="shared" si="96"/>
        <v/>
      </c>
      <c r="S46" s="116"/>
      <c r="T46" s="116"/>
      <c r="U46" s="152">
        <f t="shared" si="97"/>
        <v>189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STAFF_DAYS!G47</f>
        <v>1</v>
      </c>
      <c r="F47" s="114">
        <f t="shared" si="91"/>
        <v>180</v>
      </c>
      <c r="G47" s="115">
        <f t="shared" si="92"/>
        <v>9</v>
      </c>
      <c r="H47" s="116"/>
      <c r="I47" s="116"/>
      <c r="J47" s="116"/>
      <c r="K47" s="116"/>
      <c r="L47" s="152">
        <f t="shared" si="93"/>
        <v>189</v>
      </c>
      <c r="N47" s="242">
        <f t="shared" si="106"/>
        <v>1</v>
      </c>
      <c r="O47" s="115">
        <f t="shared" si="94"/>
        <v>180</v>
      </c>
      <c r="P47" s="115">
        <f t="shared" si="95"/>
        <v>9</v>
      </c>
      <c r="Q47" s="116"/>
      <c r="R47" s="116" t="str">
        <f t="shared" si="96"/>
        <v/>
      </c>
      <c r="S47" s="116"/>
      <c r="T47" s="116"/>
      <c r="U47" s="152">
        <f t="shared" si="97"/>
        <v>189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STAFF_DAYS!G48</f>
        <v>2</v>
      </c>
      <c r="F48" s="114">
        <f t="shared" si="91"/>
        <v>360</v>
      </c>
      <c r="G48" s="115">
        <f t="shared" si="92"/>
        <v>18</v>
      </c>
      <c r="H48" s="116"/>
      <c r="I48" s="116"/>
      <c r="J48" s="116"/>
      <c r="K48" s="116"/>
      <c r="L48" s="152">
        <f t="shared" si="93"/>
        <v>378</v>
      </c>
      <c r="N48" s="242">
        <f t="shared" si="106"/>
        <v>2</v>
      </c>
      <c r="O48" s="115">
        <f t="shared" si="94"/>
        <v>360</v>
      </c>
      <c r="P48" s="115">
        <f t="shared" si="95"/>
        <v>18</v>
      </c>
      <c r="Q48" s="116"/>
      <c r="R48" s="116" t="str">
        <f t="shared" si="96"/>
        <v/>
      </c>
      <c r="S48" s="116"/>
      <c r="T48" s="116"/>
      <c r="U48" s="152">
        <f t="shared" si="97"/>
        <v>378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STAFF_DAYS!G49</f>
        <v>2</v>
      </c>
      <c r="F49" s="114">
        <f t="shared" si="91"/>
        <v>360</v>
      </c>
      <c r="G49" s="115">
        <f t="shared" si="92"/>
        <v>18</v>
      </c>
      <c r="H49" s="116"/>
      <c r="I49" s="116"/>
      <c r="J49" s="116"/>
      <c r="K49" s="116"/>
      <c r="L49" s="152">
        <f t="shared" si="93"/>
        <v>378</v>
      </c>
      <c r="N49" s="242">
        <f t="shared" si="106"/>
        <v>2</v>
      </c>
      <c r="O49" s="115">
        <f t="shared" si="94"/>
        <v>360</v>
      </c>
      <c r="P49" s="115">
        <f t="shared" si="95"/>
        <v>18</v>
      </c>
      <c r="Q49" s="116"/>
      <c r="R49" s="116" t="str">
        <f t="shared" si="96"/>
        <v/>
      </c>
      <c r="S49" s="116"/>
      <c r="T49" s="116"/>
      <c r="U49" s="152">
        <f t="shared" si="97"/>
        <v>378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STAFF_DAYS!G50</f>
        <v>1</v>
      </c>
      <c r="F50" s="114">
        <f t="shared" si="91"/>
        <v>180</v>
      </c>
      <c r="G50" s="115">
        <f t="shared" si="92"/>
        <v>9</v>
      </c>
      <c r="H50" s="116"/>
      <c r="I50" s="116"/>
      <c r="J50" s="116"/>
      <c r="K50" s="116"/>
      <c r="L50" s="152">
        <f t="shared" si="93"/>
        <v>189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180</v>
      </c>
      <c r="Y50" s="115">
        <f t="shared" si="99"/>
        <v>9</v>
      </c>
      <c r="Z50" s="116"/>
      <c r="AA50" s="116" t="str">
        <f t="shared" si="100"/>
        <v/>
      </c>
      <c r="AB50" s="116"/>
      <c r="AC50" s="116"/>
      <c r="AD50" s="152">
        <f t="shared" si="101"/>
        <v>189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STAFF_DAYS!G51</f>
        <v>3</v>
      </c>
      <c r="F51" s="114">
        <f t="shared" si="91"/>
        <v>540</v>
      </c>
      <c r="G51" s="115">
        <f t="shared" si="92"/>
        <v>27</v>
      </c>
      <c r="H51" s="116"/>
      <c r="I51" s="116"/>
      <c r="J51" s="116"/>
      <c r="K51" s="116"/>
      <c r="L51" s="152">
        <f t="shared" si="93"/>
        <v>567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540</v>
      </c>
      <c r="AH51" s="115">
        <f t="shared" si="103"/>
        <v>27</v>
      </c>
      <c r="AI51" s="116"/>
      <c r="AJ51" s="116" t="str">
        <f t="shared" si="104"/>
        <v/>
      </c>
      <c r="AK51" s="116"/>
      <c r="AL51" s="116"/>
      <c r="AM51" s="152">
        <f t="shared" si="105"/>
        <v>567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STAFF_DAYS!G52</f>
        <v>6</v>
      </c>
      <c r="F52" s="114">
        <f t="shared" si="91"/>
        <v>1080</v>
      </c>
      <c r="G52" s="115">
        <f t="shared" si="92"/>
        <v>54</v>
      </c>
      <c r="H52" s="116"/>
      <c r="I52" s="116"/>
      <c r="J52" s="116"/>
      <c r="K52" s="116"/>
      <c r="L52" s="152">
        <f t="shared" si="93"/>
        <v>1134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1080</v>
      </c>
      <c r="AH52" s="115">
        <f t="shared" si="103"/>
        <v>54</v>
      </c>
      <c r="AI52" s="116"/>
      <c r="AJ52" s="116" t="str">
        <f t="shared" si="104"/>
        <v/>
      </c>
      <c r="AK52" s="116"/>
      <c r="AL52" s="116"/>
      <c r="AM52" s="152">
        <f t="shared" si="105"/>
        <v>1134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STAFF_DAYS!G53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STAFF_DAYS!G54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STAFF_DAYS!G55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STAFF_DAYS!G56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STAFF_DAYS!G57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STAFF_DAYS!G58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STAFF_DAYS!G59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STAFF_DAYS!G60</f>
        <v>104</v>
      </c>
      <c r="F60" s="124">
        <f>SUM(F28,F44)</f>
        <v>18720</v>
      </c>
      <c r="G60" s="124">
        <f t="shared" ref="G60:L60" si="107">SUM(G28,G44)</f>
        <v>936</v>
      </c>
      <c r="H60" s="124">
        <f t="shared" si="107"/>
        <v>12300</v>
      </c>
      <c r="I60" s="124"/>
      <c r="J60" s="124">
        <f t="shared" si="107"/>
        <v>13200</v>
      </c>
      <c r="K60" s="124">
        <f t="shared" si="107"/>
        <v>0</v>
      </c>
      <c r="L60" s="125">
        <f t="shared" si="107"/>
        <v>45156</v>
      </c>
      <c r="N60" s="162">
        <f>SUM(N28,N44)</f>
        <v>36</v>
      </c>
      <c r="O60" s="124">
        <f>SUM(O28,O44)</f>
        <v>6480</v>
      </c>
      <c r="P60" s="124">
        <f t="shared" ref="P60:U60" si="108">SUM(P28,P44)</f>
        <v>324</v>
      </c>
      <c r="Q60" s="124">
        <f t="shared" si="108"/>
        <v>6200</v>
      </c>
      <c r="R60" s="124"/>
      <c r="S60" s="124">
        <f t="shared" si="108"/>
        <v>1900</v>
      </c>
      <c r="T60" s="124">
        <f t="shared" si="108"/>
        <v>0</v>
      </c>
      <c r="U60" s="125">
        <f t="shared" si="108"/>
        <v>14904</v>
      </c>
      <c r="W60" s="162">
        <f>SUM(W28,W44)</f>
        <v>30</v>
      </c>
      <c r="X60" s="124">
        <f>SUM(X28,X44)</f>
        <v>5400</v>
      </c>
      <c r="Y60" s="124">
        <f t="shared" ref="Y60:AD60" si="109">SUM(Y28,Y44)</f>
        <v>270</v>
      </c>
      <c r="Z60" s="124">
        <f t="shared" si="109"/>
        <v>1700</v>
      </c>
      <c r="AA60" s="124"/>
      <c r="AB60" s="124">
        <f t="shared" si="109"/>
        <v>7700</v>
      </c>
      <c r="AC60" s="124">
        <f t="shared" si="109"/>
        <v>0</v>
      </c>
      <c r="AD60" s="125">
        <f t="shared" si="109"/>
        <v>15070</v>
      </c>
      <c r="AF60" s="162">
        <f>SUM(AF28,AF44)</f>
        <v>38</v>
      </c>
      <c r="AG60" s="124">
        <f>SUM(AG28,AG44)</f>
        <v>6840</v>
      </c>
      <c r="AH60" s="124">
        <f t="shared" ref="AH60:AM60" si="110">SUM(AH28,AH44)</f>
        <v>342</v>
      </c>
      <c r="AI60" s="124">
        <f t="shared" si="110"/>
        <v>4400</v>
      </c>
      <c r="AJ60" s="124"/>
      <c r="AK60" s="124">
        <f t="shared" si="110"/>
        <v>3600</v>
      </c>
      <c r="AL60" s="124">
        <f t="shared" si="110"/>
        <v>0</v>
      </c>
      <c r="AM60" s="125">
        <f t="shared" si="110"/>
        <v>15182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STAFF_DAYS!G61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STAFF_DAYS!G62</f>
        <v>22</v>
      </c>
      <c r="F62" s="132">
        <f>SUM(F63:F70)</f>
        <v>3960</v>
      </c>
      <c r="G62" s="132">
        <f t="shared" ref="G62:L62" si="111">SUM(G63:G70)</f>
        <v>198</v>
      </c>
      <c r="H62" s="132">
        <f t="shared" si="111"/>
        <v>0</v>
      </c>
      <c r="I62" s="132"/>
      <c r="J62" s="132">
        <f t="shared" si="111"/>
        <v>4000</v>
      </c>
      <c r="K62" s="132">
        <f t="shared" si="111"/>
        <v>0</v>
      </c>
      <c r="L62" s="133">
        <f t="shared" si="111"/>
        <v>8158</v>
      </c>
      <c r="N62" s="164">
        <f>SUM(N63:N70)</f>
        <v>14</v>
      </c>
      <c r="O62" s="132">
        <f>SUM(O63:O70)</f>
        <v>2520</v>
      </c>
      <c r="P62" s="132">
        <f t="shared" ref="P62:U62" si="112">SUM(P63:P70)</f>
        <v>126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2646</v>
      </c>
      <c r="W62" s="164">
        <f>SUM(W63:W70)</f>
        <v>4</v>
      </c>
      <c r="X62" s="132">
        <f>SUM(X63:X70)</f>
        <v>720</v>
      </c>
      <c r="Y62" s="132">
        <f t="shared" ref="Y62:AD62" si="113">SUM(Y63:Y70)</f>
        <v>36</v>
      </c>
      <c r="Z62" s="132">
        <f t="shared" si="113"/>
        <v>0</v>
      </c>
      <c r="AA62" s="132"/>
      <c r="AB62" s="132">
        <f t="shared" si="113"/>
        <v>2000</v>
      </c>
      <c r="AC62" s="132">
        <f t="shared" si="113"/>
        <v>0</v>
      </c>
      <c r="AD62" s="133">
        <f t="shared" si="113"/>
        <v>2756</v>
      </c>
      <c r="AF62" s="164">
        <f>SUM(AF63:AF70)</f>
        <v>4</v>
      </c>
      <c r="AG62" s="132">
        <f>SUM(AG63:AG70)</f>
        <v>720</v>
      </c>
      <c r="AH62" s="132">
        <f t="shared" ref="AH62:AM62" si="114">SUM(AH63:AH70)</f>
        <v>36</v>
      </c>
      <c r="AI62" s="132">
        <f t="shared" si="114"/>
        <v>0</v>
      </c>
      <c r="AJ62" s="132"/>
      <c r="AK62" s="132">
        <f t="shared" si="114"/>
        <v>2000</v>
      </c>
      <c r="AL62" s="132">
        <f t="shared" si="114"/>
        <v>0</v>
      </c>
      <c r="AM62" s="133">
        <f t="shared" si="114"/>
        <v>2756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STAFF_DAYS!G63</f>
        <v>2</v>
      </c>
      <c r="F63" s="136">
        <f t="shared" ref="F63:F70" si="115">E63*F$2</f>
        <v>360</v>
      </c>
      <c r="G63" s="137">
        <f t="shared" ref="G63:G70" si="116">F63*0.05</f>
        <v>18</v>
      </c>
      <c r="H63" s="138"/>
      <c r="I63" s="138"/>
      <c r="J63" s="138"/>
      <c r="K63" s="138"/>
      <c r="L63" s="154">
        <f t="shared" ref="L63:L70" si="117">SUM(F63:K63)</f>
        <v>378</v>
      </c>
      <c r="N63" s="244">
        <f>E63</f>
        <v>2</v>
      </c>
      <c r="O63" s="137">
        <f t="shared" ref="O63:O70" si="118">N63*F$2</f>
        <v>360</v>
      </c>
      <c r="P63" s="137">
        <f t="shared" ref="P63:P70" si="119">O63*0.05</f>
        <v>18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378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STAFF_DAYS!G64</f>
        <v>3</v>
      </c>
      <c r="F64" s="136">
        <f t="shared" si="115"/>
        <v>540</v>
      </c>
      <c r="G64" s="137">
        <f t="shared" si="116"/>
        <v>27</v>
      </c>
      <c r="H64" s="138"/>
      <c r="I64" s="138"/>
      <c r="J64" s="138"/>
      <c r="K64" s="138"/>
      <c r="L64" s="154">
        <f t="shared" si="117"/>
        <v>567</v>
      </c>
      <c r="N64" s="244">
        <f t="shared" ref="N64:N65" si="130">E64</f>
        <v>3</v>
      </c>
      <c r="O64" s="137">
        <f t="shared" si="118"/>
        <v>540</v>
      </c>
      <c r="P64" s="137">
        <f t="shared" si="119"/>
        <v>27</v>
      </c>
      <c r="Q64" s="138"/>
      <c r="R64" s="138" t="str">
        <f t="shared" si="120"/>
        <v/>
      </c>
      <c r="S64" s="138"/>
      <c r="T64" s="138"/>
      <c r="U64" s="154">
        <f t="shared" si="121"/>
        <v>567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STAFF_DAYS!G65</f>
        <v>1</v>
      </c>
      <c r="F65" s="136">
        <f t="shared" si="115"/>
        <v>180</v>
      </c>
      <c r="G65" s="137">
        <f t="shared" si="116"/>
        <v>9</v>
      </c>
      <c r="H65" s="138"/>
      <c r="I65" s="138" t="s">
        <v>204</v>
      </c>
      <c r="J65" s="378">
        <v>2100</v>
      </c>
      <c r="K65" s="138"/>
      <c r="L65" s="154">
        <f t="shared" si="117"/>
        <v>2289</v>
      </c>
      <c r="N65" s="244">
        <f t="shared" si="130"/>
        <v>1</v>
      </c>
      <c r="O65" s="137">
        <f t="shared" si="118"/>
        <v>180</v>
      </c>
      <c r="P65" s="137">
        <f t="shared" si="119"/>
        <v>9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189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1050</v>
      </c>
      <c r="AC65" s="138"/>
      <c r="AD65" s="154">
        <f t="shared" si="125"/>
        <v>1050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1050</v>
      </c>
      <c r="AL65" s="138"/>
      <c r="AM65" s="154">
        <f t="shared" si="129"/>
        <v>1050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STAFF_DAYS!G66</f>
        <v>8</v>
      </c>
      <c r="F66" s="136">
        <f t="shared" si="115"/>
        <v>1440</v>
      </c>
      <c r="G66" s="137">
        <f t="shared" si="116"/>
        <v>72</v>
      </c>
      <c r="H66" s="138"/>
      <c r="I66" s="138" t="s">
        <v>204</v>
      </c>
      <c r="J66" s="378">
        <v>1900</v>
      </c>
      <c r="K66" s="138"/>
      <c r="L66" s="154">
        <f t="shared" si="117"/>
        <v>3412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720</v>
      </c>
      <c r="Y66" s="137">
        <f t="shared" si="123"/>
        <v>36</v>
      </c>
      <c r="Z66" s="138"/>
      <c r="AA66" s="138" t="str">
        <f t="shared" si="124"/>
        <v>Ext. Meeting Organisation</v>
      </c>
      <c r="AB66" s="138">
        <f>J66*0.5</f>
        <v>950</v>
      </c>
      <c r="AC66" s="138"/>
      <c r="AD66" s="154">
        <f t="shared" si="125"/>
        <v>1706</v>
      </c>
      <c r="AF66" s="244">
        <f>E66*0.5</f>
        <v>4</v>
      </c>
      <c r="AG66" s="137">
        <f t="shared" si="126"/>
        <v>720</v>
      </c>
      <c r="AH66" s="137">
        <f t="shared" si="127"/>
        <v>36</v>
      </c>
      <c r="AI66" s="138"/>
      <c r="AJ66" s="138" t="str">
        <f t="shared" si="128"/>
        <v>Ext. Meeting Organisation</v>
      </c>
      <c r="AK66" s="138">
        <f>J66*0.5</f>
        <v>950</v>
      </c>
      <c r="AL66" s="138"/>
      <c r="AM66" s="154">
        <f t="shared" si="129"/>
        <v>1706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STAFF_DAYS!G67</f>
        <v>2</v>
      </c>
      <c r="F67" s="136">
        <f t="shared" si="115"/>
        <v>360</v>
      </c>
      <c r="G67" s="137">
        <f t="shared" si="116"/>
        <v>18</v>
      </c>
      <c r="H67" s="138"/>
      <c r="I67" s="138"/>
      <c r="J67" s="138"/>
      <c r="K67" s="138"/>
      <c r="L67" s="154">
        <f t="shared" si="117"/>
        <v>378</v>
      </c>
      <c r="N67" s="244">
        <f>E67</f>
        <v>2</v>
      </c>
      <c r="O67" s="137">
        <f t="shared" si="118"/>
        <v>360</v>
      </c>
      <c r="P67" s="137">
        <f t="shared" si="119"/>
        <v>18</v>
      </c>
      <c r="Q67" s="138"/>
      <c r="R67" s="138" t="str">
        <f t="shared" si="120"/>
        <v/>
      </c>
      <c r="S67" s="138"/>
      <c r="T67" s="138"/>
      <c r="U67" s="154">
        <f t="shared" si="121"/>
        <v>378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STAFF_DAYS!G68</f>
        <v>2</v>
      </c>
      <c r="F68" s="136">
        <f t="shared" si="115"/>
        <v>360</v>
      </c>
      <c r="G68" s="137">
        <f t="shared" si="116"/>
        <v>18</v>
      </c>
      <c r="H68" s="138"/>
      <c r="I68" s="138"/>
      <c r="J68" s="138"/>
      <c r="K68" s="138"/>
      <c r="L68" s="154">
        <f t="shared" si="117"/>
        <v>378</v>
      </c>
      <c r="N68" s="244">
        <f t="shared" ref="N68:N69" si="131">E68</f>
        <v>2</v>
      </c>
      <c r="O68" s="137">
        <f t="shared" si="118"/>
        <v>360</v>
      </c>
      <c r="P68" s="137">
        <f t="shared" si="119"/>
        <v>18</v>
      </c>
      <c r="Q68" s="138"/>
      <c r="R68" s="138" t="str">
        <f t="shared" si="120"/>
        <v/>
      </c>
      <c r="S68" s="138"/>
      <c r="T68" s="138"/>
      <c r="U68" s="154">
        <f t="shared" si="121"/>
        <v>378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STAFF_DAYS!G69</f>
        <v>4</v>
      </c>
      <c r="F69" s="136">
        <f t="shared" si="115"/>
        <v>720</v>
      </c>
      <c r="G69" s="137">
        <f t="shared" si="116"/>
        <v>36</v>
      </c>
      <c r="H69" s="138"/>
      <c r="I69" s="138"/>
      <c r="J69" s="138"/>
      <c r="K69" s="138"/>
      <c r="L69" s="154">
        <f t="shared" si="117"/>
        <v>756</v>
      </c>
      <c r="N69" s="244">
        <f t="shared" si="131"/>
        <v>4</v>
      </c>
      <c r="O69" s="137">
        <f t="shared" si="118"/>
        <v>720</v>
      </c>
      <c r="P69" s="137">
        <f t="shared" si="119"/>
        <v>36</v>
      </c>
      <c r="Q69" s="138"/>
      <c r="R69" s="138" t="str">
        <f t="shared" si="120"/>
        <v/>
      </c>
      <c r="S69" s="138"/>
      <c r="T69" s="138"/>
      <c r="U69" s="154">
        <f t="shared" si="121"/>
        <v>756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STAFF_DAYS!G70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STAFF_DAYS!G71</f>
        <v>4</v>
      </c>
      <c r="F71" s="132">
        <f>SUM(F72:F74)</f>
        <v>720</v>
      </c>
      <c r="G71" s="132">
        <f t="shared" ref="G71:L71" si="132">SUM(G72:G74)</f>
        <v>36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8756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720</v>
      </c>
      <c r="Y71" s="132">
        <f t="shared" ref="Y71:AD71" si="134">SUM(Y72:Y74)</f>
        <v>36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756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STAFF_DAYS!G72</f>
        <v>2</v>
      </c>
      <c r="F72" s="136">
        <f t="shared" ref="F72:F74" si="138">E72*F$2</f>
        <v>360</v>
      </c>
      <c r="G72" s="137">
        <f t="shared" ref="G72:G74" si="139">F72*0.05</f>
        <v>18</v>
      </c>
      <c r="H72" s="138"/>
      <c r="I72" s="138"/>
      <c r="J72" s="138"/>
      <c r="K72" s="138"/>
      <c r="L72" s="154">
        <f t="shared" ref="L72:L74" si="140">SUM(F72:K72)</f>
        <v>378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360</v>
      </c>
      <c r="Y72" s="137">
        <f t="shared" ref="Y72:Y74" si="146">X72*0.05</f>
        <v>18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378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STAFF_DAYS!G73</f>
        <v>2</v>
      </c>
      <c r="F73" s="136">
        <f t="shared" si="138"/>
        <v>360</v>
      </c>
      <c r="G73" s="137">
        <f t="shared" si="139"/>
        <v>18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8378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360</v>
      </c>
      <c r="Y73" s="137">
        <f t="shared" si="146"/>
        <v>18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378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STAFF_DAYS!G74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STAFF_DAYS!G75</f>
        <v>10</v>
      </c>
      <c r="F75" s="132">
        <f>SUM(F76:F78)</f>
        <v>1800</v>
      </c>
      <c r="G75" s="132">
        <f t="shared" ref="G75:L75" si="154">SUM(G76:G78)</f>
        <v>90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1890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900</v>
      </c>
      <c r="Y75" s="132">
        <f t="shared" ref="Y75:AD75" si="156">SUM(Y76:Y78)</f>
        <v>45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945</v>
      </c>
      <c r="AF75" s="164">
        <f>SUM(AF76:AF78)</f>
        <v>5</v>
      </c>
      <c r="AG75" s="132">
        <f>SUM(AG76:AG78)</f>
        <v>900</v>
      </c>
      <c r="AH75" s="132">
        <f t="shared" ref="AH75:AM75" si="158">SUM(AH76:AH78)</f>
        <v>45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945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STAFF_DAYS!G76</f>
        <v>5</v>
      </c>
      <c r="F76" s="136">
        <f t="shared" ref="F76:F78" si="160">E76*F$2</f>
        <v>900</v>
      </c>
      <c r="G76" s="137">
        <f t="shared" ref="G76:G78" si="161">F76*0.05</f>
        <v>45</v>
      </c>
      <c r="H76" s="138"/>
      <c r="I76" s="138"/>
      <c r="J76" s="138"/>
      <c r="K76" s="138"/>
      <c r="L76" s="154">
        <f t="shared" ref="L76:L78" si="162">SUM(F76:K76)</f>
        <v>945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900</v>
      </c>
      <c r="Y76" s="137">
        <f t="shared" ref="Y76:Y78" si="168">X76*0.05</f>
        <v>45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945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STAFF_DAYS!G77</f>
        <v>5</v>
      </c>
      <c r="F77" s="136">
        <f t="shared" si="160"/>
        <v>900</v>
      </c>
      <c r="G77" s="137">
        <f t="shared" si="161"/>
        <v>45</v>
      </c>
      <c r="H77" s="138"/>
      <c r="I77" s="138"/>
      <c r="J77" s="138"/>
      <c r="K77" s="138"/>
      <c r="L77" s="154">
        <f t="shared" si="162"/>
        <v>945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900</v>
      </c>
      <c r="AH77" s="137">
        <f t="shared" si="172"/>
        <v>45</v>
      </c>
      <c r="AI77" s="138"/>
      <c r="AJ77" s="138" t="str">
        <f t="shared" si="173"/>
        <v/>
      </c>
      <c r="AK77" s="138"/>
      <c r="AL77" s="138"/>
      <c r="AM77" s="154">
        <f t="shared" si="174"/>
        <v>945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STAFF_DAYS!G78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STAFF_DAYS!G79</f>
        <v>12</v>
      </c>
      <c r="F79" s="132">
        <f>SUM(F80:F87)</f>
        <v>2160</v>
      </c>
      <c r="G79" s="132">
        <f t="shared" ref="G79:L79" si="175">SUM(G80:G87)</f>
        <v>108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3268</v>
      </c>
      <c r="N79" s="164">
        <f>SUM(N80:N87)</f>
        <v>3.2</v>
      </c>
      <c r="O79" s="132">
        <f>SUM(O80:O87)</f>
        <v>576</v>
      </c>
      <c r="P79" s="132">
        <f t="shared" ref="P79:U79" si="176">SUM(P80:P87)</f>
        <v>28.800000000000004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604.80000000000007</v>
      </c>
      <c r="W79" s="164">
        <f>SUM(W80:W87)</f>
        <v>2.4000000000000004</v>
      </c>
      <c r="X79" s="132">
        <f>SUM(X80:X87)</f>
        <v>432.00000000000006</v>
      </c>
      <c r="Y79" s="132">
        <f t="shared" ref="Y79:AD79" si="177">SUM(Y80:Y87)</f>
        <v>21.600000000000005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953.60000000000014</v>
      </c>
      <c r="AF79" s="164">
        <f>SUM(AF80:AF87)</f>
        <v>6.4</v>
      </c>
      <c r="AG79" s="132">
        <f>SUM(AG80:AG87)</f>
        <v>1152</v>
      </c>
      <c r="AH79" s="132">
        <f t="shared" ref="AH79:AM79" si="179">SUM(AH80:AH87)</f>
        <v>57.600000000000009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1709.6000000000001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STAFF_DAYS!G80</f>
        <v>1</v>
      </c>
      <c r="F80" s="136">
        <f t="shared" ref="F80:F87" si="181">E80*F$2</f>
        <v>180</v>
      </c>
      <c r="G80" s="137">
        <f t="shared" ref="G80:G87" si="182">F80*0.05</f>
        <v>9</v>
      </c>
      <c r="H80" s="138"/>
      <c r="I80" s="138"/>
      <c r="J80" s="138"/>
      <c r="K80" s="138"/>
      <c r="L80" s="154">
        <f t="shared" ref="L80:L87" si="183">SUM(F80:K80)</f>
        <v>189</v>
      </c>
      <c r="N80" s="244">
        <f>E80</f>
        <v>1</v>
      </c>
      <c r="O80" s="137">
        <f t="shared" ref="O80:O87" si="184">N80*F$2</f>
        <v>180</v>
      </c>
      <c r="P80" s="137">
        <f t="shared" ref="P80:P87" si="185">O80*0.05</f>
        <v>9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189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STAFF_DAYS!G81</f>
        <v>1</v>
      </c>
      <c r="F81" s="136">
        <f t="shared" si="181"/>
        <v>180</v>
      </c>
      <c r="G81" s="137">
        <f t="shared" si="182"/>
        <v>9</v>
      </c>
      <c r="H81" s="138"/>
      <c r="I81" s="138"/>
      <c r="J81" s="138"/>
      <c r="K81" s="138"/>
      <c r="L81" s="154">
        <f t="shared" si="183"/>
        <v>189</v>
      </c>
      <c r="N81" s="244">
        <f>E81</f>
        <v>1</v>
      </c>
      <c r="O81" s="137">
        <f t="shared" si="184"/>
        <v>180</v>
      </c>
      <c r="P81" s="137">
        <f t="shared" si="185"/>
        <v>9</v>
      </c>
      <c r="Q81" s="138"/>
      <c r="R81" s="138" t="str">
        <f t="shared" si="186"/>
        <v/>
      </c>
      <c r="S81" s="138"/>
      <c r="T81" s="138"/>
      <c r="U81" s="154">
        <f t="shared" si="187"/>
        <v>189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STAFF_DAYS!G82</f>
        <v>6</v>
      </c>
      <c r="F82" s="136">
        <f t="shared" si="181"/>
        <v>1080</v>
      </c>
      <c r="G82" s="137">
        <f t="shared" si="182"/>
        <v>54</v>
      </c>
      <c r="H82" s="138"/>
      <c r="I82" s="138"/>
      <c r="J82" s="138"/>
      <c r="K82" s="138"/>
      <c r="L82" s="154">
        <f t="shared" si="183"/>
        <v>1134</v>
      </c>
      <c r="N82" s="244">
        <f>E82*0.2</f>
        <v>1.2000000000000002</v>
      </c>
      <c r="O82" s="137">
        <f t="shared" si="184"/>
        <v>216.00000000000003</v>
      </c>
      <c r="P82" s="137">
        <f t="shared" si="185"/>
        <v>10.800000000000002</v>
      </c>
      <c r="Q82" s="138"/>
      <c r="R82" s="138" t="str">
        <f t="shared" si="186"/>
        <v/>
      </c>
      <c r="S82" s="138"/>
      <c r="T82" s="138"/>
      <c r="U82" s="154">
        <f t="shared" si="187"/>
        <v>226.80000000000004</v>
      </c>
      <c r="W82" s="244">
        <f>E82*0.4</f>
        <v>2.4000000000000004</v>
      </c>
      <c r="X82" s="137">
        <f t="shared" si="188"/>
        <v>432.00000000000006</v>
      </c>
      <c r="Y82" s="137">
        <f t="shared" si="189"/>
        <v>21.600000000000005</v>
      </c>
      <c r="Z82" s="138"/>
      <c r="AA82" s="138" t="str">
        <f t="shared" si="190"/>
        <v/>
      </c>
      <c r="AB82" s="138"/>
      <c r="AC82" s="138"/>
      <c r="AD82" s="154">
        <f t="shared" si="191"/>
        <v>453.60000000000008</v>
      </c>
      <c r="AF82" s="244">
        <f>E82*0.4</f>
        <v>2.4000000000000004</v>
      </c>
      <c r="AG82" s="137">
        <f t="shared" si="192"/>
        <v>432.00000000000006</v>
      </c>
      <c r="AH82" s="137">
        <f t="shared" si="193"/>
        <v>21.600000000000005</v>
      </c>
      <c r="AI82" s="138"/>
      <c r="AJ82" s="138" t="str">
        <f t="shared" si="194"/>
        <v/>
      </c>
      <c r="AK82" s="138"/>
      <c r="AL82" s="138"/>
      <c r="AM82" s="154">
        <f t="shared" si="195"/>
        <v>453.60000000000008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STAFF_DAYS!G83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STAFF_DAYS!G84</f>
        <v>1</v>
      </c>
      <c r="F84" s="136">
        <f t="shared" si="181"/>
        <v>180</v>
      </c>
      <c r="G84" s="137">
        <f t="shared" si="182"/>
        <v>9</v>
      </c>
      <c r="H84" s="138"/>
      <c r="I84" s="138"/>
      <c r="J84" s="138"/>
      <c r="K84" s="138"/>
      <c r="L84" s="154">
        <f t="shared" si="183"/>
        <v>189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180</v>
      </c>
      <c r="AH84" s="137">
        <f t="shared" si="193"/>
        <v>9</v>
      </c>
      <c r="AI84" s="138"/>
      <c r="AJ84" s="138" t="str">
        <f t="shared" si="194"/>
        <v/>
      </c>
      <c r="AK84" s="138"/>
      <c r="AL84" s="138"/>
      <c r="AM84" s="154">
        <f t="shared" si="195"/>
        <v>189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STAFF_DAYS!G85</f>
        <v>3</v>
      </c>
      <c r="F85" s="136">
        <f t="shared" si="181"/>
        <v>540</v>
      </c>
      <c r="G85" s="137">
        <f t="shared" si="182"/>
        <v>27</v>
      </c>
      <c r="H85" s="138"/>
      <c r="I85" s="138"/>
      <c r="J85" s="138"/>
      <c r="K85" s="138"/>
      <c r="L85" s="154">
        <f t="shared" si="183"/>
        <v>567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540</v>
      </c>
      <c r="AH85" s="137">
        <f t="shared" si="193"/>
        <v>27</v>
      </c>
      <c r="AI85" s="138"/>
      <c r="AJ85" s="138" t="str">
        <f t="shared" si="194"/>
        <v/>
      </c>
      <c r="AK85" s="138"/>
      <c r="AL85" s="138"/>
      <c r="AM85" s="154">
        <f t="shared" si="195"/>
        <v>567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STAFF_DAYS!G86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STAFF_DAYS!G87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STAFF_DAYS!G88</f>
        <v>48</v>
      </c>
      <c r="F88" s="146">
        <f>SUM(F62,F71,F75,F79)</f>
        <v>8640</v>
      </c>
      <c r="G88" s="146">
        <f t="shared" ref="G88:L88" si="196">SUM(G62,G71,G75,G79)</f>
        <v>432</v>
      </c>
      <c r="H88" s="146">
        <f t="shared" si="196"/>
        <v>0</v>
      </c>
      <c r="I88" s="146"/>
      <c r="J88" s="146">
        <f t="shared" si="196"/>
        <v>11000</v>
      </c>
      <c r="K88" s="146">
        <f t="shared" si="196"/>
        <v>2000</v>
      </c>
      <c r="L88" s="147">
        <f t="shared" si="196"/>
        <v>22072</v>
      </c>
      <c r="N88" s="165">
        <f>SUM(N62,N71,N75,N79)</f>
        <v>17.2</v>
      </c>
      <c r="O88" s="146">
        <f>SUM(O62,O71,O75,O79)</f>
        <v>3096</v>
      </c>
      <c r="P88" s="146">
        <f t="shared" ref="P88:U88" si="197">SUM(P62,P71,P75,P79)</f>
        <v>154.80000000000001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3250.8</v>
      </c>
      <c r="W88" s="165">
        <f>SUM(W62,W71,W75,W79)</f>
        <v>15.4</v>
      </c>
      <c r="X88" s="146">
        <f>SUM(X62,X71,X75,X79)</f>
        <v>2772</v>
      </c>
      <c r="Y88" s="146">
        <f t="shared" ref="Y88:AD88" si="198">SUM(Y62,Y71,Y75,Y79)</f>
        <v>138.6</v>
      </c>
      <c r="Z88" s="146">
        <f t="shared" si="198"/>
        <v>0</v>
      </c>
      <c r="AA88" s="146"/>
      <c r="AB88" s="146">
        <f t="shared" si="198"/>
        <v>2500</v>
      </c>
      <c r="AC88" s="146">
        <f t="shared" si="198"/>
        <v>0</v>
      </c>
      <c r="AD88" s="147">
        <f t="shared" si="198"/>
        <v>5410.6</v>
      </c>
      <c r="AF88" s="165">
        <f>SUM(AF62,AF71,AF75,AF79)</f>
        <v>15.4</v>
      </c>
      <c r="AG88" s="146">
        <f>SUM(AG62,AG71,AG75,AG79)</f>
        <v>2772</v>
      </c>
      <c r="AH88" s="146">
        <f t="shared" ref="AH88:AM88" si="199">SUM(AH62,AH71,AH75,AH79)</f>
        <v>138.60000000000002</v>
      </c>
      <c r="AI88" s="146">
        <f t="shared" si="199"/>
        <v>0</v>
      </c>
      <c r="AJ88" s="146"/>
      <c r="AK88" s="146">
        <f t="shared" si="199"/>
        <v>8500</v>
      </c>
      <c r="AL88" s="146">
        <f t="shared" si="199"/>
        <v>2000</v>
      </c>
      <c r="AM88" s="147">
        <f t="shared" si="199"/>
        <v>13410.6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STAFF_DAYS!G89</f>
        <v>173</v>
      </c>
      <c r="F89" s="251">
        <f>SUM(F26,F60,F88)</f>
        <v>31140</v>
      </c>
      <c r="G89" s="251">
        <f t="shared" ref="G89:L89" si="200">SUM(G26,G60,G88)</f>
        <v>1557</v>
      </c>
      <c r="H89" s="251">
        <f t="shared" si="200"/>
        <v>12300</v>
      </c>
      <c r="I89" s="251"/>
      <c r="J89" s="251">
        <f t="shared" si="200"/>
        <v>27200</v>
      </c>
      <c r="K89" s="251">
        <f t="shared" si="200"/>
        <v>2000</v>
      </c>
      <c r="L89" s="252">
        <f t="shared" si="200"/>
        <v>74197</v>
      </c>
      <c r="N89" s="250">
        <f>STAFF_DAYS!M89</f>
        <v>173</v>
      </c>
      <c r="O89" s="251">
        <f>SUM(O26,O60,O88)</f>
        <v>10836</v>
      </c>
      <c r="P89" s="251">
        <f t="shared" ref="P89:U89" si="201">SUM(P26,P60,P88)</f>
        <v>541.79999999999995</v>
      </c>
      <c r="Q89" s="251">
        <f t="shared" si="201"/>
        <v>6200</v>
      </c>
      <c r="R89" s="251"/>
      <c r="S89" s="251">
        <f t="shared" si="201"/>
        <v>2900</v>
      </c>
      <c r="T89" s="251">
        <f t="shared" si="201"/>
        <v>0</v>
      </c>
      <c r="U89" s="252">
        <f t="shared" si="201"/>
        <v>20477.8</v>
      </c>
      <c r="W89" s="250">
        <f>STAFF_DAYS!V89</f>
        <v>20760</v>
      </c>
      <c r="X89" s="251">
        <f>SUM(X26,X60,X88)</f>
        <v>9252</v>
      </c>
      <c r="Y89" s="251">
        <f t="shared" ref="Y89:AD89" si="202">SUM(Y26,Y60,Y88)</f>
        <v>462.6</v>
      </c>
      <c r="Z89" s="251">
        <f t="shared" si="202"/>
        <v>1700</v>
      </c>
      <c r="AA89" s="251"/>
      <c r="AB89" s="251">
        <f t="shared" si="202"/>
        <v>11200</v>
      </c>
      <c r="AC89" s="251">
        <f t="shared" si="202"/>
        <v>0</v>
      </c>
      <c r="AD89" s="252">
        <f t="shared" si="202"/>
        <v>22614.6</v>
      </c>
      <c r="AF89" s="250">
        <f>STAFF_DAYS!AE89</f>
        <v>0</v>
      </c>
      <c r="AG89" s="251">
        <f>SUM(AG26,AG60,AG88)</f>
        <v>11052</v>
      </c>
      <c r="AH89" s="251">
        <f t="shared" ref="AH89:AM89" si="203">SUM(AH26,AH60,AH88)</f>
        <v>552.6</v>
      </c>
      <c r="AI89" s="251">
        <f t="shared" si="203"/>
        <v>4400</v>
      </c>
      <c r="AJ89" s="251"/>
      <c r="AK89" s="251">
        <f t="shared" si="203"/>
        <v>13100</v>
      </c>
      <c r="AL89" s="251">
        <f t="shared" si="203"/>
        <v>2000</v>
      </c>
      <c r="AM89" s="252">
        <f t="shared" si="203"/>
        <v>31104.6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31140</v>
      </c>
      <c r="F93" s="263">
        <f>O89</f>
        <v>10836</v>
      </c>
      <c r="G93" s="263">
        <f>X89</f>
        <v>9252</v>
      </c>
      <c r="H93" s="264">
        <f>AG89</f>
        <v>11052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31140</v>
      </c>
      <c r="F94" s="265">
        <f t="shared" ref="F94:H94" si="204">SUM(F93)</f>
        <v>10836</v>
      </c>
      <c r="G94" s="265">
        <f t="shared" si="204"/>
        <v>9252</v>
      </c>
      <c r="H94" s="266">
        <f t="shared" si="204"/>
        <v>11052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1557</v>
      </c>
      <c r="F95" s="267">
        <f>P89</f>
        <v>541.79999999999995</v>
      </c>
      <c r="G95" s="267">
        <f>Y89</f>
        <v>462.6</v>
      </c>
      <c r="H95" s="268">
        <f>AH89</f>
        <v>552.6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1557</v>
      </c>
      <c r="F96" s="265">
        <f t="shared" ref="F96:H96" si="206">SUM(F95)</f>
        <v>541.79999999999995</v>
      </c>
      <c r="G96" s="265">
        <f t="shared" si="206"/>
        <v>462.6</v>
      </c>
      <c r="H96" s="266">
        <f t="shared" si="206"/>
        <v>552.6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12300</v>
      </c>
      <c r="F97" s="267">
        <f>Q89</f>
        <v>6200</v>
      </c>
      <c r="G97" s="267">
        <f>Z89</f>
        <v>1700</v>
      </c>
      <c r="H97" s="268">
        <f>AI89</f>
        <v>4400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12300</v>
      </c>
      <c r="F98" s="265">
        <f t="shared" ref="F98:H98" si="207">SUM(F97)</f>
        <v>6200</v>
      </c>
      <c r="G98" s="265">
        <f t="shared" si="207"/>
        <v>1700</v>
      </c>
      <c r="H98" s="266">
        <f t="shared" si="207"/>
        <v>4400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10000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8000</v>
      </c>
      <c r="H100" s="268">
        <f t="shared" ref="H100:H103" si="211">SUMIF($AJ$7:$AJ$88,C100,$AK$7:$AK$88)</f>
        <v>2000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7200</v>
      </c>
      <c r="F102" s="267">
        <f t="shared" si="209"/>
        <v>1900</v>
      </c>
      <c r="G102" s="267">
        <f t="shared" si="210"/>
        <v>1700</v>
      </c>
      <c r="H102" s="268">
        <f t="shared" si="211"/>
        <v>3600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3000</v>
      </c>
      <c r="F103" s="267">
        <f t="shared" si="209"/>
        <v>1000</v>
      </c>
      <c r="G103" s="267">
        <f t="shared" si="210"/>
        <v>1000</v>
      </c>
      <c r="H103" s="268">
        <f t="shared" si="211"/>
        <v>1000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27200</v>
      </c>
      <c r="F104" s="265">
        <f t="shared" ref="F104:H104" si="213">SUM(F99:F103)</f>
        <v>2900</v>
      </c>
      <c r="G104" s="265">
        <f t="shared" si="213"/>
        <v>11200</v>
      </c>
      <c r="H104" s="266">
        <f t="shared" si="213"/>
        <v>13100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74197</v>
      </c>
      <c r="F107" s="277">
        <f t="shared" ref="F107:H107" si="215">SUM(F106,F104,F98,F96,F94)</f>
        <v>20477.8</v>
      </c>
      <c r="G107" s="277">
        <f t="shared" si="215"/>
        <v>22614.6</v>
      </c>
      <c r="H107" s="278">
        <f t="shared" si="215"/>
        <v>31104.6</v>
      </c>
      <c r="J107" s="283" t="str">
        <f t="shared" si="205"/>
        <v>OK</v>
      </c>
    </row>
    <row r="108" spans="2:10" ht="13.5" thickTop="1" x14ac:dyDescent="0.2">
      <c r="E108" s="274">
        <f>F107+G107+H107</f>
        <v>74197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7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O111"/>
  <sheetViews>
    <sheetView zoomScaleNormal="100" workbookViewId="0">
      <pane xSplit="4" ySplit="6" topLeftCell="E88" activePane="bottomRight" state="frozen"/>
      <selection pane="topRight" activeCell="E1" sqref="E1"/>
      <selection pane="bottomLeft" activeCell="A7" sqref="A7"/>
      <selection pane="bottomRight" activeCell="I73" sqref="I73:AM73"/>
    </sheetView>
  </sheetViews>
  <sheetFormatPr defaultColWidth="8.85546875" defaultRowHeight="12.75" x14ac:dyDescent="0.2"/>
  <cols>
    <col min="1" max="1" width="6.7109375" style="1" customWidth="1"/>
    <col min="2" max="2" width="48.7109375" style="1" customWidth="1"/>
    <col min="3" max="3" width="8.7109375" style="1" customWidth="1"/>
    <col min="4" max="4" width="10.7109375" style="1" customWidth="1"/>
    <col min="5" max="8" width="9.7109375" style="1" customWidth="1"/>
    <col min="9" max="9" width="16.7109375" style="1" customWidth="1"/>
    <col min="10" max="11" width="9.7109375" style="1" customWidth="1"/>
    <col min="12" max="12" width="10.7109375" style="1" customWidth="1"/>
    <col min="13" max="13" width="1.7109375" style="1" customWidth="1"/>
    <col min="14" max="17" width="9.7109375" style="1" customWidth="1"/>
    <col min="18" max="18" width="16.7109375" style="1" customWidth="1"/>
    <col min="19" max="20" width="9.7109375" style="1" customWidth="1"/>
    <col min="21" max="21" width="10.7109375" style="1" customWidth="1"/>
    <col min="22" max="22" width="1.7109375" style="1" customWidth="1"/>
    <col min="23" max="26" width="9.7109375" style="1" customWidth="1"/>
    <col min="27" max="27" width="16.7109375" style="1" customWidth="1"/>
    <col min="28" max="29" width="9.7109375" style="1" customWidth="1"/>
    <col min="30" max="30" width="10.7109375" style="1" customWidth="1"/>
    <col min="31" max="31" width="1.7109375" style="1" customWidth="1"/>
    <col min="32" max="35" width="9.7109375" style="1" customWidth="1"/>
    <col min="36" max="36" width="16.7109375" style="1" customWidth="1"/>
    <col min="37" max="38" width="9.7109375" style="1" customWidth="1"/>
    <col min="39" max="39" width="10.7109375" style="1" customWidth="1"/>
    <col min="40" max="40" width="1.7109375" style="1" customWidth="1"/>
    <col min="41" max="41" width="4.7109375" style="232" customWidth="1"/>
    <col min="42" max="16384" width="8.85546875" style="1"/>
  </cols>
  <sheetData>
    <row r="1" spans="1:41" ht="15" customHeight="1" thickTop="1" x14ac:dyDescent="0.2">
      <c r="A1" s="485" t="s">
        <v>154</v>
      </c>
      <c r="B1" s="488" t="str">
        <f>VLOOKUP(A1,PARTNERS!$A$3:$H$12,2,FALSE)</f>
        <v>Gdańsk</v>
      </c>
      <c r="C1" s="488"/>
      <c r="D1" s="488"/>
      <c r="E1" s="3" t="s">
        <v>11</v>
      </c>
      <c r="F1" s="248" t="str">
        <f>VLOOKUP(A1,PARTNERS!$A$3:$H$12,4,FALSE)</f>
        <v>PL</v>
      </c>
      <c r="G1" s="54"/>
      <c r="H1" s="492" t="s">
        <v>8</v>
      </c>
      <c r="I1" s="493"/>
      <c r="J1" s="493"/>
      <c r="K1" s="494"/>
      <c r="L1" s="246">
        <f>L89</f>
        <v>63347.5</v>
      </c>
      <c r="N1" s="474">
        <v>2023</v>
      </c>
      <c r="O1" s="475"/>
      <c r="P1" s="475"/>
      <c r="Q1" s="475"/>
      <c r="R1" s="475"/>
      <c r="S1" s="476"/>
      <c r="T1" s="306" t="s">
        <v>223</v>
      </c>
      <c r="U1" s="246">
        <f>U89</f>
        <v>16981.5</v>
      </c>
      <c r="W1" s="474">
        <v>2024</v>
      </c>
      <c r="X1" s="475"/>
      <c r="Y1" s="475"/>
      <c r="Z1" s="475"/>
      <c r="AA1" s="475"/>
      <c r="AB1" s="476"/>
      <c r="AC1" s="306" t="s">
        <v>224</v>
      </c>
      <c r="AD1" s="246">
        <f>AD89</f>
        <v>20695.5</v>
      </c>
      <c r="AF1" s="474">
        <v>2025</v>
      </c>
      <c r="AG1" s="475"/>
      <c r="AH1" s="475"/>
      <c r="AI1" s="475"/>
      <c r="AJ1" s="475"/>
      <c r="AK1" s="476"/>
      <c r="AL1" s="306" t="s">
        <v>225</v>
      </c>
      <c r="AM1" s="246">
        <f>AM89</f>
        <v>25670.5</v>
      </c>
      <c r="AO1" s="249" t="str">
        <f t="shared" ref="AO1:AO3" si="0">IF(L1=U1+AD1+AM1,"OK","!!!")</f>
        <v>OK</v>
      </c>
    </row>
    <row r="2" spans="1:41" ht="14.45" customHeight="1" x14ac:dyDescent="0.2">
      <c r="A2" s="486"/>
      <c r="B2" s="490"/>
      <c r="C2" s="490"/>
      <c r="D2" s="490"/>
      <c r="E2" s="4" t="s">
        <v>219</v>
      </c>
      <c r="F2" s="84">
        <f>VLOOKUP(A1,PARTNERS!$A$3:$H$12,7,FALSE)</f>
        <v>150</v>
      </c>
      <c r="G2" s="55"/>
      <c r="H2" s="483" t="s">
        <v>9</v>
      </c>
      <c r="I2" s="484"/>
      <c r="J2" s="524"/>
      <c r="K2" s="83">
        <f>VLOOKUP(A1,PARTNERS!A3:H12,8,FALSE)</f>
        <v>0.8</v>
      </c>
      <c r="L2" s="247">
        <f>L1*$K2</f>
        <v>50678</v>
      </c>
      <c r="N2" s="477"/>
      <c r="O2" s="478"/>
      <c r="P2" s="478"/>
      <c r="Q2" s="478"/>
      <c r="R2" s="478"/>
      <c r="S2" s="479"/>
      <c r="T2" s="7" t="s">
        <v>9</v>
      </c>
      <c r="U2" s="247">
        <f>U1*$K2</f>
        <v>13585.2</v>
      </c>
      <c r="W2" s="477"/>
      <c r="X2" s="478"/>
      <c r="Y2" s="478"/>
      <c r="Z2" s="478"/>
      <c r="AA2" s="478"/>
      <c r="AB2" s="479"/>
      <c r="AC2" s="7" t="s">
        <v>9</v>
      </c>
      <c r="AD2" s="247">
        <f>AD1*$K2</f>
        <v>16556.400000000001</v>
      </c>
      <c r="AF2" s="477"/>
      <c r="AG2" s="478"/>
      <c r="AH2" s="478"/>
      <c r="AI2" s="478"/>
      <c r="AJ2" s="478"/>
      <c r="AK2" s="479"/>
      <c r="AL2" s="7" t="s">
        <v>9</v>
      </c>
      <c r="AM2" s="247">
        <f>AM1*$K2</f>
        <v>20536.400000000001</v>
      </c>
      <c r="AO2" s="237" t="str">
        <f t="shared" si="0"/>
        <v>OK</v>
      </c>
    </row>
    <row r="3" spans="1:41" ht="14.45" customHeight="1" x14ac:dyDescent="0.2">
      <c r="A3" s="487"/>
      <c r="B3" s="490"/>
      <c r="C3" s="490"/>
      <c r="D3" s="490"/>
      <c r="E3" s="7"/>
      <c r="F3" s="56"/>
      <c r="G3" s="57"/>
      <c r="H3" s="483" t="s">
        <v>10</v>
      </c>
      <c r="I3" s="484"/>
      <c r="J3" s="524"/>
      <c r="K3" s="83">
        <f>1-K2</f>
        <v>0.19999999999999996</v>
      </c>
      <c r="L3" s="247">
        <f>L1*$K3</f>
        <v>12669.499999999996</v>
      </c>
      <c r="N3" s="480"/>
      <c r="O3" s="481"/>
      <c r="P3" s="481"/>
      <c r="Q3" s="481"/>
      <c r="R3" s="481"/>
      <c r="S3" s="482"/>
      <c r="T3" s="7" t="s">
        <v>184</v>
      </c>
      <c r="U3" s="247">
        <f>U1*$K3</f>
        <v>3396.2999999999993</v>
      </c>
      <c r="W3" s="480"/>
      <c r="X3" s="481"/>
      <c r="Y3" s="481"/>
      <c r="Z3" s="481"/>
      <c r="AA3" s="481"/>
      <c r="AB3" s="482"/>
      <c r="AC3" s="7" t="s">
        <v>184</v>
      </c>
      <c r="AD3" s="247">
        <f>AD1*$K3</f>
        <v>4139.0999999999995</v>
      </c>
      <c r="AF3" s="480"/>
      <c r="AG3" s="481"/>
      <c r="AH3" s="481"/>
      <c r="AI3" s="481"/>
      <c r="AJ3" s="481"/>
      <c r="AK3" s="482"/>
      <c r="AL3" s="7" t="s">
        <v>184</v>
      </c>
      <c r="AM3" s="247">
        <f>AM1*$K3</f>
        <v>5134.0999999999985</v>
      </c>
      <c r="AO3" s="237" t="str">
        <f t="shared" si="0"/>
        <v>OK</v>
      </c>
    </row>
    <row r="4" spans="1:41" ht="14.45" hidden="1" customHeight="1" x14ac:dyDescent="0.2">
      <c r="A4" s="167"/>
      <c r="B4" s="275"/>
      <c r="C4" s="275"/>
      <c r="D4" s="275"/>
      <c r="E4" s="56"/>
      <c r="F4" s="56"/>
      <c r="G4" s="56"/>
      <c r="H4" s="258"/>
      <c r="I4" s="258"/>
      <c r="J4" s="258"/>
      <c r="K4" s="302"/>
      <c r="L4" s="303"/>
      <c r="N4" s="304"/>
      <c r="O4" s="305"/>
      <c r="P4" s="305"/>
      <c r="Q4" s="305"/>
      <c r="R4" s="275"/>
      <c r="S4" s="275"/>
      <c r="T4" s="56"/>
      <c r="U4" s="303"/>
      <c r="W4" s="167"/>
      <c r="X4" s="275"/>
      <c r="Y4" s="275"/>
      <c r="Z4" s="275"/>
      <c r="AA4" s="275"/>
      <c r="AB4" s="275"/>
      <c r="AC4" s="56"/>
      <c r="AD4" s="303"/>
      <c r="AF4" s="167"/>
      <c r="AG4" s="275"/>
      <c r="AH4" s="275"/>
      <c r="AI4" s="275"/>
      <c r="AJ4" s="275"/>
      <c r="AK4" s="275"/>
      <c r="AL4" s="56"/>
      <c r="AM4" s="303"/>
      <c r="AO4" s="234"/>
    </row>
    <row r="5" spans="1:41" ht="13.9" customHeight="1" x14ac:dyDescent="0.2">
      <c r="A5" s="495" t="s">
        <v>0</v>
      </c>
      <c r="B5" s="497" t="s">
        <v>7</v>
      </c>
      <c r="C5" s="497" t="s">
        <v>1</v>
      </c>
      <c r="D5" s="497" t="s">
        <v>2</v>
      </c>
      <c r="E5" s="497" t="s">
        <v>3</v>
      </c>
      <c r="F5" s="497"/>
      <c r="G5" s="497" t="s">
        <v>4</v>
      </c>
      <c r="H5" s="497" t="s">
        <v>200</v>
      </c>
      <c r="I5" s="499" t="s">
        <v>5</v>
      </c>
      <c r="J5" s="500"/>
      <c r="K5" s="497" t="s">
        <v>181</v>
      </c>
      <c r="L5" s="501" t="s">
        <v>6</v>
      </c>
      <c r="N5" s="495" t="s">
        <v>3</v>
      </c>
      <c r="O5" s="497"/>
      <c r="P5" s="497" t="s">
        <v>4</v>
      </c>
      <c r="Q5" s="497" t="s">
        <v>200</v>
      </c>
      <c r="R5" s="499" t="s">
        <v>5</v>
      </c>
      <c r="S5" s="500"/>
      <c r="T5" s="497" t="s">
        <v>181</v>
      </c>
      <c r="U5" s="501" t="s">
        <v>6</v>
      </c>
      <c r="W5" s="495" t="s">
        <v>3</v>
      </c>
      <c r="X5" s="497"/>
      <c r="Y5" s="497" t="s">
        <v>4</v>
      </c>
      <c r="Z5" s="497" t="s">
        <v>200</v>
      </c>
      <c r="AA5" s="499" t="s">
        <v>5</v>
      </c>
      <c r="AB5" s="500"/>
      <c r="AC5" s="497" t="s">
        <v>181</v>
      </c>
      <c r="AD5" s="501" t="s">
        <v>6</v>
      </c>
      <c r="AF5" s="495" t="s">
        <v>3</v>
      </c>
      <c r="AG5" s="497"/>
      <c r="AH5" s="497" t="s">
        <v>4</v>
      </c>
      <c r="AI5" s="497" t="s">
        <v>200</v>
      </c>
      <c r="AJ5" s="499" t="s">
        <v>5</v>
      </c>
      <c r="AK5" s="500"/>
      <c r="AL5" s="497" t="s">
        <v>181</v>
      </c>
      <c r="AM5" s="501" t="s">
        <v>6</v>
      </c>
      <c r="AO5" s="234"/>
    </row>
    <row r="6" spans="1:41" ht="14.45" customHeight="1" thickBot="1" x14ac:dyDescent="0.25">
      <c r="A6" s="496"/>
      <c r="B6" s="498"/>
      <c r="C6" s="498"/>
      <c r="D6" s="498"/>
      <c r="E6" s="6" t="s">
        <v>182</v>
      </c>
      <c r="F6" s="6" t="s">
        <v>183</v>
      </c>
      <c r="G6" s="498"/>
      <c r="H6" s="498"/>
      <c r="I6" s="6" t="s">
        <v>202</v>
      </c>
      <c r="J6" s="261" t="s">
        <v>183</v>
      </c>
      <c r="K6" s="498"/>
      <c r="L6" s="502"/>
      <c r="N6" s="82" t="s">
        <v>182</v>
      </c>
      <c r="O6" s="6" t="s">
        <v>183</v>
      </c>
      <c r="P6" s="498"/>
      <c r="Q6" s="498"/>
      <c r="R6" s="6" t="s">
        <v>202</v>
      </c>
      <c r="S6" s="261" t="s">
        <v>183</v>
      </c>
      <c r="T6" s="498"/>
      <c r="U6" s="502"/>
      <c r="W6" s="82" t="s">
        <v>182</v>
      </c>
      <c r="X6" s="6" t="s">
        <v>183</v>
      </c>
      <c r="Y6" s="498"/>
      <c r="Z6" s="498"/>
      <c r="AA6" s="6" t="s">
        <v>202</v>
      </c>
      <c r="AB6" s="261" t="s">
        <v>183</v>
      </c>
      <c r="AC6" s="498"/>
      <c r="AD6" s="502"/>
      <c r="AF6" s="82" t="s">
        <v>182</v>
      </c>
      <c r="AG6" s="6" t="s">
        <v>183</v>
      </c>
      <c r="AH6" s="498"/>
      <c r="AI6" s="498"/>
      <c r="AJ6" s="6" t="s">
        <v>202</v>
      </c>
      <c r="AK6" s="261" t="s">
        <v>183</v>
      </c>
      <c r="AL6" s="498"/>
      <c r="AM6" s="502"/>
      <c r="AO6" s="234"/>
    </row>
    <row r="7" spans="1:41" ht="13.5" thickTop="1" x14ac:dyDescent="0.2">
      <c r="A7" s="85" t="str">
        <f>IF(ISBLANK(IMPLEMENTATION!A7)," ",IMPLEMENTATION!A7)</f>
        <v>WP1</v>
      </c>
      <c r="B7" s="86" t="str">
        <f>IF(ISBLANK(IMPLEMENTATION!B7)," ",IMPLEMENTATION!B7)</f>
        <v xml:space="preserve">NETWORK MANAGEMENT </v>
      </c>
      <c r="C7" s="353" t="str">
        <f>IF(ISBLANK(IMPLEMENTATION!C7)," ",IMPLEMENTATION!C7)</f>
        <v xml:space="preserve"> </v>
      </c>
      <c r="D7" s="353" t="str">
        <f>IF(ISBLANK(IMPLEMENTATION!D7)," ",IMPLEMENTATION!D7)</f>
        <v xml:space="preserve"> </v>
      </c>
      <c r="E7" s="86"/>
      <c r="F7" s="86"/>
      <c r="G7" s="86"/>
      <c r="H7" s="86"/>
      <c r="I7" s="86"/>
      <c r="J7" s="86"/>
      <c r="K7" s="86"/>
      <c r="L7" s="87"/>
      <c r="N7" s="158"/>
      <c r="O7" s="86"/>
      <c r="P7" s="86"/>
      <c r="Q7" s="86"/>
      <c r="R7" s="86"/>
      <c r="S7" s="86"/>
      <c r="T7" s="86"/>
      <c r="U7" s="87"/>
      <c r="W7" s="158"/>
      <c r="X7" s="86"/>
      <c r="Y7" s="86"/>
      <c r="Z7" s="86"/>
      <c r="AA7" s="86"/>
      <c r="AB7" s="86"/>
      <c r="AC7" s="86"/>
      <c r="AD7" s="87"/>
      <c r="AF7" s="158"/>
      <c r="AG7" s="86"/>
      <c r="AH7" s="86"/>
      <c r="AI7" s="86"/>
      <c r="AJ7" s="86"/>
      <c r="AK7" s="86"/>
      <c r="AL7" s="86"/>
      <c r="AM7" s="87"/>
      <c r="AO7" s="234"/>
    </row>
    <row r="8" spans="1:41" x14ac:dyDescent="0.2">
      <c r="A8" s="88" t="str">
        <f>IF(ISBLANK(IMPLEMENTATION!A8)," ",IMPLEMENTATION!A8)</f>
        <v>1.1</v>
      </c>
      <c r="B8" s="89" t="str">
        <f>IF(ISBLANK(IMPLEMENTATION!B8)," ",IMPLEMENTATION!B8)</f>
        <v>Start-up and overall coordination</v>
      </c>
      <c r="C8" s="369" t="str">
        <f>IF(ISBLANK(IMPLEMENTATION!C8)," ",IMPLEMENTATION!C8)</f>
        <v xml:space="preserve"> </v>
      </c>
      <c r="D8" s="369" t="str">
        <f>IF(ISBLANK(IMPLEMENTATION!D8)," ",IMPLEMENTATION!D8)</f>
        <v xml:space="preserve"> </v>
      </c>
      <c r="E8" s="90">
        <f>STAFF_DAYS!H8</f>
        <v>9</v>
      </c>
      <c r="F8" s="90">
        <f>SUM(F9:F13)</f>
        <v>1350</v>
      </c>
      <c r="G8" s="90">
        <f t="shared" ref="G8:L8" si="1">SUM(G9:G13)</f>
        <v>67.5</v>
      </c>
      <c r="H8" s="90">
        <f t="shared" si="1"/>
        <v>0</v>
      </c>
      <c r="I8" s="90"/>
      <c r="J8" s="90">
        <f t="shared" si="1"/>
        <v>0</v>
      </c>
      <c r="K8" s="90">
        <f t="shared" si="1"/>
        <v>0</v>
      </c>
      <c r="L8" s="91">
        <f t="shared" si="1"/>
        <v>1417.5</v>
      </c>
      <c r="N8" s="159">
        <f>SUM(N9:N13)</f>
        <v>5</v>
      </c>
      <c r="O8" s="90">
        <f>SUM(O9:O13)</f>
        <v>750</v>
      </c>
      <c r="P8" s="90">
        <f t="shared" ref="P8:U8" si="2">SUM(P9:P13)</f>
        <v>37.5</v>
      </c>
      <c r="Q8" s="90">
        <f t="shared" si="2"/>
        <v>0</v>
      </c>
      <c r="R8" s="90"/>
      <c r="S8" s="90">
        <f t="shared" si="2"/>
        <v>0</v>
      </c>
      <c r="T8" s="90">
        <f t="shared" si="2"/>
        <v>0</v>
      </c>
      <c r="U8" s="91">
        <f t="shared" si="2"/>
        <v>787.5</v>
      </c>
      <c r="W8" s="159">
        <f>SUM(W9:W13)</f>
        <v>2</v>
      </c>
      <c r="X8" s="90">
        <f>SUM(X9:X13)</f>
        <v>300</v>
      </c>
      <c r="Y8" s="90">
        <f t="shared" ref="Y8:AD8" si="3">SUM(Y9:Y13)</f>
        <v>15</v>
      </c>
      <c r="Z8" s="90">
        <f t="shared" si="3"/>
        <v>0</v>
      </c>
      <c r="AA8" s="90"/>
      <c r="AB8" s="90">
        <f t="shared" si="3"/>
        <v>0</v>
      </c>
      <c r="AC8" s="90">
        <f t="shared" si="3"/>
        <v>0</v>
      </c>
      <c r="AD8" s="91">
        <f t="shared" si="3"/>
        <v>315</v>
      </c>
      <c r="AF8" s="159">
        <f>SUM(AF9:AF13)</f>
        <v>2</v>
      </c>
      <c r="AG8" s="90">
        <f>SUM(AG9:AG13)</f>
        <v>300</v>
      </c>
      <c r="AH8" s="90">
        <f t="shared" ref="AH8:AM8" si="4">SUM(AH9:AH13)</f>
        <v>15</v>
      </c>
      <c r="AI8" s="90">
        <f t="shared" si="4"/>
        <v>0</v>
      </c>
      <c r="AJ8" s="90"/>
      <c r="AK8" s="90">
        <f t="shared" si="4"/>
        <v>0</v>
      </c>
      <c r="AL8" s="90">
        <f t="shared" si="4"/>
        <v>0</v>
      </c>
      <c r="AM8" s="91">
        <f t="shared" si="4"/>
        <v>315</v>
      </c>
      <c r="AO8" s="237" t="str">
        <f>IF(L8=U8+AD8+AM8,"OK","!!!")</f>
        <v>OK</v>
      </c>
    </row>
    <row r="9" spans="1:41" x14ac:dyDescent="0.2">
      <c r="A9" s="92" t="str">
        <f>IF(ISBLANK(IMPLEMENTATION!A9)," ",IMPLEMENTATION!A9)</f>
        <v>1.1.1</v>
      </c>
      <c r="B9" s="93" t="str">
        <f>IF(ISBLANK(IMPLEMENTATION!B9)," ",IMPLEMENTATION!B9)</f>
        <v>Signature of the Subsidy Contract</v>
      </c>
      <c r="C9" s="370" t="str">
        <f>IF(ISBLANK(IMPLEMENTATION!C9)," ",IMPLEMENTATION!C9)</f>
        <v>LP</v>
      </c>
      <c r="D9" s="370" t="str">
        <f>IF(ISBLANK(IMPLEMENTATION!D9)," ",IMPLEMENTATION!D9)</f>
        <v xml:space="preserve"> </v>
      </c>
      <c r="E9" s="94">
        <f>STAFF_DAYS!H9</f>
        <v>1</v>
      </c>
      <c r="F9" s="94">
        <f>E9*F$2</f>
        <v>150</v>
      </c>
      <c r="G9" s="95">
        <f>F9*0.05</f>
        <v>7.5</v>
      </c>
      <c r="H9" s="96"/>
      <c r="I9" s="96"/>
      <c r="J9" s="96"/>
      <c r="K9" s="96">
        <v>0</v>
      </c>
      <c r="L9" s="150">
        <f>SUM(F9:K9)</f>
        <v>157.5</v>
      </c>
      <c r="N9" s="241">
        <v>1</v>
      </c>
      <c r="O9" s="95">
        <f>N9*F$2</f>
        <v>150</v>
      </c>
      <c r="P9" s="95">
        <f>O9*0.05</f>
        <v>7.5</v>
      </c>
      <c r="Q9" s="96"/>
      <c r="R9" s="96"/>
      <c r="S9" s="96"/>
      <c r="T9" s="96"/>
      <c r="U9" s="150">
        <f>SUM(O9:T9)</f>
        <v>157.5</v>
      </c>
      <c r="W9" s="241"/>
      <c r="X9" s="95">
        <f>W9*F$2</f>
        <v>0</v>
      </c>
      <c r="Y9" s="95">
        <f>X9*0.05</f>
        <v>0</v>
      </c>
      <c r="Z9" s="96"/>
      <c r="AA9" s="96"/>
      <c r="AB9" s="96"/>
      <c r="AC9" s="96"/>
      <c r="AD9" s="150">
        <f>SUM(X9:AC9)</f>
        <v>0</v>
      </c>
      <c r="AF9" s="241"/>
      <c r="AG9" s="95">
        <f>AF9*F$2</f>
        <v>0</v>
      </c>
      <c r="AH9" s="95">
        <f>AG9*0.05</f>
        <v>0</v>
      </c>
      <c r="AI9" s="96"/>
      <c r="AJ9" s="96"/>
      <c r="AK9" s="96"/>
      <c r="AL9" s="96"/>
      <c r="AM9" s="150">
        <f>SUM(AG9:AL9)</f>
        <v>0</v>
      </c>
      <c r="AO9" s="233" t="str">
        <f t="shared" ref="AO9:AO72" si="5">IF(L9=U9+AD9+AM9,"OK","!!!")</f>
        <v>OK</v>
      </c>
    </row>
    <row r="10" spans="1:41" x14ac:dyDescent="0.2">
      <c r="A10" s="92" t="str">
        <f>IF(ISBLANK(IMPLEMENTATION!A10)," ",IMPLEMENTATION!A10)</f>
        <v>1.1.2</v>
      </c>
      <c r="B10" s="93" t="str">
        <f>IF(ISBLANK(IMPLEMENTATION!B10)," ",IMPLEMENTATION!B10)</f>
        <v>Signature of the Joint Convention</v>
      </c>
      <c r="C10" s="370" t="str">
        <f>IF(ISBLANK(IMPLEMENTATION!C10)," ",IMPLEMENTATION!C10)</f>
        <v>LP</v>
      </c>
      <c r="D10" s="370" t="str">
        <f>IF(ISBLANK(IMPLEMENTATION!D10)," ",IMPLEMENTATION!D10)</f>
        <v>All PPs</v>
      </c>
      <c r="E10" s="94">
        <f>STAFF_DAYS!H10</f>
        <v>1</v>
      </c>
      <c r="F10" s="94">
        <f t="shared" ref="F10:F13" si="6">E10*F$2</f>
        <v>150</v>
      </c>
      <c r="G10" s="95">
        <f t="shared" ref="G10:G13" si="7">F10*0.05</f>
        <v>7.5</v>
      </c>
      <c r="H10" s="96"/>
      <c r="I10" s="96"/>
      <c r="J10" s="96"/>
      <c r="K10" s="96"/>
      <c r="L10" s="150">
        <f t="shared" ref="L10:L13" si="8">SUM(F10:K10)</f>
        <v>157.5</v>
      </c>
      <c r="N10" s="241">
        <v>1</v>
      </c>
      <c r="O10" s="95">
        <f t="shared" ref="O10:O13" si="9">N10*F$2</f>
        <v>150</v>
      </c>
      <c r="P10" s="95">
        <f t="shared" ref="P10:P13" si="10">O10*0.05</f>
        <v>7.5</v>
      </c>
      <c r="Q10" s="96"/>
      <c r="R10" s="96"/>
      <c r="S10" s="96"/>
      <c r="T10" s="96"/>
      <c r="U10" s="150">
        <f t="shared" ref="U10:U13" si="11">SUM(O10:T10)</f>
        <v>157.5</v>
      </c>
      <c r="W10" s="241"/>
      <c r="X10" s="95">
        <f t="shared" ref="X10:X13" si="12">W10*F$2</f>
        <v>0</v>
      </c>
      <c r="Y10" s="95">
        <f t="shared" ref="Y10:Y13" si="13">X10*0.05</f>
        <v>0</v>
      </c>
      <c r="Z10" s="96"/>
      <c r="AA10" s="96"/>
      <c r="AB10" s="96"/>
      <c r="AC10" s="96"/>
      <c r="AD10" s="150">
        <f t="shared" ref="AD10:AD13" si="14">SUM(X10:AC10)</f>
        <v>0</v>
      </c>
      <c r="AF10" s="241"/>
      <c r="AG10" s="95">
        <f t="shared" ref="AG10:AG13" si="15">AF10*F$2</f>
        <v>0</v>
      </c>
      <c r="AH10" s="95">
        <f t="shared" ref="AH10:AH13" si="16">AG10*0.05</f>
        <v>0</v>
      </c>
      <c r="AI10" s="96"/>
      <c r="AJ10" s="96"/>
      <c r="AK10" s="96"/>
      <c r="AL10" s="96"/>
      <c r="AM10" s="150">
        <f t="shared" ref="AM10:AM13" si="17">SUM(AG10:AL10)</f>
        <v>0</v>
      </c>
      <c r="AO10" s="233" t="str">
        <f t="shared" si="5"/>
        <v>OK</v>
      </c>
    </row>
    <row r="11" spans="1:41" x14ac:dyDescent="0.2">
      <c r="A11" s="92" t="str">
        <f>IF(ISBLANK(IMPLEMENTATION!A11)," ",IMPLEMENTATION!A11)</f>
        <v>1.1.3</v>
      </c>
      <c r="B11" s="93" t="str">
        <f>IF(ISBLANK(IMPLEMENTATION!B11)," ",IMPLEMENTATION!B11)</f>
        <v xml:space="preserve">Setting up project teams: project coordinator, ULG coordinator, comm. officer, </v>
      </c>
      <c r="C11" s="370" t="str">
        <f>IF(ISBLANK(IMPLEMENTATION!C11)," ",IMPLEMENTATION!C11)</f>
        <v>LP</v>
      </c>
      <c r="D11" s="370" t="str">
        <f>IF(ISBLANK(IMPLEMENTATION!D11)," ",IMPLEMENTATION!D11)</f>
        <v>All PPs</v>
      </c>
      <c r="E11" s="94">
        <f>STAFF_DAYS!H11</f>
        <v>2</v>
      </c>
      <c r="F11" s="94">
        <f t="shared" si="6"/>
        <v>300</v>
      </c>
      <c r="G11" s="95">
        <f t="shared" si="7"/>
        <v>15</v>
      </c>
      <c r="H11" s="96"/>
      <c r="I11" s="96"/>
      <c r="J11" s="96"/>
      <c r="K11" s="96"/>
      <c r="L11" s="150">
        <f t="shared" si="8"/>
        <v>315</v>
      </c>
      <c r="N11" s="241">
        <v>2</v>
      </c>
      <c r="O11" s="95">
        <f t="shared" si="9"/>
        <v>300</v>
      </c>
      <c r="P11" s="95">
        <f t="shared" si="10"/>
        <v>15</v>
      </c>
      <c r="Q11" s="96"/>
      <c r="R11" s="96" t="str">
        <f t="shared" ref="R11:R25" si="18">IF(ISBLANK($I11),"",$I11)</f>
        <v/>
      </c>
      <c r="S11" s="96"/>
      <c r="T11" s="96"/>
      <c r="U11" s="150">
        <f t="shared" si="11"/>
        <v>315</v>
      </c>
      <c r="W11" s="241"/>
      <c r="X11" s="95">
        <f t="shared" si="12"/>
        <v>0</v>
      </c>
      <c r="Y11" s="95">
        <f t="shared" si="13"/>
        <v>0</v>
      </c>
      <c r="Z11" s="96"/>
      <c r="AA11" s="96" t="str">
        <f t="shared" ref="AA11:AA25" si="19">IF(ISBLANK($I11),"",$I11)</f>
        <v/>
      </c>
      <c r="AB11" s="96"/>
      <c r="AC11" s="96"/>
      <c r="AD11" s="150">
        <f t="shared" si="14"/>
        <v>0</v>
      </c>
      <c r="AF11" s="241"/>
      <c r="AG11" s="95">
        <f t="shared" si="15"/>
        <v>0</v>
      </c>
      <c r="AH11" s="95">
        <f t="shared" si="16"/>
        <v>0</v>
      </c>
      <c r="AI11" s="96"/>
      <c r="AJ11" s="96" t="str">
        <f t="shared" ref="AJ11:AJ25" si="20">IF(ISBLANK($I11),"",$I11)</f>
        <v/>
      </c>
      <c r="AK11" s="96"/>
      <c r="AL11" s="96"/>
      <c r="AM11" s="150">
        <f t="shared" si="17"/>
        <v>0</v>
      </c>
      <c r="AO11" s="233" t="str">
        <f t="shared" si="5"/>
        <v>OK</v>
      </c>
    </row>
    <row r="12" spans="1:41" x14ac:dyDescent="0.2">
      <c r="A12" s="92" t="str">
        <f>IF(ISBLANK(IMPLEMENTATION!A12)," ",IMPLEMENTATION!A12)</f>
        <v>1.1.4</v>
      </c>
      <c r="B12" s="93" t="str">
        <f>IF(ISBLANK(IMPLEMENTATION!B12)," ",IMPLEMENTATION!B12)</f>
        <v>Overall project and financial management (incl. the network and ad-hoc expert)</v>
      </c>
      <c r="C12" s="370" t="str">
        <f>IF(ISBLANK(IMPLEMENTATION!C12)," ",IMPLEMENTATION!C12)</f>
        <v>LP</v>
      </c>
      <c r="D12" s="370" t="str">
        <f>IF(ISBLANK(IMPLEMENTATION!D12)," ",IMPLEMENTATION!D12)</f>
        <v>All PPs</v>
      </c>
      <c r="E12" s="94">
        <f>STAFF_DAYS!H12</f>
        <v>5</v>
      </c>
      <c r="F12" s="94">
        <f t="shared" si="6"/>
        <v>750</v>
      </c>
      <c r="G12" s="95">
        <f t="shared" si="7"/>
        <v>37.5</v>
      </c>
      <c r="H12" s="96"/>
      <c r="I12" s="96"/>
      <c r="J12" s="96"/>
      <c r="K12" s="96"/>
      <c r="L12" s="150">
        <f t="shared" si="8"/>
        <v>787.5</v>
      </c>
      <c r="N12" s="241">
        <v>1</v>
      </c>
      <c r="O12" s="95">
        <f t="shared" si="9"/>
        <v>150</v>
      </c>
      <c r="P12" s="95">
        <f t="shared" si="10"/>
        <v>7.5</v>
      </c>
      <c r="Q12" s="96"/>
      <c r="R12" s="96" t="str">
        <f t="shared" si="18"/>
        <v/>
      </c>
      <c r="S12" s="96"/>
      <c r="T12" s="96"/>
      <c r="U12" s="150">
        <f t="shared" si="11"/>
        <v>157.5</v>
      </c>
      <c r="W12" s="241">
        <v>2</v>
      </c>
      <c r="X12" s="95">
        <f t="shared" si="12"/>
        <v>300</v>
      </c>
      <c r="Y12" s="95">
        <f t="shared" si="13"/>
        <v>15</v>
      </c>
      <c r="Z12" s="96"/>
      <c r="AA12" s="96" t="str">
        <f t="shared" si="19"/>
        <v/>
      </c>
      <c r="AB12" s="96"/>
      <c r="AC12" s="96"/>
      <c r="AD12" s="150">
        <f t="shared" si="14"/>
        <v>315</v>
      </c>
      <c r="AF12" s="241">
        <v>2</v>
      </c>
      <c r="AG12" s="95">
        <f t="shared" si="15"/>
        <v>300</v>
      </c>
      <c r="AH12" s="95">
        <f t="shared" si="16"/>
        <v>15</v>
      </c>
      <c r="AI12" s="96"/>
      <c r="AJ12" s="96" t="str">
        <f t="shared" si="20"/>
        <v/>
      </c>
      <c r="AK12" s="96"/>
      <c r="AL12" s="96"/>
      <c r="AM12" s="150">
        <f t="shared" si="17"/>
        <v>315</v>
      </c>
      <c r="AO12" s="233" t="str">
        <f t="shared" si="5"/>
        <v>OK</v>
      </c>
    </row>
    <row r="13" spans="1:41" x14ac:dyDescent="0.2">
      <c r="A13" s="92" t="str">
        <f>IF(ISBLANK(IMPLEMENTATION!A13)," ",IMPLEMENTATION!A13)</f>
        <v>1.1.5</v>
      </c>
      <c r="B13" s="93" t="str">
        <f>IF(ISBLANK(IMPLEMENTATION!B13)," ",IMPLEMENTATION!B13)</f>
        <v xml:space="preserve"> </v>
      </c>
      <c r="C13" s="370" t="str">
        <f>IF(ISBLANK(IMPLEMENTATION!C13)," ",IMPLEMENTATION!C13)</f>
        <v xml:space="preserve"> </v>
      </c>
      <c r="D13" s="370" t="str">
        <f>IF(ISBLANK(IMPLEMENTATION!D13)," ",IMPLEMENTATION!D13)</f>
        <v xml:space="preserve"> </v>
      </c>
      <c r="E13" s="94">
        <f>STAFF_DAYS!H13</f>
        <v>0</v>
      </c>
      <c r="F13" s="94">
        <f t="shared" si="6"/>
        <v>0</v>
      </c>
      <c r="G13" s="95">
        <f t="shared" si="7"/>
        <v>0</v>
      </c>
      <c r="H13" s="96"/>
      <c r="I13" s="96"/>
      <c r="J13" s="96"/>
      <c r="K13" s="96"/>
      <c r="L13" s="150">
        <f t="shared" si="8"/>
        <v>0</v>
      </c>
      <c r="N13" s="241"/>
      <c r="O13" s="95">
        <f t="shared" si="9"/>
        <v>0</v>
      </c>
      <c r="P13" s="95">
        <f t="shared" si="10"/>
        <v>0</v>
      </c>
      <c r="Q13" s="96"/>
      <c r="R13" s="96" t="str">
        <f t="shared" si="18"/>
        <v/>
      </c>
      <c r="S13" s="96"/>
      <c r="T13" s="96"/>
      <c r="U13" s="150">
        <f t="shared" si="11"/>
        <v>0</v>
      </c>
      <c r="W13" s="241"/>
      <c r="X13" s="95">
        <f t="shared" si="12"/>
        <v>0</v>
      </c>
      <c r="Y13" s="95">
        <f t="shared" si="13"/>
        <v>0</v>
      </c>
      <c r="Z13" s="96"/>
      <c r="AA13" s="96" t="str">
        <f t="shared" si="19"/>
        <v/>
      </c>
      <c r="AB13" s="96"/>
      <c r="AC13" s="96"/>
      <c r="AD13" s="150">
        <f t="shared" si="14"/>
        <v>0</v>
      </c>
      <c r="AF13" s="241"/>
      <c r="AG13" s="95">
        <f t="shared" si="15"/>
        <v>0</v>
      </c>
      <c r="AH13" s="95">
        <f t="shared" si="16"/>
        <v>0</v>
      </c>
      <c r="AI13" s="96"/>
      <c r="AJ13" s="96" t="str">
        <f t="shared" si="20"/>
        <v/>
      </c>
      <c r="AK13" s="96"/>
      <c r="AL13" s="96"/>
      <c r="AM13" s="150">
        <f t="shared" si="17"/>
        <v>0</v>
      </c>
      <c r="AO13" s="233" t="str">
        <f t="shared" si="5"/>
        <v>OK</v>
      </c>
    </row>
    <row r="14" spans="1:41" x14ac:dyDescent="0.2">
      <c r="A14" s="88" t="str">
        <f>IF(ISBLANK(IMPLEMENTATION!A14)," ",IMPLEMENTATION!A14)</f>
        <v>1.2</v>
      </c>
      <c r="B14" s="89" t="str">
        <f>IF(ISBLANK(IMPLEMENTATION!B14)," ",IMPLEMENTATION!B14)</f>
        <v>Coordination meetings and mid-term reflection</v>
      </c>
      <c r="C14" s="369" t="str">
        <f>IF(ISBLANK(IMPLEMENTATION!C14)," ",IMPLEMENTATION!C14)</f>
        <v xml:space="preserve"> </v>
      </c>
      <c r="D14" s="369" t="str">
        <f>IF(ISBLANK(IMPLEMENTATION!D14)," ",IMPLEMENTATION!D14)</f>
        <v xml:space="preserve"> </v>
      </c>
      <c r="E14" s="90">
        <f>STAFF_DAYS!H14</f>
        <v>3</v>
      </c>
      <c r="F14" s="90">
        <f>SUM(F15:F19)</f>
        <v>450</v>
      </c>
      <c r="G14" s="90">
        <f t="shared" ref="G14:H14" si="21">SUM(G15:G19)</f>
        <v>22.5</v>
      </c>
      <c r="H14" s="90">
        <f t="shared" si="21"/>
        <v>0</v>
      </c>
      <c r="I14" s="90"/>
      <c r="J14" s="90">
        <f t="shared" ref="J14:L14" si="22">SUM(J15:J19)</f>
        <v>0</v>
      </c>
      <c r="K14" s="90">
        <f t="shared" si="22"/>
        <v>0</v>
      </c>
      <c r="L14" s="91">
        <f t="shared" si="22"/>
        <v>472.5</v>
      </c>
      <c r="N14" s="159">
        <f>SUM(N15:N19)</f>
        <v>0</v>
      </c>
      <c r="O14" s="90">
        <f>SUM(O15:O19)</f>
        <v>0</v>
      </c>
      <c r="P14" s="90">
        <f t="shared" ref="P14:U14" si="23">SUM(P15:P19)</f>
        <v>0</v>
      </c>
      <c r="Q14" s="90">
        <f t="shared" si="23"/>
        <v>0</v>
      </c>
      <c r="R14" s="90"/>
      <c r="S14" s="90">
        <f t="shared" si="23"/>
        <v>0</v>
      </c>
      <c r="T14" s="90">
        <f t="shared" si="23"/>
        <v>0</v>
      </c>
      <c r="U14" s="91">
        <f t="shared" si="23"/>
        <v>0</v>
      </c>
      <c r="W14" s="159">
        <f>SUM(W15:W19)</f>
        <v>1</v>
      </c>
      <c r="X14" s="90">
        <f>SUM(X15:X19)</f>
        <v>150</v>
      </c>
      <c r="Y14" s="90">
        <f t="shared" ref="Y14:AD14" si="24">SUM(Y15:Y19)</f>
        <v>7.5</v>
      </c>
      <c r="Z14" s="90">
        <f t="shared" si="24"/>
        <v>0</v>
      </c>
      <c r="AA14" s="90"/>
      <c r="AB14" s="90">
        <f t="shared" si="24"/>
        <v>0</v>
      </c>
      <c r="AC14" s="90">
        <f t="shared" si="24"/>
        <v>0</v>
      </c>
      <c r="AD14" s="91">
        <f t="shared" si="24"/>
        <v>157.5</v>
      </c>
      <c r="AF14" s="159">
        <f>SUM(AF15:AF19)</f>
        <v>2</v>
      </c>
      <c r="AG14" s="90">
        <f>SUM(AG15:AG19)</f>
        <v>300</v>
      </c>
      <c r="AH14" s="90">
        <f t="shared" ref="AH14:AM14" si="25">SUM(AH15:AH19)</f>
        <v>15</v>
      </c>
      <c r="AI14" s="90">
        <f t="shared" si="25"/>
        <v>0</v>
      </c>
      <c r="AJ14" s="90"/>
      <c r="AK14" s="90">
        <f t="shared" si="25"/>
        <v>0</v>
      </c>
      <c r="AL14" s="90">
        <f t="shared" si="25"/>
        <v>0</v>
      </c>
      <c r="AM14" s="91">
        <f t="shared" si="25"/>
        <v>315</v>
      </c>
      <c r="AO14" s="237" t="str">
        <f t="shared" si="5"/>
        <v>OK</v>
      </c>
    </row>
    <row r="15" spans="1:41" x14ac:dyDescent="0.2">
      <c r="A15" s="92" t="str">
        <f>IF(ISBLANK(IMPLEMENTATION!A15)," ",IMPLEMENTATION!A15)</f>
        <v>1.2.1</v>
      </c>
      <c r="B15" s="93" t="str">
        <f>IF(ISBLANK(IMPLEMENTATION!B15)," ",IMPLEMENTATION!B15)</f>
        <v>Coordination meetings of project coordinators linked to the partner meetings</v>
      </c>
      <c r="C15" s="370" t="str">
        <f>IF(ISBLANK(IMPLEMENTATION!C15)," ",IMPLEMENTATION!C15)</f>
        <v>LP</v>
      </c>
      <c r="D15" s="370" t="str">
        <f>IF(ISBLANK(IMPLEMENTATION!D15)," ",IMPLEMENTATION!D15)</f>
        <v>All PPs</v>
      </c>
      <c r="E15" s="94">
        <f>STAFF_DAYS!H15</f>
        <v>0</v>
      </c>
      <c r="F15" s="94">
        <f t="shared" ref="F15:F19" si="26">E15*F$2</f>
        <v>0</v>
      </c>
      <c r="G15" s="95">
        <f t="shared" ref="G15:G19" si="27">F15*0.05</f>
        <v>0</v>
      </c>
      <c r="H15" s="96"/>
      <c r="I15" s="96"/>
      <c r="J15" s="96"/>
      <c r="K15" s="96"/>
      <c r="L15" s="150">
        <f t="shared" ref="L15:L19" si="28">SUM(F15:K15)</f>
        <v>0</v>
      </c>
      <c r="N15" s="241"/>
      <c r="O15" s="95">
        <f t="shared" ref="O15:O19" si="29">N15*F$2</f>
        <v>0</v>
      </c>
      <c r="P15" s="95">
        <f t="shared" ref="P15:P19" si="30">O15*0.05</f>
        <v>0</v>
      </c>
      <c r="Q15" s="96"/>
      <c r="R15" s="96" t="str">
        <f t="shared" si="18"/>
        <v/>
      </c>
      <c r="S15" s="96"/>
      <c r="T15" s="96"/>
      <c r="U15" s="150">
        <f t="shared" ref="U15:U19" si="31">SUM(O15:T15)</f>
        <v>0</v>
      </c>
      <c r="W15" s="241"/>
      <c r="X15" s="95">
        <f t="shared" ref="X15:X19" si="32">W15*F$2</f>
        <v>0</v>
      </c>
      <c r="Y15" s="95">
        <f t="shared" ref="Y15:Y19" si="33">X15*0.05</f>
        <v>0</v>
      </c>
      <c r="Z15" s="96"/>
      <c r="AA15" s="96" t="str">
        <f t="shared" si="19"/>
        <v/>
      </c>
      <c r="AB15" s="96"/>
      <c r="AC15" s="96"/>
      <c r="AD15" s="150">
        <f t="shared" ref="AD15:AD19" si="34">SUM(X15:AC15)</f>
        <v>0</v>
      </c>
      <c r="AF15" s="241"/>
      <c r="AG15" s="95">
        <f t="shared" ref="AG15:AG19" si="35">AF15*F$2</f>
        <v>0</v>
      </c>
      <c r="AH15" s="95">
        <f t="shared" ref="AH15:AH19" si="36">AG15*0.05</f>
        <v>0</v>
      </c>
      <c r="AI15" s="96"/>
      <c r="AJ15" s="96" t="str">
        <f t="shared" si="20"/>
        <v/>
      </c>
      <c r="AK15" s="96"/>
      <c r="AL15" s="96"/>
      <c r="AM15" s="150">
        <f t="shared" ref="AM15:AM19" si="37">SUM(AG15:AL15)</f>
        <v>0</v>
      </c>
      <c r="AO15" s="233" t="str">
        <f t="shared" si="5"/>
        <v>OK</v>
      </c>
    </row>
    <row r="16" spans="1:41" x14ac:dyDescent="0.2">
      <c r="A16" s="92" t="str">
        <f>IF(ISBLANK(IMPLEMENTATION!A16)," ",IMPLEMENTATION!A16)</f>
        <v>1.2.2</v>
      </c>
      <c r="B16" s="93" t="str">
        <f>IF(ISBLANK(IMPLEMENTATION!B16)," ",IMPLEMENTATION!B16)</f>
        <v>Online coordination meetings</v>
      </c>
      <c r="C16" s="370" t="str">
        <f>IF(ISBLANK(IMPLEMENTATION!C16)," ",IMPLEMENTATION!C16)</f>
        <v>LP/LE</v>
      </c>
      <c r="D16" s="370" t="str">
        <f>IF(ISBLANK(IMPLEMENTATION!D16)," ",IMPLEMENTATION!D16)</f>
        <v>All PPs</v>
      </c>
      <c r="E16" s="94">
        <f>STAFF_DAYS!H16</f>
        <v>2</v>
      </c>
      <c r="F16" s="94">
        <f t="shared" si="26"/>
        <v>300</v>
      </c>
      <c r="G16" s="95">
        <f t="shared" si="27"/>
        <v>15</v>
      </c>
      <c r="H16" s="96"/>
      <c r="I16" s="96"/>
      <c r="J16" s="96"/>
      <c r="K16" s="96"/>
      <c r="L16" s="150">
        <f t="shared" si="28"/>
        <v>315</v>
      </c>
      <c r="N16" s="241"/>
      <c r="O16" s="95">
        <f t="shared" si="29"/>
        <v>0</v>
      </c>
      <c r="P16" s="95">
        <f t="shared" si="30"/>
        <v>0</v>
      </c>
      <c r="Q16" s="96"/>
      <c r="R16" s="96" t="str">
        <f t="shared" si="18"/>
        <v/>
      </c>
      <c r="S16" s="96"/>
      <c r="T16" s="96"/>
      <c r="U16" s="150">
        <f t="shared" si="31"/>
        <v>0</v>
      </c>
      <c r="W16" s="241">
        <v>1</v>
      </c>
      <c r="X16" s="95">
        <f t="shared" si="32"/>
        <v>150</v>
      </c>
      <c r="Y16" s="95">
        <f t="shared" si="33"/>
        <v>7.5</v>
      </c>
      <c r="Z16" s="96"/>
      <c r="AA16" s="96" t="str">
        <f t="shared" si="19"/>
        <v/>
      </c>
      <c r="AB16" s="96"/>
      <c r="AC16" s="96"/>
      <c r="AD16" s="150">
        <f t="shared" si="34"/>
        <v>157.5</v>
      </c>
      <c r="AF16" s="241">
        <v>1</v>
      </c>
      <c r="AG16" s="95">
        <f t="shared" si="35"/>
        <v>150</v>
      </c>
      <c r="AH16" s="95">
        <f t="shared" si="36"/>
        <v>7.5</v>
      </c>
      <c r="AI16" s="96"/>
      <c r="AJ16" s="96" t="str">
        <f t="shared" si="20"/>
        <v/>
      </c>
      <c r="AK16" s="96"/>
      <c r="AL16" s="96"/>
      <c r="AM16" s="150">
        <f t="shared" si="37"/>
        <v>157.5</v>
      </c>
      <c r="AO16" s="233" t="str">
        <f t="shared" si="5"/>
        <v>OK</v>
      </c>
    </row>
    <row r="17" spans="1:41" x14ac:dyDescent="0.2">
      <c r="A17" s="92" t="str">
        <f>IF(ISBLANK(IMPLEMENTATION!A17)," ",IMPLEMENTATION!A17)</f>
        <v>1.2.3</v>
      </c>
      <c r="B17" s="93" t="str">
        <f>IF(ISBLANK(IMPLEMENTATION!B17)," ",IMPLEMENTATION!B17)</f>
        <v>Mid-term reflection and if needed, Reprogramming Procedure</v>
      </c>
      <c r="C17" s="370" t="str">
        <f>IF(ISBLANK(IMPLEMENTATION!C17)," ",IMPLEMENTATION!C17)</f>
        <v>LP/LE</v>
      </c>
      <c r="D17" s="370" t="str">
        <f>IF(ISBLANK(IMPLEMENTATION!D17)," ",IMPLEMENTATION!D17)</f>
        <v>All PPs</v>
      </c>
      <c r="E17" s="94">
        <f>STAFF_DAYS!H17</f>
        <v>1</v>
      </c>
      <c r="F17" s="94">
        <f t="shared" si="26"/>
        <v>150</v>
      </c>
      <c r="G17" s="95">
        <f t="shared" si="27"/>
        <v>7.5</v>
      </c>
      <c r="H17" s="96"/>
      <c r="I17" s="96"/>
      <c r="J17" s="96"/>
      <c r="K17" s="96"/>
      <c r="L17" s="150">
        <f t="shared" si="28"/>
        <v>157.5</v>
      </c>
      <c r="N17" s="241"/>
      <c r="O17" s="95">
        <f t="shared" si="29"/>
        <v>0</v>
      </c>
      <c r="P17" s="95">
        <f t="shared" si="30"/>
        <v>0</v>
      </c>
      <c r="Q17" s="96"/>
      <c r="R17" s="96" t="str">
        <f t="shared" si="18"/>
        <v/>
      </c>
      <c r="S17" s="96"/>
      <c r="T17" s="96"/>
      <c r="U17" s="150">
        <f t="shared" si="31"/>
        <v>0</v>
      </c>
      <c r="W17" s="241"/>
      <c r="X17" s="95">
        <f t="shared" si="32"/>
        <v>0</v>
      </c>
      <c r="Y17" s="95">
        <f t="shared" si="33"/>
        <v>0</v>
      </c>
      <c r="Z17" s="96"/>
      <c r="AA17" s="96" t="str">
        <f t="shared" si="19"/>
        <v/>
      </c>
      <c r="AB17" s="96"/>
      <c r="AC17" s="96"/>
      <c r="AD17" s="150">
        <f t="shared" si="34"/>
        <v>0</v>
      </c>
      <c r="AF17" s="241">
        <v>1</v>
      </c>
      <c r="AG17" s="95">
        <f t="shared" si="35"/>
        <v>150</v>
      </c>
      <c r="AH17" s="95">
        <f t="shared" si="36"/>
        <v>7.5</v>
      </c>
      <c r="AI17" s="96"/>
      <c r="AJ17" s="96" t="str">
        <f t="shared" si="20"/>
        <v/>
      </c>
      <c r="AK17" s="96"/>
      <c r="AL17" s="96"/>
      <c r="AM17" s="150">
        <f t="shared" si="37"/>
        <v>157.5</v>
      </c>
      <c r="AO17" s="233" t="str">
        <f t="shared" si="5"/>
        <v>OK</v>
      </c>
    </row>
    <row r="18" spans="1:41" x14ac:dyDescent="0.2">
      <c r="A18" s="92" t="str">
        <f>IF(ISBLANK(IMPLEMENTATION!A18)," ",IMPLEMENTATION!A18)</f>
        <v>1.2.4</v>
      </c>
      <c r="B18" s="93" t="str">
        <f>IF(ISBLANK(IMPLEMENTATION!B18)," ",IMPLEMENTATION!B18)</f>
        <v xml:space="preserve"> </v>
      </c>
      <c r="C18" s="370" t="str">
        <f>IF(ISBLANK(IMPLEMENTATION!C18)," ",IMPLEMENTATION!C18)</f>
        <v xml:space="preserve"> </v>
      </c>
      <c r="D18" s="370" t="str">
        <f>IF(ISBLANK(IMPLEMENTATION!D18)," ",IMPLEMENTATION!D18)</f>
        <v xml:space="preserve"> </v>
      </c>
      <c r="E18" s="94">
        <f>STAFF_DAYS!H18</f>
        <v>0</v>
      </c>
      <c r="F18" s="94">
        <f t="shared" si="26"/>
        <v>0</v>
      </c>
      <c r="G18" s="95">
        <f t="shared" si="27"/>
        <v>0</v>
      </c>
      <c r="H18" s="96"/>
      <c r="I18" s="96"/>
      <c r="J18" s="96"/>
      <c r="K18" s="96"/>
      <c r="L18" s="150">
        <f t="shared" si="28"/>
        <v>0</v>
      </c>
      <c r="N18" s="241"/>
      <c r="O18" s="95">
        <f t="shared" si="29"/>
        <v>0</v>
      </c>
      <c r="P18" s="95">
        <f t="shared" si="30"/>
        <v>0</v>
      </c>
      <c r="Q18" s="96"/>
      <c r="R18" s="96" t="str">
        <f t="shared" si="18"/>
        <v/>
      </c>
      <c r="S18" s="96"/>
      <c r="T18" s="96"/>
      <c r="U18" s="150">
        <f t="shared" si="31"/>
        <v>0</v>
      </c>
      <c r="W18" s="241"/>
      <c r="X18" s="95">
        <f t="shared" si="32"/>
        <v>0</v>
      </c>
      <c r="Y18" s="95">
        <f t="shared" si="33"/>
        <v>0</v>
      </c>
      <c r="Z18" s="96"/>
      <c r="AA18" s="96" t="str">
        <f t="shared" si="19"/>
        <v/>
      </c>
      <c r="AB18" s="96"/>
      <c r="AC18" s="96"/>
      <c r="AD18" s="150">
        <f t="shared" si="34"/>
        <v>0</v>
      </c>
      <c r="AF18" s="241"/>
      <c r="AG18" s="95">
        <f t="shared" si="35"/>
        <v>0</v>
      </c>
      <c r="AH18" s="95">
        <f t="shared" si="36"/>
        <v>0</v>
      </c>
      <c r="AI18" s="96"/>
      <c r="AJ18" s="96" t="str">
        <f t="shared" si="20"/>
        <v/>
      </c>
      <c r="AK18" s="96"/>
      <c r="AL18" s="96"/>
      <c r="AM18" s="150">
        <f t="shared" si="37"/>
        <v>0</v>
      </c>
      <c r="AO18" s="233" t="str">
        <f t="shared" si="5"/>
        <v>OK</v>
      </c>
    </row>
    <row r="19" spans="1:41" x14ac:dyDescent="0.2">
      <c r="A19" s="92" t="str">
        <f>IF(ISBLANK(IMPLEMENTATION!A19)," ",IMPLEMENTATION!A19)</f>
        <v>1.2.5</v>
      </c>
      <c r="B19" s="93" t="str">
        <f>IF(ISBLANK(IMPLEMENTATION!B19)," ",IMPLEMENTATION!B19)</f>
        <v xml:space="preserve"> </v>
      </c>
      <c r="C19" s="370" t="str">
        <f>IF(ISBLANK(IMPLEMENTATION!C19)," ",IMPLEMENTATION!C19)</f>
        <v xml:space="preserve"> </v>
      </c>
      <c r="D19" s="370" t="str">
        <f>IF(ISBLANK(IMPLEMENTATION!D19)," ",IMPLEMENTATION!D19)</f>
        <v xml:space="preserve"> </v>
      </c>
      <c r="E19" s="94">
        <f>STAFF_DAYS!H19</f>
        <v>0</v>
      </c>
      <c r="F19" s="94">
        <f t="shared" si="26"/>
        <v>0</v>
      </c>
      <c r="G19" s="95">
        <f t="shared" si="27"/>
        <v>0</v>
      </c>
      <c r="H19" s="96"/>
      <c r="I19" s="96"/>
      <c r="J19" s="96"/>
      <c r="K19" s="96"/>
      <c r="L19" s="150">
        <f t="shared" si="28"/>
        <v>0</v>
      </c>
      <c r="N19" s="241"/>
      <c r="O19" s="95">
        <f t="shared" si="29"/>
        <v>0</v>
      </c>
      <c r="P19" s="95">
        <f t="shared" si="30"/>
        <v>0</v>
      </c>
      <c r="Q19" s="96"/>
      <c r="R19" s="96" t="str">
        <f t="shared" si="18"/>
        <v/>
      </c>
      <c r="S19" s="96"/>
      <c r="T19" s="96"/>
      <c r="U19" s="150">
        <f t="shared" si="31"/>
        <v>0</v>
      </c>
      <c r="W19" s="241"/>
      <c r="X19" s="95">
        <f t="shared" si="32"/>
        <v>0</v>
      </c>
      <c r="Y19" s="95">
        <f t="shared" si="33"/>
        <v>0</v>
      </c>
      <c r="Z19" s="96"/>
      <c r="AA19" s="96" t="str">
        <f t="shared" si="19"/>
        <v/>
      </c>
      <c r="AB19" s="96"/>
      <c r="AC19" s="96"/>
      <c r="AD19" s="150">
        <f t="shared" si="34"/>
        <v>0</v>
      </c>
      <c r="AF19" s="241"/>
      <c r="AG19" s="95">
        <f t="shared" si="35"/>
        <v>0</v>
      </c>
      <c r="AH19" s="95">
        <f t="shared" si="36"/>
        <v>0</v>
      </c>
      <c r="AI19" s="96"/>
      <c r="AJ19" s="96" t="str">
        <f t="shared" si="20"/>
        <v/>
      </c>
      <c r="AK19" s="96"/>
      <c r="AL19" s="96"/>
      <c r="AM19" s="150">
        <f t="shared" si="37"/>
        <v>0</v>
      </c>
      <c r="AO19" s="233" t="str">
        <f t="shared" si="5"/>
        <v>OK</v>
      </c>
    </row>
    <row r="20" spans="1:41" x14ac:dyDescent="0.2">
      <c r="A20" s="88" t="str">
        <f>IF(ISBLANK(IMPLEMENTATION!A20)," ",IMPLEMENTATION!A20)</f>
        <v>1.3</v>
      </c>
      <c r="B20" s="89" t="str">
        <f>IF(ISBLANK(IMPLEMENTATION!B20)," ",IMPLEMENTATION!B20)</f>
        <v>Reporting and project closure</v>
      </c>
      <c r="C20" s="369" t="str">
        <f>IF(ISBLANK(IMPLEMENTATION!C20)," ",IMPLEMENTATION!C20)</f>
        <v xml:space="preserve"> </v>
      </c>
      <c r="D20" s="369" t="str">
        <f>IF(ISBLANK(IMPLEMENTATION!D20)," ",IMPLEMENTATION!D20)</f>
        <v xml:space="preserve"> </v>
      </c>
      <c r="E20" s="90">
        <f>STAFF_DAYS!H20</f>
        <v>9</v>
      </c>
      <c r="F20" s="90">
        <f>SUM(F21:F25)</f>
        <v>1350</v>
      </c>
      <c r="G20" s="90">
        <f t="shared" ref="G20:H20" si="38">SUM(G21:G25)</f>
        <v>67.5</v>
      </c>
      <c r="H20" s="90">
        <f t="shared" si="38"/>
        <v>0</v>
      </c>
      <c r="I20" s="90"/>
      <c r="J20" s="90">
        <f t="shared" ref="J20:L20" si="39">SUM(J21:J25)</f>
        <v>0</v>
      </c>
      <c r="K20" s="90">
        <f t="shared" si="39"/>
        <v>0</v>
      </c>
      <c r="L20" s="91">
        <f t="shared" si="39"/>
        <v>1417.5</v>
      </c>
      <c r="N20" s="159">
        <f>SUM(N21:N25)</f>
        <v>2</v>
      </c>
      <c r="O20" s="90">
        <f>SUM(O21:O25)</f>
        <v>300</v>
      </c>
      <c r="P20" s="90">
        <f t="shared" ref="P20:U20" si="40">SUM(P21:P25)</f>
        <v>15</v>
      </c>
      <c r="Q20" s="90">
        <f t="shared" si="40"/>
        <v>0</v>
      </c>
      <c r="R20" s="90"/>
      <c r="S20" s="90">
        <f t="shared" si="40"/>
        <v>0</v>
      </c>
      <c r="T20" s="90">
        <f t="shared" si="40"/>
        <v>0</v>
      </c>
      <c r="U20" s="91">
        <f t="shared" si="40"/>
        <v>315</v>
      </c>
      <c r="W20" s="159">
        <f>SUM(W21:W25)</f>
        <v>3</v>
      </c>
      <c r="X20" s="90">
        <f>SUM(X21:X25)</f>
        <v>450</v>
      </c>
      <c r="Y20" s="90">
        <f t="shared" ref="Y20:AD20" si="41">SUM(Y21:Y25)</f>
        <v>22.5</v>
      </c>
      <c r="Z20" s="90">
        <f t="shared" si="41"/>
        <v>0</v>
      </c>
      <c r="AA20" s="90"/>
      <c r="AB20" s="90">
        <f t="shared" si="41"/>
        <v>0</v>
      </c>
      <c r="AC20" s="90">
        <f t="shared" si="41"/>
        <v>0</v>
      </c>
      <c r="AD20" s="91">
        <f t="shared" si="41"/>
        <v>472.5</v>
      </c>
      <c r="AF20" s="159">
        <f>SUM(AF21:AF25)</f>
        <v>4</v>
      </c>
      <c r="AG20" s="90">
        <f>SUM(AG21:AG25)</f>
        <v>600</v>
      </c>
      <c r="AH20" s="90">
        <f t="shared" ref="AH20:AM20" si="42">SUM(AH21:AH25)</f>
        <v>30</v>
      </c>
      <c r="AI20" s="90">
        <f t="shared" si="42"/>
        <v>0</v>
      </c>
      <c r="AJ20" s="90"/>
      <c r="AK20" s="90">
        <f t="shared" si="42"/>
        <v>0</v>
      </c>
      <c r="AL20" s="90">
        <f t="shared" si="42"/>
        <v>0</v>
      </c>
      <c r="AM20" s="91">
        <f t="shared" si="42"/>
        <v>630</v>
      </c>
      <c r="AO20" s="237" t="str">
        <f t="shared" si="5"/>
        <v>OK</v>
      </c>
    </row>
    <row r="21" spans="1:41" x14ac:dyDescent="0.2">
      <c r="A21" s="92" t="str">
        <f>IF(ISBLANK(IMPLEMENTATION!A21)," ",IMPLEMENTATION!A21)</f>
        <v>1.3.1</v>
      </c>
      <c r="B21" s="93" t="str">
        <f>IF(ISBLANK(IMPLEMENTATION!B21)," ",IMPLEMENTATION!B21)</f>
        <v>Partner level reports (incl. Identification and approval of FLCs)</v>
      </c>
      <c r="C21" s="370" t="str">
        <f>IF(ISBLANK(IMPLEMENTATION!C21)," ",IMPLEMENTATION!C21)</f>
        <v>All PPs</v>
      </c>
      <c r="D21" s="370" t="str">
        <f>IF(ISBLANK(IMPLEMENTATION!D21)," ",IMPLEMENTATION!D21)</f>
        <v xml:space="preserve"> </v>
      </c>
      <c r="E21" s="94">
        <f>STAFF_DAYS!H21</f>
        <v>6</v>
      </c>
      <c r="F21" s="94">
        <f t="shared" ref="F21:F25" si="43">E21*F$2</f>
        <v>900</v>
      </c>
      <c r="G21" s="95">
        <f t="shared" ref="G21:G25" si="44">F21*0.05</f>
        <v>45</v>
      </c>
      <c r="H21" s="96"/>
      <c r="I21" s="96"/>
      <c r="J21" s="96"/>
      <c r="K21" s="96"/>
      <c r="L21" s="150">
        <f t="shared" ref="L21:L25" si="45">SUM(F21:K21)</f>
        <v>945</v>
      </c>
      <c r="N21" s="241">
        <v>2</v>
      </c>
      <c r="O21" s="95">
        <f t="shared" ref="O21:O25" si="46">N21*F$2</f>
        <v>300</v>
      </c>
      <c r="P21" s="95">
        <f t="shared" ref="P21:P25" si="47">O21*0.05</f>
        <v>15</v>
      </c>
      <c r="Q21" s="96"/>
      <c r="R21" s="96" t="str">
        <f t="shared" si="18"/>
        <v/>
      </c>
      <c r="S21" s="96"/>
      <c r="T21" s="96"/>
      <c r="U21" s="150">
        <f t="shared" ref="U21:U25" si="48">SUM(O21:T21)</f>
        <v>315</v>
      </c>
      <c r="W21" s="241">
        <v>2</v>
      </c>
      <c r="X21" s="95">
        <f t="shared" ref="X21:X25" si="49">W21*F$2</f>
        <v>300</v>
      </c>
      <c r="Y21" s="95">
        <f t="shared" ref="Y21:Y25" si="50">X21*0.05</f>
        <v>15</v>
      </c>
      <c r="Z21" s="96"/>
      <c r="AA21" s="96" t="str">
        <f t="shared" si="19"/>
        <v/>
      </c>
      <c r="AB21" s="96"/>
      <c r="AC21" s="96"/>
      <c r="AD21" s="150">
        <f t="shared" ref="AD21:AD25" si="51">SUM(X21:AC21)</f>
        <v>315</v>
      </c>
      <c r="AF21" s="241">
        <v>2</v>
      </c>
      <c r="AG21" s="95">
        <f t="shared" ref="AG21:AG25" si="52">AF21*F$2</f>
        <v>300</v>
      </c>
      <c r="AH21" s="95">
        <f t="shared" ref="AH21:AH25" si="53">AG21*0.05</f>
        <v>15</v>
      </c>
      <c r="AI21" s="96"/>
      <c r="AJ21" s="96" t="str">
        <f t="shared" si="20"/>
        <v/>
      </c>
      <c r="AK21" s="96"/>
      <c r="AL21" s="96"/>
      <c r="AM21" s="150">
        <f t="shared" ref="AM21:AM25" si="54">SUM(AG21:AL21)</f>
        <v>315</v>
      </c>
      <c r="AO21" s="233" t="str">
        <f t="shared" si="5"/>
        <v>OK</v>
      </c>
    </row>
    <row r="22" spans="1:41" x14ac:dyDescent="0.2">
      <c r="A22" s="92" t="str">
        <f>IF(ISBLANK(IMPLEMENTATION!A22)," ",IMPLEMENTATION!A22)</f>
        <v>1.3.2</v>
      </c>
      <c r="B22" s="93" t="str">
        <f>IF(ISBLANK(IMPLEMENTATION!B22)," ",IMPLEMENTATION!B22)</f>
        <v>Project level reports: Payment Claim, Evidence Package, Progress Report</v>
      </c>
      <c r="C22" s="370" t="str">
        <f>IF(ISBLANK(IMPLEMENTATION!C22)," ",IMPLEMENTATION!C22)</f>
        <v>LP</v>
      </c>
      <c r="D22" s="370" t="str">
        <f>IF(ISBLANK(IMPLEMENTATION!D22)," ",IMPLEMENTATION!D22)</f>
        <v>All PPs</v>
      </c>
      <c r="E22" s="94">
        <f>STAFF_DAYS!H22</f>
        <v>2</v>
      </c>
      <c r="F22" s="94">
        <f t="shared" si="43"/>
        <v>300</v>
      </c>
      <c r="G22" s="95">
        <f t="shared" si="44"/>
        <v>15</v>
      </c>
      <c r="H22" s="96"/>
      <c r="I22" s="96"/>
      <c r="J22" s="96"/>
      <c r="K22" s="96"/>
      <c r="L22" s="150">
        <f t="shared" si="45"/>
        <v>315</v>
      </c>
      <c r="N22" s="241"/>
      <c r="O22" s="95">
        <f t="shared" si="46"/>
        <v>0</v>
      </c>
      <c r="P22" s="95">
        <f t="shared" si="47"/>
        <v>0</v>
      </c>
      <c r="Q22" s="96"/>
      <c r="R22" s="96" t="str">
        <f t="shared" si="18"/>
        <v/>
      </c>
      <c r="S22" s="96"/>
      <c r="T22" s="96"/>
      <c r="U22" s="150">
        <f t="shared" si="48"/>
        <v>0</v>
      </c>
      <c r="W22" s="241">
        <v>1</v>
      </c>
      <c r="X22" s="95">
        <f t="shared" si="49"/>
        <v>150</v>
      </c>
      <c r="Y22" s="95">
        <f t="shared" si="50"/>
        <v>7.5</v>
      </c>
      <c r="Z22" s="96"/>
      <c r="AA22" s="96" t="str">
        <f t="shared" si="19"/>
        <v/>
      </c>
      <c r="AB22" s="96"/>
      <c r="AC22" s="96"/>
      <c r="AD22" s="150">
        <f t="shared" si="51"/>
        <v>157.5</v>
      </c>
      <c r="AF22" s="241">
        <v>1</v>
      </c>
      <c r="AG22" s="95">
        <f t="shared" si="52"/>
        <v>150</v>
      </c>
      <c r="AH22" s="95">
        <f t="shared" si="53"/>
        <v>7.5</v>
      </c>
      <c r="AI22" s="96"/>
      <c r="AJ22" s="96" t="str">
        <f t="shared" si="20"/>
        <v/>
      </c>
      <c r="AK22" s="96"/>
      <c r="AL22" s="96"/>
      <c r="AM22" s="150">
        <f t="shared" si="54"/>
        <v>157.5</v>
      </c>
      <c r="AO22" s="233" t="str">
        <f t="shared" si="5"/>
        <v>OK</v>
      </c>
    </row>
    <row r="23" spans="1:41" x14ac:dyDescent="0.2">
      <c r="A23" s="92" t="str">
        <f>IF(ISBLANK(IMPLEMENTATION!A23)," ",IMPLEMENTATION!A23)</f>
        <v>1.3.3</v>
      </c>
      <c r="B23" s="93" t="str">
        <f>IF(ISBLANK(IMPLEMENTATION!B23)," ",IMPLEMENTATION!B23)</f>
        <v>Closure Report</v>
      </c>
      <c r="C23" s="370" t="str">
        <f>IF(ISBLANK(IMPLEMENTATION!C23)," ",IMPLEMENTATION!C23)</f>
        <v>LP</v>
      </c>
      <c r="D23" s="370" t="str">
        <f>IF(ISBLANK(IMPLEMENTATION!D23)," ",IMPLEMENTATION!D23)</f>
        <v>All PPs</v>
      </c>
      <c r="E23" s="94">
        <f>STAFF_DAYS!H23</f>
        <v>1</v>
      </c>
      <c r="F23" s="94">
        <f t="shared" si="43"/>
        <v>150</v>
      </c>
      <c r="G23" s="95">
        <f t="shared" si="44"/>
        <v>7.5</v>
      </c>
      <c r="H23" s="96"/>
      <c r="I23" s="96"/>
      <c r="J23" s="96"/>
      <c r="K23" s="96"/>
      <c r="L23" s="150">
        <f t="shared" si="45"/>
        <v>157.5</v>
      </c>
      <c r="N23" s="241"/>
      <c r="O23" s="95">
        <f t="shared" si="46"/>
        <v>0</v>
      </c>
      <c r="P23" s="95">
        <f t="shared" si="47"/>
        <v>0</v>
      </c>
      <c r="Q23" s="96"/>
      <c r="R23" s="96" t="str">
        <f t="shared" si="18"/>
        <v/>
      </c>
      <c r="S23" s="96"/>
      <c r="T23" s="96"/>
      <c r="U23" s="150">
        <f t="shared" si="48"/>
        <v>0</v>
      </c>
      <c r="W23" s="241"/>
      <c r="X23" s="95">
        <f t="shared" si="49"/>
        <v>0</v>
      </c>
      <c r="Y23" s="95">
        <f t="shared" si="50"/>
        <v>0</v>
      </c>
      <c r="Z23" s="96"/>
      <c r="AA23" s="96" t="str">
        <f t="shared" si="19"/>
        <v/>
      </c>
      <c r="AB23" s="96"/>
      <c r="AC23" s="96"/>
      <c r="AD23" s="150">
        <f t="shared" si="51"/>
        <v>0</v>
      </c>
      <c r="AF23" s="241">
        <v>1</v>
      </c>
      <c r="AG23" s="95">
        <f t="shared" si="52"/>
        <v>150</v>
      </c>
      <c r="AH23" s="95">
        <f t="shared" si="53"/>
        <v>7.5</v>
      </c>
      <c r="AI23" s="96"/>
      <c r="AJ23" s="96" t="str">
        <f t="shared" si="20"/>
        <v/>
      </c>
      <c r="AK23" s="96"/>
      <c r="AL23" s="96"/>
      <c r="AM23" s="150">
        <f t="shared" si="54"/>
        <v>157.5</v>
      </c>
      <c r="AO23" s="233" t="str">
        <f t="shared" si="5"/>
        <v>OK</v>
      </c>
    </row>
    <row r="24" spans="1:41" x14ac:dyDescent="0.2">
      <c r="A24" s="92" t="str">
        <f>IF(ISBLANK(IMPLEMENTATION!A24)," ",IMPLEMENTATION!A24)</f>
        <v>1.3.4</v>
      </c>
      <c r="B24" s="93" t="str">
        <f>IF(ISBLANK(IMPLEMENTATION!B24)," ",IMPLEMENTATION!B24)</f>
        <v xml:space="preserve"> </v>
      </c>
      <c r="C24" s="370" t="str">
        <f>IF(ISBLANK(IMPLEMENTATION!C24)," ",IMPLEMENTATION!C24)</f>
        <v xml:space="preserve"> </v>
      </c>
      <c r="D24" s="370" t="str">
        <f>IF(ISBLANK(IMPLEMENTATION!D24)," ",IMPLEMENTATION!D24)</f>
        <v xml:space="preserve"> </v>
      </c>
      <c r="E24" s="94">
        <f>STAFF_DAYS!H24</f>
        <v>0</v>
      </c>
      <c r="F24" s="94">
        <f t="shared" si="43"/>
        <v>0</v>
      </c>
      <c r="G24" s="95">
        <f t="shared" si="44"/>
        <v>0</v>
      </c>
      <c r="H24" s="96"/>
      <c r="I24" s="96"/>
      <c r="J24" s="96"/>
      <c r="K24" s="96"/>
      <c r="L24" s="150">
        <f t="shared" si="45"/>
        <v>0</v>
      </c>
      <c r="N24" s="241"/>
      <c r="O24" s="95">
        <f t="shared" si="46"/>
        <v>0</v>
      </c>
      <c r="P24" s="95">
        <f t="shared" si="47"/>
        <v>0</v>
      </c>
      <c r="Q24" s="96"/>
      <c r="R24" s="96" t="str">
        <f t="shared" si="18"/>
        <v/>
      </c>
      <c r="S24" s="96"/>
      <c r="T24" s="96"/>
      <c r="U24" s="150">
        <f t="shared" si="48"/>
        <v>0</v>
      </c>
      <c r="W24" s="241"/>
      <c r="X24" s="95">
        <f t="shared" si="49"/>
        <v>0</v>
      </c>
      <c r="Y24" s="95">
        <f t="shared" si="50"/>
        <v>0</v>
      </c>
      <c r="Z24" s="96"/>
      <c r="AA24" s="96" t="str">
        <f t="shared" si="19"/>
        <v/>
      </c>
      <c r="AB24" s="96"/>
      <c r="AC24" s="96"/>
      <c r="AD24" s="150">
        <f t="shared" si="51"/>
        <v>0</v>
      </c>
      <c r="AF24" s="241"/>
      <c r="AG24" s="95">
        <f t="shared" si="52"/>
        <v>0</v>
      </c>
      <c r="AH24" s="95">
        <f t="shared" si="53"/>
        <v>0</v>
      </c>
      <c r="AI24" s="96"/>
      <c r="AJ24" s="96" t="str">
        <f t="shared" si="20"/>
        <v/>
      </c>
      <c r="AK24" s="96"/>
      <c r="AL24" s="96"/>
      <c r="AM24" s="150">
        <f t="shared" si="54"/>
        <v>0</v>
      </c>
      <c r="AO24" s="233" t="str">
        <f t="shared" si="5"/>
        <v>OK</v>
      </c>
    </row>
    <row r="25" spans="1:41" x14ac:dyDescent="0.2">
      <c r="A25" s="97" t="str">
        <f>IF(ISBLANK(IMPLEMENTATION!A25)," ",IMPLEMENTATION!A25)</f>
        <v>1.3.5</v>
      </c>
      <c r="B25" s="98" t="str">
        <f>IF(ISBLANK(IMPLEMENTATION!B25)," ",IMPLEMENTATION!B25)</f>
        <v xml:space="preserve"> </v>
      </c>
      <c r="C25" s="371" t="str">
        <f>IF(ISBLANK(IMPLEMENTATION!C25)," ",IMPLEMENTATION!C25)</f>
        <v xml:space="preserve"> </v>
      </c>
      <c r="D25" s="371" t="str">
        <f>IF(ISBLANK(IMPLEMENTATION!D25)," ",IMPLEMENTATION!D25)</f>
        <v xml:space="preserve"> </v>
      </c>
      <c r="E25" s="94">
        <f>STAFF_DAYS!H25</f>
        <v>0</v>
      </c>
      <c r="F25" s="99">
        <f t="shared" si="43"/>
        <v>0</v>
      </c>
      <c r="G25" s="100">
        <f t="shared" si="44"/>
        <v>0</v>
      </c>
      <c r="H25" s="101"/>
      <c r="I25" s="101"/>
      <c r="J25" s="101"/>
      <c r="K25" s="101"/>
      <c r="L25" s="151">
        <f t="shared" si="45"/>
        <v>0</v>
      </c>
      <c r="N25" s="241"/>
      <c r="O25" s="100">
        <f t="shared" si="46"/>
        <v>0</v>
      </c>
      <c r="P25" s="100">
        <f t="shared" si="47"/>
        <v>0</v>
      </c>
      <c r="Q25" s="101"/>
      <c r="R25" s="101" t="str">
        <f t="shared" si="18"/>
        <v/>
      </c>
      <c r="S25" s="101"/>
      <c r="T25" s="101"/>
      <c r="U25" s="151">
        <f t="shared" si="48"/>
        <v>0</v>
      </c>
      <c r="W25" s="241"/>
      <c r="X25" s="100">
        <f t="shared" si="49"/>
        <v>0</v>
      </c>
      <c r="Y25" s="100">
        <f t="shared" si="50"/>
        <v>0</v>
      </c>
      <c r="Z25" s="101"/>
      <c r="AA25" s="101" t="str">
        <f t="shared" si="19"/>
        <v/>
      </c>
      <c r="AB25" s="101"/>
      <c r="AC25" s="101"/>
      <c r="AD25" s="151">
        <f t="shared" si="51"/>
        <v>0</v>
      </c>
      <c r="AF25" s="241"/>
      <c r="AG25" s="100">
        <f t="shared" si="52"/>
        <v>0</v>
      </c>
      <c r="AH25" s="100">
        <f t="shared" si="53"/>
        <v>0</v>
      </c>
      <c r="AI25" s="101"/>
      <c r="AJ25" s="101" t="str">
        <f t="shared" si="20"/>
        <v/>
      </c>
      <c r="AK25" s="101"/>
      <c r="AL25" s="101"/>
      <c r="AM25" s="151">
        <f t="shared" si="54"/>
        <v>0</v>
      </c>
      <c r="AO25" s="233" t="str">
        <f t="shared" si="5"/>
        <v>OK</v>
      </c>
    </row>
    <row r="26" spans="1:41" ht="13.5" thickBot="1" x14ac:dyDescent="0.25">
      <c r="A26" s="102" t="str">
        <f>IF(ISBLANK(IMPLEMENTATION!A26)," ",IMPLEMENTATION!A26)</f>
        <v xml:space="preserve"> </v>
      </c>
      <c r="B26" s="103" t="str">
        <f>IF(ISBLANK(IMPLEMENTATION!B26)," ",IMPLEMENTATION!B26)</f>
        <v xml:space="preserve"> </v>
      </c>
      <c r="C26" s="357" t="str">
        <f>IF(ISBLANK(IMPLEMENTATION!C26)," ",IMPLEMENTATION!C26)</f>
        <v xml:space="preserve"> </v>
      </c>
      <c r="D26" s="357" t="str">
        <f>IF(ISBLANK(IMPLEMENTATION!D26)," ",IMPLEMENTATION!D26)</f>
        <v xml:space="preserve"> </v>
      </c>
      <c r="E26" s="104">
        <f>STAFF_DAYS!H26</f>
        <v>21</v>
      </c>
      <c r="F26" s="104">
        <f>SUM(F8,F14,F20)</f>
        <v>3150</v>
      </c>
      <c r="G26" s="104">
        <f t="shared" ref="G26:L26" si="55">SUM(G8,G14,G20)</f>
        <v>157.5</v>
      </c>
      <c r="H26" s="104">
        <f t="shared" si="55"/>
        <v>0</v>
      </c>
      <c r="I26" s="104"/>
      <c r="J26" s="104">
        <f t="shared" si="55"/>
        <v>0</v>
      </c>
      <c r="K26" s="104">
        <f t="shared" si="55"/>
        <v>0</v>
      </c>
      <c r="L26" s="105">
        <f t="shared" si="55"/>
        <v>3307.5</v>
      </c>
      <c r="N26" s="160">
        <f>SUM(N8,N14,N20)</f>
        <v>7</v>
      </c>
      <c r="O26" s="104">
        <f>SUM(O8,O14,O20)</f>
        <v>1050</v>
      </c>
      <c r="P26" s="104">
        <f t="shared" ref="P26:U26" si="56">SUM(P8,P14,P20)</f>
        <v>52.5</v>
      </c>
      <c r="Q26" s="104">
        <f t="shared" si="56"/>
        <v>0</v>
      </c>
      <c r="R26" s="104"/>
      <c r="S26" s="104">
        <f t="shared" si="56"/>
        <v>0</v>
      </c>
      <c r="T26" s="104">
        <f t="shared" si="56"/>
        <v>0</v>
      </c>
      <c r="U26" s="105">
        <f t="shared" si="56"/>
        <v>1102.5</v>
      </c>
      <c r="W26" s="160">
        <f>SUM(W8,W14,W20)</f>
        <v>6</v>
      </c>
      <c r="X26" s="104">
        <f>SUM(X8,X14,X20)</f>
        <v>900</v>
      </c>
      <c r="Y26" s="104">
        <f t="shared" ref="Y26:AD26" si="57">SUM(Y8,Y14,Y20)</f>
        <v>45</v>
      </c>
      <c r="Z26" s="104">
        <f t="shared" si="57"/>
        <v>0</v>
      </c>
      <c r="AA26" s="104"/>
      <c r="AB26" s="104">
        <f t="shared" si="57"/>
        <v>0</v>
      </c>
      <c r="AC26" s="104">
        <f t="shared" si="57"/>
        <v>0</v>
      </c>
      <c r="AD26" s="105">
        <f t="shared" si="57"/>
        <v>945</v>
      </c>
      <c r="AF26" s="160">
        <f>SUM(AF8,AF14,AF20)</f>
        <v>8</v>
      </c>
      <c r="AG26" s="104">
        <f>SUM(AG8,AG14,AG20)</f>
        <v>1200</v>
      </c>
      <c r="AH26" s="104">
        <f t="shared" ref="AH26:AM26" si="58">SUM(AH8,AH14,AH20)</f>
        <v>60</v>
      </c>
      <c r="AI26" s="104">
        <f t="shared" si="58"/>
        <v>0</v>
      </c>
      <c r="AJ26" s="104"/>
      <c r="AK26" s="104">
        <f t="shared" si="58"/>
        <v>0</v>
      </c>
      <c r="AL26" s="104">
        <f t="shared" si="58"/>
        <v>0</v>
      </c>
      <c r="AM26" s="105">
        <f t="shared" si="58"/>
        <v>1260</v>
      </c>
      <c r="AO26" s="235" t="str">
        <f t="shared" si="5"/>
        <v>OK</v>
      </c>
    </row>
    <row r="27" spans="1:41" ht="13.5" thickTop="1" x14ac:dyDescent="0.2">
      <c r="A27" s="228" t="str">
        <f>IF(ISBLANK(IMPLEMENTATION!A27)," ",IMPLEMENTATION!A27)</f>
        <v>WP2</v>
      </c>
      <c r="B27" s="229" t="str">
        <f>IF(ISBLANK(IMPLEMENTATION!B27)," ",IMPLEMENTATION!B27)</f>
        <v>TRANSNATIONAL ACTIVITIES</v>
      </c>
      <c r="C27" s="372" t="str">
        <f>IF(ISBLANK(IMPLEMENTATION!C27)," ",IMPLEMENTATION!C27)</f>
        <v xml:space="preserve"> </v>
      </c>
      <c r="D27" s="372" t="str">
        <f>IF(ISBLANK(IMPLEMENTATION!D27)," ",IMPLEMENTATION!D27)</f>
        <v xml:space="preserve"> </v>
      </c>
      <c r="E27" s="166">
        <f>STAFF_DAYS!H27</f>
        <v>0</v>
      </c>
      <c r="F27" s="166"/>
      <c r="G27" s="166"/>
      <c r="H27" s="166"/>
      <c r="I27" s="166"/>
      <c r="J27" s="166"/>
      <c r="K27" s="166"/>
      <c r="L27" s="230"/>
      <c r="N27" s="231"/>
      <c r="O27" s="166"/>
      <c r="P27" s="166"/>
      <c r="Q27" s="166"/>
      <c r="R27" s="166"/>
      <c r="S27" s="166"/>
      <c r="T27" s="166"/>
      <c r="U27" s="230"/>
      <c r="W27" s="231"/>
      <c r="X27" s="166"/>
      <c r="Y27" s="166"/>
      <c r="Z27" s="166"/>
      <c r="AA27" s="166"/>
      <c r="AB27" s="166"/>
      <c r="AC27" s="166"/>
      <c r="AD27" s="230"/>
      <c r="AF27" s="231"/>
      <c r="AG27" s="166"/>
      <c r="AH27" s="166"/>
      <c r="AI27" s="166"/>
      <c r="AJ27" s="166"/>
      <c r="AK27" s="166"/>
      <c r="AL27" s="166"/>
      <c r="AM27" s="230"/>
      <c r="AO27" s="235" t="str">
        <f t="shared" si="5"/>
        <v>OK</v>
      </c>
    </row>
    <row r="28" spans="1:41" x14ac:dyDescent="0.2">
      <c r="A28" s="108" t="str">
        <f>IF(ISBLANK(IMPLEMENTATION!A28)," ",IMPLEMENTATION!A28)</f>
        <v>2.1</v>
      </c>
      <c r="B28" s="109" t="str">
        <f>IF(ISBLANK(IMPLEMENTATION!B28)," ",IMPLEMENTATION!B28)</f>
        <v>Transnational Activities</v>
      </c>
      <c r="C28" s="359" t="str">
        <f>IF(ISBLANK(IMPLEMENTATION!C28)," ",IMPLEMENTATION!C28)</f>
        <v xml:space="preserve"> </v>
      </c>
      <c r="D28" s="359" t="str">
        <f>IF(ISBLANK(IMPLEMENTATION!D28)," ",IMPLEMENTATION!D28)</f>
        <v xml:space="preserve"> </v>
      </c>
      <c r="E28" s="110">
        <f>STAFF_DAYS!H28</f>
        <v>87</v>
      </c>
      <c r="F28" s="110">
        <f>SUM(F29:F43)</f>
        <v>13050</v>
      </c>
      <c r="G28" s="110">
        <f t="shared" ref="G28:L28" si="59">SUM(G29:G43)</f>
        <v>652.5</v>
      </c>
      <c r="H28" s="110">
        <f t="shared" si="59"/>
        <v>11150</v>
      </c>
      <c r="I28" s="110"/>
      <c r="J28" s="110">
        <f t="shared" si="59"/>
        <v>12350</v>
      </c>
      <c r="K28" s="110">
        <f t="shared" si="59"/>
        <v>0</v>
      </c>
      <c r="L28" s="111">
        <f t="shared" si="59"/>
        <v>37202.5</v>
      </c>
      <c r="N28" s="161">
        <f>SUM(N29:N43)</f>
        <v>29</v>
      </c>
      <c r="O28" s="110">
        <f>SUM(O29:O43)</f>
        <v>4350</v>
      </c>
      <c r="P28" s="110">
        <f t="shared" ref="P28:U28" si="60">SUM(P29:P43)</f>
        <v>217.5</v>
      </c>
      <c r="Q28" s="110">
        <f t="shared" si="60"/>
        <v>5700</v>
      </c>
      <c r="R28" s="110"/>
      <c r="S28" s="110">
        <f t="shared" ref="S28" si="61">SUM(S29:S43)</f>
        <v>1800</v>
      </c>
      <c r="T28" s="110">
        <f t="shared" si="60"/>
        <v>0</v>
      </c>
      <c r="U28" s="111">
        <f t="shared" si="60"/>
        <v>12067.5</v>
      </c>
      <c r="W28" s="161">
        <f>SUM(W29:W43)</f>
        <v>29</v>
      </c>
      <c r="X28" s="110">
        <f>SUM(X29:X43)</f>
        <v>4350</v>
      </c>
      <c r="Y28" s="110">
        <f t="shared" ref="Y28:AD28" si="62">SUM(Y29:Y43)</f>
        <v>217.5</v>
      </c>
      <c r="Z28" s="110">
        <f t="shared" si="62"/>
        <v>2150</v>
      </c>
      <c r="AA28" s="110"/>
      <c r="AB28" s="110">
        <f t="shared" ref="AB28" si="63">SUM(AB29:AB43)</f>
        <v>8150</v>
      </c>
      <c r="AC28" s="110">
        <f t="shared" si="62"/>
        <v>0</v>
      </c>
      <c r="AD28" s="111">
        <f t="shared" si="62"/>
        <v>14867.5</v>
      </c>
      <c r="AF28" s="161">
        <f>SUM(AF29:AF43)</f>
        <v>29</v>
      </c>
      <c r="AG28" s="110">
        <f>SUM(AG29:AG43)</f>
        <v>4350</v>
      </c>
      <c r="AH28" s="110">
        <f t="shared" ref="AH28:AM28" si="64">SUM(AH29:AH43)</f>
        <v>217.5</v>
      </c>
      <c r="AI28" s="110">
        <f t="shared" si="64"/>
        <v>3300</v>
      </c>
      <c r="AJ28" s="110"/>
      <c r="AK28" s="110">
        <f t="shared" ref="AK28" si="65">SUM(AK29:AK43)</f>
        <v>2400</v>
      </c>
      <c r="AL28" s="110">
        <f t="shared" si="64"/>
        <v>0</v>
      </c>
      <c r="AM28" s="111">
        <f t="shared" si="64"/>
        <v>10267.5</v>
      </c>
      <c r="AO28" s="237" t="str">
        <f t="shared" si="5"/>
        <v>OK</v>
      </c>
    </row>
    <row r="29" spans="1:41" x14ac:dyDescent="0.2">
      <c r="A29" s="112" t="str">
        <f>IF(ISBLANK(IMPLEMENTATION!A29)," ",IMPLEMENTATION!A29)</f>
        <v>2.1.1</v>
      </c>
      <c r="B29" s="113" t="str">
        <f>IF(ISBLANK(IMPLEMENTATION!B29)," ",IMPLEMENTATION!B29)</f>
        <v>Programme level kick-off meeting</v>
      </c>
      <c r="C29" s="360" t="str">
        <f>IF(ISBLANK(IMPLEMENTATION!C29)," ",IMPLEMENTATION!C29)</f>
        <v>All PPs</v>
      </c>
      <c r="D29" s="360" t="str">
        <f>IF(ISBLANK(IMPLEMENTATION!D29)," ",IMPLEMENTATION!D29)</f>
        <v xml:space="preserve"> </v>
      </c>
      <c r="E29" s="114">
        <f>STAFF_DAYS!H29</f>
        <v>4</v>
      </c>
      <c r="F29" s="114">
        <f t="shared" ref="F29:F43" si="66">E29*F$2</f>
        <v>600</v>
      </c>
      <c r="G29" s="115">
        <f t="shared" ref="G29:G43" si="67">F29*0.05</f>
        <v>30</v>
      </c>
      <c r="H29" s="116"/>
      <c r="I29" s="116"/>
      <c r="J29" s="116"/>
      <c r="K29" s="116"/>
      <c r="L29" s="152">
        <f t="shared" ref="L29:L43" si="68">SUM(F29:K29)</f>
        <v>630</v>
      </c>
      <c r="N29" s="242">
        <f>E29</f>
        <v>4</v>
      </c>
      <c r="O29" s="115">
        <f t="shared" ref="O29:O43" si="69">N29*F$2</f>
        <v>600</v>
      </c>
      <c r="P29" s="115">
        <f t="shared" ref="P29:P43" si="70">O29*0.05</f>
        <v>30</v>
      </c>
      <c r="Q29" s="116">
        <f>H29</f>
        <v>0</v>
      </c>
      <c r="R29" s="116" t="str">
        <f t="shared" ref="R29:R43" si="71">IF(ISBLANK($I29),"",$I29)</f>
        <v/>
      </c>
      <c r="S29" s="116"/>
      <c r="T29" s="116"/>
      <c r="U29" s="152">
        <f t="shared" ref="U29:U43" si="72">SUM(O29:T29)</f>
        <v>630</v>
      </c>
      <c r="W29" s="242"/>
      <c r="X29" s="115">
        <f t="shared" ref="X29:X43" si="73">W29*F$2</f>
        <v>0</v>
      </c>
      <c r="Y29" s="115">
        <f t="shared" ref="Y29:Y43" si="74">X29*0.05</f>
        <v>0</v>
      </c>
      <c r="Z29" s="116"/>
      <c r="AA29" s="116" t="str">
        <f t="shared" ref="AA29:AA43" si="75">IF(ISBLANK($I29),"",$I29)</f>
        <v/>
      </c>
      <c r="AB29" s="116"/>
      <c r="AC29" s="116"/>
      <c r="AD29" s="152">
        <f t="shared" ref="AD29:AD43" si="76">SUM(X29:AC29)</f>
        <v>0</v>
      </c>
      <c r="AF29" s="242"/>
      <c r="AG29" s="115">
        <f t="shared" ref="AG29:AG43" si="77">AF29*F$2</f>
        <v>0</v>
      </c>
      <c r="AH29" s="115">
        <f t="shared" ref="AH29:AH43" si="78">AG29*0.05</f>
        <v>0</v>
      </c>
      <c r="AI29" s="116"/>
      <c r="AJ29" s="116" t="str">
        <f t="shared" ref="AJ29:AJ43" si="79">IF(ISBLANK($I29),"",$I29)</f>
        <v/>
      </c>
      <c r="AK29" s="116"/>
      <c r="AL29" s="116"/>
      <c r="AM29" s="152">
        <f t="shared" ref="AM29:AM43" si="80">SUM(AG29:AL29)</f>
        <v>0</v>
      </c>
      <c r="AO29" s="233" t="str">
        <f t="shared" si="5"/>
        <v>OK</v>
      </c>
    </row>
    <row r="30" spans="1:41" x14ac:dyDescent="0.2">
      <c r="A30" s="112" t="str">
        <f>IF(ISBLANK(IMPLEMENTATION!A30)," ",IMPLEMENTATION!A30)</f>
        <v>2.1.2</v>
      </c>
      <c r="B30" s="113" t="str">
        <f>IF(ISBLANK(IMPLEMENTATION!B30)," ",IMPLEMENTATION!B30)</f>
        <v>Baseline Study process: City Visits</v>
      </c>
      <c r="C30" s="360" t="str">
        <f>IF(ISBLANK(IMPLEMENTATION!C30)," ",IMPLEMENTATION!C30)</f>
        <v>LP/LE</v>
      </c>
      <c r="D30" s="360" t="str">
        <f>IF(ISBLANK(IMPLEMENTATION!D30)," ",IMPLEMENTATION!D30)</f>
        <v>All PPs</v>
      </c>
      <c r="E30" s="114">
        <f>STAFF_DAYS!H30</f>
        <v>3</v>
      </c>
      <c r="F30" s="114">
        <f t="shared" si="66"/>
        <v>450</v>
      </c>
      <c r="G30" s="115">
        <f t="shared" si="67"/>
        <v>22.5</v>
      </c>
      <c r="H30" s="116"/>
      <c r="I30" s="116"/>
      <c r="J30" s="116"/>
      <c r="K30" s="116"/>
      <c r="L30" s="152">
        <f t="shared" si="68"/>
        <v>472.5</v>
      </c>
      <c r="N30" s="242">
        <f t="shared" ref="N30:N32" si="81">E30</f>
        <v>3</v>
      </c>
      <c r="O30" s="115">
        <f t="shared" si="69"/>
        <v>450</v>
      </c>
      <c r="P30" s="115">
        <f t="shared" si="70"/>
        <v>22.5</v>
      </c>
      <c r="Q30" s="116">
        <f t="shared" ref="Q30:Q32" si="82">H30</f>
        <v>0</v>
      </c>
      <c r="R30" s="116" t="str">
        <f t="shared" si="71"/>
        <v/>
      </c>
      <c r="S30" s="116"/>
      <c r="T30" s="116"/>
      <c r="U30" s="152">
        <f t="shared" si="72"/>
        <v>472.5</v>
      </c>
      <c r="W30" s="242"/>
      <c r="X30" s="115">
        <f t="shared" si="73"/>
        <v>0</v>
      </c>
      <c r="Y30" s="115">
        <f t="shared" si="74"/>
        <v>0</v>
      </c>
      <c r="Z30" s="116"/>
      <c r="AA30" s="116" t="str">
        <f t="shared" si="75"/>
        <v/>
      </c>
      <c r="AB30" s="116"/>
      <c r="AC30" s="116"/>
      <c r="AD30" s="152">
        <f t="shared" si="76"/>
        <v>0</v>
      </c>
      <c r="AF30" s="242"/>
      <c r="AG30" s="115">
        <f t="shared" si="77"/>
        <v>0</v>
      </c>
      <c r="AH30" s="115">
        <f t="shared" si="78"/>
        <v>0</v>
      </c>
      <c r="AI30" s="116"/>
      <c r="AJ30" s="116" t="str">
        <f t="shared" si="79"/>
        <v/>
      </c>
      <c r="AK30" s="116"/>
      <c r="AL30" s="116"/>
      <c r="AM30" s="152">
        <f t="shared" si="80"/>
        <v>0</v>
      </c>
      <c r="AO30" s="233" t="str">
        <f t="shared" si="5"/>
        <v>OK</v>
      </c>
    </row>
    <row r="31" spans="1:41" x14ac:dyDescent="0.2">
      <c r="A31" s="112" t="str">
        <f>IF(ISBLANK(IMPLEMENTATION!A31)," ",IMPLEMENTATION!A31)</f>
        <v>2.1.3</v>
      </c>
      <c r="B31" s="113" t="str">
        <f>IF(ISBLANK(IMPLEMENTATION!B31)," ",IMPLEMENTATION!B31)</f>
        <v>CTM 01: Project level kick-off meeting (CORE)</v>
      </c>
      <c r="C31" s="360" t="str">
        <f>IF(ISBLANK(IMPLEMENTATION!C31)," ",IMPLEMENTATION!C31)</f>
        <v>Eindhoven</v>
      </c>
      <c r="D31" s="360" t="str">
        <f>IF(ISBLANK(IMPLEMENTATION!D31)," ",IMPLEMENTATION!D31)</f>
        <v>All PPs</v>
      </c>
      <c r="E31" s="114">
        <f>STAFF_DAYS!H31</f>
        <v>8</v>
      </c>
      <c r="F31" s="114">
        <f t="shared" si="66"/>
        <v>1200</v>
      </c>
      <c r="G31" s="115">
        <f t="shared" si="67"/>
        <v>60</v>
      </c>
      <c r="H31" s="116">
        <v>1600</v>
      </c>
      <c r="I31" s="116" t="s">
        <v>206</v>
      </c>
      <c r="J31" s="116">
        <v>900</v>
      </c>
      <c r="K31" s="116"/>
      <c r="L31" s="152">
        <f t="shared" si="68"/>
        <v>3760</v>
      </c>
      <c r="N31" s="242">
        <f t="shared" si="81"/>
        <v>8</v>
      </c>
      <c r="O31" s="115">
        <f t="shared" si="69"/>
        <v>1200</v>
      </c>
      <c r="P31" s="115">
        <f t="shared" si="70"/>
        <v>60</v>
      </c>
      <c r="Q31" s="116">
        <f t="shared" si="82"/>
        <v>1600</v>
      </c>
      <c r="R31" s="116" t="str">
        <f t="shared" si="71"/>
        <v>Exp. &amp; non-staff Travel</v>
      </c>
      <c r="S31" s="116">
        <f>J31</f>
        <v>900</v>
      </c>
      <c r="T31" s="116"/>
      <c r="U31" s="152">
        <f t="shared" si="72"/>
        <v>3760</v>
      </c>
      <c r="W31" s="242"/>
      <c r="X31" s="115">
        <f t="shared" si="73"/>
        <v>0</v>
      </c>
      <c r="Y31" s="115">
        <f t="shared" si="74"/>
        <v>0</v>
      </c>
      <c r="Z31" s="116"/>
      <c r="AA31" s="116" t="str">
        <f t="shared" si="75"/>
        <v>Exp. &amp; non-staff Travel</v>
      </c>
      <c r="AB31" s="116"/>
      <c r="AC31" s="116"/>
      <c r="AD31" s="152">
        <f t="shared" si="76"/>
        <v>0</v>
      </c>
      <c r="AF31" s="242"/>
      <c r="AG31" s="115">
        <f t="shared" si="77"/>
        <v>0</v>
      </c>
      <c r="AH31" s="115">
        <f t="shared" si="78"/>
        <v>0</v>
      </c>
      <c r="AI31" s="116"/>
      <c r="AJ31" s="116" t="str">
        <f t="shared" si="79"/>
        <v>Exp. &amp; non-staff Travel</v>
      </c>
      <c r="AK31" s="116"/>
      <c r="AL31" s="116"/>
      <c r="AM31" s="152">
        <f t="shared" si="80"/>
        <v>0</v>
      </c>
      <c r="AO31" s="233" t="str">
        <f t="shared" si="5"/>
        <v>OK</v>
      </c>
    </row>
    <row r="32" spans="1:41" x14ac:dyDescent="0.2">
      <c r="A32" s="112" t="str">
        <f>IF(ISBLANK(IMPLEMENTATION!A32)," ",IMPLEMENTATION!A32)</f>
        <v>2.1.4</v>
      </c>
      <c r="B32" s="113" t="str">
        <f>IF(ISBLANK(IMPLEMENTATION!B32)," ",IMPLEMENTATION!B32)</f>
        <v>CTM 02: Ready for Action Meeting (CORE)</v>
      </c>
      <c r="C32" s="360" t="str">
        <f>IF(ISBLANK(IMPLEMENTATION!C32)," ",IMPLEMENTATION!C32)</f>
        <v xml:space="preserve">Aarhus </v>
      </c>
      <c r="D32" s="360" t="str">
        <f>IF(ISBLANK(IMPLEMENTATION!D32)," ",IMPLEMENTATION!D32)</f>
        <v>All PPs</v>
      </c>
      <c r="E32" s="114">
        <f>STAFF_DAYS!H32</f>
        <v>6</v>
      </c>
      <c r="F32" s="114">
        <f t="shared" si="66"/>
        <v>900</v>
      </c>
      <c r="G32" s="115">
        <f t="shared" si="67"/>
        <v>45</v>
      </c>
      <c r="H32" s="116">
        <v>1900</v>
      </c>
      <c r="I32" s="116" t="s">
        <v>206</v>
      </c>
      <c r="J32" s="116">
        <v>900</v>
      </c>
      <c r="K32" s="116"/>
      <c r="L32" s="152">
        <f t="shared" si="68"/>
        <v>3745</v>
      </c>
      <c r="N32" s="242">
        <f t="shared" si="81"/>
        <v>6</v>
      </c>
      <c r="O32" s="115">
        <f t="shared" si="69"/>
        <v>900</v>
      </c>
      <c r="P32" s="115">
        <f t="shared" si="70"/>
        <v>45</v>
      </c>
      <c r="Q32" s="116">
        <f t="shared" si="82"/>
        <v>1900</v>
      </c>
      <c r="R32" s="116" t="str">
        <f t="shared" si="71"/>
        <v>Exp. &amp; non-staff Travel</v>
      </c>
      <c r="S32" s="116">
        <f>J32</f>
        <v>900</v>
      </c>
      <c r="T32" s="116"/>
      <c r="U32" s="152">
        <f t="shared" si="72"/>
        <v>3745</v>
      </c>
      <c r="W32" s="242"/>
      <c r="X32" s="115">
        <f t="shared" si="73"/>
        <v>0</v>
      </c>
      <c r="Y32" s="115">
        <f t="shared" si="74"/>
        <v>0</v>
      </c>
      <c r="Z32" s="116"/>
      <c r="AA32" s="116" t="str">
        <f t="shared" si="75"/>
        <v>Exp. &amp; non-staff Travel</v>
      </c>
      <c r="AB32" s="116"/>
      <c r="AC32" s="116"/>
      <c r="AD32" s="152">
        <f t="shared" si="76"/>
        <v>0</v>
      </c>
      <c r="AF32" s="242"/>
      <c r="AG32" s="115">
        <f t="shared" si="77"/>
        <v>0</v>
      </c>
      <c r="AH32" s="115">
        <f t="shared" si="78"/>
        <v>0</v>
      </c>
      <c r="AI32" s="116"/>
      <c r="AJ32" s="116" t="str">
        <f t="shared" si="79"/>
        <v>Exp. &amp; non-staff Travel</v>
      </c>
      <c r="AK32" s="116"/>
      <c r="AL32" s="116"/>
      <c r="AM32" s="152">
        <f t="shared" si="80"/>
        <v>0</v>
      </c>
      <c r="AO32" s="233" t="str">
        <f t="shared" si="5"/>
        <v>OK</v>
      </c>
    </row>
    <row r="33" spans="1:41" x14ac:dyDescent="0.2">
      <c r="A33" s="112" t="str">
        <f>IF(ISBLANK(IMPLEMENTATION!A33)," ",IMPLEMENTATION!A33)</f>
        <v>2.1.5</v>
      </c>
      <c r="B33" s="113" t="str">
        <f>IF(ISBLANK(IMPLEMENTATION!B33)," ",IMPLEMENTATION!B33)</f>
        <v>CTM 03: Integrated Approach Meeting (CORE)</v>
      </c>
      <c r="C33" s="360" t="str">
        <f>IF(ISBLANK(IMPLEMENTATION!C33)," ",IMPLEMENTATION!C33)</f>
        <v>Cartagena</v>
      </c>
      <c r="D33" s="360" t="str">
        <f>IF(ISBLANK(IMPLEMENTATION!D33)," ",IMPLEMENTATION!D33)</f>
        <v>All PPs</v>
      </c>
      <c r="E33" s="114">
        <f>STAFF_DAYS!H33</f>
        <v>6</v>
      </c>
      <c r="F33" s="114">
        <f t="shared" si="66"/>
        <v>900</v>
      </c>
      <c r="G33" s="115">
        <f t="shared" si="67"/>
        <v>45</v>
      </c>
      <c r="H33" s="116">
        <v>850</v>
      </c>
      <c r="I33" s="116" t="s">
        <v>206</v>
      </c>
      <c r="J33" s="116">
        <v>850</v>
      </c>
      <c r="K33" s="116"/>
      <c r="L33" s="152">
        <f t="shared" si="68"/>
        <v>2645</v>
      </c>
      <c r="N33" s="242"/>
      <c r="O33" s="115">
        <f t="shared" si="69"/>
        <v>0</v>
      </c>
      <c r="P33" s="115">
        <f t="shared" si="70"/>
        <v>0</v>
      </c>
      <c r="Q33" s="116"/>
      <c r="R33" s="116" t="str">
        <f t="shared" si="71"/>
        <v>Exp. &amp; non-staff Travel</v>
      </c>
      <c r="S33" s="116"/>
      <c r="T33" s="116"/>
      <c r="U33" s="152">
        <f t="shared" si="72"/>
        <v>0</v>
      </c>
      <c r="W33" s="242" cm="1">
        <f t="array" ref="W33:W36">E33:E36</f>
        <v>6</v>
      </c>
      <c r="X33" s="115">
        <f t="shared" si="73"/>
        <v>900</v>
      </c>
      <c r="Y33" s="115">
        <f t="shared" si="74"/>
        <v>45</v>
      </c>
      <c r="Z33" s="116" cm="1">
        <f t="array" ref="Z33:Z36">H33:H36</f>
        <v>850</v>
      </c>
      <c r="AA33" s="116" t="str">
        <f t="shared" si="75"/>
        <v>Exp. &amp; non-staff Travel</v>
      </c>
      <c r="AB33" s="116" cm="1">
        <f t="array" ref="AB33:AB36">J33:J36</f>
        <v>850</v>
      </c>
      <c r="AC33" s="116"/>
      <c r="AD33" s="152">
        <f t="shared" si="76"/>
        <v>2645</v>
      </c>
      <c r="AF33" s="242"/>
      <c r="AG33" s="115">
        <f t="shared" si="77"/>
        <v>0</v>
      </c>
      <c r="AH33" s="115">
        <f t="shared" si="78"/>
        <v>0</v>
      </c>
      <c r="AI33" s="116"/>
      <c r="AJ33" s="116" t="str">
        <f t="shared" si="79"/>
        <v>Exp. &amp; non-staff Travel</v>
      </c>
      <c r="AK33" s="116"/>
      <c r="AL33" s="116"/>
      <c r="AM33" s="152">
        <f t="shared" si="80"/>
        <v>0</v>
      </c>
      <c r="AO33" s="233" t="str">
        <f t="shared" si="5"/>
        <v>OK</v>
      </c>
    </row>
    <row r="34" spans="1:41" x14ac:dyDescent="0.2">
      <c r="A34" s="112" t="str">
        <f>IF(ISBLANK(IMPLEMENTATION!A34)," ",IMPLEMENTATION!A34)</f>
        <v>2.1.6</v>
      </c>
      <c r="B34" s="113" t="str">
        <f>IF(ISBLANK(IMPLEMENTATION!B34)," ",IMPLEMENTATION!B34)</f>
        <v>OTM 04: Planning SSAs</v>
      </c>
      <c r="C34" s="360" t="str">
        <f>IF(ISBLANK(IMPLEMENTATION!C34)," ",IMPLEMENTATION!C34)</f>
        <v>Gdańsk</v>
      </c>
      <c r="D34" s="360" t="str">
        <f>IF(ISBLANK(IMPLEMENTATION!D34)," ",IMPLEMENTATION!D34)</f>
        <v>optional</v>
      </c>
      <c r="E34" s="114">
        <f>STAFF_DAYS!H34</f>
        <v>6</v>
      </c>
      <c r="F34" s="114">
        <f t="shared" si="66"/>
        <v>900</v>
      </c>
      <c r="G34" s="115">
        <f t="shared" si="67"/>
        <v>45</v>
      </c>
      <c r="H34" s="116">
        <v>0</v>
      </c>
      <c r="I34" s="116" t="s">
        <v>204</v>
      </c>
      <c r="J34" s="116">
        <v>6000</v>
      </c>
      <c r="K34" s="116"/>
      <c r="L34" s="152">
        <f t="shared" si="68"/>
        <v>6945</v>
      </c>
      <c r="N34" s="242"/>
      <c r="O34" s="115">
        <f t="shared" si="69"/>
        <v>0</v>
      </c>
      <c r="P34" s="115">
        <f t="shared" si="70"/>
        <v>0</v>
      </c>
      <c r="Q34" s="116"/>
      <c r="R34" s="116" t="str">
        <f t="shared" si="71"/>
        <v>Ext. Meeting Organisation</v>
      </c>
      <c r="S34" s="116"/>
      <c r="T34" s="116"/>
      <c r="U34" s="152">
        <f t="shared" si="72"/>
        <v>0</v>
      </c>
      <c r="W34" s="242">
        <v>6</v>
      </c>
      <c r="X34" s="115">
        <f t="shared" si="73"/>
        <v>900</v>
      </c>
      <c r="Y34" s="115">
        <f t="shared" si="74"/>
        <v>45</v>
      </c>
      <c r="Z34" s="116">
        <v>0</v>
      </c>
      <c r="AA34" s="116" t="str">
        <f t="shared" si="75"/>
        <v>Ext. Meeting Organisation</v>
      </c>
      <c r="AB34" s="116">
        <v>6000</v>
      </c>
      <c r="AC34" s="116"/>
      <c r="AD34" s="152">
        <f t="shared" si="76"/>
        <v>6945</v>
      </c>
      <c r="AF34" s="242"/>
      <c r="AG34" s="115">
        <f t="shared" si="77"/>
        <v>0</v>
      </c>
      <c r="AH34" s="115">
        <f t="shared" si="78"/>
        <v>0</v>
      </c>
      <c r="AI34" s="116"/>
      <c r="AJ34" s="116" t="str">
        <f t="shared" si="79"/>
        <v>Ext. Meeting Organisation</v>
      </c>
      <c r="AK34" s="116"/>
      <c r="AL34" s="116"/>
      <c r="AM34" s="152">
        <f t="shared" si="80"/>
        <v>0</v>
      </c>
      <c r="AO34" s="233" t="str">
        <f t="shared" si="5"/>
        <v>OK</v>
      </c>
    </row>
    <row r="35" spans="1:41" x14ac:dyDescent="0.2">
      <c r="A35" s="112" t="str">
        <f>IF(ISBLANK(IMPLEMENTATION!A35)," ",IMPLEMENTATION!A35)</f>
        <v>2.1.7</v>
      </c>
      <c r="B35" s="113" t="str">
        <f>IF(ISBLANK(IMPLEMENTATION!B35)," ",IMPLEMENTATION!B35)</f>
        <v>OTM 05: Going Cross-Sectoral. Digital, Gender, Green</v>
      </c>
      <c r="C35" s="360" t="str">
        <f>IF(ISBLANK(IMPLEMENTATION!C35)," ",IMPLEMENTATION!C35)</f>
        <v>Iași</v>
      </c>
      <c r="D35" s="360" t="str">
        <f>IF(ISBLANK(IMPLEMENTATION!D35)," ",IMPLEMENTATION!D35)</f>
        <v>optional</v>
      </c>
      <c r="E35" s="114">
        <f>STAFF_DAYS!H35</f>
        <v>6</v>
      </c>
      <c r="F35" s="114">
        <f t="shared" si="66"/>
        <v>900</v>
      </c>
      <c r="G35" s="115">
        <f t="shared" si="67"/>
        <v>45</v>
      </c>
      <c r="H35" s="116">
        <v>650</v>
      </c>
      <c r="I35" s="116" t="s">
        <v>206</v>
      </c>
      <c r="J35" s="116">
        <v>650</v>
      </c>
      <c r="K35" s="116"/>
      <c r="L35" s="152">
        <f t="shared" si="68"/>
        <v>2245</v>
      </c>
      <c r="N35" s="242"/>
      <c r="O35" s="115">
        <f t="shared" si="69"/>
        <v>0</v>
      </c>
      <c r="P35" s="115">
        <f t="shared" si="70"/>
        <v>0</v>
      </c>
      <c r="Q35" s="116"/>
      <c r="R35" s="116" t="str">
        <f t="shared" si="71"/>
        <v>Exp. &amp; non-staff Travel</v>
      </c>
      <c r="S35" s="116"/>
      <c r="T35" s="116"/>
      <c r="U35" s="152">
        <f t="shared" si="72"/>
        <v>0</v>
      </c>
      <c r="W35" s="242">
        <v>6</v>
      </c>
      <c r="X35" s="115">
        <f t="shared" si="73"/>
        <v>900</v>
      </c>
      <c r="Y35" s="115">
        <f t="shared" si="74"/>
        <v>45</v>
      </c>
      <c r="Z35" s="116">
        <v>650</v>
      </c>
      <c r="AA35" s="116" t="str">
        <f t="shared" si="75"/>
        <v>Exp. &amp; non-staff Travel</v>
      </c>
      <c r="AB35" s="116">
        <v>650</v>
      </c>
      <c r="AC35" s="116"/>
      <c r="AD35" s="152">
        <f t="shared" si="76"/>
        <v>2245</v>
      </c>
      <c r="AF35" s="242"/>
      <c r="AG35" s="115">
        <f t="shared" si="77"/>
        <v>0</v>
      </c>
      <c r="AH35" s="115">
        <f t="shared" si="78"/>
        <v>0</v>
      </c>
      <c r="AI35" s="116"/>
      <c r="AJ35" s="116" t="str">
        <f t="shared" si="79"/>
        <v>Exp. &amp; non-staff Travel</v>
      </c>
      <c r="AK35" s="116"/>
      <c r="AL35" s="116"/>
      <c r="AM35" s="152">
        <f t="shared" si="80"/>
        <v>0</v>
      </c>
      <c r="AO35" s="233" t="str">
        <f t="shared" si="5"/>
        <v>OK</v>
      </c>
    </row>
    <row r="36" spans="1:41" x14ac:dyDescent="0.2">
      <c r="A36" s="112" t="str">
        <f>IF(ISBLANK(IMPLEMENTATION!A36)," ",IMPLEMENTATION!A36)</f>
        <v>2.1.8</v>
      </c>
      <c r="B36" s="113" t="str">
        <f>IF(ISBLANK(IMPLEMENTATION!B36)," ",IMPLEMENTATION!B36)</f>
        <v>OTM 06: Capacity Building of Civil Servants</v>
      </c>
      <c r="C36" s="360" t="str">
        <f>IF(ISBLANK(IMPLEMENTATION!C36)," ",IMPLEMENTATION!C36)</f>
        <v>Veszprém</v>
      </c>
      <c r="D36" s="360" t="str">
        <f>IF(ISBLANK(IMPLEMENTATION!D36)," ",IMPLEMENTATION!D36)</f>
        <v>optional</v>
      </c>
      <c r="E36" s="114">
        <f>STAFF_DAYS!H36</f>
        <v>6</v>
      </c>
      <c r="F36" s="114">
        <f t="shared" si="66"/>
        <v>900</v>
      </c>
      <c r="G36" s="115">
        <f t="shared" si="67"/>
        <v>45</v>
      </c>
      <c r="H36" s="116">
        <v>650</v>
      </c>
      <c r="I36" s="116" t="s">
        <v>206</v>
      </c>
      <c r="J36" s="116">
        <v>650</v>
      </c>
      <c r="K36" s="116"/>
      <c r="L36" s="152">
        <f t="shared" si="68"/>
        <v>2245</v>
      </c>
      <c r="N36" s="242"/>
      <c r="O36" s="115">
        <f t="shared" si="69"/>
        <v>0</v>
      </c>
      <c r="P36" s="115">
        <f t="shared" si="70"/>
        <v>0</v>
      </c>
      <c r="Q36" s="116"/>
      <c r="R36" s="116" t="str">
        <f t="shared" si="71"/>
        <v>Exp. &amp; non-staff Travel</v>
      </c>
      <c r="S36" s="116"/>
      <c r="T36" s="116"/>
      <c r="U36" s="152">
        <f t="shared" si="72"/>
        <v>0</v>
      </c>
      <c r="W36" s="242">
        <v>6</v>
      </c>
      <c r="X36" s="115">
        <f t="shared" si="73"/>
        <v>900</v>
      </c>
      <c r="Y36" s="115">
        <f t="shared" si="74"/>
        <v>45</v>
      </c>
      <c r="Z36" s="116">
        <v>650</v>
      </c>
      <c r="AA36" s="116" t="str">
        <f t="shared" si="75"/>
        <v>Exp. &amp; non-staff Travel</v>
      </c>
      <c r="AB36" s="116">
        <v>650</v>
      </c>
      <c r="AC36" s="116"/>
      <c r="AD36" s="152">
        <f t="shared" si="76"/>
        <v>2245</v>
      </c>
      <c r="AF36" s="242"/>
      <c r="AG36" s="115">
        <f t="shared" si="77"/>
        <v>0</v>
      </c>
      <c r="AH36" s="115">
        <f t="shared" si="78"/>
        <v>0</v>
      </c>
      <c r="AI36" s="116"/>
      <c r="AJ36" s="116" t="str">
        <f t="shared" si="79"/>
        <v>Exp. &amp; non-staff Travel</v>
      </c>
      <c r="AK36" s="116"/>
      <c r="AL36" s="116"/>
      <c r="AM36" s="152">
        <f t="shared" si="80"/>
        <v>0</v>
      </c>
      <c r="AO36" s="233" t="str">
        <f t="shared" si="5"/>
        <v>OK</v>
      </c>
    </row>
    <row r="37" spans="1:41" x14ac:dyDescent="0.2">
      <c r="A37" s="112" t="str">
        <f>IF(ISBLANK(IMPLEMENTATION!A37)," ",IMPLEMENTATION!A37)</f>
        <v>2.1.9</v>
      </c>
      <c r="B37" s="113" t="str">
        <f>IF(ISBLANK(IMPLEMENTATION!B37)," ",IMPLEMENTATION!B37)</f>
        <v>CTM 07: IAP Draft Peer Review (CORE)</v>
      </c>
      <c r="C37" s="360" t="str">
        <f>IF(ISBLANK(IMPLEMENTATION!C37)," ",IMPLEMENTATION!C37)</f>
        <v>Oulu</v>
      </c>
      <c r="D37" s="360" t="str">
        <f>IF(ISBLANK(IMPLEMENTATION!D37)," ",IMPLEMENTATION!D37)</f>
        <v>All PPs</v>
      </c>
      <c r="E37" s="114">
        <f>STAFF_DAYS!H37</f>
        <v>6</v>
      </c>
      <c r="F37" s="114">
        <f t="shared" si="66"/>
        <v>900</v>
      </c>
      <c r="G37" s="115">
        <f t="shared" si="67"/>
        <v>45</v>
      </c>
      <c r="H37" s="116">
        <v>1000</v>
      </c>
      <c r="I37" s="116" t="s">
        <v>206</v>
      </c>
      <c r="J37" s="116">
        <v>1000</v>
      </c>
      <c r="K37" s="116"/>
      <c r="L37" s="152">
        <f t="shared" si="68"/>
        <v>2945</v>
      </c>
      <c r="N37" s="242"/>
      <c r="O37" s="115">
        <f t="shared" si="69"/>
        <v>0</v>
      </c>
      <c r="P37" s="115">
        <f t="shared" si="70"/>
        <v>0</v>
      </c>
      <c r="Q37" s="116"/>
      <c r="R37" s="116" t="str">
        <f t="shared" si="71"/>
        <v>Exp. &amp; non-staff Travel</v>
      </c>
      <c r="S37" s="116"/>
      <c r="T37" s="116"/>
      <c r="U37" s="152">
        <f t="shared" si="72"/>
        <v>0</v>
      </c>
      <c r="W37" s="242"/>
      <c r="X37" s="115">
        <f t="shared" si="73"/>
        <v>0</v>
      </c>
      <c r="Y37" s="115">
        <f t="shared" si="74"/>
        <v>0</v>
      </c>
      <c r="Z37" s="116"/>
      <c r="AA37" s="116" t="str">
        <f t="shared" si="75"/>
        <v>Exp. &amp; non-staff Travel</v>
      </c>
      <c r="AB37" s="116"/>
      <c r="AC37" s="116"/>
      <c r="AD37" s="152">
        <f t="shared" si="76"/>
        <v>0</v>
      </c>
      <c r="AF37" s="242" cm="1">
        <f t="array" ref="AF37:AF40">E37:E40</f>
        <v>6</v>
      </c>
      <c r="AG37" s="115">
        <f t="shared" si="77"/>
        <v>900</v>
      </c>
      <c r="AH37" s="115">
        <f t="shared" si="78"/>
        <v>45</v>
      </c>
      <c r="AI37" s="116" cm="1">
        <f t="array" ref="AI37:AI40">H37:H40</f>
        <v>1000</v>
      </c>
      <c r="AJ37" s="116" t="str">
        <f t="shared" si="79"/>
        <v>Exp. &amp; non-staff Travel</v>
      </c>
      <c r="AK37" s="116" cm="1">
        <f t="array" ref="AK37:AK40">J37:J40</f>
        <v>1000</v>
      </c>
      <c r="AL37" s="116"/>
      <c r="AM37" s="152">
        <f t="shared" si="80"/>
        <v>2945</v>
      </c>
      <c r="AO37" s="233" t="str">
        <f t="shared" si="5"/>
        <v>OK</v>
      </c>
    </row>
    <row r="38" spans="1:41" x14ac:dyDescent="0.2">
      <c r="A38" s="112" t="str">
        <f>IF(ISBLANK(IMPLEMENTATION!A38)," ",IMPLEMENTATION!A38)</f>
        <v>2.1.10</v>
      </c>
      <c r="B38" s="113" t="str">
        <f>IF(ISBLANK(IMPLEMENTATION!B38)," ",IMPLEMENTATION!B38)</f>
        <v xml:space="preserve">OTM 08: Lessons Learnt from SSAs </v>
      </c>
      <c r="C38" s="360" t="str">
        <f>IF(ISBLANK(IMPLEMENTATION!C38)," ",IMPLEMENTATION!C38)</f>
        <v>Perugia</v>
      </c>
      <c r="D38" s="360" t="str">
        <f>IF(ISBLANK(IMPLEMENTATION!D38)," ",IMPLEMENTATION!D38)</f>
        <v>optional</v>
      </c>
      <c r="E38" s="114">
        <f>STAFF_DAYS!H38</f>
        <v>6</v>
      </c>
      <c r="F38" s="114">
        <f t="shared" si="66"/>
        <v>900</v>
      </c>
      <c r="G38" s="115">
        <f t="shared" si="67"/>
        <v>45</v>
      </c>
      <c r="H38" s="116">
        <v>0</v>
      </c>
      <c r="I38" s="116"/>
      <c r="J38" s="116"/>
      <c r="K38" s="116"/>
      <c r="L38" s="152">
        <f t="shared" si="68"/>
        <v>945</v>
      </c>
      <c r="N38" s="242"/>
      <c r="O38" s="115">
        <f t="shared" si="69"/>
        <v>0</v>
      </c>
      <c r="P38" s="115">
        <f t="shared" si="70"/>
        <v>0</v>
      </c>
      <c r="Q38" s="116"/>
      <c r="R38" s="116" t="str">
        <f t="shared" si="71"/>
        <v/>
      </c>
      <c r="S38" s="116"/>
      <c r="T38" s="116"/>
      <c r="U38" s="152">
        <f t="shared" si="72"/>
        <v>0</v>
      </c>
      <c r="W38" s="242"/>
      <c r="X38" s="115">
        <f t="shared" si="73"/>
        <v>0</v>
      </c>
      <c r="Y38" s="115">
        <f t="shared" si="74"/>
        <v>0</v>
      </c>
      <c r="Z38" s="116"/>
      <c r="AA38" s="116" t="str">
        <f t="shared" si="75"/>
        <v/>
      </c>
      <c r="AB38" s="116"/>
      <c r="AC38" s="116"/>
      <c r="AD38" s="152">
        <f t="shared" si="76"/>
        <v>0</v>
      </c>
      <c r="AF38" s="242">
        <v>6</v>
      </c>
      <c r="AG38" s="115">
        <f t="shared" si="77"/>
        <v>900</v>
      </c>
      <c r="AH38" s="115">
        <f t="shared" si="78"/>
        <v>45</v>
      </c>
      <c r="AI38" s="116">
        <v>0</v>
      </c>
      <c r="AJ38" s="116" t="str">
        <f t="shared" si="79"/>
        <v/>
      </c>
      <c r="AK38" s="116">
        <v>0</v>
      </c>
      <c r="AL38" s="116"/>
      <c r="AM38" s="152">
        <f t="shared" si="80"/>
        <v>945</v>
      </c>
      <c r="AO38" s="233" t="str">
        <f t="shared" si="5"/>
        <v>OK</v>
      </c>
    </row>
    <row r="39" spans="1:41" x14ac:dyDescent="0.2">
      <c r="A39" s="112" t="str">
        <f>IF(ISBLANK(IMPLEMENTATION!A39)," ",IMPLEMENTATION!A39)</f>
        <v>2.1.11</v>
      </c>
      <c r="B39" s="113" t="str">
        <f>IF(ISBLANK(IMPLEMENTATION!B39)," ",IMPLEMENTATION!B39)</f>
        <v>CTM 09: Final IAP Peer Review (CORE)</v>
      </c>
      <c r="C39" s="360" t="str">
        <f>IF(ISBLANK(IMPLEMENTATION!C39)," ",IMPLEMENTATION!C39)</f>
        <v>Viladecans</v>
      </c>
      <c r="D39" s="360" t="str">
        <f>IF(ISBLANK(IMPLEMENTATION!D39)," ",IMPLEMENTATION!D39)</f>
        <v>All PPs</v>
      </c>
      <c r="E39" s="114">
        <f>STAFF_DAYS!H39</f>
        <v>6</v>
      </c>
      <c r="F39" s="114">
        <f t="shared" si="66"/>
        <v>900</v>
      </c>
      <c r="G39" s="115">
        <f t="shared" si="67"/>
        <v>45</v>
      </c>
      <c r="H39" s="116">
        <v>1700</v>
      </c>
      <c r="I39" s="116" t="s">
        <v>206</v>
      </c>
      <c r="J39" s="116">
        <v>800</v>
      </c>
      <c r="K39" s="116"/>
      <c r="L39" s="152">
        <f t="shared" si="68"/>
        <v>3445</v>
      </c>
      <c r="N39" s="242"/>
      <c r="O39" s="115">
        <f t="shared" si="69"/>
        <v>0</v>
      </c>
      <c r="P39" s="115">
        <f t="shared" si="70"/>
        <v>0</v>
      </c>
      <c r="Q39" s="116"/>
      <c r="R39" s="116" t="str">
        <f t="shared" si="71"/>
        <v>Exp. &amp; non-staff Travel</v>
      </c>
      <c r="S39" s="116"/>
      <c r="T39" s="116"/>
      <c r="U39" s="152">
        <f t="shared" si="72"/>
        <v>0</v>
      </c>
      <c r="W39" s="242"/>
      <c r="X39" s="115">
        <f t="shared" si="73"/>
        <v>0</v>
      </c>
      <c r="Y39" s="115">
        <f t="shared" si="74"/>
        <v>0</v>
      </c>
      <c r="Z39" s="116"/>
      <c r="AA39" s="116" t="str">
        <f t="shared" si="75"/>
        <v>Exp. &amp; non-staff Travel</v>
      </c>
      <c r="AB39" s="116"/>
      <c r="AC39" s="116"/>
      <c r="AD39" s="152">
        <f t="shared" si="76"/>
        <v>0</v>
      </c>
      <c r="AF39" s="242">
        <v>6</v>
      </c>
      <c r="AG39" s="115">
        <f t="shared" si="77"/>
        <v>900</v>
      </c>
      <c r="AH39" s="115">
        <f t="shared" si="78"/>
        <v>45</v>
      </c>
      <c r="AI39" s="116">
        <v>1700</v>
      </c>
      <c r="AJ39" s="116" t="str">
        <f t="shared" si="79"/>
        <v>Exp. &amp; non-staff Travel</v>
      </c>
      <c r="AK39" s="116">
        <v>800</v>
      </c>
      <c r="AL39" s="116"/>
      <c r="AM39" s="152">
        <f t="shared" si="80"/>
        <v>3445</v>
      </c>
      <c r="AO39" s="233" t="str">
        <f t="shared" si="5"/>
        <v>OK</v>
      </c>
    </row>
    <row r="40" spans="1:41" x14ac:dyDescent="0.2">
      <c r="A40" s="112" t="str">
        <f>IF(ISBLANK(IMPLEMENTATION!A40)," ",IMPLEMENTATION!A40)</f>
        <v>2.1.12</v>
      </c>
      <c r="B40" s="113" t="str">
        <f>IF(ISBLANK(IMPLEMENTATION!B40)," ",IMPLEMENTATION!B40)</f>
        <v>CTM 10: Final Meeting (CORE)</v>
      </c>
      <c r="C40" s="360" t="str">
        <f>IF(ISBLANK(IMPLEMENTATION!C40)," ",IMPLEMENTATION!C40)</f>
        <v>Тetovo</v>
      </c>
      <c r="D40" s="360" t="str">
        <f>IF(ISBLANK(IMPLEMENTATION!D40)," ",IMPLEMENTATION!D40)</f>
        <v>All PPs</v>
      </c>
      <c r="E40" s="114">
        <f>STAFF_DAYS!H40</f>
        <v>6</v>
      </c>
      <c r="F40" s="114">
        <f t="shared" si="66"/>
        <v>900</v>
      </c>
      <c r="G40" s="115">
        <f t="shared" si="67"/>
        <v>45</v>
      </c>
      <c r="H40" s="116">
        <v>600</v>
      </c>
      <c r="I40" s="116" t="s">
        <v>206</v>
      </c>
      <c r="J40" s="116">
        <v>600</v>
      </c>
      <c r="K40" s="116"/>
      <c r="L40" s="152">
        <f t="shared" si="68"/>
        <v>2145</v>
      </c>
      <c r="N40" s="242"/>
      <c r="O40" s="115">
        <f t="shared" si="69"/>
        <v>0</v>
      </c>
      <c r="P40" s="115">
        <f t="shared" si="70"/>
        <v>0</v>
      </c>
      <c r="Q40" s="116"/>
      <c r="R40" s="116" t="str">
        <f t="shared" si="71"/>
        <v>Exp. &amp; non-staff Travel</v>
      </c>
      <c r="S40" s="116"/>
      <c r="T40" s="116"/>
      <c r="U40" s="152">
        <f t="shared" si="72"/>
        <v>0</v>
      </c>
      <c r="W40" s="242"/>
      <c r="X40" s="115">
        <f t="shared" si="73"/>
        <v>0</v>
      </c>
      <c r="Y40" s="115">
        <f t="shared" si="74"/>
        <v>0</v>
      </c>
      <c r="Z40" s="116"/>
      <c r="AA40" s="116" t="str">
        <f t="shared" si="75"/>
        <v>Exp. &amp; non-staff Travel</v>
      </c>
      <c r="AB40" s="116"/>
      <c r="AC40" s="116"/>
      <c r="AD40" s="152">
        <f t="shared" si="76"/>
        <v>0</v>
      </c>
      <c r="AF40" s="242">
        <v>6</v>
      </c>
      <c r="AG40" s="115">
        <f t="shared" si="77"/>
        <v>900</v>
      </c>
      <c r="AH40" s="115">
        <f t="shared" si="78"/>
        <v>45</v>
      </c>
      <c r="AI40" s="116">
        <v>600</v>
      </c>
      <c r="AJ40" s="116" t="str">
        <f t="shared" si="79"/>
        <v>Exp. &amp; non-staff Travel</v>
      </c>
      <c r="AK40" s="116">
        <v>600</v>
      </c>
      <c r="AL40" s="116"/>
      <c r="AM40" s="152">
        <f t="shared" si="80"/>
        <v>2145</v>
      </c>
      <c r="AO40" s="233" t="str">
        <f t="shared" si="5"/>
        <v>OK</v>
      </c>
    </row>
    <row r="41" spans="1:41" x14ac:dyDescent="0.2">
      <c r="A41" s="112" t="str">
        <f>IF(ISBLANK(IMPLEMENTATION!A41)," ",IMPLEMENTATION!A41)</f>
        <v>2.1.13</v>
      </c>
      <c r="B41" s="113" t="str">
        <f>IF(ISBLANK(IMPLEMENTATION!B41)," ",IMPLEMENTATION!B41)</f>
        <v>Staff Exchanges</v>
      </c>
      <c r="C41" s="360" t="str">
        <f>IF(ISBLANK(IMPLEMENTATION!C41)," ",IMPLEMENTATION!C41)</f>
        <v xml:space="preserve"> </v>
      </c>
      <c r="D41" s="360" t="str">
        <f>IF(ISBLANK(IMPLEMENTATION!D41)," ",IMPLEMENTATION!D41)</f>
        <v>All PPs</v>
      </c>
      <c r="E41" s="114">
        <f>STAFF_DAYS!H41</f>
        <v>6</v>
      </c>
      <c r="F41" s="114">
        <f t="shared" si="66"/>
        <v>900</v>
      </c>
      <c r="G41" s="115">
        <f t="shared" si="67"/>
        <v>45</v>
      </c>
      <c r="H41" s="116"/>
      <c r="I41" s="116"/>
      <c r="J41" s="116"/>
      <c r="K41" s="116"/>
      <c r="L41" s="152">
        <f t="shared" si="68"/>
        <v>945</v>
      </c>
      <c r="N41" s="242">
        <f>E41/3</f>
        <v>2</v>
      </c>
      <c r="O41" s="115">
        <f t="shared" si="69"/>
        <v>300</v>
      </c>
      <c r="P41" s="115">
        <f t="shared" si="70"/>
        <v>15</v>
      </c>
      <c r="Q41" s="116"/>
      <c r="R41" s="116" t="str">
        <f t="shared" si="71"/>
        <v/>
      </c>
      <c r="S41" s="116"/>
      <c r="T41" s="116"/>
      <c r="U41" s="152">
        <f t="shared" si="72"/>
        <v>315</v>
      </c>
      <c r="W41" s="242">
        <f>E41/3</f>
        <v>2</v>
      </c>
      <c r="X41" s="115">
        <f t="shared" si="73"/>
        <v>300</v>
      </c>
      <c r="Y41" s="115">
        <f t="shared" si="74"/>
        <v>15</v>
      </c>
      <c r="Z41" s="116"/>
      <c r="AA41" s="116" t="str">
        <f t="shared" si="75"/>
        <v/>
      </c>
      <c r="AB41" s="116"/>
      <c r="AC41" s="116"/>
      <c r="AD41" s="152">
        <f t="shared" si="76"/>
        <v>315</v>
      </c>
      <c r="AF41" s="242">
        <f>E41/3</f>
        <v>2</v>
      </c>
      <c r="AG41" s="115">
        <f t="shared" si="77"/>
        <v>300</v>
      </c>
      <c r="AH41" s="115">
        <f t="shared" si="78"/>
        <v>15</v>
      </c>
      <c r="AI41" s="116"/>
      <c r="AJ41" s="116" t="str">
        <f t="shared" si="79"/>
        <v/>
      </c>
      <c r="AK41" s="116"/>
      <c r="AL41" s="116"/>
      <c r="AM41" s="152">
        <f t="shared" si="80"/>
        <v>315</v>
      </c>
      <c r="AO41" s="233" t="str">
        <f t="shared" si="5"/>
        <v>OK</v>
      </c>
    </row>
    <row r="42" spans="1:41" x14ac:dyDescent="0.2">
      <c r="A42" s="112" t="str">
        <f>IF(ISBLANK(IMPLEMENTATION!A42)," ",IMPLEMENTATION!A42)</f>
        <v>2.1.14</v>
      </c>
      <c r="B42" s="113" t="str">
        <f>IF(ISBLANK(IMPLEMENTATION!B42)," ",IMPLEMENTATION!B42)</f>
        <v>Quarterly Network Reports, Good Practice Catalogue</v>
      </c>
      <c r="C42" s="360" t="str">
        <f>IF(ISBLANK(IMPLEMENTATION!C42)," ",IMPLEMENTATION!C42)</f>
        <v>LE</v>
      </c>
      <c r="D42" s="360" t="str">
        <f>IF(ISBLANK(IMPLEMENTATION!D42)," ",IMPLEMENTATION!D42)</f>
        <v>All PPs</v>
      </c>
      <c r="E42" s="114">
        <f>STAFF_DAYS!H42</f>
        <v>6</v>
      </c>
      <c r="F42" s="114">
        <f t="shared" si="66"/>
        <v>900</v>
      </c>
      <c r="G42" s="115">
        <f t="shared" si="67"/>
        <v>45</v>
      </c>
      <c r="H42" s="116"/>
      <c r="I42" s="116"/>
      <c r="J42" s="116"/>
      <c r="K42" s="116"/>
      <c r="L42" s="152">
        <f t="shared" si="68"/>
        <v>945</v>
      </c>
      <c r="N42" s="242"/>
      <c r="O42" s="115">
        <f t="shared" si="69"/>
        <v>0</v>
      </c>
      <c r="P42" s="115">
        <f t="shared" si="70"/>
        <v>0</v>
      </c>
      <c r="Q42" s="116"/>
      <c r="R42" s="116" t="str">
        <f t="shared" si="71"/>
        <v/>
      </c>
      <c r="S42" s="116"/>
      <c r="T42" s="116"/>
      <c r="U42" s="152">
        <f t="shared" si="72"/>
        <v>0</v>
      </c>
      <c r="W42" s="242">
        <f>E42/2</f>
        <v>3</v>
      </c>
      <c r="X42" s="115">
        <f t="shared" si="73"/>
        <v>450</v>
      </c>
      <c r="Y42" s="115">
        <f t="shared" si="74"/>
        <v>22.5</v>
      </c>
      <c r="Z42" s="116"/>
      <c r="AA42" s="116" t="str">
        <f t="shared" si="75"/>
        <v/>
      </c>
      <c r="AB42" s="116"/>
      <c r="AC42" s="116"/>
      <c r="AD42" s="152">
        <f t="shared" si="76"/>
        <v>472.5</v>
      </c>
      <c r="AF42" s="242">
        <f>E42/2</f>
        <v>3</v>
      </c>
      <c r="AG42" s="115">
        <f t="shared" si="77"/>
        <v>450</v>
      </c>
      <c r="AH42" s="115">
        <f t="shared" si="78"/>
        <v>22.5</v>
      </c>
      <c r="AI42" s="116"/>
      <c r="AJ42" s="116" t="str">
        <f t="shared" si="79"/>
        <v/>
      </c>
      <c r="AK42" s="116"/>
      <c r="AL42" s="116"/>
      <c r="AM42" s="152">
        <f t="shared" si="80"/>
        <v>472.5</v>
      </c>
      <c r="AO42" s="233" t="str">
        <f t="shared" si="5"/>
        <v>OK</v>
      </c>
    </row>
    <row r="43" spans="1:41" x14ac:dyDescent="0.2">
      <c r="A43" s="117" t="str">
        <f>IF(ISBLANK(IMPLEMENTATION!A43)," ",IMPLEMENTATION!A43)</f>
        <v>2.1.15</v>
      </c>
      <c r="B43" s="118" t="str">
        <f>IF(ISBLANK(IMPLEMENTATION!B43)," ",IMPLEMENTATION!B43)</f>
        <v>Urbact Summer University and Urbact capacity building activities</v>
      </c>
      <c r="C43" s="361" t="str">
        <f>IF(ISBLANK(IMPLEMENTATION!C43)," ",IMPLEMENTATION!C43)</f>
        <v>All PPs</v>
      </c>
      <c r="D43" s="361" t="str">
        <f>IF(ISBLANK(IMPLEMENTATION!D43)," ",IMPLEMENTATION!D43)</f>
        <v xml:space="preserve"> </v>
      </c>
      <c r="E43" s="119">
        <f>STAFF_DAYS!H43</f>
        <v>6</v>
      </c>
      <c r="F43" s="119">
        <f t="shared" si="66"/>
        <v>900</v>
      </c>
      <c r="G43" s="120">
        <f t="shared" si="67"/>
        <v>45</v>
      </c>
      <c r="H43" s="121">
        <v>2200</v>
      </c>
      <c r="I43" s="121"/>
      <c r="J43" s="121"/>
      <c r="K43" s="121"/>
      <c r="L43" s="153">
        <f t="shared" si="68"/>
        <v>3145</v>
      </c>
      <c r="N43" s="243">
        <f>E43</f>
        <v>6</v>
      </c>
      <c r="O43" s="120">
        <f t="shared" si="69"/>
        <v>900</v>
      </c>
      <c r="P43" s="120">
        <f t="shared" si="70"/>
        <v>45</v>
      </c>
      <c r="Q43" s="121">
        <f>H43</f>
        <v>2200</v>
      </c>
      <c r="R43" s="121" t="str">
        <f t="shared" si="71"/>
        <v/>
      </c>
      <c r="S43" s="121"/>
      <c r="T43" s="121"/>
      <c r="U43" s="153">
        <f t="shared" si="72"/>
        <v>3145</v>
      </c>
      <c r="W43" s="243"/>
      <c r="X43" s="120">
        <f t="shared" si="73"/>
        <v>0</v>
      </c>
      <c r="Y43" s="120">
        <f t="shared" si="74"/>
        <v>0</v>
      </c>
      <c r="Z43" s="121"/>
      <c r="AA43" s="121" t="str">
        <f t="shared" si="75"/>
        <v/>
      </c>
      <c r="AB43" s="121"/>
      <c r="AC43" s="121"/>
      <c r="AD43" s="153">
        <f t="shared" si="76"/>
        <v>0</v>
      </c>
      <c r="AF43" s="243"/>
      <c r="AG43" s="120">
        <f t="shared" si="77"/>
        <v>0</v>
      </c>
      <c r="AH43" s="120">
        <f t="shared" si="78"/>
        <v>0</v>
      </c>
      <c r="AI43" s="121"/>
      <c r="AJ43" s="121" t="str">
        <f t="shared" si="79"/>
        <v/>
      </c>
      <c r="AK43" s="121"/>
      <c r="AL43" s="121"/>
      <c r="AM43" s="153">
        <f t="shared" si="80"/>
        <v>0</v>
      </c>
      <c r="AO43" s="233" t="str">
        <f t="shared" si="5"/>
        <v>OK</v>
      </c>
    </row>
    <row r="44" spans="1:41" x14ac:dyDescent="0.2">
      <c r="A44" s="108" t="str">
        <f>IF(ISBLANK(IMPLEMENTATION!A44)," ",IMPLEMENTATION!A44)</f>
        <v>2.2</v>
      </c>
      <c r="B44" s="109" t="str">
        <f>IF(ISBLANK(IMPLEMENTATION!B44)," ",IMPLEMENTATION!B44)</f>
        <v>Transnational communication</v>
      </c>
      <c r="C44" s="359" t="str">
        <f>IF(ISBLANK(IMPLEMENTATION!C44)," ",IMPLEMENTATION!C44)</f>
        <v xml:space="preserve"> </v>
      </c>
      <c r="D44" s="359" t="str">
        <f>IF(ISBLANK(IMPLEMENTATION!D44)," ",IMPLEMENTATION!D44)</f>
        <v xml:space="preserve"> </v>
      </c>
      <c r="E44" s="110">
        <f>STAFF_DAYS!H44</f>
        <v>17</v>
      </c>
      <c r="F44" s="110">
        <f>SUM(F45:F59)</f>
        <v>2550</v>
      </c>
      <c r="G44" s="110">
        <f t="shared" ref="G44:H44" si="83">SUM(G45:G59)</f>
        <v>127.5</v>
      </c>
      <c r="H44" s="110">
        <f t="shared" si="83"/>
        <v>0</v>
      </c>
      <c r="I44" s="110"/>
      <c r="J44" s="110">
        <f t="shared" ref="J44:L44" si="84">SUM(J45:J59)</f>
        <v>0</v>
      </c>
      <c r="K44" s="110">
        <f t="shared" si="84"/>
        <v>0</v>
      </c>
      <c r="L44" s="111">
        <f t="shared" si="84"/>
        <v>2677.5</v>
      </c>
      <c r="N44" s="161">
        <f>SUM(N45:N59)</f>
        <v>7</v>
      </c>
      <c r="O44" s="110">
        <f>SUM(O45:O59)</f>
        <v>1050</v>
      </c>
      <c r="P44" s="110">
        <f t="shared" ref="P44:U44" si="85">SUM(P45:P59)</f>
        <v>52.5</v>
      </c>
      <c r="Q44" s="110">
        <f t="shared" si="85"/>
        <v>0</v>
      </c>
      <c r="R44" s="110"/>
      <c r="S44" s="110">
        <f t="shared" ref="S44" si="86">SUM(S45:S59)</f>
        <v>0</v>
      </c>
      <c r="T44" s="110">
        <f t="shared" si="85"/>
        <v>0</v>
      </c>
      <c r="U44" s="111">
        <f t="shared" si="85"/>
        <v>1102.5</v>
      </c>
      <c r="W44" s="161">
        <f>SUM(W45:W59)</f>
        <v>1</v>
      </c>
      <c r="X44" s="110">
        <f>SUM(X45:X59)</f>
        <v>150</v>
      </c>
      <c r="Y44" s="110">
        <f t="shared" ref="Y44:AD44" si="87">SUM(Y45:Y59)</f>
        <v>7.5</v>
      </c>
      <c r="Z44" s="110">
        <f t="shared" si="87"/>
        <v>0</v>
      </c>
      <c r="AA44" s="110"/>
      <c r="AB44" s="110">
        <f t="shared" ref="AB44" si="88">SUM(AB45:AB59)</f>
        <v>0</v>
      </c>
      <c r="AC44" s="110">
        <f t="shared" si="87"/>
        <v>0</v>
      </c>
      <c r="AD44" s="111">
        <f t="shared" si="87"/>
        <v>157.5</v>
      </c>
      <c r="AF44" s="161">
        <f>SUM(AF45:AF59)</f>
        <v>9</v>
      </c>
      <c r="AG44" s="110">
        <f>SUM(AG45:AG59)</f>
        <v>1350</v>
      </c>
      <c r="AH44" s="110">
        <f t="shared" ref="AH44:AM44" si="89">SUM(AH45:AH59)</f>
        <v>67.5</v>
      </c>
      <c r="AI44" s="110">
        <f t="shared" si="89"/>
        <v>0</v>
      </c>
      <c r="AJ44" s="110"/>
      <c r="AK44" s="110">
        <f t="shared" ref="AK44" si="90">SUM(AK45:AK59)</f>
        <v>0</v>
      </c>
      <c r="AL44" s="110">
        <f t="shared" si="89"/>
        <v>0</v>
      </c>
      <c r="AM44" s="111">
        <f t="shared" si="89"/>
        <v>1417.5</v>
      </c>
      <c r="AO44" s="237" t="str">
        <f t="shared" si="5"/>
        <v>OK</v>
      </c>
    </row>
    <row r="45" spans="1:41" x14ac:dyDescent="0.2">
      <c r="A45" s="112" t="str">
        <f>IF(ISBLANK(IMPLEMENTATION!A45)," ",IMPLEMENTATION!A45)</f>
        <v>2.2.1</v>
      </c>
      <c r="B45" s="113" t="str">
        <f>IF(ISBLANK(IMPLEMENTATION!B45)," ",IMPLEMENTATION!B45)</f>
        <v>Detailed Communication Plan and visual identity</v>
      </c>
      <c r="C45" s="360" t="str">
        <f>IF(ISBLANK(IMPLEMENTATION!C45)," ",IMPLEMENTATION!C45)</f>
        <v>LP/LE</v>
      </c>
      <c r="D45" s="360" t="str">
        <f>IF(ISBLANK(IMPLEMENTATION!D45)," ",IMPLEMENTATION!D45)</f>
        <v>All PPs</v>
      </c>
      <c r="E45" s="114">
        <f>STAFF_DAYS!H45</f>
        <v>1</v>
      </c>
      <c r="F45" s="114">
        <f t="shared" ref="F45:F59" si="91">E45*F$2</f>
        <v>150</v>
      </c>
      <c r="G45" s="115">
        <f t="shared" ref="G45:G59" si="92">F45*0.05</f>
        <v>7.5</v>
      </c>
      <c r="H45" s="116"/>
      <c r="I45" s="116"/>
      <c r="J45" s="116"/>
      <c r="K45" s="116"/>
      <c r="L45" s="152">
        <f t="shared" ref="L45:L59" si="93">SUM(F45:K45)</f>
        <v>157.5</v>
      </c>
      <c r="N45" s="242">
        <f>E45</f>
        <v>1</v>
      </c>
      <c r="O45" s="115">
        <f t="shared" ref="O45:O59" si="94">N45*F$2</f>
        <v>150</v>
      </c>
      <c r="P45" s="115">
        <f t="shared" ref="P45:P59" si="95">O45*0.05</f>
        <v>7.5</v>
      </c>
      <c r="Q45" s="116"/>
      <c r="R45" s="116" t="str">
        <f t="shared" ref="R45:R59" si="96">IF(ISBLANK($I45),"",$I45)</f>
        <v/>
      </c>
      <c r="S45" s="116"/>
      <c r="T45" s="116"/>
      <c r="U45" s="152">
        <f t="shared" ref="U45:U59" si="97">SUM(O45:T45)</f>
        <v>157.5</v>
      </c>
      <c r="W45" s="242"/>
      <c r="X45" s="115">
        <f t="shared" ref="X45:X59" si="98">W45*F$2</f>
        <v>0</v>
      </c>
      <c r="Y45" s="115">
        <f t="shared" ref="Y45:Y59" si="99">X45*0.05</f>
        <v>0</v>
      </c>
      <c r="Z45" s="116"/>
      <c r="AA45" s="116" t="str">
        <f t="shared" ref="AA45:AA59" si="100">IF(ISBLANK($I45),"",$I45)</f>
        <v/>
      </c>
      <c r="AB45" s="116"/>
      <c r="AC45" s="116"/>
      <c r="AD45" s="152">
        <f t="shared" ref="AD45:AD59" si="101">SUM(X45:AC45)</f>
        <v>0</v>
      </c>
      <c r="AF45" s="242"/>
      <c r="AG45" s="115">
        <f t="shared" ref="AG45:AG59" si="102">AF45*F$2</f>
        <v>0</v>
      </c>
      <c r="AH45" s="115">
        <f t="shared" ref="AH45:AH59" si="103">AG45*0.05</f>
        <v>0</v>
      </c>
      <c r="AI45" s="116"/>
      <c r="AJ45" s="116" t="str">
        <f t="shared" ref="AJ45:AJ59" si="104">IF(ISBLANK($I45),"",$I45)</f>
        <v/>
      </c>
      <c r="AK45" s="116"/>
      <c r="AL45" s="116"/>
      <c r="AM45" s="152">
        <f t="shared" ref="AM45:AM59" si="105">SUM(AG45:AL45)</f>
        <v>0</v>
      </c>
      <c r="AO45" s="233" t="str">
        <f t="shared" si="5"/>
        <v>OK</v>
      </c>
    </row>
    <row r="46" spans="1:41" x14ac:dyDescent="0.2">
      <c r="A46" s="112" t="str">
        <f>IF(ISBLANK(IMPLEMENTATION!A46)," ",IMPLEMENTATION!A46)</f>
        <v>2.2.2</v>
      </c>
      <c r="B46" s="113" t="str">
        <f>IF(ISBLANK(IMPLEMENTATION!B46)," ",IMPLEMENTATION!B46)</f>
        <v>Network acronym, tagline, boilerplate</v>
      </c>
      <c r="C46" s="360" t="str">
        <f>IF(ISBLANK(IMPLEMENTATION!C46)," ",IMPLEMENTATION!C46)</f>
        <v>LP/LE</v>
      </c>
      <c r="D46" s="360" t="str">
        <f>IF(ISBLANK(IMPLEMENTATION!D46)," ",IMPLEMENTATION!D46)</f>
        <v>All PPs</v>
      </c>
      <c r="E46" s="114">
        <f>STAFF_DAYS!H46</f>
        <v>1</v>
      </c>
      <c r="F46" s="114">
        <f t="shared" si="91"/>
        <v>150</v>
      </c>
      <c r="G46" s="115">
        <f t="shared" si="92"/>
        <v>7.5</v>
      </c>
      <c r="H46" s="116"/>
      <c r="I46" s="116"/>
      <c r="J46" s="116"/>
      <c r="K46" s="116"/>
      <c r="L46" s="152">
        <f t="shared" si="93"/>
        <v>157.5</v>
      </c>
      <c r="N46" s="242">
        <f t="shared" ref="N46:N49" si="106">E46</f>
        <v>1</v>
      </c>
      <c r="O46" s="115">
        <f t="shared" si="94"/>
        <v>150</v>
      </c>
      <c r="P46" s="115">
        <f t="shared" si="95"/>
        <v>7.5</v>
      </c>
      <c r="Q46" s="116"/>
      <c r="R46" s="116" t="str">
        <f t="shared" si="96"/>
        <v/>
      </c>
      <c r="S46" s="116"/>
      <c r="T46" s="116"/>
      <c r="U46" s="152">
        <f t="shared" si="97"/>
        <v>157.5</v>
      </c>
      <c r="W46" s="242"/>
      <c r="X46" s="115">
        <f t="shared" si="98"/>
        <v>0</v>
      </c>
      <c r="Y46" s="115">
        <f t="shared" si="99"/>
        <v>0</v>
      </c>
      <c r="Z46" s="116"/>
      <c r="AA46" s="116" t="str">
        <f t="shared" si="100"/>
        <v/>
      </c>
      <c r="AB46" s="116"/>
      <c r="AC46" s="116"/>
      <c r="AD46" s="152">
        <f t="shared" si="101"/>
        <v>0</v>
      </c>
      <c r="AF46" s="242"/>
      <c r="AG46" s="115">
        <f t="shared" si="102"/>
        <v>0</v>
      </c>
      <c r="AH46" s="115">
        <f t="shared" si="103"/>
        <v>0</v>
      </c>
      <c r="AI46" s="116"/>
      <c r="AJ46" s="116" t="str">
        <f t="shared" si="104"/>
        <v/>
      </c>
      <c r="AK46" s="116"/>
      <c r="AL46" s="116"/>
      <c r="AM46" s="152">
        <f t="shared" si="105"/>
        <v>0</v>
      </c>
      <c r="AO46" s="233" t="str">
        <f t="shared" si="5"/>
        <v>OK</v>
      </c>
    </row>
    <row r="47" spans="1:41" x14ac:dyDescent="0.2">
      <c r="A47" s="112" t="str">
        <f>IF(ISBLANK(IMPLEMENTATION!A47)," ",IMPLEMENTATION!A47)</f>
        <v>2.2.3</v>
      </c>
      <c r="B47" s="113" t="str">
        <f>IF(ISBLANK(IMPLEMENTATION!B47)," ",IMPLEMENTATION!B47)</f>
        <v>A3 poster (?)</v>
      </c>
      <c r="C47" s="360" t="str">
        <f>IF(ISBLANK(IMPLEMENTATION!C47)," ",IMPLEMENTATION!C47)</f>
        <v>LP/LE</v>
      </c>
      <c r="D47" s="360" t="str">
        <f>IF(ISBLANK(IMPLEMENTATION!D47)," ",IMPLEMENTATION!D47)</f>
        <v>All PPs</v>
      </c>
      <c r="E47" s="114">
        <f>STAFF_DAYS!H47</f>
        <v>1</v>
      </c>
      <c r="F47" s="114">
        <f t="shared" si="91"/>
        <v>150</v>
      </c>
      <c r="G47" s="115">
        <f t="shared" si="92"/>
        <v>7.5</v>
      </c>
      <c r="H47" s="116"/>
      <c r="I47" s="116"/>
      <c r="J47" s="116"/>
      <c r="K47" s="116"/>
      <c r="L47" s="152">
        <f t="shared" si="93"/>
        <v>157.5</v>
      </c>
      <c r="N47" s="242">
        <f t="shared" si="106"/>
        <v>1</v>
      </c>
      <c r="O47" s="115">
        <f t="shared" si="94"/>
        <v>150</v>
      </c>
      <c r="P47" s="115">
        <f t="shared" si="95"/>
        <v>7.5</v>
      </c>
      <c r="Q47" s="116"/>
      <c r="R47" s="116" t="str">
        <f t="shared" si="96"/>
        <v/>
      </c>
      <c r="S47" s="116"/>
      <c r="T47" s="116"/>
      <c r="U47" s="152">
        <f t="shared" si="97"/>
        <v>157.5</v>
      </c>
      <c r="W47" s="242"/>
      <c r="X47" s="115">
        <f t="shared" si="98"/>
        <v>0</v>
      </c>
      <c r="Y47" s="115">
        <f t="shared" si="99"/>
        <v>0</v>
      </c>
      <c r="Z47" s="116"/>
      <c r="AA47" s="116" t="str">
        <f t="shared" si="100"/>
        <v/>
      </c>
      <c r="AB47" s="116"/>
      <c r="AC47" s="116"/>
      <c r="AD47" s="152">
        <f t="shared" si="101"/>
        <v>0</v>
      </c>
      <c r="AF47" s="242"/>
      <c r="AG47" s="115">
        <f t="shared" si="102"/>
        <v>0</v>
      </c>
      <c r="AH47" s="115">
        <f t="shared" si="103"/>
        <v>0</v>
      </c>
      <c r="AI47" s="116"/>
      <c r="AJ47" s="116" t="str">
        <f t="shared" si="104"/>
        <v/>
      </c>
      <c r="AK47" s="116"/>
      <c r="AL47" s="116"/>
      <c r="AM47" s="152">
        <f t="shared" si="105"/>
        <v>0</v>
      </c>
      <c r="AO47" s="233" t="str">
        <f t="shared" si="5"/>
        <v>OK</v>
      </c>
    </row>
    <row r="48" spans="1:41" x14ac:dyDescent="0.2">
      <c r="A48" s="112" t="str">
        <f>IF(ISBLANK(IMPLEMENTATION!A48)," ",IMPLEMENTATION!A48)</f>
        <v>2.2.4</v>
      </c>
      <c r="B48" s="113" t="str">
        <f>IF(ISBLANK(IMPLEMENTATION!B48)," ",IMPLEMENTATION!B48)</f>
        <v>Setting up online presence (mini site + 1 social media)</v>
      </c>
      <c r="C48" s="360" t="str">
        <f>IF(ISBLANK(IMPLEMENTATION!C48)," ",IMPLEMENTATION!C48)</f>
        <v>LP/LE</v>
      </c>
      <c r="D48" s="360" t="str">
        <f>IF(ISBLANK(IMPLEMENTATION!D48)," ",IMPLEMENTATION!D48)</f>
        <v>All PPs</v>
      </c>
      <c r="E48" s="114">
        <f>STAFF_DAYS!H48</f>
        <v>2</v>
      </c>
      <c r="F48" s="114">
        <f t="shared" si="91"/>
        <v>300</v>
      </c>
      <c r="G48" s="115">
        <f t="shared" si="92"/>
        <v>15</v>
      </c>
      <c r="H48" s="116"/>
      <c r="I48" s="116"/>
      <c r="J48" s="116"/>
      <c r="K48" s="116"/>
      <c r="L48" s="152">
        <f t="shared" si="93"/>
        <v>315</v>
      </c>
      <c r="N48" s="242">
        <f t="shared" si="106"/>
        <v>2</v>
      </c>
      <c r="O48" s="115">
        <f t="shared" si="94"/>
        <v>300</v>
      </c>
      <c r="P48" s="115">
        <f t="shared" si="95"/>
        <v>15</v>
      </c>
      <c r="Q48" s="116"/>
      <c r="R48" s="116" t="str">
        <f t="shared" si="96"/>
        <v/>
      </c>
      <c r="S48" s="116"/>
      <c r="T48" s="116"/>
      <c r="U48" s="152">
        <f t="shared" si="97"/>
        <v>315</v>
      </c>
      <c r="W48" s="242"/>
      <c r="X48" s="115">
        <f t="shared" si="98"/>
        <v>0</v>
      </c>
      <c r="Y48" s="115">
        <f t="shared" si="99"/>
        <v>0</v>
      </c>
      <c r="Z48" s="116"/>
      <c r="AA48" s="116" t="str">
        <f t="shared" si="100"/>
        <v/>
      </c>
      <c r="AB48" s="116"/>
      <c r="AC48" s="116"/>
      <c r="AD48" s="152">
        <f t="shared" si="101"/>
        <v>0</v>
      </c>
      <c r="AF48" s="242"/>
      <c r="AG48" s="115">
        <f t="shared" si="102"/>
        <v>0</v>
      </c>
      <c r="AH48" s="115">
        <f t="shared" si="103"/>
        <v>0</v>
      </c>
      <c r="AI48" s="116"/>
      <c r="AJ48" s="116" t="str">
        <f t="shared" si="104"/>
        <v/>
      </c>
      <c r="AK48" s="116"/>
      <c r="AL48" s="116"/>
      <c r="AM48" s="152">
        <f t="shared" si="105"/>
        <v>0</v>
      </c>
      <c r="AO48" s="233" t="str">
        <f t="shared" si="5"/>
        <v>OK</v>
      </c>
    </row>
    <row r="49" spans="1:41" x14ac:dyDescent="0.2">
      <c r="A49" s="112" t="str">
        <f>IF(ISBLANK(IMPLEMENTATION!A49)," ",IMPLEMENTATION!A49)</f>
        <v>2.2.5</v>
      </c>
      <c r="B49" s="113" t="str">
        <f>IF(ISBLANK(IMPLEMENTATION!B49)," ",IMPLEMENTATION!B49)</f>
        <v>Editing the project website</v>
      </c>
      <c r="C49" s="360" t="str">
        <f>IF(ISBLANK(IMPLEMENTATION!C49)," ",IMPLEMENTATION!C49)</f>
        <v>LP/LE</v>
      </c>
      <c r="D49" s="360" t="str">
        <f>IF(ISBLANK(IMPLEMENTATION!D49)," ",IMPLEMENTATION!D49)</f>
        <v>All PPs</v>
      </c>
      <c r="E49" s="114">
        <f>STAFF_DAYS!H49</f>
        <v>2</v>
      </c>
      <c r="F49" s="114">
        <f t="shared" si="91"/>
        <v>300</v>
      </c>
      <c r="G49" s="115">
        <f t="shared" si="92"/>
        <v>15</v>
      </c>
      <c r="H49" s="116"/>
      <c r="I49" s="116"/>
      <c r="J49" s="116"/>
      <c r="K49" s="116"/>
      <c r="L49" s="152">
        <f t="shared" si="93"/>
        <v>315</v>
      </c>
      <c r="N49" s="242">
        <f t="shared" si="106"/>
        <v>2</v>
      </c>
      <c r="O49" s="115">
        <f t="shared" si="94"/>
        <v>300</v>
      </c>
      <c r="P49" s="115">
        <f t="shared" si="95"/>
        <v>15</v>
      </c>
      <c r="Q49" s="116"/>
      <c r="R49" s="116" t="str">
        <f t="shared" si="96"/>
        <v/>
      </c>
      <c r="S49" s="116"/>
      <c r="T49" s="116"/>
      <c r="U49" s="152">
        <f t="shared" si="97"/>
        <v>315</v>
      </c>
      <c r="W49" s="242"/>
      <c r="X49" s="115">
        <f t="shared" si="98"/>
        <v>0</v>
      </c>
      <c r="Y49" s="115">
        <f t="shared" si="99"/>
        <v>0</v>
      </c>
      <c r="Z49" s="116"/>
      <c r="AA49" s="116" t="str">
        <f t="shared" si="100"/>
        <v/>
      </c>
      <c r="AB49" s="116"/>
      <c r="AC49" s="116"/>
      <c r="AD49" s="152">
        <f t="shared" si="101"/>
        <v>0</v>
      </c>
      <c r="AF49" s="242"/>
      <c r="AG49" s="115">
        <f t="shared" si="102"/>
        <v>0</v>
      </c>
      <c r="AH49" s="115">
        <f t="shared" si="103"/>
        <v>0</v>
      </c>
      <c r="AI49" s="116"/>
      <c r="AJ49" s="116" t="str">
        <f t="shared" si="104"/>
        <v/>
      </c>
      <c r="AK49" s="116"/>
      <c r="AL49" s="116"/>
      <c r="AM49" s="152">
        <f t="shared" si="105"/>
        <v>0</v>
      </c>
      <c r="AO49" s="233" t="str">
        <f t="shared" si="5"/>
        <v>OK</v>
      </c>
    </row>
    <row r="50" spans="1:41" x14ac:dyDescent="0.2">
      <c r="A50" s="112" t="str">
        <f>IF(ISBLANK(IMPLEMENTATION!A50)," ",IMPLEMENTATION!A50)</f>
        <v>2.2.6</v>
      </c>
      <c r="B50" s="113" t="str">
        <f>IF(ISBLANK(IMPLEMENTATION!B50)," ",IMPLEMENTATION!B50)</f>
        <v>Network Articles</v>
      </c>
      <c r="C50" s="360" t="str">
        <f>IF(ISBLANK(IMPLEMENTATION!C50)," ",IMPLEMENTATION!C50)</f>
        <v>LE</v>
      </c>
      <c r="D50" s="360" t="str">
        <f>IF(ISBLANK(IMPLEMENTATION!D50)," ",IMPLEMENTATION!D50)</f>
        <v>All PPs</v>
      </c>
      <c r="E50" s="114">
        <f>STAFF_DAYS!H50</f>
        <v>1</v>
      </c>
      <c r="F50" s="114">
        <f t="shared" si="91"/>
        <v>150</v>
      </c>
      <c r="G50" s="115">
        <f t="shared" si="92"/>
        <v>7.5</v>
      </c>
      <c r="H50" s="116"/>
      <c r="I50" s="116"/>
      <c r="J50" s="116"/>
      <c r="K50" s="116"/>
      <c r="L50" s="152">
        <f t="shared" si="93"/>
        <v>157.5</v>
      </c>
      <c r="N50" s="242"/>
      <c r="O50" s="115">
        <f t="shared" si="94"/>
        <v>0</v>
      </c>
      <c r="P50" s="115">
        <f t="shared" si="95"/>
        <v>0</v>
      </c>
      <c r="Q50" s="116"/>
      <c r="R50" s="116" t="str">
        <f t="shared" si="96"/>
        <v/>
      </c>
      <c r="S50" s="116"/>
      <c r="T50" s="116"/>
      <c r="U50" s="152">
        <f t="shared" si="97"/>
        <v>0</v>
      </c>
      <c r="W50" s="242">
        <f>E50</f>
        <v>1</v>
      </c>
      <c r="X50" s="115">
        <f t="shared" si="98"/>
        <v>150</v>
      </c>
      <c r="Y50" s="115">
        <f t="shared" si="99"/>
        <v>7.5</v>
      </c>
      <c r="Z50" s="116"/>
      <c r="AA50" s="116" t="str">
        <f t="shared" si="100"/>
        <v/>
      </c>
      <c r="AB50" s="116"/>
      <c r="AC50" s="116"/>
      <c r="AD50" s="152">
        <f t="shared" si="101"/>
        <v>157.5</v>
      </c>
      <c r="AF50" s="242"/>
      <c r="AG50" s="115">
        <f t="shared" si="102"/>
        <v>0</v>
      </c>
      <c r="AH50" s="115">
        <f t="shared" si="103"/>
        <v>0</v>
      </c>
      <c r="AI50" s="116"/>
      <c r="AJ50" s="116" t="str">
        <f t="shared" si="104"/>
        <v/>
      </c>
      <c r="AK50" s="116"/>
      <c r="AL50" s="116"/>
      <c r="AM50" s="152">
        <f t="shared" si="105"/>
        <v>0</v>
      </c>
      <c r="AO50" s="233" t="str">
        <f t="shared" si="5"/>
        <v>OK</v>
      </c>
    </row>
    <row r="51" spans="1:41" x14ac:dyDescent="0.2">
      <c r="A51" s="112" t="str">
        <f>IF(ISBLANK(IMPLEMENTATION!A51)," ",IMPLEMENTATION!A51)</f>
        <v>2.2.7</v>
      </c>
      <c r="B51" s="113" t="str">
        <f>IF(ISBLANK(IMPLEMENTATION!B51)," ",IMPLEMENTATION!B51)</f>
        <v>Network Results Product</v>
      </c>
      <c r="C51" s="360" t="str">
        <f>IF(ISBLANK(IMPLEMENTATION!C51)," ",IMPLEMENTATION!C51)</f>
        <v>LP/LE</v>
      </c>
      <c r="D51" s="360" t="str">
        <f>IF(ISBLANK(IMPLEMENTATION!D51)," ",IMPLEMENTATION!D51)</f>
        <v>All PPs</v>
      </c>
      <c r="E51" s="114">
        <f>STAFF_DAYS!H51</f>
        <v>3</v>
      </c>
      <c r="F51" s="114">
        <f t="shared" si="91"/>
        <v>450</v>
      </c>
      <c r="G51" s="115">
        <f t="shared" si="92"/>
        <v>22.5</v>
      </c>
      <c r="H51" s="116"/>
      <c r="I51" s="116"/>
      <c r="J51" s="116"/>
      <c r="K51" s="116"/>
      <c r="L51" s="152">
        <f t="shared" si="93"/>
        <v>472.5</v>
      </c>
      <c r="N51" s="242"/>
      <c r="O51" s="115">
        <f t="shared" si="94"/>
        <v>0</v>
      </c>
      <c r="P51" s="115">
        <f t="shared" si="95"/>
        <v>0</v>
      </c>
      <c r="Q51" s="116"/>
      <c r="R51" s="116" t="str">
        <f t="shared" si="96"/>
        <v/>
      </c>
      <c r="S51" s="116"/>
      <c r="T51" s="116"/>
      <c r="U51" s="152">
        <f t="shared" si="97"/>
        <v>0</v>
      </c>
      <c r="W51" s="242"/>
      <c r="X51" s="115">
        <f t="shared" si="98"/>
        <v>0</v>
      </c>
      <c r="Y51" s="115">
        <f t="shared" si="99"/>
        <v>0</v>
      </c>
      <c r="Z51" s="116"/>
      <c r="AA51" s="116" t="str">
        <f t="shared" si="100"/>
        <v/>
      </c>
      <c r="AB51" s="116"/>
      <c r="AC51" s="116"/>
      <c r="AD51" s="152">
        <f t="shared" si="101"/>
        <v>0</v>
      </c>
      <c r="AF51" s="242">
        <f>E51</f>
        <v>3</v>
      </c>
      <c r="AG51" s="115">
        <f t="shared" si="102"/>
        <v>450</v>
      </c>
      <c r="AH51" s="115">
        <f t="shared" si="103"/>
        <v>22.5</v>
      </c>
      <c r="AI51" s="116"/>
      <c r="AJ51" s="116" t="str">
        <f t="shared" si="104"/>
        <v/>
      </c>
      <c r="AK51" s="116"/>
      <c r="AL51" s="116"/>
      <c r="AM51" s="152">
        <f t="shared" si="105"/>
        <v>472.5</v>
      </c>
      <c r="AO51" s="233" t="str">
        <f t="shared" si="5"/>
        <v>OK</v>
      </c>
    </row>
    <row r="52" spans="1:41" x14ac:dyDescent="0.2">
      <c r="A52" s="112" t="str">
        <f>IF(ISBLANK(IMPLEMENTATION!A52)," ",IMPLEMENTATION!A52)</f>
        <v>2.2.8</v>
      </c>
      <c r="B52" s="113" t="str">
        <f>IF(ISBLANK(IMPLEMENTATION!B52)," ",IMPLEMENTATION!B52)</f>
        <v>Final Conference</v>
      </c>
      <c r="C52" s="360" t="str">
        <f>IF(ISBLANK(IMPLEMENTATION!C53)," ",IMPLEMENTATION!C53)</f>
        <v xml:space="preserve"> </v>
      </c>
      <c r="D52" s="360" t="str">
        <f>IF(ISBLANK(IMPLEMENTATION!D52)," ",IMPLEMENTATION!D52)</f>
        <v>All PPs</v>
      </c>
      <c r="E52" s="114">
        <f>STAFF_DAYS!H52</f>
        <v>6</v>
      </c>
      <c r="F52" s="114">
        <f t="shared" si="91"/>
        <v>900</v>
      </c>
      <c r="G52" s="115">
        <f t="shared" si="92"/>
        <v>45</v>
      </c>
      <c r="H52" s="116"/>
      <c r="I52" s="116"/>
      <c r="J52" s="116"/>
      <c r="K52" s="116"/>
      <c r="L52" s="152">
        <f t="shared" si="93"/>
        <v>945</v>
      </c>
      <c r="N52" s="242"/>
      <c r="O52" s="115">
        <f t="shared" si="94"/>
        <v>0</v>
      </c>
      <c r="P52" s="115">
        <f t="shared" si="95"/>
        <v>0</v>
      </c>
      <c r="Q52" s="116"/>
      <c r="R52" s="116" t="str">
        <f t="shared" si="96"/>
        <v/>
      </c>
      <c r="S52" s="116"/>
      <c r="T52" s="116"/>
      <c r="U52" s="152">
        <f t="shared" si="97"/>
        <v>0</v>
      </c>
      <c r="W52" s="242"/>
      <c r="X52" s="115">
        <f t="shared" si="98"/>
        <v>0</v>
      </c>
      <c r="Y52" s="115">
        <f t="shared" si="99"/>
        <v>0</v>
      </c>
      <c r="Z52" s="116"/>
      <c r="AA52" s="116" t="str">
        <f t="shared" si="100"/>
        <v/>
      </c>
      <c r="AB52" s="116"/>
      <c r="AC52" s="116"/>
      <c r="AD52" s="152">
        <f t="shared" si="101"/>
        <v>0</v>
      </c>
      <c r="AF52" s="242">
        <f>E52</f>
        <v>6</v>
      </c>
      <c r="AG52" s="115">
        <f t="shared" si="102"/>
        <v>900</v>
      </c>
      <c r="AH52" s="115">
        <f t="shared" si="103"/>
        <v>45</v>
      </c>
      <c r="AI52" s="116"/>
      <c r="AJ52" s="116" t="str">
        <f t="shared" si="104"/>
        <v/>
      </c>
      <c r="AK52" s="116"/>
      <c r="AL52" s="116"/>
      <c r="AM52" s="152">
        <f t="shared" si="105"/>
        <v>945</v>
      </c>
      <c r="AO52" s="233" t="str">
        <f t="shared" si="5"/>
        <v>OK</v>
      </c>
    </row>
    <row r="53" spans="1:41" x14ac:dyDescent="0.2">
      <c r="A53" s="112" t="str">
        <f>IF(ISBLANK(IMPLEMENTATION!A53)," ",IMPLEMENTATION!A53)</f>
        <v>2.2.9</v>
      </c>
      <c r="B53" s="113" t="str">
        <f>IF(ISBLANK(IMPLEMENTATION!B53)," ",IMPLEMENTATION!B53)</f>
        <v xml:space="preserve"> </v>
      </c>
      <c r="C53" s="360" t="str">
        <f>IF(ISBLANK(IMPLEMENTATION!C53)," ",IMPLEMENTATION!C53)</f>
        <v xml:space="preserve"> </v>
      </c>
      <c r="D53" s="360" t="str">
        <f>IF(ISBLANK(IMPLEMENTATION!D53)," ",IMPLEMENTATION!D53)</f>
        <v xml:space="preserve"> </v>
      </c>
      <c r="E53" s="114">
        <f>STAFF_DAYS!H53</f>
        <v>0</v>
      </c>
      <c r="F53" s="114">
        <f t="shared" si="91"/>
        <v>0</v>
      </c>
      <c r="G53" s="115">
        <f t="shared" si="92"/>
        <v>0</v>
      </c>
      <c r="H53" s="116"/>
      <c r="I53" s="116"/>
      <c r="J53" s="116"/>
      <c r="K53" s="116"/>
      <c r="L53" s="152">
        <f t="shared" si="93"/>
        <v>0</v>
      </c>
      <c r="N53" s="242"/>
      <c r="O53" s="115">
        <f t="shared" si="94"/>
        <v>0</v>
      </c>
      <c r="P53" s="115">
        <f t="shared" si="95"/>
        <v>0</v>
      </c>
      <c r="Q53" s="116"/>
      <c r="R53" s="116" t="str">
        <f t="shared" si="96"/>
        <v/>
      </c>
      <c r="S53" s="116"/>
      <c r="T53" s="116"/>
      <c r="U53" s="152">
        <f t="shared" si="97"/>
        <v>0</v>
      </c>
      <c r="W53" s="242"/>
      <c r="X53" s="115">
        <f t="shared" si="98"/>
        <v>0</v>
      </c>
      <c r="Y53" s="115">
        <f t="shared" si="99"/>
        <v>0</v>
      </c>
      <c r="Z53" s="116"/>
      <c r="AA53" s="116" t="str">
        <f t="shared" si="100"/>
        <v/>
      </c>
      <c r="AB53" s="116"/>
      <c r="AC53" s="116"/>
      <c r="AD53" s="152">
        <f t="shared" si="101"/>
        <v>0</v>
      </c>
      <c r="AF53" s="242"/>
      <c r="AG53" s="115">
        <f t="shared" si="102"/>
        <v>0</v>
      </c>
      <c r="AH53" s="115">
        <f t="shared" si="103"/>
        <v>0</v>
      </c>
      <c r="AI53" s="116"/>
      <c r="AJ53" s="116" t="str">
        <f t="shared" si="104"/>
        <v/>
      </c>
      <c r="AK53" s="116"/>
      <c r="AL53" s="116"/>
      <c r="AM53" s="152">
        <f t="shared" si="105"/>
        <v>0</v>
      </c>
      <c r="AO53" s="233" t="str">
        <f t="shared" si="5"/>
        <v>OK</v>
      </c>
    </row>
    <row r="54" spans="1:41" x14ac:dyDescent="0.2">
      <c r="A54" s="112" t="str">
        <f>IF(ISBLANK(IMPLEMENTATION!A54)," ",IMPLEMENTATION!A54)</f>
        <v>2.2.10</v>
      </c>
      <c r="B54" s="113" t="str">
        <f>IF(ISBLANK(IMPLEMENTATION!B54)," ",IMPLEMENTATION!B54)</f>
        <v xml:space="preserve"> </v>
      </c>
      <c r="C54" s="360" t="str">
        <f>IF(ISBLANK(IMPLEMENTATION!C54)," ",IMPLEMENTATION!C54)</f>
        <v xml:space="preserve"> </v>
      </c>
      <c r="D54" s="360" t="str">
        <f>IF(ISBLANK(IMPLEMENTATION!D54)," ",IMPLEMENTATION!D54)</f>
        <v xml:space="preserve"> </v>
      </c>
      <c r="E54" s="114">
        <f>STAFF_DAYS!H54</f>
        <v>0</v>
      </c>
      <c r="F54" s="114">
        <f t="shared" si="91"/>
        <v>0</v>
      </c>
      <c r="G54" s="115">
        <f t="shared" si="92"/>
        <v>0</v>
      </c>
      <c r="H54" s="116"/>
      <c r="I54" s="116"/>
      <c r="J54" s="116"/>
      <c r="K54" s="116"/>
      <c r="L54" s="152">
        <f t="shared" si="93"/>
        <v>0</v>
      </c>
      <c r="N54" s="242"/>
      <c r="O54" s="115">
        <f t="shared" si="94"/>
        <v>0</v>
      </c>
      <c r="P54" s="115">
        <f t="shared" si="95"/>
        <v>0</v>
      </c>
      <c r="Q54" s="116"/>
      <c r="R54" s="116" t="str">
        <f t="shared" si="96"/>
        <v/>
      </c>
      <c r="S54" s="116"/>
      <c r="T54" s="116"/>
      <c r="U54" s="152">
        <f t="shared" si="97"/>
        <v>0</v>
      </c>
      <c r="W54" s="242"/>
      <c r="X54" s="115">
        <f t="shared" si="98"/>
        <v>0</v>
      </c>
      <c r="Y54" s="115">
        <f t="shared" si="99"/>
        <v>0</v>
      </c>
      <c r="Z54" s="116"/>
      <c r="AA54" s="116" t="str">
        <f t="shared" si="100"/>
        <v/>
      </c>
      <c r="AB54" s="116"/>
      <c r="AC54" s="116"/>
      <c r="AD54" s="152">
        <f t="shared" si="101"/>
        <v>0</v>
      </c>
      <c r="AF54" s="242"/>
      <c r="AG54" s="115">
        <f t="shared" si="102"/>
        <v>0</v>
      </c>
      <c r="AH54" s="115">
        <f t="shared" si="103"/>
        <v>0</v>
      </c>
      <c r="AI54" s="116"/>
      <c r="AJ54" s="116" t="str">
        <f t="shared" si="104"/>
        <v/>
      </c>
      <c r="AK54" s="116"/>
      <c r="AL54" s="116"/>
      <c r="AM54" s="152">
        <f t="shared" si="105"/>
        <v>0</v>
      </c>
      <c r="AO54" s="233" t="str">
        <f t="shared" si="5"/>
        <v>OK</v>
      </c>
    </row>
    <row r="55" spans="1:41" x14ac:dyDescent="0.2">
      <c r="A55" s="112" t="str">
        <f>IF(ISBLANK(IMPLEMENTATION!A55)," ",IMPLEMENTATION!A55)</f>
        <v>2.2.11</v>
      </c>
      <c r="B55" s="113" t="str">
        <f>IF(ISBLANK(IMPLEMENTATION!B55)," ",IMPLEMENTATION!B55)</f>
        <v xml:space="preserve"> </v>
      </c>
      <c r="C55" s="360" t="str">
        <f>IF(ISBLANK(IMPLEMENTATION!C55)," ",IMPLEMENTATION!C55)</f>
        <v xml:space="preserve"> </v>
      </c>
      <c r="D55" s="360" t="str">
        <f>IF(ISBLANK(IMPLEMENTATION!D55)," ",IMPLEMENTATION!D55)</f>
        <v xml:space="preserve"> </v>
      </c>
      <c r="E55" s="114">
        <f>STAFF_DAYS!H55</f>
        <v>0</v>
      </c>
      <c r="F55" s="114">
        <f t="shared" si="91"/>
        <v>0</v>
      </c>
      <c r="G55" s="115">
        <f t="shared" si="92"/>
        <v>0</v>
      </c>
      <c r="H55" s="116"/>
      <c r="I55" s="116"/>
      <c r="J55" s="116"/>
      <c r="K55" s="116"/>
      <c r="L55" s="152">
        <f t="shared" si="93"/>
        <v>0</v>
      </c>
      <c r="N55" s="242"/>
      <c r="O55" s="115">
        <f t="shared" si="94"/>
        <v>0</v>
      </c>
      <c r="P55" s="115">
        <f t="shared" si="95"/>
        <v>0</v>
      </c>
      <c r="Q55" s="116"/>
      <c r="R55" s="116" t="str">
        <f t="shared" si="96"/>
        <v/>
      </c>
      <c r="S55" s="116"/>
      <c r="T55" s="116"/>
      <c r="U55" s="152">
        <f t="shared" si="97"/>
        <v>0</v>
      </c>
      <c r="W55" s="242"/>
      <c r="X55" s="115">
        <f t="shared" si="98"/>
        <v>0</v>
      </c>
      <c r="Y55" s="115">
        <f t="shared" si="99"/>
        <v>0</v>
      </c>
      <c r="Z55" s="116"/>
      <c r="AA55" s="116" t="str">
        <f t="shared" si="100"/>
        <v/>
      </c>
      <c r="AB55" s="116"/>
      <c r="AC55" s="116"/>
      <c r="AD55" s="152">
        <f t="shared" si="101"/>
        <v>0</v>
      </c>
      <c r="AF55" s="242"/>
      <c r="AG55" s="115">
        <f t="shared" si="102"/>
        <v>0</v>
      </c>
      <c r="AH55" s="115">
        <f t="shared" si="103"/>
        <v>0</v>
      </c>
      <c r="AI55" s="116"/>
      <c r="AJ55" s="116" t="str">
        <f t="shared" si="104"/>
        <v/>
      </c>
      <c r="AK55" s="116"/>
      <c r="AL55" s="116"/>
      <c r="AM55" s="152">
        <f t="shared" si="105"/>
        <v>0</v>
      </c>
      <c r="AO55" s="233" t="str">
        <f t="shared" si="5"/>
        <v>OK</v>
      </c>
    </row>
    <row r="56" spans="1:41" x14ac:dyDescent="0.2">
      <c r="A56" s="112" t="str">
        <f>IF(ISBLANK(IMPLEMENTATION!A56)," ",IMPLEMENTATION!A56)</f>
        <v>2.2.12</v>
      </c>
      <c r="B56" s="113" t="str">
        <f>IF(ISBLANK(IMPLEMENTATION!B56)," ",IMPLEMENTATION!B56)</f>
        <v xml:space="preserve"> </v>
      </c>
      <c r="C56" s="360" t="str">
        <f>IF(ISBLANK(IMPLEMENTATION!C56)," ",IMPLEMENTATION!C56)</f>
        <v xml:space="preserve"> </v>
      </c>
      <c r="D56" s="360" t="str">
        <f>IF(ISBLANK(IMPLEMENTATION!D56)," ",IMPLEMENTATION!D56)</f>
        <v xml:space="preserve"> </v>
      </c>
      <c r="E56" s="114">
        <f>STAFF_DAYS!H56</f>
        <v>0</v>
      </c>
      <c r="F56" s="114">
        <f t="shared" si="91"/>
        <v>0</v>
      </c>
      <c r="G56" s="115">
        <f t="shared" si="92"/>
        <v>0</v>
      </c>
      <c r="H56" s="116"/>
      <c r="I56" s="116"/>
      <c r="J56" s="116"/>
      <c r="K56" s="116"/>
      <c r="L56" s="152">
        <f t="shared" si="93"/>
        <v>0</v>
      </c>
      <c r="N56" s="242"/>
      <c r="O56" s="115">
        <f t="shared" si="94"/>
        <v>0</v>
      </c>
      <c r="P56" s="115">
        <f t="shared" si="95"/>
        <v>0</v>
      </c>
      <c r="Q56" s="116"/>
      <c r="R56" s="116" t="str">
        <f t="shared" si="96"/>
        <v/>
      </c>
      <c r="S56" s="116"/>
      <c r="T56" s="116"/>
      <c r="U56" s="152">
        <f t="shared" si="97"/>
        <v>0</v>
      </c>
      <c r="W56" s="242"/>
      <c r="X56" s="115">
        <f t="shared" si="98"/>
        <v>0</v>
      </c>
      <c r="Y56" s="115">
        <f t="shared" si="99"/>
        <v>0</v>
      </c>
      <c r="Z56" s="116"/>
      <c r="AA56" s="116" t="str">
        <f t="shared" si="100"/>
        <v/>
      </c>
      <c r="AB56" s="116"/>
      <c r="AC56" s="116"/>
      <c r="AD56" s="152">
        <f t="shared" si="101"/>
        <v>0</v>
      </c>
      <c r="AF56" s="242"/>
      <c r="AG56" s="115">
        <f t="shared" si="102"/>
        <v>0</v>
      </c>
      <c r="AH56" s="115">
        <f t="shared" si="103"/>
        <v>0</v>
      </c>
      <c r="AI56" s="116"/>
      <c r="AJ56" s="116" t="str">
        <f t="shared" si="104"/>
        <v/>
      </c>
      <c r="AK56" s="116"/>
      <c r="AL56" s="116"/>
      <c r="AM56" s="152">
        <f t="shared" si="105"/>
        <v>0</v>
      </c>
      <c r="AO56" s="233" t="str">
        <f t="shared" si="5"/>
        <v>OK</v>
      </c>
    </row>
    <row r="57" spans="1:41" x14ac:dyDescent="0.2">
      <c r="A57" s="112" t="str">
        <f>IF(ISBLANK(IMPLEMENTATION!A57)," ",IMPLEMENTATION!A57)</f>
        <v>2.2.13</v>
      </c>
      <c r="B57" s="113" t="str">
        <f>IF(ISBLANK(IMPLEMENTATION!B57)," ",IMPLEMENTATION!B57)</f>
        <v xml:space="preserve"> </v>
      </c>
      <c r="C57" s="360" t="str">
        <f>IF(ISBLANK(IMPLEMENTATION!C57)," ",IMPLEMENTATION!C57)</f>
        <v xml:space="preserve"> </v>
      </c>
      <c r="D57" s="360" t="str">
        <f>IF(ISBLANK(IMPLEMENTATION!D57)," ",IMPLEMENTATION!D57)</f>
        <v xml:space="preserve"> </v>
      </c>
      <c r="E57" s="114">
        <f>STAFF_DAYS!H57</f>
        <v>0</v>
      </c>
      <c r="F57" s="114">
        <f t="shared" si="91"/>
        <v>0</v>
      </c>
      <c r="G57" s="115">
        <f t="shared" si="92"/>
        <v>0</v>
      </c>
      <c r="H57" s="116"/>
      <c r="I57" s="116"/>
      <c r="J57" s="116"/>
      <c r="K57" s="116"/>
      <c r="L57" s="152">
        <f t="shared" si="93"/>
        <v>0</v>
      </c>
      <c r="N57" s="242"/>
      <c r="O57" s="115">
        <f t="shared" si="94"/>
        <v>0</v>
      </c>
      <c r="P57" s="115">
        <f t="shared" si="95"/>
        <v>0</v>
      </c>
      <c r="Q57" s="116"/>
      <c r="R57" s="116" t="str">
        <f t="shared" si="96"/>
        <v/>
      </c>
      <c r="S57" s="116"/>
      <c r="T57" s="116"/>
      <c r="U57" s="152">
        <f t="shared" si="97"/>
        <v>0</v>
      </c>
      <c r="W57" s="242"/>
      <c r="X57" s="115">
        <f t="shared" si="98"/>
        <v>0</v>
      </c>
      <c r="Y57" s="115">
        <f t="shared" si="99"/>
        <v>0</v>
      </c>
      <c r="Z57" s="116"/>
      <c r="AA57" s="116" t="str">
        <f t="shared" si="100"/>
        <v/>
      </c>
      <c r="AB57" s="116"/>
      <c r="AC57" s="116"/>
      <c r="AD57" s="152">
        <f t="shared" si="101"/>
        <v>0</v>
      </c>
      <c r="AF57" s="242"/>
      <c r="AG57" s="115">
        <f t="shared" si="102"/>
        <v>0</v>
      </c>
      <c r="AH57" s="115">
        <f t="shared" si="103"/>
        <v>0</v>
      </c>
      <c r="AI57" s="116"/>
      <c r="AJ57" s="116" t="str">
        <f t="shared" si="104"/>
        <v/>
      </c>
      <c r="AK57" s="116"/>
      <c r="AL57" s="116"/>
      <c r="AM57" s="152">
        <f t="shared" si="105"/>
        <v>0</v>
      </c>
      <c r="AO57" s="233" t="str">
        <f t="shared" si="5"/>
        <v>OK</v>
      </c>
    </row>
    <row r="58" spans="1:41" x14ac:dyDescent="0.2">
      <c r="A58" s="112" t="str">
        <f>IF(ISBLANK(IMPLEMENTATION!A58)," ",IMPLEMENTATION!A58)</f>
        <v>2.2.14</v>
      </c>
      <c r="B58" s="113" t="str">
        <f>IF(ISBLANK(IMPLEMENTATION!B58)," ",IMPLEMENTATION!B58)</f>
        <v xml:space="preserve"> </v>
      </c>
      <c r="C58" s="360" t="str">
        <f>IF(ISBLANK(IMPLEMENTATION!C58)," ",IMPLEMENTATION!C58)</f>
        <v xml:space="preserve"> </v>
      </c>
      <c r="D58" s="360" t="str">
        <f>IF(ISBLANK(IMPLEMENTATION!D58)," ",IMPLEMENTATION!D58)</f>
        <v xml:space="preserve"> </v>
      </c>
      <c r="E58" s="114">
        <f>STAFF_DAYS!H58</f>
        <v>0</v>
      </c>
      <c r="F58" s="114">
        <f t="shared" si="91"/>
        <v>0</v>
      </c>
      <c r="G58" s="115">
        <f t="shared" si="92"/>
        <v>0</v>
      </c>
      <c r="H58" s="116"/>
      <c r="I58" s="116"/>
      <c r="J58" s="116"/>
      <c r="K58" s="116"/>
      <c r="L58" s="152">
        <f t="shared" si="93"/>
        <v>0</v>
      </c>
      <c r="N58" s="242"/>
      <c r="O58" s="115">
        <f t="shared" si="94"/>
        <v>0</v>
      </c>
      <c r="P58" s="115">
        <f t="shared" si="95"/>
        <v>0</v>
      </c>
      <c r="Q58" s="116"/>
      <c r="R58" s="116" t="str">
        <f t="shared" si="96"/>
        <v/>
      </c>
      <c r="S58" s="116"/>
      <c r="T58" s="116"/>
      <c r="U58" s="152">
        <f t="shared" si="97"/>
        <v>0</v>
      </c>
      <c r="W58" s="242"/>
      <c r="X58" s="115">
        <f t="shared" si="98"/>
        <v>0</v>
      </c>
      <c r="Y58" s="115">
        <f t="shared" si="99"/>
        <v>0</v>
      </c>
      <c r="Z58" s="116"/>
      <c r="AA58" s="116" t="str">
        <f t="shared" si="100"/>
        <v/>
      </c>
      <c r="AB58" s="116"/>
      <c r="AC58" s="116"/>
      <c r="AD58" s="152">
        <f t="shared" si="101"/>
        <v>0</v>
      </c>
      <c r="AF58" s="242"/>
      <c r="AG58" s="115">
        <f t="shared" si="102"/>
        <v>0</v>
      </c>
      <c r="AH58" s="115">
        <f t="shared" si="103"/>
        <v>0</v>
      </c>
      <c r="AI58" s="116"/>
      <c r="AJ58" s="116" t="str">
        <f t="shared" si="104"/>
        <v/>
      </c>
      <c r="AK58" s="116"/>
      <c r="AL58" s="116"/>
      <c r="AM58" s="152">
        <f t="shared" si="105"/>
        <v>0</v>
      </c>
      <c r="AO58" s="233" t="str">
        <f t="shared" si="5"/>
        <v>OK</v>
      </c>
    </row>
    <row r="59" spans="1:41" x14ac:dyDescent="0.2">
      <c r="A59" s="117" t="str">
        <f>IF(ISBLANK(IMPLEMENTATION!A59)," ",IMPLEMENTATION!A59)</f>
        <v>2.2.15</v>
      </c>
      <c r="B59" s="118" t="str">
        <f>IF(ISBLANK(IMPLEMENTATION!B59)," ",IMPLEMENTATION!B59)</f>
        <v xml:space="preserve"> </v>
      </c>
      <c r="C59" s="361" t="str">
        <f>IF(ISBLANK(IMPLEMENTATION!C59)," ",IMPLEMENTATION!C59)</f>
        <v xml:space="preserve"> </v>
      </c>
      <c r="D59" s="361" t="str">
        <f>IF(ISBLANK(IMPLEMENTATION!D59)," ",IMPLEMENTATION!D59)</f>
        <v xml:space="preserve"> </v>
      </c>
      <c r="E59" s="119">
        <f>STAFF_DAYS!H59</f>
        <v>0</v>
      </c>
      <c r="F59" s="119">
        <f t="shared" si="91"/>
        <v>0</v>
      </c>
      <c r="G59" s="120">
        <f t="shared" si="92"/>
        <v>0</v>
      </c>
      <c r="H59" s="121"/>
      <c r="I59" s="121"/>
      <c r="J59" s="121"/>
      <c r="K59" s="121"/>
      <c r="L59" s="153">
        <f t="shared" si="93"/>
        <v>0</v>
      </c>
      <c r="N59" s="243"/>
      <c r="O59" s="120">
        <f t="shared" si="94"/>
        <v>0</v>
      </c>
      <c r="P59" s="120">
        <f t="shared" si="95"/>
        <v>0</v>
      </c>
      <c r="Q59" s="121"/>
      <c r="R59" s="121" t="str">
        <f t="shared" si="96"/>
        <v/>
      </c>
      <c r="S59" s="121"/>
      <c r="T59" s="121"/>
      <c r="U59" s="153">
        <f t="shared" si="97"/>
        <v>0</v>
      </c>
      <c r="W59" s="243"/>
      <c r="X59" s="120">
        <f t="shared" si="98"/>
        <v>0</v>
      </c>
      <c r="Y59" s="120">
        <f t="shared" si="99"/>
        <v>0</v>
      </c>
      <c r="Z59" s="121"/>
      <c r="AA59" s="121" t="str">
        <f t="shared" si="100"/>
        <v/>
      </c>
      <c r="AB59" s="121"/>
      <c r="AC59" s="121"/>
      <c r="AD59" s="153">
        <f t="shared" si="101"/>
        <v>0</v>
      </c>
      <c r="AF59" s="243"/>
      <c r="AG59" s="120">
        <f t="shared" si="102"/>
        <v>0</v>
      </c>
      <c r="AH59" s="120">
        <f t="shared" si="103"/>
        <v>0</v>
      </c>
      <c r="AI59" s="121"/>
      <c r="AJ59" s="121" t="str">
        <f t="shared" si="104"/>
        <v/>
      </c>
      <c r="AK59" s="121"/>
      <c r="AL59" s="121"/>
      <c r="AM59" s="153">
        <f t="shared" si="105"/>
        <v>0</v>
      </c>
      <c r="AO59" s="233" t="str">
        <f t="shared" si="5"/>
        <v>OK</v>
      </c>
    </row>
    <row r="60" spans="1:41" ht="13.5" thickBot="1" x14ac:dyDescent="0.25">
      <c r="A60" s="122" t="str">
        <f>IF(ISBLANK(IMPLEMENTATION!A60)," ",IMPLEMENTATION!A60)</f>
        <v xml:space="preserve"> </v>
      </c>
      <c r="B60" s="123" t="str">
        <f>IF(ISBLANK(IMPLEMENTATION!B60)," ",IMPLEMENTATION!B60)</f>
        <v xml:space="preserve"> </v>
      </c>
      <c r="C60" s="362" t="str">
        <f>IF(ISBLANK(IMPLEMENTATION!C60)," ",IMPLEMENTATION!C60)</f>
        <v xml:space="preserve"> </v>
      </c>
      <c r="D60" s="362" t="str">
        <f>IF(ISBLANK(IMPLEMENTATION!D60)," ",IMPLEMENTATION!D60)</f>
        <v xml:space="preserve"> </v>
      </c>
      <c r="E60" s="124">
        <f>STAFF_DAYS!H60</f>
        <v>104</v>
      </c>
      <c r="F60" s="124">
        <f>SUM(F28,F44)</f>
        <v>15600</v>
      </c>
      <c r="G60" s="124">
        <f t="shared" ref="G60:L60" si="107">SUM(G28,G44)</f>
        <v>780</v>
      </c>
      <c r="H60" s="124">
        <f t="shared" si="107"/>
        <v>11150</v>
      </c>
      <c r="I60" s="124"/>
      <c r="J60" s="124">
        <f t="shared" si="107"/>
        <v>12350</v>
      </c>
      <c r="K60" s="124">
        <f t="shared" si="107"/>
        <v>0</v>
      </c>
      <c r="L60" s="125">
        <f t="shared" si="107"/>
        <v>39880</v>
      </c>
      <c r="N60" s="162">
        <f>SUM(N28,N44)</f>
        <v>36</v>
      </c>
      <c r="O60" s="124">
        <f>SUM(O28,O44)</f>
        <v>5400</v>
      </c>
      <c r="P60" s="124">
        <f t="shared" ref="P60:U60" si="108">SUM(P28,P44)</f>
        <v>270</v>
      </c>
      <c r="Q60" s="124">
        <f t="shared" si="108"/>
        <v>5700</v>
      </c>
      <c r="R60" s="124"/>
      <c r="S60" s="124">
        <f t="shared" si="108"/>
        <v>1800</v>
      </c>
      <c r="T60" s="124">
        <f t="shared" si="108"/>
        <v>0</v>
      </c>
      <c r="U60" s="125">
        <f t="shared" si="108"/>
        <v>13170</v>
      </c>
      <c r="W60" s="162">
        <f>SUM(W28,W44)</f>
        <v>30</v>
      </c>
      <c r="X60" s="124">
        <f>SUM(X28,X44)</f>
        <v>4500</v>
      </c>
      <c r="Y60" s="124">
        <f t="shared" ref="Y60:AD60" si="109">SUM(Y28,Y44)</f>
        <v>225</v>
      </c>
      <c r="Z60" s="124">
        <f t="shared" si="109"/>
        <v>2150</v>
      </c>
      <c r="AA60" s="124"/>
      <c r="AB60" s="124">
        <f t="shared" si="109"/>
        <v>8150</v>
      </c>
      <c r="AC60" s="124">
        <f t="shared" si="109"/>
        <v>0</v>
      </c>
      <c r="AD60" s="125">
        <f t="shared" si="109"/>
        <v>15025</v>
      </c>
      <c r="AF60" s="162">
        <f>SUM(AF28,AF44)</f>
        <v>38</v>
      </c>
      <c r="AG60" s="124">
        <f>SUM(AG28,AG44)</f>
        <v>5700</v>
      </c>
      <c r="AH60" s="124">
        <f t="shared" ref="AH60:AM60" si="110">SUM(AH28,AH44)</f>
        <v>285</v>
      </c>
      <c r="AI60" s="124">
        <f t="shared" si="110"/>
        <v>3300</v>
      </c>
      <c r="AJ60" s="124"/>
      <c r="AK60" s="124">
        <f t="shared" si="110"/>
        <v>2400</v>
      </c>
      <c r="AL60" s="124">
        <f t="shared" si="110"/>
        <v>0</v>
      </c>
      <c r="AM60" s="125">
        <f t="shared" si="110"/>
        <v>11685</v>
      </c>
      <c r="AO60" s="235" t="str">
        <f t="shared" si="5"/>
        <v>OK</v>
      </c>
    </row>
    <row r="61" spans="1:41" ht="13.5" thickTop="1" x14ac:dyDescent="0.2">
      <c r="A61" s="126" t="str">
        <f>IF(ISBLANK(IMPLEMENTATION!A61)," ",IMPLEMENTATION!A61)</f>
        <v>WP3</v>
      </c>
      <c r="B61" s="127" t="str">
        <f>IF(ISBLANK(IMPLEMENTATION!B61)," ",IMPLEMENTATION!B61)</f>
        <v>LOCAL ACTIVITIES</v>
      </c>
      <c r="C61" s="363" t="str">
        <f>IF(ISBLANK(IMPLEMENTATION!C61)," ",IMPLEMENTATION!C61)</f>
        <v xml:space="preserve"> </v>
      </c>
      <c r="D61" s="363" t="str">
        <f>IF(ISBLANK(IMPLEMENTATION!D61)," ",IMPLEMENTATION!D61)</f>
        <v xml:space="preserve"> </v>
      </c>
      <c r="E61" s="128">
        <f>STAFF_DAYS!H61</f>
        <v>0</v>
      </c>
      <c r="F61" s="128"/>
      <c r="G61" s="128"/>
      <c r="H61" s="128"/>
      <c r="I61" s="128"/>
      <c r="J61" s="128"/>
      <c r="K61" s="128"/>
      <c r="L61" s="129"/>
      <c r="N61" s="163"/>
      <c r="O61" s="128"/>
      <c r="P61" s="128"/>
      <c r="Q61" s="128"/>
      <c r="R61" s="128"/>
      <c r="S61" s="128"/>
      <c r="T61" s="128"/>
      <c r="U61" s="129"/>
      <c r="W61" s="163"/>
      <c r="X61" s="128"/>
      <c r="Y61" s="128"/>
      <c r="Z61" s="128"/>
      <c r="AA61" s="128"/>
      <c r="AB61" s="128"/>
      <c r="AC61" s="128"/>
      <c r="AD61" s="129"/>
      <c r="AF61" s="163"/>
      <c r="AG61" s="128"/>
      <c r="AH61" s="128"/>
      <c r="AI61" s="128"/>
      <c r="AJ61" s="128"/>
      <c r="AK61" s="128"/>
      <c r="AL61" s="128"/>
      <c r="AM61" s="129"/>
      <c r="AO61" s="235" t="str">
        <f t="shared" si="5"/>
        <v>OK</v>
      </c>
    </row>
    <row r="62" spans="1:41" x14ac:dyDescent="0.2">
      <c r="A62" s="130" t="str">
        <f>IF(ISBLANK(IMPLEMENTATION!A62)," ",IMPLEMENTATION!A62)</f>
        <v>3.1</v>
      </c>
      <c r="B62" s="131" t="str">
        <f>IF(ISBLANK(IMPLEMENTATION!B62)," ",IMPLEMENTATION!B62)</f>
        <v>Operation of the ULG</v>
      </c>
      <c r="C62" s="373" t="str">
        <f>IF(ISBLANK(IMPLEMENTATION!C62)," ",IMPLEMENTATION!C62)</f>
        <v xml:space="preserve"> </v>
      </c>
      <c r="D62" s="373" t="str">
        <f>IF(ISBLANK(IMPLEMENTATION!D62)," ",IMPLEMENTATION!D62)</f>
        <v xml:space="preserve"> </v>
      </c>
      <c r="E62" s="132">
        <f>STAFF_DAYS!H62</f>
        <v>22</v>
      </c>
      <c r="F62" s="132">
        <f>SUM(F63:F70)</f>
        <v>3300</v>
      </c>
      <c r="G62" s="132">
        <f t="shared" ref="G62:L62" si="111">SUM(G63:G70)</f>
        <v>165</v>
      </c>
      <c r="H62" s="132">
        <f t="shared" si="111"/>
        <v>0</v>
      </c>
      <c r="I62" s="132"/>
      <c r="J62" s="132">
        <f t="shared" si="111"/>
        <v>3600</v>
      </c>
      <c r="K62" s="132">
        <f t="shared" si="111"/>
        <v>0</v>
      </c>
      <c r="L62" s="133">
        <f t="shared" si="111"/>
        <v>7065</v>
      </c>
      <c r="N62" s="164">
        <f>SUM(N63:N70)</f>
        <v>14</v>
      </c>
      <c r="O62" s="132">
        <f>SUM(O63:O70)</f>
        <v>2100</v>
      </c>
      <c r="P62" s="132">
        <f t="shared" ref="P62:U62" si="112">SUM(P63:P70)</f>
        <v>105</v>
      </c>
      <c r="Q62" s="132">
        <f t="shared" si="112"/>
        <v>0</v>
      </c>
      <c r="R62" s="132"/>
      <c r="S62" s="132">
        <f t="shared" si="112"/>
        <v>0</v>
      </c>
      <c r="T62" s="132">
        <f t="shared" si="112"/>
        <v>0</v>
      </c>
      <c r="U62" s="133">
        <f t="shared" si="112"/>
        <v>2205</v>
      </c>
      <c r="W62" s="164">
        <f>SUM(W63:W70)</f>
        <v>4</v>
      </c>
      <c r="X62" s="132">
        <f>SUM(X63:X70)</f>
        <v>600</v>
      </c>
      <c r="Y62" s="132">
        <f t="shared" ref="Y62:AD62" si="113">SUM(Y63:Y70)</f>
        <v>30</v>
      </c>
      <c r="Z62" s="132">
        <f t="shared" si="113"/>
        <v>0</v>
      </c>
      <c r="AA62" s="132"/>
      <c r="AB62" s="132">
        <f t="shared" si="113"/>
        <v>1800</v>
      </c>
      <c r="AC62" s="132">
        <f t="shared" si="113"/>
        <v>0</v>
      </c>
      <c r="AD62" s="133">
        <f t="shared" si="113"/>
        <v>2430</v>
      </c>
      <c r="AF62" s="164">
        <f>SUM(AF63:AF70)</f>
        <v>4</v>
      </c>
      <c r="AG62" s="132">
        <f>SUM(AG63:AG70)</f>
        <v>600</v>
      </c>
      <c r="AH62" s="132">
        <f t="shared" ref="AH62:AM62" si="114">SUM(AH63:AH70)</f>
        <v>30</v>
      </c>
      <c r="AI62" s="132">
        <f t="shared" si="114"/>
        <v>0</v>
      </c>
      <c r="AJ62" s="132"/>
      <c r="AK62" s="132">
        <f t="shared" si="114"/>
        <v>1800</v>
      </c>
      <c r="AL62" s="132">
        <f t="shared" si="114"/>
        <v>0</v>
      </c>
      <c r="AM62" s="133">
        <f t="shared" si="114"/>
        <v>2430</v>
      </c>
      <c r="AO62" s="237" t="str">
        <f t="shared" si="5"/>
        <v>OK</v>
      </c>
    </row>
    <row r="63" spans="1:41" x14ac:dyDescent="0.2">
      <c r="A63" s="134" t="str">
        <f>IF(ISBLANK(IMPLEMENTATION!A63)," ",IMPLEMENTATION!A63)</f>
        <v>3.1.1</v>
      </c>
      <c r="B63" s="135" t="str">
        <f>IF(ISBLANK(IMPLEMENTATION!B63)," ",IMPLEMENTATION!B63)</f>
        <v>Setting up the ULG</v>
      </c>
      <c r="C63" s="374" t="str">
        <f>IF(ISBLANK(IMPLEMENTATION!C63)," ",IMPLEMENTATION!C63)</f>
        <v>All PPs</v>
      </c>
      <c r="D63" s="374" t="str">
        <f>IF(ISBLANK(IMPLEMENTATION!D63)," ",IMPLEMENTATION!D63)</f>
        <v>LE/LP</v>
      </c>
      <c r="E63" s="136">
        <f>STAFF_DAYS!H63</f>
        <v>2</v>
      </c>
      <c r="F63" s="136">
        <f t="shared" ref="F63:F70" si="115">E63*F$2</f>
        <v>300</v>
      </c>
      <c r="G63" s="137">
        <f t="shared" ref="G63:G70" si="116">F63*0.05</f>
        <v>15</v>
      </c>
      <c r="H63" s="138"/>
      <c r="I63" s="138"/>
      <c r="J63" s="138"/>
      <c r="K63" s="138"/>
      <c r="L63" s="154">
        <f t="shared" ref="L63:L70" si="117">SUM(F63:K63)</f>
        <v>315</v>
      </c>
      <c r="N63" s="244">
        <f>E63</f>
        <v>2</v>
      </c>
      <c r="O63" s="137">
        <f t="shared" ref="O63:O70" si="118">N63*F$2</f>
        <v>300</v>
      </c>
      <c r="P63" s="137">
        <f t="shared" ref="P63:P70" si="119">O63*0.05</f>
        <v>15</v>
      </c>
      <c r="Q63" s="138"/>
      <c r="R63" s="138" t="str">
        <f t="shared" ref="R63:R70" si="120">IF(ISBLANK($I63),"",$I63)</f>
        <v/>
      </c>
      <c r="S63" s="138"/>
      <c r="T63" s="138"/>
      <c r="U63" s="154">
        <f t="shared" ref="U63:U70" si="121">SUM(O63:T63)</f>
        <v>315</v>
      </c>
      <c r="W63" s="244"/>
      <c r="X63" s="137">
        <f t="shared" ref="X63:X70" si="122">W63*F$2</f>
        <v>0</v>
      </c>
      <c r="Y63" s="137">
        <f t="shared" ref="Y63:Y70" si="123">X63*0.05</f>
        <v>0</v>
      </c>
      <c r="Z63" s="138"/>
      <c r="AA63" s="138" t="str">
        <f t="shared" ref="AA63:AA70" si="124">IF(ISBLANK($I63),"",$I63)</f>
        <v/>
      </c>
      <c r="AB63" s="138"/>
      <c r="AC63" s="138"/>
      <c r="AD63" s="154">
        <f t="shared" ref="AD63:AD70" si="125">SUM(X63:AC63)</f>
        <v>0</v>
      </c>
      <c r="AF63" s="244"/>
      <c r="AG63" s="137">
        <f t="shared" ref="AG63:AG70" si="126">AF63*F$2</f>
        <v>0</v>
      </c>
      <c r="AH63" s="137">
        <f t="shared" ref="AH63:AH70" si="127">AG63*0.05</f>
        <v>0</v>
      </c>
      <c r="AI63" s="138"/>
      <c r="AJ63" s="138" t="str">
        <f t="shared" ref="AJ63:AJ70" si="128">IF(ISBLANK($I63),"",$I63)</f>
        <v/>
      </c>
      <c r="AK63" s="138"/>
      <c r="AL63" s="138"/>
      <c r="AM63" s="154">
        <f t="shared" ref="AM63:AM70" si="129">SUM(AG63:AL63)</f>
        <v>0</v>
      </c>
      <c r="AO63" s="233" t="str">
        <f t="shared" si="5"/>
        <v>OK</v>
      </c>
    </row>
    <row r="64" spans="1:41" x14ac:dyDescent="0.2">
      <c r="A64" s="134" t="str">
        <f>IF(ISBLANK(IMPLEMENTATION!A64)," ",IMPLEMENTATION!A64)</f>
        <v>3.1.2</v>
      </c>
      <c r="B64" s="135" t="str">
        <f>IF(ISBLANK(IMPLEMENTATION!B64)," ",IMPLEMENTATION!B64)</f>
        <v>Team building session to the ULG (after kick-offs)</v>
      </c>
      <c r="C64" s="374" t="str">
        <f>IF(ISBLANK(IMPLEMENTATION!C64)," ",IMPLEMENTATION!C64)</f>
        <v>All PPs</v>
      </c>
      <c r="D64" s="374" t="str">
        <f>IF(ISBLANK(IMPLEMENTATION!D64)," ",IMPLEMENTATION!D64)</f>
        <v>LE/LP</v>
      </c>
      <c r="E64" s="136">
        <f>STAFF_DAYS!H64</f>
        <v>3</v>
      </c>
      <c r="F64" s="136">
        <f t="shared" si="115"/>
        <v>450</v>
      </c>
      <c r="G64" s="137">
        <f t="shared" si="116"/>
        <v>22.5</v>
      </c>
      <c r="H64" s="138"/>
      <c r="I64" s="138"/>
      <c r="J64" s="138"/>
      <c r="K64" s="138"/>
      <c r="L64" s="154">
        <f t="shared" si="117"/>
        <v>472.5</v>
      </c>
      <c r="N64" s="244">
        <f t="shared" ref="N64:N65" si="130">E64</f>
        <v>3</v>
      </c>
      <c r="O64" s="137">
        <f t="shared" si="118"/>
        <v>450</v>
      </c>
      <c r="P64" s="137">
        <f t="shared" si="119"/>
        <v>22.5</v>
      </c>
      <c r="Q64" s="138"/>
      <c r="R64" s="138" t="str">
        <f t="shared" si="120"/>
        <v/>
      </c>
      <c r="S64" s="138"/>
      <c r="T64" s="138"/>
      <c r="U64" s="154">
        <f t="shared" si="121"/>
        <v>472.5</v>
      </c>
      <c r="W64" s="244"/>
      <c r="X64" s="137">
        <f t="shared" si="122"/>
        <v>0</v>
      </c>
      <c r="Y64" s="137">
        <f t="shared" si="123"/>
        <v>0</v>
      </c>
      <c r="Z64" s="138"/>
      <c r="AA64" s="138" t="str">
        <f t="shared" si="124"/>
        <v/>
      </c>
      <c r="AB64" s="138"/>
      <c r="AC64" s="138"/>
      <c r="AD64" s="154">
        <f t="shared" si="125"/>
        <v>0</v>
      </c>
      <c r="AF64" s="244"/>
      <c r="AG64" s="137">
        <f t="shared" si="126"/>
        <v>0</v>
      </c>
      <c r="AH64" s="137">
        <f t="shared" si="127"/>
        <v>0</v>
      </c>
      <c r="AI64" s="138"/>
      <c r="AJ64" s="138" t="str">
        <f t="shared" si="128"/>
        <v/>
      </c>
      <c r="AK64" s="138"/>
      <c r="AL64" s="138"/>
      <c r="AM64" s="154">
        <f t="shared" si="129"/>
        <v>0</v>
      </c>
      <c r="AO64" s="233" t="str">
        <f t="shared" si="5"/>
        <v>OK</v>
      </c>
    </row>
    <row r="65" spans="1:41" x14ac:dyDescent="0.2">
      <c r="A65" s="134" t="str">
        <f>IF(ISBLANK(IMPLEMENTATION!A65)," ",IMPLEMENTATION!A65)</f>
        <v>3.1.3</v>
      </c>
      <c r="B65" s="135" t="str">
        <f>IF(ISBLANK(IMPLEMENTATION!B65)," ",IMPLEMENTATION!B65)</f>
        <v>Selecting ULG Coordinators</v>
      </c>
      <c r="C65" s="374" t="str">
        <f>IF(ISBLANK(IMPLEMENTATION!C65)," ",IMPLEMENTATION!C65)</f>
        <v>All PPs</v>
      </c>
      <c r="D65" s="374" t="str">
        <f>IF(ISBLANK(IMPLEMENTATION!D65)," ",IMPLEMENTATION!D65)</f>
        <v>LE/LP</v>
      </c>
      <c r="E65" s="136">
        <f>STAFF_DAYS!H65</f>
        <v>1</v>
      </c>
      <c r="F65" s="136">
        <f t="shared" si="115"/>
        <v>150</v>
      </c>
      <c r="G65" s="137">
        <f t="shared" si="116"/>
        <v>7.5</v>
      </c>
      <c r="H65" s="138"/>
      <c r="I65" s="138" t="s">
        <v>204</v>
      </c>
      <c r="J65" s="138">
        <v>2400</v>
      </c>
      <c r="K65" s="138"/>
      <c r="L65" s="154">
        <f t="shared" si="117"/>
        <v>2557.5</v>
      </c>
      <c r="N65" s="244">
        <f t="shared" si="130"/>
        <v>1</v>
      </c>
      <c r="O65" s="137">
        <f t="shared" si="118"/>
        <v>150</v>
      </c>
      <c r="P65" s="137">
        <f t="shared" si="119"/>
        <v>7.5</v>
      </c>
      <c r="Q65" s="138"/>
      <c r="R65" s="138" t="str">
        <f t="shared" si="120"/>
        <v>Ext. Meeting Organisation</v>
      </c>
      <c r="S65" s="138"/>
      <c r="T65" s="138"/>
      <c r="U65" s="154">
        <f t="shared" si="121"/>
        <v>157.5</v>
      </c>
      <c r="W65" s="244"/>
      <c r="X65" s="137">
        <f t="shared" si="122"/>
        <v>0</v>
      </c>
      <c r="Y65" s="137">
        <f t="shared" si="123"/>
        <v>0</v>
      </c>
      <c r="Z65" s="138"/>
      <c r="AA65" s="138" t="str">
        <f t="shared" si="124"/>
        <v>Ext. Meeting Organisation</v>
      </c>
      <c r="AB65" s="138">
        <f>J65*0.5</f>
        <v>1200</v>
      </c>
      <c r="AC65" s="138"/>
      <c r="AD65" s="154">
        <f t="shared" si="125"/>
        <v>1200</v>
      </c>
      <c r="AF65" s="244"/>
      <c r="AG65" s="137">
        <f t="shared" si="126"/>
        <v>0</v>
      </c>
      <c r="AH65" s="137">
        <f t="shared" si="127"/>
        <v>0</v>
      </c>
      <c r="AI65" s="138"/>
      <c r="AJ65" s="138" t="str">
        <f t="shared" si="128"/>
        <v>Ext. Meeting Organisation</v>
      </c>
      <c r="AK65" s="138">
        <f>J65*0.5</f>
        <v>1200</v>
      </c>
      <c r="AL65" s="138"/>
      <c r="AM65" s="154">
        <f t="shared" si="129"/>
        <v>1200</v>
      </c>
      <c r="AO65" s="233" t="str">
        <f t="shared" si="5"/>
        <v>OK</v>
      </c>
    </row>
    <row r="66" spans="1:41" x14ac:dyDescent="0.2">
      <c r="A66" s="134" t="str">
        <f>IF(ISBLANK(IMPLEMENTATION!A66)," ",IMPLEMENTATION!A66)</f>
        <v>3.1.4</v>
      </c>
      <c r="B66" s="135" t="str">
        <f>IF(ISBLANK(IMPLEMENTATION!B66)," ",IMPLEMENTATION!B66)</f>
        <v>Interactive ULG meetings</v>
      </c>
      <c r="C66" s="374" t="str">
        <f>IF(ISBLANK(IMPLEMENTATION!C66)," ",IMPLEMENTATION!C66)</f>
        <v>All PPs</v>
      </c>
      <c r="D66" s="374" t="str">
        <f>IF(ISBLANK(IMPLEMENTATION!D66)," ",IMPLEMENTATION!D66)</f>
        <v>LE/LP</v>
      </c>
      <c r="E66" s="136">
        <f>STAFF_DAYS!H66</f>
        <v>8</v>
      </c>
      <c r="F66" s="136">
        <f t="shared" si="115"/>
        <v>1200</v>
      </c>
      <c r="G66" s="137">
        <f t="shared" si="116"/>
        <v>60</v>
      </c>
      <c r="H66" s="138"/>
      <c r="I66" s="138" t="s">
        <v>204</v>
      </c>
      <c r="J66" s="138">
        <v>1200</v>
      </c>
      <c r="K66" s="138"/>
      <c r="L66" s="154">
        <f t="shared" si="117"/>
        <v>2460</v>
      </c>
      <c r="N66" s="244"/>
      <c r="O66" s="137">
        <f t="shared" si="118"/>
        <v>0</v>
      </c>
      <c r="P66" s="137">
        <f t="shared" si="119"/>
        <v>0</v>
      </c>
      <c r="Q66" s="138"/>
      <c r="R66" s="138" t="str">
        <f t="shared" si="120"/>
        <v>Ext. Meeting Organisation</v>
      </c>
      <c r="S66" s="138"/>
      <c r="T66" s="138"/>
      <c r="U66" s="154">
        <f t="shared" si="121"/>
        <v>0</v>
      </c>
      <c r="W66" s="244">
        <f>E66/2</f>
        <v>4</v>
      </c>
      <c r="X66" s="137">
        <f t="shared" si="122"/>
        <v>600</v>
      </c>
      <c r="Y66" s="137">
        <f t="shared" si="123"/>
        <v>30</v>
      </c>
      <c r="Z66" s="138"/>
      <c r="AA66" s="138" t="str">
        <f t="shared" si="124"/>
        <v>Ext. Meeting Organisation</v>
      </c>
      <c r="AB66" s="138">
        <f>J66*0.5</f>
        <v>600</v>
      </c>
      <c r="AC66" s="138"/>
      <c r="AD66" s="154">
        <f t="shared" si="125"/>
        <v>1230</v>
      </c>
      <c r="AF66" s="244">
        <f>E66*0.5</f>
        <v>4</v>
      </c>
      <c r="AG66" s="137">
        <f t="shared" si="126"/>
        <v>600</v>
      </c>
      <c r="AH66" s="137">
        <f t="shared" si="127"/>
        <v>30</v>
      </c>
      <c r="AI66" s="138"/>
      <c r="AJ66" s="138" t="str">
        <f t="shared" si="128"/>
        <v>Ext. Meeting Organisation</v>
      </c>
      <c r="AK66" s="138">
        <f>J66*0.5</f>
        <v>600</v>
      </c>
      <c r="AL66" s="138"/>
      <c r="AM66" s="154">
        <f t="shared" si="129"/>
        <v>1230</v>
      </c>
      <c r="AO66" s="233" t="str">
        <f t="shared" si="5"/>
        <v>OK</v>
      </c>
    </row>
    <row r="67" spans="1:41" x14ac:dyDescent="0.2">
      <c r="A67" s="134" t="str">
        <f>IF(ISBLANK(IMPLEMENTATION!A67)," ",IMPLEMENTATION!A67)</f>
        <v>3.1.5</v>
      </c>
      <c r="B67" s="135" t="str">
        <f>IF(ISBLANK(IMPLEMENTATION!B67)," ",IMPLEMENTATION!B67)</f>
        <v>Learning Needs formulated</v>
      </c>
      <c r="C67" s="374" t="str">
        <f>IF(ISBLANK(IMPLEMENTATION!C67)," ",IMPLEMENTATION!C67)</f>
        <v>All PPs</v>
      </c>
      <c r="D67" s="374" t="str">
        <f>IF(ISBLANK(IMPLEMENTATION!D67)," ",IMPLEMENTATION!D67)</f>
        <v>LE/LP</v>
      </c>
      <c r="E67" s="136">
        <f>STAFF_DAYS!H67</f>
        <v>2</v>
      </c>
      <c r="F67" s="136">
        <f t="shared" si="115"/>
        <v>300</v>
      </c>
      <c r="G67" s="137">
        <f t="shared" si="116"/>
        <v>15</v>
      </c>
      <c r="H67" s="138"/>
      <c r="I67" s="138"/>
      <c r="J67" s="138"/>
      <c r="K67" s="138"/>
      <c r="L67" s="154">
        <f t="shared" si="117"/>
        <v>315</v>
      </c>
      <c r="N67" s="244">
        <f>E67</f>
        <v>2</v>
      </c>
      <c r="O67" s="137">
        <f t="shared" si="118"/>
        <v>300</v>
      </c>
      <c r="P67" s="137">
        <f t="shared" si="119"/>
        <v>15</v>
      </c>
      <c r="Q67" s="138"/>
      <c r="R67" s="138" t="str">
        <f t="shared" si="120"/>
        <v/>
      </c>
      <c r="S67" s="138"/>
      <c r="T67" s="138"/>
      <c r="U67" s="154">
        <f t="shared" si="121"/>
        <v>315</v>
      </c>
      <c r="W67" s="244"/>
      <c r="X67" s="137">
        <f t="shared" si="122"/>
        <v>0</v>
      </c>
      <c r="Y67" s="137">
        <f t="shared" si="123"/>
        <v>0</v>
      </c>
      <c r="Z67" s="138"/>
      <c r="AA67" s="138" t="str">
        <f t="shared" si="124"/>
        <v/>
      </c>
      <c r="AB67" s="138"/>
      <c r="AC67" s="138"/>
      <c r="AD67" s="154">
        <f t="shared" si="125"/>
        <v>0</v>
      </c>
      <c r="AF67" s="244"/>
      <c r="AG67" s="137">
        <f t="shared" si="126"/>
        <v>0</v>
      </c>
      <c r="AH67" s="137">
        <f t="shared" si="127"/>
        <v>0</v>
      </c>
      <c r="AI67" s="138"/>
      <c r="AJ67" s="138" t="str">
        <f t="shared" si="128"/>
        <v/>
      </c>
      <c r="AK67" s="138"/>
      <c r="AL67" s="138"/>
      <c r="AM67" s="154">
        <f t="shared" si="129"/>
        <v>0</v>
      </c>
      <c r="AO67" s="233" t="str">
        <f t="shared" si="5"/>
        <v>OK</v>
      </c>
    </row>
    <row r="68" spans="1:41" x14ac:dyDescent="0.2">
      <c r="A68" s="134" t="str">
        <f>IF(ISBLANK(IMPLEMENTATION!A68)," ",IMPLEMENTATION!A68)</f>
        <v>3.1.6</v>
      </c>
      <c r="B68" s="135" t="str">
        <f>IF(ISBLANK(IMPLEMENTATION!B68)," ",IMPLEMENTATION!B68)</f>
        <v>Learning Grids created</v>
      </c>
      <c r="C68" s="374" t="str">
        <f>IF(ISBLANK(IMPLEMENTATION!C68)," ",IMPLEMENTATION!C68)</f>
        <v>All PPs</v>
      </c>
      <c r="D68" s="374" t="str">
        <f>IF(ISBLANK(IMPLEMENTATION!D68)," ",IMPLEMENTATION!D68)</f>
        <v>LE/LP</v>
      </c>
      <c r="E68" s="136">
        <f>STAFF_DAYS!H68</f>
        <v>2</v>
      </c>
      <c r="F68" s="136">
        <f t="shared" si="115"/>
        <v>300</v>
      </c>
      <c r="G68" s="137">
        <f t="shared" si="116"/>
        <v>15</v>
      </c>
      <c r="H68" s="138"/>
      <c r="I68" s="138"/>
      <c r="J68" s="138"/>
      <c r="K68" s="138"/>
      <c r="L68" s="154">
        <f t="shared" si="117"/>
        <v>315</v>
      </c>
      <c r="N68" s="244">
        <f t="shared" ref="N68:N69" si="131">E68</f>
        <v>2</v>
      </c>
      <c r="O68" s="137">
        <f t="shared" si="118"/>
        <v>300</v>
      </c>
      <c r="P68" s="137">
        <f t="shared" si="119"/>
        <v>15</v>
      </c>
      <c r="Q68" s="138"/>
      <c r="R68" s="138" t="str">
        <f t="shared" si="120"/>
        <v/>
      </c>
      <c r="S68" s="138"/>
      <c r="T68" s="138"/>
      <c r="U68" s="154">
        <f t="shared" si="121"/>
        <v>315</v>
      </c>
      <c r="W68" s="244"/>
      <c r="X68" s="137">
        <f t="shared" si="122"/>
        <v>0</v>
      </c>
      <c r="Y68" s="137">
        <f t="shared" si="123"/>
        <v>0</v>
      </c>
      <c r="Z68" s="138"/>
      <c r="AA68" s="138" t="str">
        <f t="shared" si="124"/>
        <v/>
      </c>
      <c r="AB68" s="138"/>
      <c r="AC68" s="138"/>
      <c r="AD68" s="154">
        <f t="shared" si="125"/>
        <v>0</v>
      </c>
      <c r="AF68" s="244"/>
      <c r="AG68" s="137">
        <f t="shared" si="126"/>
        <v>0</v>
      </c>
      <c r="AH68" s="137">
        <f t="shared" si="127"/>
        <v>0</v>
      </c>
      <c r="AI68" s="138"/>
      <c r="AJ68" s="138" t="str">
        <f t="shared" si="128"/>
        <v/>
      </c>
      <c r="AK68" s="138"/>
      <c r="AL68" s="138"/>
      <c r="AM68" s="154">
        <f t="shared" si="129"/>
        <v>0</v>
      </c>
      <c r="AO68" s="233" t="str">
        <f t="shared" si="5"/>
        <v>OK</v>
      </c>
    </row>
    <row r="69" spans="1:41" x14ac:dyDescent="0.2">
      <c r="A69" s="134" t="str">
        <f>IF(ISBLANK(IMPLEMENTATION!A69)," ",IMPLEMENTATION!A69)</f>
        <v>3.1.7</v>
      </c>
      <c r="B69" s="135" t="str">
        <f>IF(ISBLANK(IMPLEMENTATION!B69)," ",IMPLEMENTATION!B69)</f>
        <v>Learning Log</v>
      </c>
      <c r="C69" s="374" t="str">
        <f>IF(ISBLANK(IMPLEMENTATION!C69)," ",IMPLEMENTATION!C69)</f>
        <v>All PPs</v>
      </c>
      <c r="D69" s="374" t="str">
        <f>IF(ISBLANK(IMPLEMENTATION!D69)," ",IMPLEMENTATION!D69)</f>
        <v>LE/LP</v>
      </c>
      <c r="E69" s="136">
        <f>STAFF_DAYS!H69</f>
        <v>4</v>
      </c>
      <c r="F69" s="136">
        <f t="shared" si="115"/>
        <v>600</v>
      </c>
      <c r="G69" s="137">
        <f t="shared" si="116"/>
        <v>30</v>
      </c>
      <c r="H69" s="138"/>
      <c r="I69" s="138"/>
      <c r="J69" s="138"/>
      <c r="K69" s="138"/>
      <c r="L69" s="154">
        <f t="shared" si="117"/>
        <v>630</v>
      </c>
      <c r="N69" s="244">
        <f t="shared" si="131"/>
        <v>4</v>
      </c>
      <c r="O69" s="137">
        <f t="shared" si="118"/>
        <v>600</v>
      </c>
      <c r="P69" s="137">
        <f t="shared" si="119"/>
        <v>30</v>
      </c>
      <c r="Q69" s="138"/>
      <c r="R69" s="138" t="str">
        <f t="shared" si="120"/>
        <v/>
      </c>
      <c r="S69" s="138"/>
      <c r="T69" s="138"/>
      <c r="U69" s="154">
        <f t="shared" si="121"/>
        <v>630</v>
      </c>
      <c r="W69" s="244"/>
      <c r="X69" s="137">
        <f t="shared" si="122"/>
        <v>0</v>
      </c>
      <c r="Y69" s="137">
        <f t="shared" si="123"/>
        <v>0</v>
      </c>
      <c r="Z69" s="138"/>
      <c r="AA69" s="138" t="str">
        <f t="shared" si="124"/>
        <v/>
      </c>
      <c r="AB69" s="138"/>
      <c r="AC69" s="138"/>
      <c r="AD69" s="154">
        <f t="shared" si="125"/>
        <v>0</v>
      </c>
      <c r="AF69" s="244"/>
      <c r="AG69" s="137">
        <f t="shared" si="126"/>
        <v>0</v>
      </c>
      <c r="AH69" s="137">
        <f t="shared" si="127"/>
        <v>0</v>
      </c>
      <c r="AI69" s="138"/>
      <c r="AJ69" s="138" t="str">
        <f t="shared" si="128"/>
        <v/>
      </c>
      <c r="AK69" s="138"/>
      <c r="AL69" s="138"/>
      <c r="AM69" s="154">
        <f t="shared" si="129"/>
        <v>0</v>
      </c>
      <c r="AO69" s="233" t="str">
        <f t="shared" si="5"/>
        <v>OK</v>
      </c>
    </row>
    <row r="70" spans="1:41" x14ac:dyDescent="0.2">
      <c r="A70" s="134" t="str">
        <f>IF(ISBLANK(IMPLEMENTATION!A70)," ",IMPLEMENTATION!A70)</f>
        <v>3.1.8</v>
      </c>
      <c r="B70" s="135" t="str">
        <f>IF(ISBLANK(IMPLEMENTATION!B70)," ",IMPLEMENTATION!B70)</f>
        <v xml:space="preserve"> </v>
      </c>
      <c r="C70" s="374" t="str">
        <f>IF(ISBLANK(IMPLEMENTATION!C70)," ",IMPLEMENTATION!C70)</f>
        <v xml:space="preserve"> </v>
      </c>
      <c r="D70" s="374" t="str">
        <f>IF(ISBLANK(IMPLEMENTATION!D70)," ",IMPLEMENTATION!D70)</f>
        <v xml:space="preserve"> </v>
      </c>
      <c r="E70" s="136">
        <f>STAFF_DAYS!H70</f>
        <v>0</v>
      </c>
      <c r="F70" s="136">
        <f t="shared" si="115"/>
        <v>0</v>
      </c>
      <c r="G70" s="137">
        <f t="shared" si="116"/>
        <v>0</v>
      </c>
      <c r="H70" s="138"/>
      <c r="I70" s="138"/>
      <c r="J70" s="138"/>
      <c r="K70" s="138"/>
      <c r="L70" s="154">
        <f t="shared" si="117"/>
        <v>0</v>
      </c>
      <c r="N70" s="244"/>
      <c r="O70" s="137">
        <f t="shared" si="118"/>
        <v>0</v>
      </c>
      <c r="P70" s="137">
        <f t="shared" si="119"/>
        <v>0</v>
      </c>
      <c r="Q70" s="138"/>
      <c r="R70" s="138" t="str">
        <f t="shared" si="120"/>
        <v/>
      </c>
      <c r="S70" s="138"/>
      <c r="T70" s="138"/>
      <c r="U70" s="154">
        <f t="shared" si="121"/>
        <v>0</v>
      </c>
      <c r="W70" s="244"/>
      <c r="X70" s="137">
        <f t="shared" si="122"/>
        <v>0</v>
      </c>
      <c r="Y70" s="137">
        <f t="shared" si="123"/>
        <v>0</v>
      </c>
      <c r="Z70" s="138"/>
      <c r="AA70" s="138" t="str">
        <f t="shared" si="124"/>
        <v/>
      </c>
      <c r="AB70" s="138"/>
      <c r="AC70" s="138"/>
      <c r="AD70" s="154">
        <f t="shared" si="125"/>
        <v>0</v>
      </c>
      <c r="AF70" s="244"/>
      <c r="AG70" s="137">
        <f t="shared" si="126"/>
        <v>0</v>
      </c>
      <c r="AH70" s="137">
        <f t="shared" si="127"/>
        <v>0</v>
      </c>
      <c r="AI70" s="138"/>
      <c r="AJ70" s="138" t="str">
        <f t="shared" si="128"/>
        <v/>
      </c>
      <c r="AK70" s="138"/>
      <c r="AL70" s="138"/>
      <c r="AM70" s="154">
        <f t="shared" si="129"/>
        <v>0</v>
      </c>
      <c r="AO70" s="233" t="str">
        <f t="shared" si="5"/>
        <v>OK</v>
      </c>
    </row>
    <row r="71" spans="1:41" x14ac:dyDescent="0.2">
      <c r="A71" s="130" t="str">
        <f>IF(ISBLANK(IMPLEMENTATION!A71)," ",IMPLEMENTATION!A71)</f>
        <v>3.2</v>
      </c>
      <c r="B71" s="131" t="str">
        <f>IF(ISBLANK(IMPLEMENTATION!B71)," ",IMPLEMENTATION!B71)</f>
        <v>Small Scale Actions</v>
      </c>
      <c r="C71" s="373" t="str">
        <f>IF(ISBLANK(IMPLEMENTATION!C71)," ",IMPLEMENTATION!C71)</f>
        <v xml:space="preserve"> </v>
      </c>
      <c r="D71" s="373" t="str">
        <f>IF(ISBLANK(IMPLEMENTATION!D71)," ",IMPLEMENTATION!D71)</f>
        <v xml:space="preserve"> </v>
      </c>
      <c r="E71" s="132">
        <f>STAFF_DAYS!H71</f>
        <v>4</v>
      </c>
      <c r="F71" s="132">
        <f>SUM(F72:F74)</f>
        <v>600</v>
      </c>
      <c r="G71" s="132">
        <f t="shared" ref="G71:L71" si="132">SUM(G72:G74)</f>
        <v>30</v>
      </c>
      <c r="H71" s="132">
        <f t="shared" si="132"/>
        <v>0</v>
      </c>
      <c r="I71" s="132"/>
      <c r="J71" s="132">
        <f t="shared" si="132"/>
        <v>6000</v>
      </c>
      <c r="K71" s="132">
        <f t="shared" si="132"/>
        <v>2000</v>
      </c>
      <c r="L71" s="133">
        <f t="shared" si="132"/>
        <v>8630</v>
      </c>
      <c r="N71" s="164">
        <f>SUM(N72:N74)</f>
        <v>0</v>
      </c>
      <c r="O71" s="132">
        <f>SUM(O72:O74)</f>
        <v>0</v>
      </c>
      <c r="P71" s="132">
        <f t="shared" ref="P71:U71" si="133">SUM(P72:P74)</f>
        <v>0</v>
      </c>
      <c r="Q71" s="132">
        <f t="shared" si="133"/>
        <v>0</v>
      </c>
      <c r="R71" s="132"/>
      <c r="S71" s="132">
        <f t="shared" si="133"/>
        <v>0</v>
      </c>
      <c r="T71" s="132">
        <f t="shared" si="133"/>
        <v>0</v>
      </c>
      <c r="U71" s="133">
        <f t="shared" si="133"/>
        <v>0</v>
      </c>
      <c r="W71" s="164">
        <f>SUM(W72:W74)</f>
        <v>4</v>
      </c>
      <c r="X71" s="132">
        <f>SUM(X72:X74)</f>
        <v>600</v>
      </c>
      <c r="Y71" s="132">
        <f t="shared" ref="Y71:AD71" si="134">SUM(Y72:Y74)</f>
        <v>30</v>
      </c>
      <c r="Z71" s="132">
        <f t="shared" si="134"/>
        <v>0</v>
      </c>
      <c r="AA71" s="132"/>
      <c r="AB71" s="132">
        <f t="shared" ref="AB71" si="135">SUM(AB72:AB74)</f>
        <v>0</v>
      </c>
      <c r="AC71" s="132">
        <f t="shared" si="134"/>
        <v>0</v>
      </c>
      <c r="AD71" s="133">
        <f t="shared" si="134"/>
        <v>630</v>
      </c>
      <c r="AF71" s="164">
        <f>SUM(AF72:AF74)</f>
        <v>0</v>
      </c>
      <c r="AG71" s="132">
        <f>SUM(AG72:AG74)</f>
        <v>0</v>
      </c>
      <c r="AH71" s="132">
        <f t="shared" ref="AH71:AM71" si="136">SUM(AH72:AH74)</f>
        <v>0</v>
      </c>
      <c r="AI71" s="132">
        <f t="shared" si="136"/>
        <v>0</v>
      </c>
      <c r="AJ71" s="132"/>
      <c r="AK71" s="132">
        <f t="shared" ref="AK71:AL71" si="137">SUM(AK72:AK74)</f>
        <v>6000</v>
      </c>
      <c r="AL71" s="132">
        <f t="shared" si="137"/>
        <v>2000</v>
      </c>
      <c r="AM71" s="133">
        <f t="shared" si="136"/>
        <v>8000</v>
      </c>
      <c r="AO71" s="237" t="str">
        <f t="shared" si="5"/>
        <v>OK</v>
      </c>
    </row>
    <row r="72" spans="1:41" x14ac:dyDescent="0.2">
      <c r="A72" s="134" t="str">
        <f>IF(ISBLANK(IMPLEMENTATION!A72)," ",IMPLEMENTATION!A72)</f>
        <v>3.2.1</v>
      </c>
      <c r="B72" s="135" t="str">
        <f>IF(ISBLANK(IMPLEMENTATION!B72)," ",IMPLEMENTATION!B72)</f>
        <v>Preparation of SSAs</v>
      </c>
      <c r="C72" s="374" t="str">
        <f>IF(ISBLANK(IMPLEMENTATION!C72)," ",IMPLEMENTATION!C72)</f>
        <v>All PPs</v>
      </c>
      <c r="D72" s="374" t="str">
        <f>IF(ISBLANK(IMPLEMENTATION!D72)," ",IMPLEMENTATION!D72)</f>
        <v>LE/LP</v>
      </c>
      <c r="E72" s="136">
        <f>STAFF_DAYS!H72</f>
        <v>2</v>
      </c>
      <c r="F72" s="136">
        <f t="shared" ref="F72:F74" si="138">E72*F$2</f>
        <v>300</v>
      </c>
      <c r="G72" s="137">
        <f t="shared" ref="G72:G74" si="139">F72*0.05</f>
        <v>15</v>
      </c>
      <c r="H72" s="138"/>
      <c r="I72" s="138"/>
      <c r="J72" s="138"/>
      <c r="K72" s="138"/>
      <c r="L72" s="154">
        <f t="shared" ref="L72:L74" si="140">SUM(F72:K72)</f>
        <v>315</v>
      </c>
      <c r="N72" s="244"/>
      <c r="O72" s="137">
        <f t="shared" ref="O72:O74" si="141">N72*F$2</f>
        <v>0</v>
      </c>
      <c r="P72" s="137">
        <f t="shared" ref="P72:P74" si="142">O72*0.05</f>
        <v>0</v>
      </c>
      <c r="Q72" s="138"/>
      <c r="R72" s="138" t="str">
        <f t="shared" ref="R72:R74" si="143">IF(ISBLANK($I72),"",$I72)</f>
        <v/>
      </c>
      <c r="S72" s="138"/>
      <c r="T72" s="138"/>
      <c r="U72" s="154">
        <f t="shared" ref="U72:U74" si="144">SUM(O72:T72)</f>
        <v>0</v>
      </c>
      <c r="W72" s="244">
        <f>E72</f>
        <v>2</v>
      </c>
      <c r="X72" s="137">
        <f t="shared" ref="X72:X74" si="145">W72*F$2</f>
        <v>300</v>
      </c>
      <c r="Y72" s="137">
        <f t="shared" ref="Y72:Y74" si="146">X72*0.05</f>
        <v>15</v>
      </c>
      <c r="Z72" s="138"/>
      <c r="AA72" s="138" t="str">
        <f t="shared" ref="AA72:AA74" si="147">IF(ISBLANK($I72),"",$I72)</f>
        <v/>
      </c>
      <c r="AB72" s="138"/>
      <c r="AC72" s="138"/>
      <c r="AD72" s="154">
        <f t="shared" ref="AD72:AD74" si="148">SUM(X72:AC72)</f>
        <v>315</v>
      </c>
      <c r="AF72" s="244"/>
      <c r="AG72" s="137">
        <f t="shared" ref="AG72:AG74" si="149">AF72*F$2</f>
        <v>0</v>
      </c>
      <c r="AH72" s="137">
        <f t="shared" ref="AH72:AH74" si="150">AG72*0.05</f>
        <v>0</v>
      </c>
      <c r="AI72" s="138"/>
      <c r="AJ72" s="138" t="str">
        <f t="shared" ref="AJ72:AJ74" si="151">IF(ISBLANK($I72),"",$I72)</f>
        <v/>
      </c>
      <c r="AK72" s="138"/>
      <c r="AL72" s="138"/>
      <c r="AM72" s="154">
        <f t="shared" ref="AM72:AM74" si="152">SUM(AG72:AL72)</f>
        <v>0</v>
      </c>
      <c r="AO72" s="233" t="str">
        <f t="shared" si="5"/>
        <v>OK</v>
      </c>
    </row>
    <row r="73" spans="1:41" x14ac:dyDescent="0.2">
      <c r="A73" s="134" t="str">
        <f>IF(ISBLANK(IMPLEMENTATION!A73)," ",IMPLEMENTATION!A73)</f>
        <v>3.2.2</v>
      </c>
      <c r="B73" s="135" t="str">
        <f>IF(ISBLANK(IMPLEMENTATION!B73)," ",IMPLEMENTATION!B73)</f>
        <v>Elaboration of SSAs</v>
      </c>
      <c r="C73" s="374" t="str">
        <f>IF(ISBLANK(IMPLEMENTATION!C73)," ",IMPLEMENTATION!C73)</f>
        <v>All PPs</v>
      </c>
      <c r="D73" s="374" t="str">
        <f>IF(ISBLANK(IMPLEMENTATION!D73)," ",IMPLEMENTATION!D73)</f>
        <v>LE/LP</v>
      </c>
      <c r="E73" s="136">
        <f>STAFF_DAYS!H73</f>
        <v>2</v>
      </c>
      <c r="F73" s="136">
        <f t="shared" si="138"/>
        <v>300</v>
      </c>
      <c r="G73" s="137">
        <f t="shared" si="139"/>
        <v>15</v>
      </c>
      <c r="H73" s="138"/>
      <c r="I73" s="138" t="s">
        <v>203</v>
      </c>
      <c r="J73" s="138">
        <v>6000</v>
      </c>
      <c r="K73" s="138">
        <v>2000</v>
      </c>
      <c r="L73" s="154">
        <f t="shared" si="140"/>
        <v>8315</v>
      </c>
      <c r="N73" s="244"/>
      <c r="O73" s="137">
        <f t="shared" si="141"/>
        <v>0</v>
      </c>
      <c r="P73" s="137">
        <f t="shared" si="142"/>
        <v>0</v>
      </c>
      <c r="Q73" s="138"/>
      <c r="R73" s="138" t="str">
        <f t="shared" si="143"/>
        <v>Ext. Project Coordination</v>
      </c>
      <c r="S73" s="138"/>
      <c r="T73" s="138"/>
      <c r="U73" s="154">
        <f t="shared" si="144"/>
        <v>0</v>
      </c>
      <c r="W73" s="244">
        <f>E73</f>
        <v>2</v>
      </c>
      <c r="X73" s="137">
        <f t="shared" si="145"/>
        <v>300</v>
      </c>
      <c r="Y73" s="137">
        <f t="shared" si="146"/>
        <v>15</v>
      </c>
      <c r="Z73" s="138"/>
      <c r="AA73" s="138" t="str">
        <f t="shared" si="147"/>
        <v>Ext. Project Coordination</v>
      </c>
      <c r="AB73" s="138"/>
      <c r="AC73" s="138"/>
      <c r="AD73" s="154">
        <f t="shared" si="148"/>
        <v>315</v>
      </c>
      <c r="AF73" s="244"/>
      <c r="AG73" s="137">
        <f t="shared" si="149"/>
        <v>0</v>
      </c>
      <c r="AH73" s="137">
        <f t="shared" si="150"/>
        <v>0</v>
      </c>
      <c r="AI73" s="138"/>
      <c r="AJ73" s="138" t="str">
        <f t="shared" si="151"/>
        <v>Ext. Project Coordination</v>
      </c>
      <c r="AK73" s="138">
        <f>J73</f>
        <v>6000</v>
      </c>
      <c r="AL73" s="138">
        <f>K73</f>
        <v>2000</v>
      </c>
      <c r="AM73" s="154">
        <f t="shared" si="152"/>
        <v>8000</v>
      </c>
      <c r="AO73" s="233" t="str">
        <f t="shared" ref="AO73:AO89" si="153">IF(L73=U73+AD73+AM73,"OK","!!!")</f>
        <v>OK</v>
      </c>
    </row>
    <row r="74" spans="1:41" x14ac:dyDescent="0.2">
      <c r="A74" s="134" t="str">
        <f>IF(ISBLANK(IMPLEMENTATION!A74)," ",IMPLEMENTATION!A74)</f>
        <v>3.2.3</v>
      </c>
      <c r="B74" s="135" t="str">
        <f>IF(ISBLANK(IMPLEMENTATION!B74)," ",IMPLEMENTATION!B74)</f>
        <v xml:space="preserve"> </v>
      </c>
      <c r="C74" s="374" t="str">
        <f>IF(ISBLANK(IMPLEMENTATION!C74)," ",IMPLEMENTATION!C74)</f>
        <v xml:space="preserve"> </v>
      </c>
      <c r="D74" s="374" t="str">
        <f>IF(ISBLANK(IMPLEMENTATION!D74)," ",IMPLEMENTATION!D74)</f>
        <v xml:space="preserve"> </v>
      </c>
      <c r="E74" s="136">
        <f>STAFF_DAYS!H74</f>
        <v>0</v>
      </c>
      <c r="F74" s="136">
        <f t="shared" si="138"/>
        <v>0</v>
      </c>
      <c r="G74" s="137">
        <f t="shared" si="139"/>
        <v>0</v>
      </c>
      <c r="H74" s="138"/>
      <c r="I74" s="138"/>
      <c r="J74" s="138"/>
      <c r="K74" s="138"/>
      <c r="L74" s="154">
        <f t="shared" si="140"/>
        <v>0</v>
      </c>
      <c r="N74" s="244"/>
      <c r="O74" s="137">
        <f t="shared" si="141"/>
        <v>0</v>
      </c>
      <c r="P74" s="137">
        <f t="shared" si="142"/>
        <v>0</v>
      </c>
      <c r="Q74" s="138"/>
      <c r="R74" s="138" t="str">
        <f t="shared" si="143"/>
        <v/>
      </c>
      <c r="S74" s="138"/>
      <c r="T74" s="138"/>
      <c r="U74" s="154">
        <f t="shared" si="144"/>
        <v>0</v>
      </c>
      <c r="W74" s="244"/>
      <c r="X74" s="137">
        <f t="shared" si="145"/>
        <v>0</v>
      </c>
      <c r="Y74" s="137">
        <f t="shared" si="146"/>
        <v>0</v>
      </c>
      <c r="Z74" s="138"/>
      <c r="AA74" s="138" t="str">
        <f t="shared" si="147"/>
        <v/>
      </c>
      <c r="AB74" s="138"/>
      <c r="AC74" s="138"/>
      <c r="AD74" s="154">
        <f t="shared" si="148"/>
        <v>0</v>
      </c>
      <c r="AF74" s="244"/>
      <c r="AG74" s="137">
        <f t="shared" si="149"/>
        <v>0</v>
      </c>
      <c r="AH74" s="137">
        <f t="shared" si="150"/>
        <v>0</v>
      </c>
      <c r="AI74" s="138"/>
      <c r="AJ74" s="138" t="str">
        <f t="shared" si="151"/>
        <v/>
      </c>
      <c r="AK74" s="138"/>
      <c r="AL74" s="138"/>
      <c r="AM74" s="154">
        <f t="shared" si="152"/>
        <v>0</v>
      </c>
      <c r="AO74" s="233" t="str">
        <f t="shared" si="153"/>
        <v>OK</v>
      </c>
    </row>
    <row r="75" spans="1:41" x14ac:dyDescent="0.2">
      <c r="A75" s="130" t="str">
        <f>IF(ISBLANK(IMPLEMENTATION!A75)," ",IMPLEMENTATION!A75)</f>
        <v>3.3</v>
      </c>
      <c r="B75" s="131" t="str">
        <f>IF(ISBLANK(IMPLEMENTATION!B75)," ",IMPLEMENTATION!B75)</f>
        <v>Preparation of the Integrated Action Plans</v>
      </c>
      <c r="C75" s="373" t="str">
        <f>IF(ISBLANK(IMPLEMENTATION!C75)," ",IMPLEMENTATION!C75)</f>
        <v xml:space="preserve"> </v>
      </c>
      <c r="D75" s="373" t="str">
        <f>IF(ISBLANK(IMPLEMENTATION!D75)," ",IMPLEMENTATION!D75)</f>
        <v xml:space="preserve"> </v>
      </c>
      <c r="E75" s="132">
        <f>STAFF_DAYS!H75</f>
        <v>10</v>
      </c>
      <c r="F75" s="132">
        <f>SUM(F76:F78)</f>
        <v>1500</v>
      </c>
      <c r="G75" s="132">
        <f t="shared" ref="G75:L75" si="154">SUM(G76:G78)</f>
        <v>75</v>
      </c>
      <c r="H75" s="132">
        <f t="shared" si="154"/>
        <v>0</v>
      </c>
      <c r="I75" s="132"/>
      <c r="J75" s="132">
        <f t="shared" si="154"/>
        <v>0</v>
      </c>
      <c r="K75" s="132">
        <f t="shared" si="154"/>
        <v>0</v>
      </c>
      <c r="L75" s="133">
        <f t="shared" si="154"/>
        <v>1575</v>
      </c>
      <c r="N75" s="164">
        <f>SUM(N76:N78)</f>
        <v>0</v>
      </c>
      <c r="O75" s="132">
        <f>SUM(O76:O78)</f>
        <v>0</v>
      </c>
      <c r="P75" s="132">
        <f t="shared" ref="P75:U75" si="155">SUM(P76:P78)</f>
        <v>0</v>
      </c>
      <c r="Q75" s="132">
        <f t="shared" si="155"/>
        <v>0</v>
      </c>
      <c r="R75" s="132"/>
      <c r="S75" s="132">
        <f t="shared" si="155"/>
        <v>0</v>
      </c>
      <c r="T75" s="132">
        <f t="shared" si="155"/>
        <v>0</v>
      </c>
      <c r="U75" s="133">
        <f t="shared" si="155"/>
        <v>0</v>
      </c>
      <c r="W75" s="164">
        <f>SUM(W76:W78)</f>
        <v>5</v>
      </c>
      <c r="X75" s="132">
        <f>SUM(X76:X78)</f>
        <v>750</v>
      </c>
      <c r="Y75" s="132">
        <f t="shared" ref="Y75:AD75" si="156">SUM(Y76:Y78)</f>
        <v>37.5</v>
      </c>
      <c r="Z75" s="132">
        <f t="shared" si="156"/>
        <v>0</v>
      </c>
      <c r="AA75" s="132"/>
      <c r="AB75" s="132">
        <f t="shared" ref="AB75" si="157">SUM(AB76:AB78)</f>
        <v>0</v>
      </c>
      <c r="AC75" s="132">
        <f t="shared" si="156"/>
        <v>0</v>
      </c>
      <c r="AD75" s="133">
        <f t="shared" si="156"/>
        <v>787.5</v>
      </c>
      <c r="AF75" s="164">
        <f>SUM(AF76:AF78)</f>
        <v>5</v>
      </c>
      <c r="AG75" s="132">
        <f>SUM(AG76:AG78)</f>
        <v>750</v>
      </c>
      <c r="AH75" s="132">
        <f t="shared" ref="AH75:AM75" si="158">SUM(AH76:AH78)</f>
        <v>37.5</v>
      </c>
      <c r="AI75" s="132">
        <f t="shared" si="158"/>
        <v>0</v>
      </c>
      <c r="AJ75" s="132"/>
      <c r="AK75" s="132">
        <f t="shared" ref="AK75:AL75" si="159">SUM(AK76:AK78)</f>
        <v>0</v>
      </c>
      <c r="AL75" s="132">
        <f t="shared" si="159"/>
        <v>0</v>
      </c>
      <c r="AM75" s="133">
        <f t="shared" si="158"/>
        <v>787.5</v>
      </c>
      <c r="AO75" s="237" t="str">
        <f t="shared" si="153"/>
        <v>OK</v>
      </c>
    </row>
    <row r="76" spans="1:41" x14ac:dyDescent="0.2">
      <c r="A76" s="134" t="str">
        <f>IF(ISBLANK(IMPLEMENTATION!A76)," ",IMPLEMENTATION!A76)</f>
        <v>3.3.1</v>
      </c>
      <c r="B76" s="135" t="str">
        <f>IF(ISBLANK(IMPLEMENTATION!B76)," ",IMPLEMENTATION!B76)</f>
        <v>Draft IAP</v>
      </c>
      <c r="C76" s="374" t="str">
        <f>IF(ISBLANK(IMPLEMENTATION!C76)," ",IMPLEMENTATION!C76)</f>
        <v>All PPs</v>
      </c>
      <c r="D76" s="374" t="str">
        <f>IF(ISBLANK(IMPLEMENTATION!D76)," ",IMPLEMENTATION!D76)</f>
        <v>LE/LP</v>
      </c>
      <c r="E76" s="136">
        <f>STAFF_DAYS!H76</f>
        <v>5</v>
      </c>
      <c r="F76" s="136">
        <f t="shared" ref="F76:F78" si="160">E76*F$2</f>
        <v>750</v>
      </c>
      <c r="G76" s="137">
        <f t="shared" ref="G76:G78" si="161">F76*0.05</f>
        <v>37.5</v>
      </c>
      <c r="H76" s="138"/>
      <c r="I76" s="138"/>
      <c r="J76" s="138"/>
      <c r="K76" s="138"/>
      <c r="L76" s="154">
        <f t="shared" ref="L76:L78" si="162">SUM(F76:K76)</f>
        <v>787.5</v>
      </c>
      <c r="N76" s="244"/>
      <c r="O76" s="137">
        <f t="shared" ref="O76:O78" si="163">N76*F$2</f>
        <v>0</v>
      </c>
      <c r="P76" s="137">
        <f t="shared" ref="P76:P78" si="164">O76*0.05</f>
        <v>0</v>
      </c>
      <c r="Q76" s="138"/>
      <c r="R76" s="138" t="str">
        <f t="shared" ref="R76:R78" si="165">IF(ISBLANK($I76),"",$I76)</f>
        <v/>
      </c>
      <c r="S76" s="138"/>
      <c r="T76" s="138"/>
      <c r="U76" s="154">
        <f t="shared" ref="U76:U78" si="166">SUM(O76:T76)</f>
        <v>0</v>
      </c>
      <c r="W76" s="244">
        <f>E76</f>
        <v>5</v>
      </c>
      <c r="X76" s="137">
        <f t="shared" ref="X76:X78" si="167">W76*F$2</f>
        <v>750</v>
      </c>
      <c r="Y76" s="137">
        <f t="shared" ref="Y76:Y78" si="168">X76*0.05</f>
        <v>37.5</v>
      </c>
      <c r="Z76" s="138"/>
      <c r="AA76" s="138" t="str">
        <f t="shared" ref="AA76:AA78" si="169">IF(ISBLANK($I76),"",$I76)</f>
        <v/>
      </c>
      <c r="AB76" s="138"/>
      <c r="AC76" s="138"/>
      <c r="AD76" s="154">
        <f t="shared" ref="AD76:AD78" si="170">SUM(X76:AC76)</f>
        <v>787.5</v>
      </c>
      <c r="AF76" s="244"/>
      <c r="AG76" s="137">
        <f t="shared" ref="AG76:AG78" si="171">AF76*F$2</f>
        <v>0</v>
      </c>
      <c r="AH76" s="137">
        <f t="shared" ref="AH76:AH78" si="172">AG76*0.05</f>
        <v>0</v>
      </c>
      <c r="AI76" s="138"/>
      <c r="AJ76" s="138" t="str">
        <f t="shared" ref="AJ76:AJ78" si="173">IF(ISBLANK($I76),"",$I76)</f>
        <v/>
      </c>
      <c r="AK76" s="138"/>
      <c r="AL76" s="138"/>
      <c r="AM76" s="154">
        <f t="shared" ref="AM76:AM78" si="174">SUM(AG76:AL76)</f>
        <v>0</v>
      </c>
      <c r="AO76" s="233" t="str">
        <f t="shared" si="153"/>
        <v>OK</v>
      </c>
    </row>
    <row r="77" spans="1:41" x14ac:dyDescent="0.2">
      <c r="A77" s="134" t="str">
        <f>IF(ISBLANK(IMPLEMENTATION!A77)," ",IMPLEMENTATION!A77)</f>
        <v>3.3.2</v>
      </c>
      <c r="B77" s="135" t="str">
        <f>IF(ISBLANK(IMPLEMENTATION!B77)," ",IMPLEMENTATION!B77)</f>
        <v>Final IAP (incl. Translation to national language(s), if needed)</v>
      </c>
      <c r="C77" s="374" t="str">
        <f>IF(ISBLANK(IMPLEMENTATION!C77)," ",IMPLEMENTATION!C77)</f>
        <v>All PPs</v>
      </c>
      <c r="D77" s="374" t="str">
        <f>IF(ISBLANK(IMPLEMENTATION!D77)," ",IMPLEMENTATION!D77)</f>
        <v>LE/LP</v>
      </c>
      <c r="E77" s="136">
        <f>STAFF_DAYS!H77</f>
        <v>5</v>
      </c>
      <c r="F77" s="136">
        <f t="shared" si="160"/>
        <v>750</v>
      </c>
      <c r="G77" s="137">
        <f t="shared" si="161"/>
        <v>37.5</v>
      </c>
      <c r="H77" s="138"/>
      <c r="I77" s="138"/>
      <c r="J77" s="138"/>
      <c r="K77" s="138"/>
      <c r="L77" s="154">
        <f t="shared" si="162"/>
        <v>787.5</v>
      </c>
      <c r="N77" s="244"/>
      <c r="O77" s="137">
        <f t="shared" si="163"/>
        <v>0</v>
      </c>
      <c r="P77" s="137">
        <f t="shared" si="164"/>
        <v>0</v>
      </c>
      <c r="Q77" s="138"/>
      <c r="R77" s="138" t="str">
        <f t="shared" si="165"/>
        <v/>
      </c>
      <c r="S77" s="138"/>
      <c r="T77" s="138"/>
      <c r="U77" s="154">
        <f t="shared" si="166"/>
        <v>0</v>
      </c>
      <c r="W77" s="244"/>
      <c r="X77" s="137">
        <f t="shared" si="167"/>
        <v>0</v>
      </c>
      <c r="Y77" s="137">
        <f t="shared" si="168"/>
        <v>0</v>
      </c>
      <c r="Z77" s="138"/>
      <c r="AA77" s="138" t="str">
        <f t="shared" si="169"/>
        <v/>
      </c>
      <c r="AB77" s="138"/>
      <c r="AC77" s="138"/>
      <c r="AD77" s="154">
        <f t="shared" si="170"/>
        <v>0</v>
      </c>
      <c r="AF77" s="244">
        <f>E77</f>
        <v>5</v>
      </c>
      <c r="AG77" s="137">
        <f t="shared" si="171"/>
        <v>750</v>
      </c>
      <c r="AH77" s="137">
        <f t="shared" si="172"/>
        <v>37.5</v>
      </c>
      <c r="AI77" s="138"/>
      <c r="AJ77" s="138" t="str">
        <f t="shared" si="173"/>
        <v/>
      </c>
      <c r="AK77" s="138"/>
      <c r="AL77" s="138"/>
      <c r="AM77" s="154">
        <f t="shared" si="174"/>
        <v>787.5</v>
      </c>
      <c r="AO77" s="233" t="str">
        <f t="shared" si="153"/>
        <v>OK</v>
      </c>
    </row>
    <row r="78" spans="1:41" x14ac:dyDescent="0.2">
      <c r="A78" s="134" t="str">
        <f>IF(ISBLANK(IMPLEMENTATION!A78)," ",IMPLEMENTATION!A78)</f>
        <v>3.3.3</v>
      </c>
      <c r="B78" s="135" t="str">
        <f>IF(ISBLANK(IMPLEMENTATION!B78)," ",IMPLEMENTATION!B78)</f>
        <v xml:space="preserve"> </v>
      </c>
      <c r="C78" s="374" t="str">
        <f>IF(ISBLANK(IMPLEMENTATION!C78)," ",IMPLEMENTATION!C78)</f>
        <v xml:space="preserve"> </v>
      </c>
      <c r="D78" s="374" t="str">
        <f>IF(ISBLANK(IMPLEMENTATION!D78)," ",IMPLEMENTATION!D78)</f>
        <v xml:space="preserve"> </v>
      </c>
      <c r="E78" s="136">
        <f>STAFF_DAYS!H78</f>
        <v>0</v>
      </c>
      <c r="F78" s="136">
        <f t="shared" si="160"/>
        <v>0</v>
      </c>
      <c r="G78" s="137">
        <f t="shared" si="161"/>
        <v>0</v>
      </c>
      <c r="H78" s="138"/>
      <c r="I78" s="138"/>
      <c r="J78" s="138"/>
      <c r="K78" s="138"/>
      <c r="L78" s="154">
        <f t="shared" si="162"/>
        <v>0</v>
      </c>
      <c r="N78" s="244"/>
      <c r="O78" s="137">
        <f t="shared" si="163"/>
        <v>0</v>
      </c>
      <c r="P78" s="137">
        <f t="shared" si="164"/>
        <v>0</v>
      </c>
      <c r="Q78" s="138"/>
      <c r="R78" s="138" t="str">
        <f t="shared" si="165"/>
        <v/>
      </c>
      <c r="S78" s="138"/>
      <c r="T78" s="138"/>
      <c r="U78" s="154">
        <f t="shared" si="166"/>
        <v>0</v>
      </c>
      <c r="W78" s="244"/>
      <c r="X78" s="137">
        <f t="shared" si="167"/>
        <v>0</v>
      </c>
      <c r="Y78" s="137">
        <f t="shared" si="168"/>
        <v>0</v>
      </c>
      <c r="Z78" s="138"/>
      <c r="AA78" s="138" t="str">
        <f t="shared" si="169"/>
        <v/>
      </c>
      <c r="AB78" s="138"/>
      <c r="AC78" s="138"/>
      <c r="AD78" s="154">
        <f t="shared" si="170"/>
        <v>0</v>
      </c>
      <c r="AF78" s="244"/>
      <c r="AG78" s="137">
        <f t="shared" si="171"/>
        <v>0</v>
      </c>
      <c r="AH78" s="137">
        <f t="shared" si="172"/>
        <v>0</v>
      </c>
      <c r="AI78" s="138"/>
      <c r="AJ78" s="138" t="str">
        <f t="shared" si="173"/>
        <v/>
      </c>
      <c r="AK78" s="138"/>
      <c r="AL78" s="138"/>
      <c r="AM78" s="154">
        <f t="shared" si="174"/>
        <v>0</v>
      </c>
      <c r="AO78" s="233" t="str">
        <f t="shared" si="153"/>
        <v>OK</v>
      </c>
    </row>
    <row r="79" spans="1:41" x14ac:dyDescent="0.2">
      <c r="A79" s="130" t="str">
        <f>IF(ISBLANK(IMPLEMENTATION!A79)," ",IMPLEMENTATION!A79)</f>
        <v>3.4</v>
      </c>
      <c r="B79" s="131" t="str">
        <f>IF(ISBLANK(IMPLEMENTATION!B79)," ",IMPLEMENTATION!B79)</f>
        <v>Local level communication</v>
      </c>
      <c r="C79" s="373" t="str">
        <f>IF(ISBLANK(IMPLEMENTATION!C79)," ",IMPLEMENTATION!C79)</f>
        <v xml:space="preserve"> </v>
      </c>
      <c r="D79" s="373" t="str">
        <f>IF(ISBLANK(IMPLEMENTATION!D79)," ",IMPLEMENTATION!D79)</f>
        <v xml:space="preserve"> </v>
      </c>
      <c r="E79" s="132">
        <f>STAFF_DAYS!H79</f>
        <v>12</v>
      </c>
      <c r="F79" s="132">
        <f>SUM(F80:F87)</f>
        <v>1800</v>
      </c>
      <c r="G79" s="132">
        <f t="shared" ref="G79:L79" si="175">SUM(G80:G87)</f>
        <v>90</v>
      </c>
      <c r="H79" s="132">
        <f t="shared" si="175"/>
        <v>0</v>
      </c>
      <c r="I79" s="132"/>
      <c r="J79" s="132">
        <f t="shared" si="175"/>
        <v>1000</v>
      </c>
      <c r="K79" s="132">
        <f t="shared" si="175"/>
        <v>0</v>
      </c>
      <c r="L79" s="133">
        <f t="shared" si="175"/>
        <v>2890</v>
      </c>
      <c r="N79" s="164">
        <f>SUM(N80:N87)</f>
        <v>3.2</v>
      </c>
      <c r="O79" s="132">
        <f>SUM(O80:O87)</f>
        <v>480</v>
      </c>
      <c r="P79" s="132">
        <f t="shared" ref="P79:U79" si="176">SUM(P80:P87)</f>
        <v>24</v>
      </c>
      <c r="Q79" s="132">
        <f t="shared" si="176"/>
        <v>0</v>
      </c>
      <c r="R79" s="132"/>
      <c r="S79" s="132">
        <f t="shared" si="176"/>
        <v>0</v>
      </c>
      <c r="T79" s="132">
        <f t="shared" si="176"/>
        <v>0</v>
      </c>
      <c r="U79" s="133">
        <f t="shared" si="176"/>
        <v>504</v>
      </c>
      <c r="W79" s="164">
        <f>SUM(W80:W87)</f>
        <v>2.4000000000000004</v>
      </c>
      <c r="X79" s="132">
        <f>SUM(X80:X87)</f>
        <v>360.00000000000006</v>
      </c>
      <c r="Y79" s="132">
        <f t="shared" ref="Y79:AD79" si="177">SUM(Y80:Y87)</f>
        <v>18.000000000000004</v>
      </c>
      <c r="Z79" s="132">
        <f t="shared" si="177"/>
        <v>0</v>
      </c>
      <c r="AA79" s="132"/>
      <c r="AB79" s="132">
        <f t="shared" ref="AB79" si="178">SUM(AB80:AB87)</f>
        <v>500</v>
      </c>
      <c r="AC79" s="132">
        <f t="shared" si="177"/>
        <v>0</v>
      </c>
      <c r="AD79" s="133">
        <f t="shared" si="177"/>
        <v>878</v>
      </c>
      <c r="AF79" s="164">
        <f>SUM(AF80:AF87)</f>
        <v>6.4</v>
      </c>
      <c r="AG79" s="132">
        <f>SUM(AG80:AG87)</f>
        <v>960</v>
      </c>
      <c r="AH79" s="132">
        <f t="shared" ref="AH79:AM79" si="179">SUM(AH80:AH87)</f>
        <v>48</v>
      </c>
      <c r="AI79" s="132">
        <f t="shared" si="179"/>
        <v>0</v>
      </c>
      <c r="AJ79" s="132"/>
      <c r="AK79" s="132">
        <f t="shared" ref="AK79:AL79" si="180">SUM(AK80:AK87)</f>
        <v>500</v>
      </c>
      <c r="AL79" s="132">
        <f t="shared" si="180"/>
        <v>0</v>
      </c>
      <c r="AM79" s="133">
        <f t="shared" si="179"/>
        <v>1508</v>
      </c>
      <c r="AO79" s="237" t="str">
        <f t="shared" si="153"/>
        <v>OK</v>
      </c>
    </row>
    <row r="80" spans="1:41" x14ac:dyDescent="0.2">
      <c r="A80" s="134" t="str">
        <f>IF(ISBLANK(IMPLEMENTATION!A80)," ",IMPLEMENTATION!A80)</f>
        <v>3.4.1</v>
      </c>
      <c r="B80" s="135" t="str">
        <f>IF(ISBLANK(IMPLEMENTATION!B80)," ",IMPLEMENTATION!B80)</f>
        <v>Creating local visual identity (logo, boilerplate, acronym, tagline, poster)</v>
      </c>
      <c r="C80" s="374" t="str">
        <f>IF(ISBLANK(IMPLEMENTATION!C80)," ",IMPLEMENTATION!C80)</f>
        <v>All PPs</v>
      </c>
      <c r="D80" s="374" t="str">
        <f>IF(ISBLANK(IMPLEMENTATION!D80)," ",IMPLEMENTATION!D80)</f>
        <v>LP</v>
      </c>
      <c r="E80" s="136">
        <f>STAFF_DAYS!H80</f>
        <v>1</v>
      </c>
      <c r="F80" s="136">
        <f t="shared" ref="F80:F87" si="181">E80*F$2</f>
        <v>150</v>
      </c>
      <c r="G80" s="137">
        <f t="shared" ref="G80:G87" si="182">F80*0.05</f>
        <v>7.5</v>
      </c>
      <c r="H80" s="138"/>
      <c r="I80" s="138"/>
      <c r="J80" s="138"/>
      <c r="K80" s="138"/>
      <c r="L80" s="154">
        <f t="shared" ref="L80:L87" si="183">SUM(F80:K80)</f>
        <v>157.5</v>
      </c>
      <c r="N80" s="244">
        <f>E80</f>
        <v>1</v>
      </c>
      <c r="O80" s="137">
        <f t="shared" ref="O80:O87" si="184">N80*F$2</f>
        <v>150</v>
      </c>
      <c r="P80" s="137">
        <f t="shared" ref="P80:P87" si="185">O80*0.05</f>
        <v>7.5</v>
      </c>
      <c r="Q80" s="138"/>
      <c r="R80" s="138" t="str">
        <f t="shared" ref="R80:R87" si="186">IF(ISBLANK($I80),"",$I80)</f>
        <v/>
      </c>
      <c r="S80" s="138"/>
      <c r="T80" s="138"/>
      <c r="U80" s="154">
        <f t="shared" ref="U80:U87" si="187">SUM(O80:T80)</f>
        <v>157.5</v>
      </c>
      <c r="W80" s="244"/>
      <c r="X80" s="137">
        <f t="shared" ref="X80:X87" si="188">W80*F$2</f>
        <v>0</v>
      </c>
      <c r="Y80" s="137">
        <f t="shared" ref="Y80:Y87" si="189">X80*0.05</f>
        <v>0</v>
      </c>
      <c r="Z80" s="138"/>
      <c r="AA80" s="138" t="str">
        <f t="shared" ref="AA80:AA87" si="190">IF(ISBLANK($I80),"",$I80)</f>
        <v/>
      </c>
      <c r="AB80" s="138"/>
      <c r="AC80" s="138"/>
      <c r="AD80" s="154">
        <f t="shared" ref="AD80:AD87" si="191">SUM(X80:AC80)</f>
        <v>0</v>
      </c>
      <c r="AF80" s="244"/>
      <c r="AG80" s="137">
        <f t="shared" ref="AG80:AG87" si="192">AF80*F$2</f>
        <v>0</v>
      </c>
      <c r="AH80" s="137">
        <f t="shared" ref="AH80:AH87" si="193">AG80*0.05</f>
        <v>0</v>
      </c>
      <c r="AI80" s="138"/>
      <c r="AJ80" s="138" t="str">
        <f t="shared" ref="AJ80:AJ87" si="194">IF(ISBLANK($I80),"",$I80)</f>
        <v/>
      </c>
      <c r="AK80" s="138"/>
      <c r="AL80" s="138"/>
      <c r="AM80" s="154">
        <f t="shared" ref="AM80:AM87" si="195">SUM(AG80:AL80)</f>
        <v>0</v>
      </c>
      <c r="AO80" s="233" t="str">
        <f t="shared" si="153"/>
        <v>OK</v>
      </c>
    </row>
    <row r="81" spans="1:41" x14ac:dyDescent="0.2">
      <c r="A81" s="134" t="str">
        <f>IF(ISBLANK(IMPLEMENTATION!A81)," ",IMPLEMENTATION!A81)</f>
        <v>3.4.2</v>
      </c>
      <c r="B81" s="135" t="str">
        <f>IF(ISBLANK(IMPLEMENTATION!B81)," ",IMPLEMENTATION!B81)</f>
        <v>Setting up online presence (social media)</v>
      </c>
      <c r="C81" s="374" t="str">
        <f>IF(ISBLANK(IMPLEMENTATION!C81)," ",IMPLEMENTATION!C81)</f>
        <v>All PPs</v>
      </c>
      <c r="D81" s="374" t="str">
        <f>IF(ISBLANK(IMPLEMENTATION!D81)," ",IMPLEMENTATION!D81)</f>
        <v>LP</v>
      </c>
      <c r="E81" s="136">
        <f>STAFF_DAYS!H81</f>
        <v>1</v>
      </c>
      <c r="F81" s="136">
        <f t="shared" si="181"/>
        <v>150</v>
      </c>
      <c r="G81" s="137">
        <f t="shared" si="182"/>
        <v>7.5</v>
      </c>
      <c r="H81" s="138"/>
      <c r="I81" s="138"/>
      <c r="J81" s="138"/>
      <c r="K81" s="138"/>
      <c r="L81" s="154">
        <f t="shared" si="183"/>
        <v>157.5</v>
      </c>
      <c r="N81" s="244">
        <f>E81</f>
        <v>1</v>
      </c>
      <c r="O81" s="137">
        <f t="shared" si="184"/>
        <v>150</v>
      </c>
      <c r="P81" s="137">
        <f t="shared" si="185"/>
        <v>7.5</v>
      </c>
      <c r="Q81" s="138"/>
      <c r="R81" s="138" t="str">
        <f t="shared" si="186"/>
        <v/>
      </c>
      <c r="S81" s="138"/>
      <c r="T81" s="138"/>
      <c r="U81" s="154">
        <f t="shared" si="187"/>
        <v>157.5</v>
      </c>
      <c r="W81" s="244"/>
      <c r="X81" s="137">
        <f t="shared" si="188"/>
        <v>0</v>
      </c>
      <c r="Y81" s="137">
        <f t="shared" si="189"/>
        <v>0</v>
      </c>
      <c r="Z81" s="138"/>
      <c r="AA81" s="138" t="str">
        <f t="shared" si="190"/>
        <v/>
      </c>
      <c r="AB81" s="138"/>
      <c r="AC81" s="138"/>
      <c r="AD81" s="154">
        <f t="shared" si="191"/>
        <v>0</v>
      </c>
      <c r="AF81" s="244"/>
      <c r="AG81" s="137">
        <f t="shared" si="192"/>
        <v>0</v>
      </c>
      <c r="AH81" s="137">
        <f t="shared" si="193"/>
        <v>0</v>
      </c>
      <c r="AI81" s="138"/>
      <c r="AJ81" s="138" t="str">
        <f t="shared" si="194"/>
        <v/>
      </c>
      <c r="AK81" s="138"/>
      <c r="AL81" s="138"/>
      <c r="AM81" s="154">
        <f t="shared" si="195"/>
        <v>0</v>
      </c>
      <c r="AO81" s="233" t="str">
        <f t="shared" si="153"/>
        <v>OK</v>
      </c>
    </row>
    <row r="82" spans="1:41" x14ac:dyDescent="0.2">
      <c r="A82" s="134" t="str">
        <f>IF(ISBLANK(IMPLEMENTATION!A82)," ",IMPLEMENTATION!A82)</f>
        <v>3.4.3</v>
      </c>
      <c r="B82" s="135" t="str">
        <f>IF(ISBLANK(IMPLEMENTATION!B82)," ",IMPLEMENTATION!B82)</f>
        <v>Regular updates on online platforms (institutional websites, mini site, social media accounts)</v>
      </c>
      <c r="C82" s="374" t="str">
        <f>IF(ISBLANK(IMPLEMENTATION!C82)," ",IMPLEMENTATION!C82)</f>
        <v>All PPs</v>
      </c>
      <c r="D82" s="374" t="str">
        <f>IF(ISBLANK(IMPLEMENTATION!D82)," ",IMPLEMENTATION!D82)</f>
        <v>LP</v>
      </c>
      <c r="E82" s="136">
        <f>STAFF_DAYS!H82</f>
        <v>6</v>
      </c>
      <c r="F82" s="136">
        <f t="shared" si="181"/>
        <v>900</v>
      </c>
      <c r="G82" s="137">
        <f t="shared" si="182"/>
        <v>45</v>
      </c>
      <c r="H82" s="138"/>
      <c r="I82" s="138"/>
      <c r="J82" s="138"/>
      <c r="K82" s="138"/>
      <c r="L82" s="154">
        <f t="shared" si="183"/>
        <v>945</v>
      </c>
      <c r="N82" s="244">
        <f>E82*0.2</f>
        <v>1.2000000000000002</v>
      </c>
      <c r="O82" s="137">
        <f t="shared" si="184"/>
        <v>180.00000000000003</v>
      </c>
      <c r="P82" s="137">
        <f t="shared" si="185"/>
        <v>9.0000000000000018</v>
      </c>
      <c r="Q82" s="138"/>
      <c r="R82" s="138" t="str">
        <f t="shared" si="186"/>
        <v/>
      </c>
      <c r="S82" s="138"/>
      <c r="T82" s="138"/>
      <c r="U82" s="154">
        <f t="shared" si="187"/>
        <v>189.00000000000003</v>
      </c>
      <c r="W82" s="244">
        <f>E82*0.4</f>
        <v>2.4000000000000004</v>
      </c>
      <c r="X82" s="137">
        <f t="shared" si="188"/>
        <v>360.00000000000006</v>
      </c>
      <c r="Y82" s="137">
        <f t="shared" si="189"/>
        <v>18.000000000000004</v>
      </c>
      <c r="Z82" s="138"/>
      <c r="AA82" s="138" t="str">
        <f t="shared" si="190"/>
        <v/>
      </c>
      <c r="AB82" s="138"/>
      <c r="AC82" s="138"/>
      <c r="AD82" s="154">
        <f t="shared" si="191"/>
        <v>378.00000000000006</v>
      </c>
      <c r="AF82" s="244">
        <f>E82*0.4</f>
        <v>2.4000000000000004</v>
      </c>
      <c r="AG82" s="137">
        <f t="shared" si="192"/>
        <v>360.00000000000006</v>
      </c>
      <c r="AH82" s="137">
        <f t="shared" si="193"/>
        <v>18.000000000000004</v>
      </c>
      <c r="AI82" s="138"/>
      <c r="AJ82" s="138" t="str">
        <f t="shared" si="194"/>
        <v/>
      </c>
      <c r="AK82" s="138"/>
      <c r="AL82" s="138"/>
      <c r="AM82" s="154">
        <f t="shared" si="195"/>
        <v>378.00000000000006</v>
      </c>
      <c r="AO82" s="233" t="str">
        <f t="shared" si="153"/>
        <v>OK</v>
      </c>
    </row>
    <row r="83" spans="1:41" x14ac:dyDescent="0.2">
      <c r="A83" s="134" t="str">
        <f>IF(ISBLANK(IMPLEMENTATION!A83)," ",IMPLEMENTATION!A83)</f>
        <v>3.4.4</v>
      </c>
      <c r="B83" s="135" t="str">
        <f>IF(ISBLANK(IMPLEMENTATION!B83)," ",IMPLEMENTATION!B83)</f>
        <v>Videos from staff exchanges</v>
      </c>
      <c r="C83" s="374" t="str">
        <f>IF(ISBLANK(IMPLEMENTATION!C83)," ",IMPLEMENTATION!C83)</f>
        <v>All PPs</v>
      </c>
      <c r="D83" s="374" t="str">
        <f>IF(ISBLANK(IMPLEMENTATION!D83)," ",IMPLEMENTATION!D83)</f>
        <v>LP</v>
      </c>
      <c r="E83" s="136">
        <f>STAFF_DAYS!H83</f>
        <v>0</v>
      </c>
      <c r="F83" s="136">
        <f t="shared" si="181"/>
        <v>0</v>
      </c>
      <c r="G83" s="137">
        <f t="shared" si="182"/>
        <v>0</v>
      </c>
      <c r="H83" s="138"/>
      <c r="I83" s="138" t="s">
        <v>205</v>
      </c>
      <c r="J83" s="138">
        <v>1000</v>
      </c>
      <c r="K83" s="138"/>
      <c r="L83" s="154">
        <f t="shared" si="183"/>
        <v>1000</v>
      </c>
      <c r="N83" s="244"/>
      <c r="O83" s="137">
        <f t="shared" si="184"/>
        <v>0</v>
      </c>
      <c r="P83" s="137">
        <f t="shared" si="185"/>
        <v>0</v>
      </c>
      <c r="Q83" s="138"/>
      <c r="R83" s="138" t="str">
        <f t="shared" si="186"/>
        <v>Ext. Communication</v>
      </c>
      <c r="S83" s="138"/>
      <c r="T83" s="138"/>
      <c r="U83" s="154">
        <f t="shared" si="187"/>
        <v>0</v>
      </c>
      <c r="W83" s="244"/>
      <c r="X83" s="137">
        <f t="shared" si="188"/>
        <v>0</v>
      </c>
      <c r="Y83" s="137">
        <f t="shared" si="189"/>
        <v>0</v>
      </c>
      <c r="Z83" s="138"/>
      <c r="AA83" s="138" t="str">
        <f t="shared" si="190"/>
        <v>Ext. Communication</v>
      </c>
      <c r="AB83" s="138">
        <f>J83*0.5</f>
        <v>500</v>
      </c>
      <c r="AC83" s="138"/>
      <c r="AD83" s="154">
        <f t="shared" si="191"/>
        <v>500</v>
      </c>
      <c r="AF83" s="244"/>
      <c r="AG83" s="137">
        <f t="shared" si="192"/>
        <v>0</v>
      </c>
      <c r="AH83" s="137">
        <f t="shared" si="193"/>
        <v>0</v>
      </c>
      <c r="AI83" s="138"/>
      <c r="AJ83" s="138" t="str">
        <f t="shared" si="194"/>
        <v>Ext. Communication</v>
      </c>
      <c r="AK83" s="138">
        <f>J83*0.5</f>
        <v>500</v>
      </c>
      <c r="AL83" s="138"/>
      <c r="AM83" s="154">
        <f t="shared" si="195"/>
        <v>500</v>
      </c>
      <c r="AO83" s="233" t="str">
        <f t="shared" si="153"/>
        <v>OK</v>
      </c>
    </row>
    <row r="84" spans="1:41" x14ac:dyDescent="0.2">
      <c r="A84" s="134" t="str">
        <f>IF(ISBLANK(IMPLEMENTATION!A84)," ",IMPLEMENTATION!A84)</f>
        <v>3.4.5</v>
      </c>
      <c r="B84" s="135" t="str">
        <f>IF(ISBLANK(IMPLEMENTATION!B84)," ",IMPLEMENTATION!B84)</f>
        <v>Networking at national level and synergies with other projects</v>
      </c>
      <c r="C84" s="374" t="str">
        <f>IF(ISBLANK(IMPLEMENTATION!C84)," ",IMPLEMENTATION!C84)</f>
        <v>All PPs</v>
      </c>
      <c r="D84" s="374" t="str">
        <f>IF(ISBLANK(IMPLEMENTATION!D84)," ",IMPLEMENTATION!D84)</f>
        <v>LP</v>
      </c>
      <c r="E84" s="136">
        <f>STAFF_DAYS!H84</f>
        <v>1</v>
      </c>
      <c r="F84" s="136">
        <f t="shared" si="181"/>
        <v>150</v>
      </c>
      <c r="G84" s="137">
        <f t="shared" si="182"/>
        <v>7.5</v>
      </c>
      <c r="H84" s="138"/>
      <c r="I84" s="138"/>
      <c r="J84" s="138"/>
      <c r="K84" s="138"/>
      <c r="L84" s="154">
        <f t="shared" si="183"/>
        <v>157.5</v>
      </c>
      <c r="N84" s="244"/>
      <c r="O84" s="137">
        <f t="shared" si="184"/>
        <v>0</v>
      </c>
      <c r="P84" s="137">
        <f t="shared" si="185"/>
        <v>0</v>
      </c>
      <c r="Q84" s="138"/>
      <c r="R84" s="138" t="str">
        <f t="shared" si="186"/>
        <v/>
      </c>
      <c r="S84" s="138"/>
      <c r="T84" s="138"/>
      <c r="U84" s="154">
        <f t="shared" si="187"/>
        <v>0</v>
      </c>
      <c r="W84" s="244"/>
      <c r="X84" s="137">
        <f t="shared" si="188"/>
        <v>0</v>
      </c>
      <c r="Y84" s="137">
        <f t="shared" si="189"/>
        <v>0</v>
      </c>
      <c r="Z84" s="138"/>
      <c r="AA84" s="138" t="str">
        <f t="shared" si="190"/>
        <v/>
      </c>
      <c r="AB84" s="138"/>
      <c r="AC84" s="138"/>
      <c r="AD84" s="154">
        <f t="shared" si="191"/>
        <v>0</v>
      </c>
      <c r="AF84" s="244">
        <f>E84</f>
        <v>1</v>
      </c>
      <c r="AG84" s="137">
        <f t="shared" si="192"/>
        <v>150</v>
      </c>
      <c r="AH84" s="137">
        <f t="shared" si="193"/>
        <v>7.5</v>
      </c>
      <c r="AI84" s="138"/>
      <c r="AJ84" s="138" t="str">
        <f t="shared" si="194"/>
        <v/>
      </c>
      <c r="AK84" s="138"/>
      <c r="AL84" s="138"/>
      <c r="AM84" s="154">
        <f t="shared" si="195"/>
        <v>157.5</v>
      </c>
      <c r="AO84" s="233" t="str">
        <f t="shared" si="153"/>
        <v>OK</v>
      </c>
    </row>
    <row r="85" spans="1:41" x14ac:dyDescent="0.2">
      <c r="A85" s="134" t="str">
        <f>IF(ISBLANK(IMPLEMENTATION!A85)," ",IMPLEMENTATION!A85)</f>
        <v>3.4.6</v>
      </c>
      <c r="B85" s="135" t="str">
        <f>IF(ISBLANK(IMPLEMENTATION!B85)," ",IMPLEMENTATION!B85)</f>
        <v>Local IAP dissemination events</v>
      </c>
      <c r="C85" s="374" t="str">
        <f>IF(ISBLANK(IMPLEMENTATION!C85)," ",IMPLEMENTATION!C85)</f>
        <v>All PPs</v>
      </c>
      <c r="D85" s="374" t="str">
        <f>IF(ISBLANK(IMPLEMENTATION!D85)," ",IMPLEMENTATION!D85)</f>
        <v>LP</v>
      </c>
      <c r="E85" s="136">
        <f>STAFF_DAYS!H85</f>
        <v>3</v>
      </c>
      <c r="F85" s="136">
        <f t="shared" si="181"/>
        <v>450</v>
      </c>
      <c r="G85" s="137">
        <f t="shared" si="182"/>
        <v>22.5</v>
      </c>
      <c r="H85" s="138"/>
      <c r="I85" s="138"/>
      <c r="J85" s="138"/>
      <c r="K85" s="138"/>
      <c r="L85" s="154">
        <f t="shared" si="183"/>
        <v>472.5</v>
      </c>
      <c r="N85" s="244"/>
      <c r="O85" s="137">
        <f t="shared" si="184"/>
        <v>0</v>
      </c>
      <c r="P85" s="137">
        <f t="shared" si="185"/>
        <v>0</v>
      </c>
      <c r="Q85" s="138"/>
      <c r="R85" s="138" t="str">
        <f t="shared" si="186"/>
        <v/>
      </c>
      <c r="S85" s="138"/>
      <c r="T85" s="138"/>
      <c r="U85" s="154">
        <f t="shared" si="187"/>
        <v>0</v>
      </c>
      <c r="W85" s="244"/>
      <c r="X85" s="137">
        <f t="shared" si="188"/>
        <v>0</v>
      </c>
      <c r="Y85" s="137">
        <f t="shared" si="189"/>
        <v>0</v>
      </c>
      <c r="Z85" s="138"/>
      <c r="AA85" s="138" t="str">
        <f t="shared" si="190"/>
        <v/>
      </c>
      <c r="AB85" s="138"/>
      <c r="AC85" s="138"/>
      <c r="AD85" s="154">
        <f t="shared" si="191"/>
        <v>0</v>
      </c>
      <c r="AF85" s="244">
        <f>E85</f>
        <v>3</v>
      </c>
      <c r="AG85" s="137">
        <f t="shared" si="192"/>
        <v>450</v>
      </c>
      <c r="AH85" s="137">
        <f t="shared" si="193"/>
        <v>22.5</v>
      </c>
      <c r="AI85" s="138"/>
      <c r="AJ85" s="138" t="str">
        <f t="shared" si="194"/>
        <v/>
      </c>
      <c r="AK85" s="138"/>
      <c r="AL85" s="138"/>
      <c r="AM85" s="154">
        <f t="shared" si="195"/>
        <v>472.5</v>
      </c>
      <c r="AO85" s="233" t="str">
        <f t="shared" si="153"/>
        <v>OK</v>
      </c>
    </row>
    <row r="86" spans="1:41" x14ac:dyDescent="0.2">
      <c r="A86" s="134" t="str">
        <f>IF(ISBLANK(IMPLEMENTATION!A86)," ",IMPLEMENTATION!A86)</f>
        <v>3.4.7</v>
      </c>
      <c r="B86" s="135" t="str">
        <f>IF(ISBLANK(IMPLEMENTATION!B86)," ",IMPLEMENTATION!B86)</f>
        <v xml:space="preserve"> </v>
      </c>
      <c r="C86" s="374" t="str">
        <f>IF(ISBLANK(IMPLEMENTATION!C86)," ",IMPLEMENTATION!C86)</f>
        <v xml:space="preserve"> </v>
      </c>
      <c r="D86" s="374" t="str">
        <f>IF(ISBLANK(IMPLEMENTATION!D86)," ",IMPLEMENTATION!D86)</f>
        <v xml:space="preserve"> </v>
      </c>
      <c r="E86" s="136">
        <f>STAFF_DAYS!H86</f>
        <v>0</v>
      </c>
      <c r="F86" s="136">
        <f t="shared" si="181"/>
        <v>0</v>
      </c>
      <c r="G86" s="137">
        <f t="shared" si="182"/>
        <v>0</v>
      </c>
      <c r="H86" s="138"/>
      <c r="I86" s="138"/>
      <c r="J86" s="138"/>
      <c r="K86" s="138"/>
      <c r="L86" s="154">
        <f t="shared" si="183"/>
        <v>0</v>
      </c>
      <c r="N86" s="244"/>
      <c r="O86" s="137">
        <f t="shared" si="184"/>
        <v>0</v>
      </c>
      <c r="P86" s="137">
        <f t="shared" si="185"/>
        <v>0</v>
      </c>
      <c r="Q86" s="138"/>
      <c r="R86" s="138" t="str">
        <f t="shared" si="186"/>
        <v/>
      </c>
      <c r="S86" s="138"/>
      <c r="T86" s="138"/>
      <c r="U86" s="154">
        <f t="shared" si="187"/>
        <v>0</v>
      </c>
      <c r="W86" s="244"/>
      <c r="X86" s="137">
        <f t="shared" si="188"/>
        <v>0</v>
      </c>
      <c r="Y86" s="137">
        <f t="shared" si="189"/>
        <v>0</v>
      </c>
      <c r="Z86" s="138"/>
      <c r="AA86" s="138" t="str">
        <f t="shared" si="190"/>
        <v/>
      </c>
      <c r="AB86" s="138"/>
      <c r="AC86" s="138"/>
      <c r="AD86" s="154">
        <f t="shared" si="191"/>
        <v>0</v>
      </c>
      <c r="AF86" s="244"/>
      <c r="AG86" s="137">
        <f t="shared" si="192"/>
        <v>0</v>
      </c>
      <c r="AH86" s="137">
        <f t="shared" si="193"/>
        <v>0</v>
      </c>
      <c r="AI86" s="138"/>
      <c r="AJ86" s="138" t="str">
        <f t="shared" si="194"/>
        <v/>
      </c>
      <c r="AK86" s="138"/>
      <c r="AL86" s="138"/>
      <c r="AM86" s="154">
        <f t="shared" si="195"/>
        <v>0</v>
      </c>
      <c r="AO86" s="233" t="str">
        <f t="shared" si="153"/>
        <v>OK</v>
      </c>
    </row>
    <row r="87" spans="1:41" x14ac:dyDescent="0.2">
      <c r="A87" s="139" t="str">
        <f>IF(ISBLANK(IMPLEMENTATION!A87)," ",IMPLEMENTATION!A87)</f>
        <v>3.4.8</v>
      </c>
      <c r="B87" s="140" t="str">
        <f>IF(ISBLANK(IMPLEMENTATION!B87)," ",IMPLEMENTATION!B87)</f>
        <v xml:space="preserve"> </v>
      </c>
      <c r="C87" s="375" t="str">
        <f>IF(ISBLANK(IMPLEMENTATION!C87)," ",IMPLEMENTATION!C87)</f>
        <v xml:space="preserve"> </v>
      </c>
      <c r="D87" s="375" t="str">
        <f>IF(ISBLANK(IMPLEMENTATION!D87)," ",IMPLEMENTATION!D87)</f>
        <v xml:space="preserve"> </v>
      </c>
      <c r="E87" s="141">
        <f>STAFF_DAYS!H87</f>
        <v>0</v>
      </c>
      <c r="F87" s="141">
        <f t="shared" si="181"/>
        <v>0</v>
      </c>
      <c r="G87" s="142">
        <f t="shared" si="182"/>
        <v>0</v>
      </c>
      <c r="H87" s="143"/>
      <c r="I87" s="143"/>
      <c r="J87" s="143"/>
      <c r="K87" s="143"/>
      <c r="L87" s="155">
        <f t="shared" si="183"/>
        <v>0</v>
      </c>
      <c r="N87" s="245"/>
      <c r="O87" s="142">
        <f t="shared" si="184"/>
        <v>0</v>
      </c>
      <c r="P87" s="142">
        <f t="shared" si="185"/>
        <v>0</v>
      </c>
      <c r="Q87" s="143"/>
      <c r="R87" s="143" t="str">
        <f t="shared" si="186"/>
        <v/>
      </c>
      <c r="S87" s="143"/>
      <c r="T87" s="143"/>
      <c r="U87" s="155">
        <f t="shared" si="187"/>
        <v>0</v>
      </c>
      <c r="W87" s="245"/>
      <c r="X87" s="142">
        <f t="shared" si="188"/>
        <v>0</v>
      </c>
      <c r="Y87" s="142">
        <f t="shared" si="189"/>
        <v>0</v>
      </c>
      <c r="Z87" s="143"/>
      <c r="AA87" s="143" t="str">
        <f t="shared" si="190"/>
        <v/>
      </c>
      <c r="AB87" s="143"/>
      <c r="AC87" s="143"/>
      <c r="AD87" s="155">
        <f t="shared" si="191"/>
        <v>0</v>
      </c>
      <c r="AF87" s="245"/>
      <c r="AG87" s="142">
        <f t="shared" si="192"/>
        <v>0</v>
      </c>
      <c r="AH87" s="142">
        <f t="shared" si="193"/>
        <v>0</v>
      </c>
      <c r="AI87" s="143"/>
      <c r="AJ87" s="143" t="str">
        <f t="shared" si="194"/>
        <v/>
      </c>
      <c r="AK87" s="143"/>
      <c r="AL87" s="143"/>
      <c r="AM87" s="155">
        <f t="shared" si="195"/>
        <v>0</v>
      </c>
      <c r="AO87" s="233" t="str">
        <f t="shared" si="153"/>
        <v>OK</v>
      </c>
    </row>
    <row r="88" spans="1:41" ht="13.5" thickBot="1" x14ac:dyDescent="0.25">
      <c r="A88" s="144" t="str">
        <f>IF(ISBLANK(IMPLEMENTATION!A88)," ",IMPLEMENTATION!A88)</f>
        <v xml:space="preserve"> </v>
      </c>
      <c r="B88" s="145" t="str">
        <f>IF(ISBLANK(IMPLEMENTATION!B88)," ",IMPLEMENTATION!B88)</f>
        <v xml:space="preserve"> </v>
      </c>
      <c r="C88" s="367" t="str">
        <f>IF(ISBLANK(IMPLEMENTATION!C88)," ",IMPLEMENTATION!C88)</f>
        <v xml:space="preserve"> </v>
      </c>
      <c r="D88" s="367" t="str">
        <f>IF(ISBLANK(IMPLEMENTATION!D88)," ",IMPLEMENTATION!D88)</f>
        <v xml:space="preserve"> </v>
      </c>
      <c r="E88" s="146">
        <f>STAFF_DAYS!H88</f>
        <v>48</v>
      </c>
      <c r="F88" s="146">
        <f>SUM(F62,F71,F75,F79)</f>
        <v>7200</v>
      </c>
      <c r="G88" s="146">
        <f t="shared" ref="G88:L88" si="196">SUM(G62,G71,G75,G79)</f>
        <v>360</v>
      </c>
      <c r="H88" s="146">
        <f t="shared" si="196"/>
        <v>0</v>
      </c>
      <c r="I88" s="146"/>
      <c r="J88" s="146">
        <f t="shared" si="196"/>
        <v>10600</v>
      </c>
      <c r="K88" s="146">
        <f t="shared" si="196"/>
        <v>2000</v>
      </c>
      <c r="L88" s="147">
        <f t="shared" si="196"/>
        <v>20160</v>
      </c>
      <c r="N88" s="165">
        <f>SUM(N62,N71,N75,N79)</f>
        <v>17.2</v>
      </c>
      <c r="O88" s="146">
        <f>SUM(O62,O71,O75,O79)</f>
        <v>2580</v>
      </c>
      <c r="P88" s="146">
        <f t="shared" ref="P88:U88" si="197">SUM(P62,P71,P75,P79)</f>
        <v>129</v>
      </c>
      <c r="Q88" s="146">
        <f t="shared" si="197"/>
        <v>0</v>
      </c>
      <c r="R88" s="146"/>
      <c r="S88" s="146">
        <f t="shared" si="197"/>
        <v>0</v>
      </c>
      <c r="T88" s="146">
        <f t="shared" si="197"/>
        <v>0</v>
      </c>
      <c r="U88" s="147">
        <f t="shared" si="197"/>
        <v>2709</v>
      </c>
      <c r="W88" s="165">
        <f>SUM(W62,W71,W75,W79)</f>
        <v>15.4</v>
      </c>
      <c r="X88" s="146">
        <f>SUM(X62,X71,X75,X79)</f>
        <v>2310</v>
      </c>
      <c r="Y88" s="146">
        <f t="shared" ref="Y88:AD88" si="198">SUM(Y62,Y71,Y75,Y79)</f>
        <v>115.5</v>
      </c>
      <c r="Z88" s="146">
        <f t="shared" si="198"/>
        <v>0</v>
      </c>
      <c r="AA88" s="146"/>
      <c r="AB88" s="146">
        <f t="shared" si="198"/>
        <v>2300</v>
      </c>
      <c r="AC88" s="146">
        <f t="shared" si="198"/>
        <v>0</v>
      </c>
      <c r="AD88" s="147">
        <f t="shared" si="198"/>
        <v>4725.5</v>
      </c>
      <c r="AF88" s="165">
        <f>SUM(AF62,AF71,AF75,AF79)</f>
        <v>15.4</v>
      </c>
      <c r="AG88" s="146">
        <f>SUM(AG62,AG71,AG75,AG79)</f>
        <v>2310</v>
      </c>
      <c r="AH88" s="146">
        <f t="shared" ref="AH88:AM88" si="199">SUM(AH62,AH71,AH75,AH79)</f>
        <v>115.5</v>
      </c>
      <c r="AI88" s="146">
        <f t="shared" si="199"/>
        <v>0</v>
      </c>
      <c r="AJ88" s="146"/>
      <c r="AK88" s="146">
        <f t="shared" si="199"/>
        <v>8300</v>
      </c>
      <c r="AL88" s="146">
        <f t="shared" si="199"/>
        <v>2000</v>
      </c>
      <c r="AM88" s="147">
        <f t="shared" si="199"/>
        <v>12725.5</v>
      </c>
      <c r="AO88" s="235" t="str">
        <f t="shared" si="153"/>
        <v>OK</v>
      </c>
    </row>
    <row r="89" spans="1:41" ht="14.25" thickTop="1" thickBot="1" x14ac:dyDescent="0.25">
      <c r="A89" s="253"/>
      <c r="B89" s="254"/>
      <c r="C89" s="376"/>
      <c r="D89" s="376"/>
      <c r="E89" s="251">
        <f>STAFF_DAYS!H89</f>
        <v>173</v>
      </c>
      <c r="F89" s="251">
        <f>SUM(F26,F60,F88)</f>
        <v>25950</v>
      </c>
      <c r="G89" s="251">
        <f t="shared" ref="G89:L89" si="200">SUM(G26,G60,G88)</f>
        <v>1297.5</v>
      </c>
      <c r="H89" s="251">
        <f t="shared" si="200"/>
        <v>11150</v>
      </c>
      <c r="I89" s="251"/>
      <c r="J89" s="251">
        <f t="shared" si="200"/>
        <v>22950</v>
      </c>
      <c r="K89" s="251">
        <f t="shared" si="200"/>
        <v>2000</v>
      </c>
      <c r="L89" s="252">
        <f t="shared" si="200"/>
        <v>63347.5</v>
      </c>
      <c r="N89" s="250">
        <f>STAFF_DAYS!M89</f>
        <v>173</v>
      </c>
      <c r="O89" s="251">
        <f>SUM(O26,O60,O88)</f>
        <v>9030</v>
      </c>
      <c r="P89" s="251">
        <f t="shared" ref="P89:U89" si="201">SUM(P26,P60,P88)</f>
        <v>451.5</v>
      </c>
      <c r="Q89" s="251">
        <f t="shared" si="201"/>
        <v>5700</v>
      </c>
      <c r="R89" s="251"/>
      <c r="S89" s="251">
        <f t="shared" si="201"/>
        <v>1800</v>
      </c>
      <c r="T89" s="251">
        <f t="shared" si="201"/>
        <v>0</v>
      </c>
      <c r="U89" s="252">
        <f t="shared" si="201"/>
        <v>16981.5</v>
      </c>
      <c r="W89" s="250">
        <f>STAFF_DAYS!V89</f>
        <v>20760</v>
      </c>
      <c r="X89" s="251">
        <f>SUM(X26,X60,X88)</f>
        <v>7710</v>
      </c>
      <c r="Y89" s="251">
        <f t="shared" ref="Y89:AD89" si="202">SUM(Y26,Y60,Y88)</f>
        <v>385.5</v>
      </c>
      <c r="Z89" s="251">
        <f t="shared" si="202"/>
        <v>2150</v>
      </c>
      <c r="AA89" s="251"/>
      <c r="AB89" s="251">
        <f t="shared" si="202"/>
        <v>10450</v>
      </c>
      <c r="AC89" s="251">
        <f t="shared" si="202"/>
        <v>0</v>
      </c>
      <c r="AD89" s="252">
        <f t="shared" si="202"/>
        <v>20695.5</v>
      </c>
      <c r="AF89" s="250">
        <f>STAFF_DAYS!AE89</f>
        <v>0</v>
      </c>
      <c r="AG89" s="251">
        <f>SUM(AG26,AG60,AG88)</f>
        <v>9210</v>
      </c>
      <c r="AH89" s="251">
        <f t="shared" ref="AH89:AM89" si="203">SUM(AH26,AH60,AH88)</f>
        <v>460.5</v>
      </c>
      <c r="AI89" s="251">
        <f t="shared" si="203"/>
        <v>3300</v>
      </c>
      <c r="AJ89" s="251"/>
      <c r="AK89" s="251">
        <f t="shared" si="203"/>
        <v>10700</v>
      </c>
      <c r="AL89" s="251">
        <f t="shared" si="203"/>
        <v>2000</v>
      </c>
      <c r="AM89" s="252">
        <f t="shared" si="203"/>
        <v>25670.5</v>
      </c>
      <c r="AO89" s="236" t="str">
        <f t="shared" si="153"/>
        <v>OK</v>
      </c>
    </row>
    <row r="90" spans="1:41" ht="14.25" thickTop="1" thickBot="1" x14ac:dyDescent="0.25"/>
    <row r="91" spans="1:41" ht="14.45" customHeight="1" thickTop="1" thickBot="1" x14ac:dyDescent="0.25">
      <c r="B91" s="503" t="s">
        <v>195</v>
      </c>
      <c r="C91" s="504"/>
      <c r="D91" s="504"/>
      <c r="E91" s="504"/>
      <c r="F91" s="504"/>
      <c r="G91" s="504"/>
      <c r="H91" s="505"/>
    </row>
    <row r="92" spans="1:41" s="255" customFormat="1" ht="27.6" customHeight="1" thickTop="1" x14ac:dyDescent="0.2">
      <c r="B92" s="256" t="s">
        <v>185</v>
      </c>
      <c r="C92" s="499" t="s">
        <v>186</v>
      </c>
      <c r="D92" s="500"/>
      <c r="E92" s="157" t="s">
        <v>196</v>
      </c>
      <c r="F92" s="157" t="s">
        <v>197</v>
      </c>
      <c r="G92" s="157" t="s">
        <v>198</v>
      </c>
      <c r="H92" s="156" t="s">
        <v>199</v>
      </c>
      <c r="I92" s="1"/>
      <c r="J92" s="281" t="s">
        <v>214</v>
      </c>
      <c r="K92" s="1"/>
    </row>
    <row r="93" spans="1:41" x14ac:dyDescent="0.2">
      <c r="B93" s="506" t="s">
        <v>187</v>
      </c>
      <c r="C93" s="508" t="s">
        <v>188</v>
      </c>
      <c r="D93" s="509"/>
      <c r="E93" s="263">
        <f>F89</f>
        <v>25950</v>
      </c>
      <c r="F93" s="263">
        <f>O89</f>
        <v>9030</v>
      </c>
      <c r="G93" s="263">
        <f>X89</f>
        <v>7710</v>
      </c>
      <c r="H93" s="264">
        <f>AG89</f>
        <v>9210</v>
      </c>
      <c r="J93" s="282" t="str">
        <f>IF(E93=F93+G93+H93,"OK","!!!")</f>
        <v>OK</v>
      </c>
    </row>
    <row r="94" spans="1:41" x14ac:dyDescent="0.2">
      <c r="B94" s="507"/>
      <c r="C94" s="510" t="s">
        <v>189</v>
      </c>
      <c r="D94" s="511"/>
      <c r="E94" s="265">
        <f>SUM(E93)</f>
        <v>25950</v>
      </c>
      <c r="F94" s="265">
        <f t="shared" ref="F94:H94" si="204">SUM(F93)</f>
        <v>9030</v>
      </c>
      <c r="G94" s="265">
        <f t="shared" si="204"/>
        <v>7710</v>
      </c>
      <c r="H94" s="266">
        <f t="shared" si="204"/>
        <v>9210</v>
      </c>
      <c r="J94" s="282" t="str">
        <f t="shared" ref="J94:J107" si="205">IF(E94=F94+G94+H94,"OK","!!!")</f>
        <v>OK</v>
      </c>
    </row>
    <row r="95" spans="1:41" ht="13.9" customHeight="1" x14ac:dyDescent="0.2">
      <c r="B95" s="506" t="s">
        <v>194</v>
      </c>
      <c r="C95" s="512" t="s">
        <v>190</v>
      </c>
      <c r="D95" s="513"/>
      <c r="E95" s="267">
        <f>G89</f>
        <v>1297.5</v>
      </c>
      <c r="F95" s="267">
        <f>P89</f>
        <v>451.5</v>
      </c>
      <c r="G95" s="267">
        <f>Y89</f>
        <v>385.5</v>
      </c>
      <c r="H95" s="268">
        <f>AH89</f>
        <v>460.5</v>
      </c>
      <c r="J95" s="282" t="str">
        <f t="shared" si="205"/>
        <v>OK</v>
      </c>
    </row>
    <row r="96" spans="1:41" x14ac:dyDescent="0.2">
      <c r="B96" s="507"/>
      <c r="C96" s="510" t="s">
        <v>189</v>
      </c>
      <c r="D96" s="511"/>
      <c r="E96" s="265">
        <f>SUM(E95)</f>
        <v>1297.5</v>
      </c>
      <c r="F96" s="265">
        <f t="shared" ref="F96:H96" si="206">SUM(F95)</f>
        <v>451.5</v>
      </c>
      <c r="G96" s="265">
        <f t="shared" si="206"/>
        <v>385.5</v>
      </c>
      <c r="H96" s="266">
        <f t="shared" si="206"/>
        <v>460.5</v>
      </c>
      <c r="J96" s="282" t="str">
        <f t="shared" si="205"/>
        <v>OK</v>
      </c>
    </row>
    <row r="97" spans="2:10" ht="13.9" customHeight="1" x14ac:dyDescent="0.2">
      <c r="B97" s="506" t="s">
        <v>193</v>
      </c>
      <c r="C97" s="512" t="s">
        <v>191</v>
      </c>
      <c r="D97" s="513"/>
      <c r="E97" s="267">
        <f>H89</f>
        <v>11150</v>
      </c>
      <c r="F97" s="267">
        <f>Q89</f>
        <v>5700</v>
      </c>
      <c r="G97" s="267">
        <f>Z89</f>
        <v>2150</v>
      </c>
      <c r="H97" s="268">
        <f>AI89</f>
        <v>3300</v>
      </c>
      <c r="J97" s="282" t="str">
        <f t="shared" si="205"/>
        <v>OK</v>
      </c>
    </row>
    <row r="98" spans="2:10" x14ac:dyDescent="0.2">
      <c r="B98" s="507"/>
      <c r="C98" s="521" t="s">
        <v>189</v>
      </c>
      <c r="D98" s="522"/>
      <c r="E98" s="265">
        <f>SUM(E97)</f>
        <v>11150</v>
      </c>
      <c r="F98" s="265">
        <f t="shared" ref="F98:H98" si="207">SUM(F97)</f>
        <v>5700</v>
      </c>
      <c r="G98" s="265">
        <f t="shared" si="207"/>
        <v>2150</v>
      </c>
      <c r="H98" s="266">
        <f t="shared" si="207"/>
        <v>3300</v>
      </c>
      <c r="J98" s="282" t="str">
        <f t="shared" si="205"/>
        <v>OK</v>
      </c>
    </row>
    <row r="99" spans="2:10" ht="13.9" customHeight="1" x14ac:dyDescent="0.2">
      <c r="B99" s="506" t="s">
        <v>192</v>
      </c>
      <c r="C99" s="512" t="s">
        <v>203</v>
      </c>
      <c r="D99" s="513"/>
      <c r="E99" s="267">
        <f>SUMIF($I$7:$I$88,C99,$J$7:$J$88)</f>
        <v>6000</v>
      </c>
      <c r="F99" s="267">
        <f>SUMIF($R$7:$R$88,C99,$S$7:$S$88)</f>
        <v>0</v>
      </c>
      <c r="G99" s="267">
        <f>SUMIF($AA$7:$AA$88,C99,$AB$7:$AB$88)</f>
        <v>0</v>
      </c>
      <c r="H99" s="268">
        <f>SUMIF($AJ$7:$AJ$88,C99,$AK$7:$AK$88)</f>
        <v>6000</v>
      </c>
      <c r="J99" s="282" t="str">
        <f>IFERROR(IF(E99=F99+G99+H99,"OK","!!!"),0)</f>
        <v>OK</v>
      </c>
    </row>
    <row r="100" spans="2:10" x14ac:dyDescent="0.2">
      <c r="B100" s="523"/>
      <c r="C100" s="512" t="s">
        <v>204</v>
      </c>
      <c r="D100" s="513"/>
      <c r="E100" s="267">
        <f t="shared" ref="E100:E103" si="208">SUMIF($I$7:$I$88,C100,$J$7:$J$88)</f>
        <v>9600</v>
      </c>
      <c r="F100" s="267">
        <f t="shared" ref="F100:F103" si="209">SUMIF($R$7:$R$88,C100,$S$7:$S$88)</f>
        <v>0</v>
      </c>
      <c r="G100" s="267">
        <f t="shared" ref="G100:G103" si="210">SUMIF($AA$7:$AA$88,C100,$AB$7:$AB$88)</f>
        <v>7800</v>
      </c>
      <c r="H100" s="268">
        <f t="shared" ref="H100:H103" si="211">SUMIF($AJ$7:$AJ$88,C100,$AK$7:$AK$88)</f>
        <v>1800</v>
      </c>
      <c r="J100" s="282" t="str">
        <f>IFERROR(IF(E100=F100+G100+H100,"OK","!!!"),0)</f>
        <v>OK</v>
      </c>
    </row>
    <row r="101" spans="2:10" x14ac:dyDescent="0.2">
      <c r="B101" s="523"/>
      <c r="C101" s="512" t="s">
        <v>205</v>
      </c>
      <c r="D101" s="513"/>
      <c r="E101" s="267">
        <f t="shared" si="208"/>
        <v>1000</v>
      </c>
      <c r="F101" s="267">
        <f t="shared" si="209"/>
        <v>0</v>
      </c>
      <c r="G101" s="267">
        <f t="shared" si="210"/>
        <v>500</v>
      </c>
      <c r="H101" s="268">
        <f t="shared" si="211"/>
        <v>500</v>
      </c>
      <c r="J101" s="282" t="str">
        <f t="shared" ref="J101:J103" si="212">IFERROR(IF(E101=F101+G101+H101,"OK","!!!"),0)</f>
        <v>OK</v>
      </c>
    </row>
    <row r="102" spans="2:10" x14ac:dyDescent="0.2">
      <c r="B102" s="523"/>
      <c r="C102" s="512" t="s">
        <v>206</v>
      </c>
      <c r="D102" s="513"/>
      <c r="E102" s="267">
        <f t="shared" si="208"/>
        <v>6350</v>
      </c>
      <c r="F102" s="267">
        <f t="shared" si="209"/>
        <v>1800</v>
      </c>
      <c r="G102" s="267">
        <f t="shared" si="210"/>
        <v>2150</v>
      </c>
      <c r="H102" s="268">
        <f t="shared" si="211"/>
        <v>2400</v>
      </c>
      <c r="J102" s="282" t="str">
        <f t="shared" si="212"/>
        <v>OK</v>
      </c>
    </row>
    <row r="103" spans="2:10" x14ac:dyDescent="0.2">
      <c r="B103" s="523"/>
      <c r="C103" s="512" t="s">
        <v>201</v>
      </c>
      <c r="D103" s="513"/>
      <c r="E103" s="267">
        <f t="shared" si="208"/>
        <v>0</v>
      </c>
      <c r="F103" s="267">
        <f t="shared" si="209"/>
        <v>0</v>
      </c>
      <c r="G103" s="267">
        <f t="shared" si="210"/>
        <v>0</v>
      </c>
      <c r="H103" s="268">
        <f t="shared" si="211"/>
        <v>0</v>
      </c>
      <c r="J103" s="282" t="str">
        <f t="shared" si="212"/>
        <v>OK</v>
      </c>
    </row>
    <row r="104" spans="2:10" x14ac:dyDescent="0.2">
      <c r="B104" s="507"/>
      <c r="C104" s="521" t="s">
        <v>189</v>
      </c>
      <c r="D104" s="522"/>
      <c r="E104" s="265">
        <f>SUM(E99:E103)</f>
        <v>22950</v>
      </c>
      <c r="F104" s="265">
        <f t="shared" ref="F104:H104" si="213">SUM(F99:F103)</f>
        <v>1800</v>
      </c>
      <c r="G104" s="265">
        <f t="shared" si="213"/>
        <v>10450</v>
      </c>
      <c r="H104" s="266">
        <f t="shared" si="213"/>
        <v>10700</v>
      </c>
      <c r="J104" s="282" t="str">
        <f t="shared" si="205"/>
        <v>OK</v>
      </c>
    </row>
    <row r="105" spans="2:10" x14ac:dyDescent="0.2">
      <c r="B105" s="514" t="s">
        <v>181</v>
      </c>
      <c r="C105" s="512" t="s">
        <v>181</v>
      </c>
      <c r="D105" s="513"/>
      <c r="E105" s="267">
        <f>K89</f>
        <v>2000</v>
      </c>
      <c r="F105" s="267">
        <f>T89</f>
        <v>0</v>
      </c>
      <c r="G105" s="267">
        <f>AC89</f>
        <v>0</v>
      </c>
      <c r="H105" s="268">
        <f>AL89</f>
        <v>2000</v>
      </c>
      <c r="J105" s="282" t="str">
        <f t="shared" si="205"/>
        <v>OK</v>
      </c>
    </row>
    <row r="106" spans="2:10" x14ac:dyDescent="0.2">
      <c r="B106" s="515"/>
      <c r="C106" s="516" t="s">
        <v>189</v>
      </c>
      <c r="D106" s="517"/>
      <c r="E106" s="269">
        <f>SUM(E105)</f>
        <v>2000</v>
      </c>
      <c r="F106" s="269">
        <f t="shared" ref="F106:H106" si="214">SUM(F105)</f>
        <v>0</v>
      </c>
      <c r="G106" s="269">
        <f t="shared" si="214"/>
        <v>0</v>
      </c>
      <c r="H106" s="270">
        <f t="shared" si="214"/>
        <v>2000</v>
      </c>
      <c r="J106" s="282" t="str">
        <f t="shared" si="205"/>
        <v>OK</v>
      </c>
    </row>
    <row r="107" spans="2:10" ht="15" customHeight="1" thickBot="1" x14ac:dyDescent="0.25">
      <c r="B107" s="525" t="s">
        <v>6</v>
      </c>
      <c r="C107" s="526"/>
      <c r="D107" s="527"/>
      <c r="E107" s="276">
        <f>SUM(E106,E104,E98,E96,E94)</f>
        <v>63347.5</v>
      </c>
      <c r="F107" s="277">
        <f t="shared" ref="F107:H107" si="215">SUM(F106,F104,F98,F96,F94)</f>
        <v>16981.5</v>
      </c>
      <c r="G107" s="277">
        <f t="shared" si="215"/>
        <v>20695.5</v>
      </c>
      <c r="H107" s="278">
        <f t="shared" si="215"/>
        <v>25670.5</v>
      </c>
      <c r="J107" s="283" t="str">
        <f t="shared" si="205"/>
        <v>OK</v>
      </c>
    </row>
    <row r="108" spans="2:10" ht="13.5" thickTop="1" x14ac:dyDescent="0.2">
      <c r="E108" s="274">
        <f>F107+G107+H107</f>
        <v>63347.5</v>
      </c>
    </row>
    <row r="109" spans="2:10" ht="13.5" thickBot="1" x14ac:dyDescent="0.25"/>
    <row r="110" spans="2:10" ht="14.25" thickTop="1" thickBot="1" x14ac:dyDescent="0.25">
      <c r="D110" s="284" t="s">
        <v>214</v>
      </c>
      <c r="E110" s="279" t="str">
        <f>IF(E107=L89,"OK","!!!")</f>
        <v>OK</v>
      </c>
      <c r="F110" s="279" t="str">
        <f>IF(F107=U89,"OK","!!!")</f>
        <v>OK</v>
      </c>
      <c r="G110" s="279" t="str">
        <f>IF(G107=AD89,"OK","!!!")</f>
        <v>OK</v>
      </c>
      <c r="H110" s="280" t="str">
        <f>IF(H107=AM89,"OK","!!!")</f>
        <v>OK</v>
      </c>
    </row>
    <row r="111" spans="2:10" ht="13.5" thickTop="1" x14ac:dyDescent="0.2"/>
  </sheetData>
  <mergeCells count="58">
    <mergeCell ref="B99:B104"/>
    <mergeCell ref="B105:B106"/>
    <mergeCell ref="C106:D106"/>
    <mergeCell ref="B107:D107"/>
    <mergeCell ref="AI5:AI6"/>
    <mergeCell ref="C104:D104"/>
    <mergeCell ref="C105:D105"/>
    <mergeCell ref="B97:B98"/>
    <mergeCell ref="C97:D97"/>
    <mergeCell ref="C98:D98"/>
    <mergeCell ref="C99:D99"/>
    <mergeCell ref="C100:D100"/>
    <mergeCell ref="C101:D101"/>
    <mergeCell ref="C102:D102"/>
    <mergeCell ref="C103:D103"/>
    <mergeCell ref="AH5:AH6"/>
    <mergeCell ref="AJ5:AK5"/>
    <mergeCell ref="AL5:AL6"/>
    <mergeCell ref="AM5:AM6"/>
    <mergeCell ref="B91:H91"/>
    <mergeCell ref="B93:B94"/>
    <mergeCell ref="W5:X5"/>
    <mergeCell ref="Y5:Y6"/>
    <mergeCell ref="Z5:Z6"/>
    <mergeCell ref="AA5:AB5"/>
    <mergeCell ref="AC5:AC6"/>
    <mergeCell ref="AD5:AD6"/>
    <mergeCell ref="E5:F5"/>
    <mergeCell ref="G5:G6"/>
    <mergeCell ref="H5:H6"/>
    <mergeCell ref="I5:J5"/>
    <mergeCell ref="AF5:AG5"/>
    <mergeCell ref="A5:A6"/>
    <mergeCell ref="B5:B6"/>
    <mergeCell ref="C5:C6"/>
    <mergeCell ref="D5:D6"/>
    <mergeCell ref="B95:B96"/>
    <mergeCell ref="C96:D96"/>
    <mergeCell ref="C92:D92"/>
    <mergeCell ref="C93:D93"/>
    <mergeCell ref="C94:D94"/>
    <mergeCell ref="C95:D95"/>
    <mergeCell ref="Q5:Q6"/>
    <mergeCell ref="R5:S5"/>
    <mergeCell ref="T5:T6"/>
    <mergeCell ref="U5:U6"/>
    <mergeCell ref="K5:K6"/>
    <mergeCell ref="L5:L6"/>
    <mergeCell ref="N5:O5"/>
    <mergeCell ref="P5:P6"/>
    <mergeCell ref="AF1:AK3"/>
    <mergeCell ref="H2:J2"/>
    <mergeCell ref="H3:J3"/>
    <mergeCell ref="A1:A3"/>
    <mergeCell ref="B1:D3"/>
    <mergeCell ref="H1:K1"/>
    <mergeCell ref="N1:S3"/>
    <mergeCell ref="W1:AB3"/>
  </mergeCells>
  <conditionalFormatting sqref="J99:J103">
    <cfRule type="cellIs" dxfId="6" priority="1" operator="equal">
      <formula>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AUX!$A$2:$A$6</xm:f>
          </x14:formula1>
          <xm:sqref>I9:I13 I15:I19 I21:I25 AJ9:AJ13 I45:I59 I63:I70 I76:I78 I80:I87 AA15:AA19 R15:R19 R21:R25 R29:R43 R45:R59 R63:R70 R76:R78 R80:R87 AA21:AA25 AA29:AA43 AA45:AA59 AA63:AA70 AA76:AA78 AA80:AA87 AA9:AA13 R9:R13 AJ15:AJ19 AJ21:AJ25 AJ29:AJ43 AJ45:AJ59 AJ63:AJ70 I29:I43 AJ76:AJ78 AJ80:AJ87 AJ72:AJ74 AA72:AA74 R72:R74 I72:I74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16</vt:i4>
      </vt:variant>
    </vt:vector>
  </HeadingPairs>
  <TitlesOfParts>
    <vt:vector size="16" baseType="lpstr">
      <vt:lpstr>PARTNERS</vt:lpstr>
      <vt:lpstr>IMPLEMENTATION</vt:lpstr>
      <vt:lpstr>STAFF_DAYS</vt:lpstr>
      <vt:lpstr>SUMMARY</vt:lpstr>
      <vt:lpstr>TOTAL_BUDGET</vt:lpstr>
      <vt:lpstr>LP_EIN</vt:lpstr>
      <vt:lpstr>P2_AAR</vt:lpstr>
      <vt:lpstr>P3_CAR</vt:lpstr>
      <vt:lpstr>P4_GDA</vt:lpstr>
      <vt:lpstr>P5_IAS</vt:lpstr>
      <vt:lpstr>P6_VES</vt:lpstr>
      <vt:lpstr>P7_OUL</vt:lpstr>
      <vt:lpstr>P8_PER</vt:lpstr>
      <vt:lpstr>P10_VIL</vt:lpstr>
      <vt:lpstr>P9_TET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Séra Zsolt</dc:creator>
  <cp:lastModifiedBy>Greta Jundulė</cp:lastModifiedBy>
  <dcterms:created xsi:type="dcterms:W3CDTF">2023-03-09T15:16:14Z</dcterms:created>
  <dcterms:modified xsi:type="dcterms:W3CDTF">2023-08-21T11:01:03Z</dcterms:modified>
</cp:coreProperties>
</file>