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KEITIMAI\2023-2025 SVP keitimas\2023-2025 SVP keitimas (spalis)\Sprendimas\"/>
    </mc:Choice>
  </mc:AlternateContent>
  <xr:revisionPtr revIDLastSave="0" documentId="13_ncr:1_{B2E64BA8-083D-4EA4-94EF-92DA159B1C2C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2 programa" sheetId="13" r:id="rId1"/>
  </sheets>
  <definedNames>
    <definedName name="_xlnm.Print_Area" localSheetId="0">'2 programa'!$A$1:$M$88</definedName>
    <definedName name="_xlnm.Print_Titles" localSheetId="0">'2 programa'!$9:$11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1" i="13" l="1"/>
  <c r="G29" i="13"/>
  <c r="H28" i="13" l="1"/>
  <c r="G48" i="13" l="1"/>
  <c r="G27" i="13"/>
  <c r="I85" i="13" l="1"/>
  <c r="I84" i="13"/>
  <c r="H85" i="13"/>
  <c r="H84" i="13"/>
  <c r="G85" i="13"/>
  <c r="G84" i="13"/>
  <c r="H74" i="13"/>
  <c r="I74" i="13"/>
  <c r="G74" i="13"/>
  <c r="Q52" i="13"/>
  <c r="R52" i="13"/>
  <c r="P52" i="13"/>
  <c r="Q51" i="13"/>
  <c r="R51" i="13"/>
  <c r="H48" i="13"/>
  <c r="I48" i="13"/>
  <c r="Q29" i="13"/>
  <c r="R29" i="13"/>
  <c r="R28" i="13"/>
  <c r="R30" i="13" s="1"/>
  <c r="R31" i="13" s="1"/>
  <c r="P28" i="13"/>
  <c r="H27" i="13"/>
  <c r="I27" i="13"/>
  <c r="R17" i="13" s="1"/>
  <c r="Q16" i="13"/>
  <c r="R16" i="13"/>
  <c r="P16" i="13"/>
  <c r="R53" i="13" l="1"/>
  <c r="R54" i="13"/>
  <c r="Q53" i="13"/>
  <c r="Q54" i="13" s="1"/>
  <c r="Q17" i="13"/>
  <c r="P17" i="13"/>
  <c r="I75" i="13"/>
  <c r="H75" i="13"/>
  <c r="G72" i="13"/>
  <c r="G71" i="13"/>
  <c r="G67" i="13"/>
  <c r="G66" i="13"/>
  <c r="G62" i="13"/>
  <c r="G53" i="13"/>
  <c r="H31" i="13"/>
  <c r="Q28" i="13" s="1"/>
  <c r="Q30" i="13" s="1"/>
  <c r="Q31" i="13" s="1"/>
  <c r="G30" i="13"/>
  <c r="P29" i="13" s="1"/>
  <c r="P30" i="13" s="1"/>
  <c r="P31" i="13" s="1"/>
  <c r="P51" i="13" l="1"/>
  <c r="P53" i="13" s="1"/>
  <c r="P54" i="13" s="1"/>
  <c r="I49" i="13"/>
  <c r="I76" i="13" s="1"/>
  <c r="I77" i="13" s="1"/>
  <c r="I83" i="13"/>
  <c r="G83" i="13"/>
  <c r="G49" i="13"/>
  <c r="H83" i="13"/>
  <c r="H49" i="13"/>
  <c r="H76" i="13" s="1"/>
  <c r="H77" i="13" s="1"/>
  <c r="G75" i="13"/>
  <c r="G82" i="13" l="1"/>
  <c r="G86" i="13" s="1"/>
  <c r="I82" i="13"/>
  <c r="I86" i="13" s="1"/>
  <c r="H82" i="13"/>
  <c r="H86" i="13" s="1"/>
  <c r="G76" i="13"/>
  <c r="G77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Autorius</author>
    <author>Audra Cepiene</author>
    <author>Indrė Butenienė</author>
    <author>Snieguolė Kačerauskaitė</author>
    <author>Inga Mikalauskienė</author>
    <author>Snieguole Kacerauskaite</author>
    <author>Rima Ališauskė</author>
    <author>Rima Alisauskaite</author>
  </authors>
  <commentList>
    <comment ref="E17" authorId="0" shapeId="0" xr:uid="{00000000-0006-0000-0100-000001000000}">
      <text>
        <r>
          <rPr>
            <sz val="9"/>
            <color indexed="81"/>
            <rFont val="Tahoma"/>
            <family val="2"/>
            <charset val="186"/>
          </rPr>
          <t>P-1.2.2.1.-1.2.2.3., 1.2.2.6., 2.6.3.1.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</text>
    </comment>
    <comment ref="E19" authorId="1" shapeId="0" xr:uid="{00000000-0006-0000-0100-000002000000}">
      <text>
        <r>
          <rPr>
            <b/>
            <sz val="9"/>
            <color indexed="81"/>
            <rFont val="Tahoma"/>
            <family val="2"/>
            <charset val="186"/>
          </rPr>
          <t>P1 8.1.1.</t>
        </r>
        <r>
          <rPr>
            <sz val="9"/>
            <color indexed="81"/>
            <rFont val="Tahoma"/>
            <family val="2"/>
            <charset val="186"/>
          </rPr>
          <t xml:space="preserve"> Vykdomų Klaipėdos miesto ekonominės plėtros strategijos priemonių dalis (priskirtų Savivaldybei)</t>
        </r>
      </text>
    </comment>
    <comment ref="E20" authorId="1" shapeId="0" xr:uid="{00000000-0006-0000-0100-000003000000}">
      <text>
        <r>
          <rPr>
            <b/>
            <sz val="9"/>
            <color indexed="81"/>
            <rFont val="Tahoma"/>
            <family val="2"/>
            <charset val="186"/>
          </rPr>
          <t>KEPS veiksmų planas iki 2030 m. 7.3.2.</t>
        </r>
        <r>
          <rPr>
            <sz val="9"/>
            <color indexed="81"/>
            <rFont val="Tahoma"/>
            <family val="2"/>
            <charset val="186"/>
          </rPr>
          <t xml:space="preserve"> priemonė „Plėtoti konferencinio turizmo infrastruktūrą"                                                  </t>
        </r>
      </text>
    </comment>
    <comment ref="E22" authorId="2" shapeId="0" xr:uid="{00000000-0006-0000-0100-000004000000}">
      <text>
        <r>
          <rPr>
            <b/>
            <sz val="9"/>
            <color indexed="81"/>
            <rFont val="Tahoma"/>
            <family val="2"/>
            <charset val="186"/>
          </rPr>
          <t>KEPS 4.5.4.</t>
        </r>
        <r>
          <rPr>
            <sz val="9"/>
            <color indexed="81"/>
            <rFont val="Tahoma"/>
            <family val="2"/>
            <charset val="186"/>
          </rPr>
          <t xml:space="preserve"> Įtraukti Klaipėdos turistinius objektus į regioninius turizmo maršrutus ir išnaudoti juos pozicionuojant tarptautiniame kontekste</t>
        </r>
      </text>
    </comment>
    <comment ref="E23" authorId="0" shapeId="0" xr:uid="{00000000-0006-0000-0100-000005000000}">
      <text>
        <r>
          <rPr>
            <sz val="9"/>
            <color indexed="81"/>
            <rFont val="Tahoma"/>
            <family val="2"/>
            <charset val="186"/>
          </rPr>
          <t>P-1.2.1.4.</t>
        </r>
      </text>
    </comment>
    <comment ref="E25" authorId="2" shapeId="0" xr:uid="{00000000-0006-0000-0100-000006000000}">
      <text>
        <r>
          <rPr>
            <b/>
            <sz val="9"/>
            <color indexed="81"/>
            <rFont val="Tahoma"/>
            <family val="2"/>
            <charset val="186"/>
          </rPr>
          <t>KEPS 4.5.4.</t>
        </r>
        <r>
          <rPr>
            <sz val="9"/>
            <color indexed="81"/>
            <rFont val="Tahoma"/>
            <family val="2"/>
            <charset val="186"/>
          </rPr>
          <t xml:space="preserve"> Įtraukti Klaipėdos turistinius objektus į regioninius turizmo maršrutus ir išnaudoti juos pozicionuojant tarptautiniame kontekste</t>
        </r>
      </text>
    </comment>
    <comment ref="E30" authorId="1" shapeId="0" xr:uid="{00000000-0006-0000-0100-000007000000}">
      <text>
        <r>
          <rPr>
            <b/>
            <sz val="9"/>
            <color indexed="81"/>
            <rFont val="Tahoma"/>
            <family val="2"/>
            <charset val="186"/>
          </rPr>
          <t xml:space="preserve">P6. </t>
        </r>
        <r>
          <rPr>
            <sz val="9"/>
            <color indexed="81"/>
            <rFont val="Tahoma"/>
            <family val="2"/>
            <charset val="186"/>
          </rPr>
          <t>KEPS 2030 m.</t>
        </r>
        <r>
          <rPr>
            <b/>
            <sz val="9"/>
            <color indexed="81"/>
            <rFont val="Tahoma"/>
            <family val="2"/>
            <charset val="186"/>
          </rPr>
          <t>,</t>
        </r>
        <r>
          <rPr>
            <sz val="9"/>
            <color indexed="81"/>
            <rFont val="Tahoma"/>
            <family val="2"/>
            <charset val="186"/>
          </rPr>
          <t xml:space="preserve"> 3.1.4 priemonė "Išvystyti piliavietės teritoriją"
</t>
        </r>
        <r>
          <rPr>
            <b/>
            <sz val="9"/>
            <color indexed="81"/>
            <rFont val="Tahoma"/>
            <family val="2"/>
            <charset val="186"/>
          </rPr>
          <t>P1</t>
        </r>
        <r>
          <rPr>
            <sz val="9"/>
            <color indexed="81"/>
            <rFont val="Tahoma"/>
            <family val="2"/>
            <charset val="186"/>
          </rPr>
          <t xml:space="preserve"> 4.1.6. Atstatytas pilies bokštas, vnt.
</t>
        </r>
      </text>
    </comment>
    <comment ref="E33" authorId="1" shapeId="0" xr:uid="{00000000-0006-0000-0100-000008000000}">
      <text>
        <r>
          <rPr>
            <sz val="9"/>
            <color indexed="81"/>
            <rFont val="Tahoma"/>
            <family val="2"/>
            <charset val="186"/>
          </rPr>
          <t>P-3.2.3.3
2020-2028</t>
        </r>
      </text>
    </comment>
    <comment ref="D35" authorId="3" shapeId="0" xr:uid="{00000000-0006-0000-0100-000009000000}">
      <text>
        <r>
          <rPr>
            <sz val="9"/>
            <color indexed="81"/>
            <rFont val="Tahoma"/>
            <family val="2"/>
            <charset val="186"/>
          </rPr>
          <t>Šiuo metu LR Seime yra keičiamas Kurortų įstatymas, kuris nustatys naujas kurortinės vietovės statuso suteikimo sąlygas. Klausimą Seime kuruoja Audrius Petrošius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35" authorId="1" shapeId="0" xr:uid="{00000000-0006-0000-0100-00000A000000}">
      <text>
        <r>
          <rPr>
            <b/>
            <sz val="9"/>
            <color indexed="81"/>
            <rFont val="Tahoma"/>
            <family val="2"/>
            <charset val="186"/>
          </rPr>
          <t xml:space="preserve">P6. </t>
        </r>
        <r>
          <rPr>
            <sz val="9"/>
            <color indexed="81"/>
            <rFont val="Tahoma"/>
            <family val="2"/>
            <charset val="186"/>
          </rPr>
          <t>KEPS iki 2030 metų, 3.1.8 priemonė "Paversti Smiltynę kurortine teritorija"</t>
        </r>
      </text>
    </comment>
    <comment ref="E37" authorId="1" shapeId="0" xr:uid="{00000000-0006-0000-0100-00000B000000}">
      <text>
        <r>
          <rPr>
            <sz val="9"/>
            <color indexed="81"/>
            <rFont val="Tahoma"/>
            <family val="2"/>
            <charset val="186"/>
          </rPr>
          <t>P-1.2.1.1.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>2020-2030</t>
        </r>
      </text>
    </comment>
    <comment ref="E38" authorId="1" shapeId="0" xr:uid="{00000000-0006-0000-0100-00000C000000}">
      <text>
        <r>
          <rPr>
            <sz val="9"/>
            <color indexed="81"/>
            <rFont val="Tahoma"/>
            <family val="2"/>
            <charset val="186"/>
          </rPr>
          <t>P-3.2.3.3
2020-2028</t>
        </r>
      </text>
    </comment>
    <comment ref="E41" authorId="1" shapeId="0" xr:uid="{00000000-0006-0000-0100-00000D000000}">
      <text>
        <r>
          <rPr>
            <sz val="9"/>
            <color indexed="81"/>
            <rFont val="Tahoma"/>
            <family val="2"/>
            <charset val="186"/>
          </rPr>
          <t xml:space="preserve">P-3.2.3.3
</t>
        </r>
      </text>
    </comment>
    <comment ref="E44" authorId="1" shapeId="0" xr:uid="{00000000-0006-0000-0100-00000E000000}">
      <text>
        <r>
          <rPr>
            <b/>
            <sz val="9"/>
            <color indexed="81"/>
            <rFont val="Tahoma"/>
            <family val="2"/>
            <charset val="186"/>
          </rPr>
          <t xml:space="preserve">P6. </t>
        </r>
        <r>
          <rPr>
            <sz val="9"/>
            <color indexed="81"/>
            <rFont val="Tahoma"/>
            <family val="2"/>
            <charset val="186"/>
          </rPr>
          <t>KEPS iki 2030 metų, 3.1.8 priemonė "Paversti Smiltynę kurortine teritorija"</t>
        </r>
      </text>
    </comment>
    <comment ref="J44" authorId="4" shapeId="0" xr:uid="{00000000-0006-0000-0100-00000F000000}">
      <text>
        <r>
          <rPr>
            <sz val="9"/>
            <color indexed="81"/>
            <rFont val="Tahoma"/>
            <family val="2"/>
            <charset val="186"/>
          </rPr>
          <t>Dalinis atsiskaitymas 2024 m. už TP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45" authorId="1" shapeId="0" xr:uid="{00000000-0006-0000-0100-000010000000}">
      <text>
        <r>
          <rPr>
            <sz val="9"/>
            <color indexed="81"/>
            <rFont val="Tahoma"/>
            <family val="2"/>
            <charset val="186"/>
          </rPr>
          <t>P-1.2.1.1.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  <r>
          <rPr>
            <sz val="9"/>
            <color indexed="81"/>
            <rFont val="Tahoma"/>
            <family val="2"/>
            <charset val="186"/>
          </rPr>
          <t>2020-2030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</text>
    </comment>
    <comment ref="D53" authorId="5" shapeId="0" xr:uid="{00000000-0006-0000-0100-000011000000}">
      <text>
        <r>
          <rPr>
            <b/>
            <sz val="9"/>
            <color indexed="81"/>
            <rFont val="Tahoma"/>
            <family val="2"/>
            <charset val="186"/>
          </rPr>
          <t>2021 m. parengta Klaipėdos m. rinkodaros strategija.</t>
        </r>
        <r>
          <rPr>
            <sz val="9"/>
            <color indexed="81"/>
            <rFont val="Tahoma"/>
            <family val="2"/>
            <charset val="186"/>
          </rPr>
          <t xml:space="preserve"> 2021 m. VšĮ "Klaipėda ID" biudžete buvo suplanuotos lėšos </t>
        </r>
        <r>
          <rPr>
            <u/>
            <sz val="9"/>
            <color indexed="81"/>
            <rFont val="Tahoma"/>
            <family val="2"/>
            <charset val="186"/>
          </rPr>
          <t>I strategijos įgyvendinimo etapui, t. y. Gyventojų įtraukimas, naujo identiteto ir įvaizdžio medžiagos sukūrimas ir komunikacija prioritetinėms auditorijoms</t>
        </r>
        <r>
          <rPr>
            <sz val="9"/>
            <color indexed="81"/>
            <rFont val="Tahoma"/>
            <family val="2"/>
            <charset val="186"/>
          </rPr>
          <t xml:space="preserve"> (gyventojai, verslas, turistai). KID įvaizdžio medžiagos sukūrimo paslaugą planuoja įsigyti šiais metais ir 2022 m. I ketv. turėti galutinį produktą. 2022 m. planuojama įgyvendinti </t>
        </r>
        <r>
          <rPr>
            <u/>
            <sz val="9"/>
            <color indexed="81"/>
            <rFont val="Tahoma"/>
            <family val="2"/>
            <charset val="186"/>
          </rPr>
          <t xml:space="preserve">II Rinkodaros strategijos etapą - komunikacija prioritetinėms auditorijoms </t>
        </r>
        <r>
          <rPr>
            <sz val="9"/>
            <color indexed="81"/>
            <rFont val="Tahoma"/>
            <family val="2"/>
            <charset val="186"/>
          </rPr>
          <t xml:space="preserve">(gyventojai, verslas, turistai) bei tęstinė bendra miesto įvaizdžio komunikacija ir fokusuotos kampanijos gyventojų pritraukimui. 2023 m. suplanuotas </t>
        </r>
        <r>
          <rPr>
            <u/>
            <sz val="9"/>
            <color indexed="81"/>
            <rFont val="Tahoma"/>
            <family val="2"/>
            <charset val="186"/>
          </rPr>
          <t>III etapas - tęstinė bendra miesto įvaizdžio komunikacija ir fokusuotos kampanijos verslo segmentų pritraukimui.</t>
        </r>
      </text>
    </comment>
    <comment ref="E53" authorId="1" shapeId="0" xr:uid="{00000000-0006-0000-0100-000012000000}">
      <text>
        <r>
          <rPr>
            <sz val="9"/>
            <color indexed="81"/>
            <rFont val="Tahoma"/>
            <family val="2"/>
            <charset val="186"/>
          </rPr>
          <t xml:space="preserve">P-1.1.1.1., 1.1.1.4., 1.1.1.7., 1.1.1.8., 1.1.3.1., 1.1.2.2., 1.1.3.1., 1.3.3.2., 2.6.3.1.
</t>
        </r>
      </text>
    </comment>
    <comment ref="E54" authorId="1" shapeId="0" xr:uid="{00000000-0006-0000-0100-000013000000}">
      <text>
        <r>
          <rPr>
            <b/>
            <sz val="9"/>
            <color indexed="81"/>
            <rFont val="Tahoma"/>
            <family val="2"/>
            <charset val="186"/>
          </rPr>
          <t>P1</t>
        </r>
        <r>
          <rPr>
            <sz val="9"/>
            <color indexed="81"/>
            <rFont val="Tahoma"/>
            <family val="2"/>
            <charset val="186"/>
          </rPr>
          <t xml:space="preserve"> 8.1.1. Vykdomų Klaipėdos miesto ekonominės plėtros strategijos priemonių dalis (priskirtų Savivaldybei)</t>
        </r>
      </text>
    </comment>
    <comment ref="E55" authorId="1" shapeId="0" xr:uid="{00000000-0006-0000-0100-000014000000}">
      <text>
        <r>
          <rPr>
            <b/>
            <sz val="9"/>
            <color indexed="81"/>
            <rFont val="Tahoma"/>
            <family val="2"/>
            <charset val="186"/>
          </rPr>
          <t>P6.</t>
        </r>
        <r>
          <rPr>
            <sz val="9"/>
            <color indexed="81"/>
            <rFont val="Tahoma"/>
            <family val="2"/>
            <charset val="186"/>
          </rPr>
          <t xml:space="preserve"> Klaipėdos miesto ekonominės plėtros strategija ir įgyvendinimo veiksmų planas iki 2030 metų, 1.2.-1.5 uždaviniai</t>
        </r>
      </text>
    </comment>
    <comment ref="J55" authorId="5" shapeId="0" xr:uid="{00000000-0006-0000-0100-000015000000}">
      <text>
        <r>
          <rPr>
            <sz val="9"/>
            <color indexed="81"/>
            <rFont val="Tahoma"/>
            <family val="2"/>
            <charset val="186"/>
          </rPr>
          <t xml:space="preserve">KID teikia norintiems persikelti į Klaipėdą: „minkštojo nusileidimo“, pagalba darbo paieškose, konsultavimas dėl integracijos ir pan.
</t>
        </r>
      </text>
    </comment>
    <comment ref="E62" authorId="1" shapeId="0" xr:uid="{00000000-0006-0000-0100-000016000000}">
      <text>
        <r>
          <rPr>
            <sz val="9"/>
            <color indexed="81"/>
            <rFont val="Tahoma"/>
            <family val="2"/>
            <charset val="186"/>
          </rPr>
          <t>P-1.1.2.1.; 1.1.2.2.; 1.1.2.3.</t>
        </r>
      </text>
    </comment>
    <comment ref="E63" authorId="1" shapeId="0" xr:uid="{00000000-0006-0000-0100-000017000000}">
      <text>
        <r>
          <rPr>
            <b/>
            <sz val="9"/>
            <color indexed="81"/>
            <rFont val="Tahoma"/>
            <family val="2"/>
            <charset val="186"/>
          </rPr>
          <t>P1</t>
        </r>
        <r>
          <rPr>
            <sz val="9"/>
            <color indexed="81"/>
            <rFont val="Tahoma"/>
            <family val="2"/>
            <charset val="186"/>
          </rPr>
          <t xml:space="preserve"> 4.2.1. SVV rėmimo projektų, įgyvendinamų senamiestyje</t>
        </r>
      </text>
    </comment>
    <comment ref="E64" authorId="1" shapeId="0" xr:uid="{00000000-0006-0000-0100-000018000000}">
      <text>
        <r>
          <rPr>
            <b/>
            <sz val="9"/>
            <color indexed="81"/>
            <rFont val="Tahoma"/>
            <family val="2"/>
            <charset val="186"/>
          </rPr>
          <t xml:space="preserve">P6. </t>
        </r>
        <r>
          <rPr>
            <sz val="9"/>
            <color indexed="81"/>
            <rFont val="Tahoma"/>
            <family val="2"/>
            <charset val="186"/>
          </rPr>
          <t xml:space="preserve">Klaipėdos miesto ekonominės plėtros strategija ir įgyvendinimo veiksmų planas iki 2030 metų, 1.2.-1.5 uždaviniai
</t>
        </r>
      </text>
    </comment>
    <comment ref="E66" authorId="1" shapeId="0" xr:uid="{00000000-0006-0000-0100-000019000000}">
      <text>
        <r>
          <rPr>
            <sz val="9"/>
            <color indexed="81"/>
            <rFont val="Tahoma"/>
            <family val="2"/>
            <charset val="186"/>
          </rPr>
          <t xml:space="preserve">P-1.1.1.8, 1.1.2.3., 1.1.2.4, 2.5.2.2., 2.5.2.5. </t>
        </r>
      </text>
    </comment>
    <comment ref="J66" authorId="5" shapeId="0" xr:uid="{00000000-0006-0000-0100-00001A000000}">
      <text>
        <r>
          <rPr>
            <sz val="9"/>
            <color indexed="81"/>
            <rFont val="Tahoma"/>
            <family val="2"/>
            <charset val="186"/>
          </rPr>
          <t xml:space="preserve">KMT 2021-11-25 spr. T2-275 Paskata kurti naujas darbo vietas paslaugų centruose ir IRT paslaugų įmonėse (vietoj 2019-07-25 Nr. T2-223 „Dėl Paramos teikimo investuotojams Klaipėdos miesto savivaldybės biudžeto lėšomis tvarkos aprašo patvirtinimo“).
</t>
        </r>
      </text>
    </comment>
    <comment ref="K66" authorId="6" shapeId="0" xr:uid="{00000000-0006-0000-0100-00001B000000}">
      <text>
        <r>
          <rPr>
            <b/>
            <sz val="8"/>
            <color indexed="81"/>
            <rFont val="Tahoma"/>
            <family val="2"/>
            <charset val="186"/>
          </rPr>
          <t xml:space="preserve">Omega </t>
        </r>
        <r>
          <rPr>
            <sz val="8"/>
            <color indexed="81"/>
            <rFont val="Tahoma"/>
            <family val="2"/>
            <charset val="186"/>
          </rPr>
          <t>pagal 2022-06-22 sutartį Nr. J9-1967 kompensuojama už 6 darbo vietas (apmokėta 2520,0  Eur sausio mėn. ir 2520,0 Eur mokėjimas liepos mėn.) ir pagal 2023-05-29 sutartį Nr. J9-1916 už 6 darbo vietas (2520,0 Eur mokėjimas lapkričio mėn.)</t>
        </r>
      </text>
    </comment>
    <comment ref="E67" authorId="1" shapeId="0" xr:uid="{00000000-0006-0000-0100-00001C000000}">
      <text>
        <r>
          <rPr>
            <b/>
            <sz val="9"/>
            <color indexed="81"/>
            <rFont val="Tahoma"/>
            <family val="2"/>
            <charset val="186"/>
          </rPr>
          <t>P1, 3.1.1.1.</t>
        </r>
        <r>
          <rPr>
            <sz val="9"/>
            <color indexed="81"/>
            <rFont val="Tahoma"/>
            <family val="2"/>
            <charset val="186"/>
          </rPr>
          <t xml:space="preserve">
Skleisti verslumo idėjas tarp mokinių, studentų ir jaunimo (Suorganizuotų renginių skaičius)
</t>
        </r>
      </text>
    </comment>
    <comment ref="J67" authorId="7" shapeId="0" xr:uid="{00000000-0006-0000-0100-00001D000000}">
      <text>
        <r>
          <rPr>
            <sz val="9"/>
            <color indexed="81"/>
            <rFont val="Tahoma"/>
            <family val="2"/>
            <charset val="186"/>
          </rPr>
          <t xml:space="preserve">2021-11-25 Nr. T2-280 patvirtinta Paskata organizuoti konferencinio turizmo renginius.  </t>
        </r>
      </text>
    </comment>
    <comment ref="K67" authorId="6" shapeId="0" xr:uid="{00000000-0006-0000-0100-00001E000000}">
      <text>
        <r>
          <rPr>
            <sz val="8"/>
            <color indexed="81"/>
            <rFont val="Tahoma"/>
            <family val="2"/>
            <charset val="186"/>
          </rPr>
          <t>2023 m. finansavimas bus tęsiamas ne sezono metu nuo 2023-09-01. Renginiui skiriama ne daugiau kaip  5000,0 Eur.</t>
        </r>
      </text>
    </comment>
    <comment ref="E68" authorId="1" shapeId="0" xr:uid="{00000000-0006-0000-0100-00001F000000}">
      <text>
        <r>
          <rPr>
            <b/>
            <sz val="9"/>
            <color indexed="81"/>
            <rFont val="Tahoma"/>
            <family val="2"/>
            <charset val="186"/>
          </rPr>
          <t>KEPS 2030 7.1.</t>
        </r>
        <r>
          <rPr>
            <sz val="9"/>
            <color indexed="81"/>
            <rFont val="Tahoma"/>
            <family val="2"/>
            <charset val="186"/>
          </rPr>
          <t xml:space="preserve"> „Pritraukti profesinių paslaugų centrus“ 7.1.1. veiksmas „Sukurti patrauklių motyvacinių investicijų pritraukimo paketų pirmiesiems paslaugų centrams: (iki 2030 m. yra numatyta sukurti 25 000 naujų darbo vietų, įgyvendinti 100 naujų TUI projektų bei dvigubai „išauginti“ vidutinį atlyginimą);</t>
        </r>
      </text>
    </comment>
    <comment ref="J68" authorId="5" shapeId="0" xr:uid="{00000000-0006-0000-0100-000020000000}">
      <text>
        <r>
          <rPr>
            <sz val="9"/>
            <color indexed="81"/>
            <rFont val="Tahoma"/>
            <family val="2"/>
            <charset val="186"/>
          </rPr>
          <t xml:space="preserve">KMT patvirtinta "Paskatos pritraukti aukštos profesinės kvalifikacijos specialistus į Klaipėdos miesto savivaldybę administravimo tvarkos aprašas" </t>
        </r>
      </text>
    </comment>
    <comment ref="K68" authorId="6" shapeId="0" xr:uid="{00000000-0006-0000-0100-000021000000}">
      <text>
        <r>
          <rPr>
            <sz val="9"/>
            <color indexed="81"/>
            <rFont val="Tahoma"/>
            <family val="2"/>
            <charset val="186"/>
          </rPr>
          <t>Maksimalus asmens finansavimas 2400,0 Eur</t>
        </r>
      </text>
    </comment>
    <comment ref="K69" authorId="6" shapeId="0" xr:uid="{00000000-0006-0000-0100-000022000000}">
      <text>
        <r>
          <rPr>
            <sz val="8"/>
            <color indexed="81"/>
            <rFont val="Tahoma"/>
            <family val="2"/>
            <charset val="186"/>
          </rPr>
          <t xml:space="preserve">Pagal tvarką galima dalinai finansuoti kelias veiklas, bet ne daugiau kaip 400,0 Eur narystės mokesčių, po 1500,0 Eur: už išradimų patentavimą; už dalyvavimą Lietuvoje organizuojamose parodose; nekiln. turto ar darbo vietos mieste nuomos išlaidas. </t>
        </r>
      </text>
    </comment>
    <comment ref="E72" authorId="0" shapeId="0" xr:uid="{00000000-0006-0000-0100-000023000000}">
      <text>
        <r>
          <rPr>
            <sz val="9"/>
            <color indexed="81"/>
            <rFont val="Tahoma"/>
            <family val="2"/>
            <charset val="186"/>
          </rPr>
          <t xml:space="preserve">P-2.6.2.2., 2.6.3.1.
</t>
        </r>
      </text>
    </comment>
  </commentList>
</comments>
</file>

<file path=xl/sharedStrings.xml><?xml version="1.0" encoding="utf-8"?>
<sst xmlns="http://schemas.openxmlformats.org/spreadsheetml/2006/main" count="183" uniqueCount="105">
  <si>
    <t>Uždavinio kodas</t>
  </si>
  <si>
    <t>Priemonės kodas</t>
  </si>
  <si>
    <t>Finansavimo šaltinis</t>
  </si>
  <si>
    <t>01</t>
  </si>
  <si>
    <t>Iš viso:</t>
  </si>
  <si>
    <t>02</t>
  </si>
  <si>
    <t>Iš viso uždaviniui:</t>
  </si>
  <si>
    <t>Iš viso tikslui:</t>
  </si>
  <si>
    <t>Finansavimo šaltiniai</t>
  </si>
  <si>
    <t>Pavadinimas</t>
  </si>
  <si>
    <t>Finansavimo šaltinių suvestinė</t>
  </si>
  <si>
    <t>SAVIVALDYBĖS  LĖŠOS, IŠ VISO:</t>
  </si>
  <si>
    <t>IŠ VISO:</t>
  </si>
  <si>
    <t xml:space="preserve">Iš viso  veiklos planui: </t>
  </si>
  <si>
    <t>Veiklos plano tikslo kodas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</si>
  <si>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</si>
  <si>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t>SB</t>
  </si>
  <si>
    <t>I</t>
  </si>
  <si>
    <t>Strateginis tikslas 01. Didinti miesto konkurencingumą, kryptingai vystant infrastruktūrą ir sudarant palankias sąlygas verslui</t>
  </si>
  <si>
    <t>Savivaldybės biudžetas, iš jo:</t>
  </si>
  <si>
    <t>tūkst. Eur</t>
  </si>
  <si>
    <t>Aptarnauta turistų (suteikta informacija), tūkst. vnt.</t>
  </si>
  <si>
    <t xml:space="preserve"> TIKSLŲ, UŽDAVINIŲ, PRIEMONIŲ, PRIEMONIŲ IŠLAIDŲ IR PRODUKTO KRITERIJŲ SUVESTINĖ</t>
  </si>
  <si>
    <t>SB(L)</t>
  </si>
  <si>
    <t>Klaipėdos miesto turizmo informacinės sistemos plėtojimas:</t>
  </si>
  <si>
    <t>P6</t>
  </si>
  <si>
    <t xml:space="preserve">Smiltynės turizmo ir rekreacijos schemos priemonių įgyvendinimas </t>
  </si>
  <si>
    <t>P1</t>
  </si>
  <si>
    <r>
      <t>SVV subjektų, kuriems kompensuotos išlaidos</t>
    </r>
    <r>
      <rPr>
        <i/>
        <sz val="10"/>
        <rFont val="Times New Roman"/>
        <family val="1"/>
        <charset val="186"/>
      </rPr>
      <t>,</t>
    </r>
    <r>
      <rPr>
        <sz val="10"/>
        <rFont val="Times New Roman"/>
        <family val="1"/>
        <charset val="186"/>
      </rPr>
      <t xml:space="preserve"> vnt.</t>
    </r>
  </si>
  <si>
    <t>Iš dalies finansuotų verslo projektų, reprezentuojančių Klaipėdos miestą, vnt.</t>
  </si>
  <si>
    <t>Įgyvendinta investicinės aplinkos gerinimo priemonių, vnt.</t>
  </si>
  <si>
    <t>EKONOMINĖS PLĖTROS PROGRAMOS (NR. 02)</t>
  </si>
  <si>
    <t>02 Ekonominės plėtros programa</t>
  </si>
  <si>
    <t>Turistų traukos centrų formavimas gerinant rekreacijos infrastruktūrą:</t>
  </si>
  <si>
    <t>P</t>
  </si>
  <si>
    <t>Klaipėdos miesto ekonominės plėtros strategijos įgyvendinimo veiksmų plano iki 2030 metų priemonių, susijusių su miesto rinkodara, investuotojų pritraukimu, verslumo skatinimu, įgyvendinimas</t>
  </si>
  <si>
    <t>Sudaryti palankias sąlygas turizmui ir verslui vystytis Klaipėdos mieste</t>
  </si>
  <si>
    <t>Plėtoti turizmo ir rekreacijos infrastruktūrą bei paslaugas</t>
  </si>
  <si>
    <t xml:space="preserve">Kompensuota įkurtų darbo vietų, vnt. 
</t>
  </si>
  <si>
    <t xml:space="preserve">Įgyvendinta Klaipėdos žinomumą didinančių rinkodaros priemonių, vnt.  </t>
  </si>
  <si>
    <t>Įgyvendinta Smiltynės žinomumą didinančių priemonių, vnt.</t>
  </si>
  <si>
    <t xml:space="preserve">Klaipėdos miesto verslo paramos ir investicinės aplinkos gerinimo sistemos plėtojimas: </t>
  </si>
  <si>
    <t>Gerinti verslo ir investicinę aplinką Klaipėdos mieste</t>
  </si>
  <si>
    <t xml:space="preserve">Atvykstamojo ir vietinio turizmo skatinimo Klaipėdoje programos įgyvendinimas </t>
  </si>
  <si>
    <t xml:space="preserve">P1 </t>
  </si>
  <si>
    <t>Produkto kriterijaus</t>
  </si>
  <si>
    <t>Priemonės požymis*</t>
  </si>
  <si>
    <t>2024-ųjų metų lėšų projektas</t>
  </si>
  <si>
    <t>2023-ieji metai</t>
  </si>
  <si>
    <t>2024-ieji metai</t>
  </si>
  <si>
    <t>Ekologinio kempingo įrengimas Smiltynėje</t>
  </si>
  <si>
    <t xml:space="preserve">Vietų, kuriose teikiamos sveikatos priežiūros paslaugos Smiltynės teritorijoje, skaičius </t>
  </si>
  <si>
    <r>
      <t xml:space="preserve">Apyvartos lėšų likutis </t>
    </r>
    <r>
      <rPr>
        <b/>
        <sz val="10"/>
        <rFont val="Times New Roman"/>
        <family val="1"/>
        <charset val="186"/>
      </rPr>
      <t>SB(L)</t>
    </r>
  </si>
  <si>
    <t>Kultūros fabriko (KUFA) rezidentų skaičius</t>
  </si>
  <si>
    <t>SVV subjektų, gavusių viešąsias paslaugas, skaičius</t>
  </si>
  <si>
    <t xml:space="preserve">P6 </t>
  </si>
  <si>
    <t>T</t>
  </si>
  <si>
    <t>Atlikta rangos darbų, proc.</t>
  </si>
  <si>
    <t>Istorinių krantinių sutvarkymas</t>
  </si>
  <si>
    <t>Parengtas techninis projektas, vnt.</t>
  </si>
  <si>
    <t>N</t>
  </si>
  <si>
    <t>Inkubuotų verslų skaičius</t>
  </si>
  <si>
    <t>Klaipėdos miesto rinkodaros strategijos įgyvendinimas</t>
  </si>
  <si>
    <t>Įgyvendinta strategija, etapai</t>
  </si>
  <si>
    <t xml:space="preserve">Suorganizuota konferencijų, vnt.
</t>
  </si>
  <si>
    <t xml:space="preserve">Kompensuota į Klaipėdą pritrauktų talentų, skaičius
</t>
  </si>
  <si>
    <t>Aptarnautų kruizų skaičius, vnt.</t>
  </si>
  <si>
    <t>Dalyvauta KEPS 2030 partnerių projektuose, organizuota viešinimo priemonių, vnt.</t>
  </si>
  <si>
    <t>Klaipėdos miesto turizmo plėtros koncepcijos parengimas</t>
  </si>
  <si>
    <t>Verslo plėtros sąlygų gerinimas</t>
  </si>
  <si>
    <t xml:space="preserve">Įgyvendinta priemonių, užtikrinančių efektyvų informacijos teikimą turistams, vnt. </t>
  </si>
  <si>
    <t>Klaipėdos pilies ir bastionų komplekso restauravimas ir atgaivinimas (II etapas, pilies didžiojo bokšto atkūrimas)</t>
  </si>
  <si>
    <t>Klaipėdos pilies ir bastionų komplekso restauravimas ir atgaivinimas (III etapas, vakarinės kurtinos atkūrimas ir įveiklinimas)</t>
  </si>
  <si>
    <t xml:space="preserve">Viešųjų paslaugų smulkiojo ir vidutinio verslo (SVV) subjektams teikimas verslo inkubatoriuje </t>
  </si>
  <si>
    <t>Planas</t>
  </si>
  <si>
    <t xml:space="preserve">Apmokyta pradinių klasių mokytojų, skaičius </t>
  </si>
  <si>
    <t xml:space="preserve">Mokinių, dalyvavusių kūrybinio programavimo užsiėmimuose, skaičius </t>
  </si>
  <si>
    <t>2025-ieji metai</t>
  </si>
  <si>
    <t>Lėšų poreikis biudžetiniams 2023-iesiems metams</t>
  </si>
  <si>
    <t>2025-ųjų metų lėšų projektas</t>
  </si>
  <si>
    <t>Regioninių maršrutų, į kuriuos įtraukta Klaipėda, skaičius</t>
  </si>
  <si>
    <t>Parengtos koncepcijos patvirtinimas, vnt.</t>
  </si>
  <si>
    <t>1</t>
  </si>
  <si>
    <t>Parengta pasiūlymų investuotojams, vnt.</t>
  </si>
  <si>
    <t>Įgyvendintų rinkodaros kampanijų skaičius, vnt.</t>
  </si>
  <si>
    <t>2</t>
  </si>
  <si>
    <t>Nakvynių skaičius Klaipėdos mieste, tūkst. vnt.</t>
  </si>
  <si>
    <t>Įgyvendinta viešinimo priemonių, vnt.</t>
  </si>
  <si>
    <t>Įgyvendinta inovatyvių verslumo skatinimo priemonių, vnt.</t>
  </si>
  <si>
    <t xml:space="preserve">P     </t>
  </si>
  <si>
    <t>Parengta koncepcija, vnt.</t>
  </si>
  <si>
    <t>Įvykdytas architektūrinis konkursas, vnt.</t>
  </si>
  <si>
    <t>Klaipėdos objektų, įtrauktų į regioninius turizmo maršrutus, skaičius, vnt.</t>
  </si>
  <si>
    <t>Klaipėdos turistinių objektų įtraukimas į regioninius turizmo maršrutus, išnaudojant juos miestui pozicijonuoti tarptautiniame kontekste</t>
  </si>
  <si>
    <t xml:space="preserve">2023–2025 M. KLAIPĖDOS MIESTO SAVIVALDYBĖS </t>
  </si>
  <si>
    <t xml:space="preserve">Klaipėdos miesto savivaldybės ekonominės plėtros programos    (Nr. 02) aprašymo              </t>
  </si>
  <si>
    <t>priedas</t>
  </si>
  <si>
    <t>SB'</t>
  </si>
  <si>
    <t>SB(L)'</t>
  </si>
  <si>
    <t>SBL</t>
  </si>
  <si>
    <t xml:space="preserve">Įgyvendinta aukštos kvalifikacijos darbuotojų (talentų) pritraukimo ir (ar) išlaikymo priemonių, vnt. </t>
  </si>
  <si>
    <t>Organizuota priemonių (Ekonominės plėtros tarybos, Įgyvendinimo valdymo grupės bei Rinkodaros tarybos posėdžiai, parengti protokolai ir t. t.), skaičius</t>
  </si>
  <si>
    <t xml:space="preserve">Kūrybinių technologijų (programavimas, 3D modeliavimas, dirbtinis intelektas ir kt.) kompetencijų ugdymas pradinėse mokyklose  </t>
  </si>
  <si>
    <t>Lėšų poreikis biudžetiniams       2023-iesiems metams</t>
  </si>
  <si>
    <t>* N – nauja priemonė, T – tęstinė priemonė, I – investicijų projektas.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</si>
</sst>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[$-409]General"/>
    <numFmt numFmtId="166" formatCode="0.0"/>
  </numFmts>
  <fonts count="29">
    <font>
      <sz val="10"/>
      <name val="Arial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LT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sz val="10"/>
      <name val="Times New Roman"/>
      <family val="1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Arial"/>
      <family val="2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b/>
      <sz val="10"/>
      <name val="Arial"/>
      <family val="2"/>
      <charset val="186"/>
    </font>
    <font>
      <sz val="18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10"/>
      <color rgb="FFFF0000"/>
      <name val="Times New Roman"/>
      <family val="1"/>
      <charset val="186"/>
    </font>
    <font>
      <u/>
      <sz val="9"/>
      <color indexed="81"/>
      <name val="Tahoma"/>
      <family val="2"/>
      <charset val="186"/>
    </font>
    <font>
      <sz val="10"/>
      <color theme="0"/>
      <name val="Times New Roman"/>
      <family val="1"/>
      <charset val="186"/>
    </font>
    <font>
      <sz val="9"/>
      <color theme="0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b/>
      <sz val="8"/>
      <color indexed="81"/>
      <name val="Tahoma"/>
      <family val="2"/>
      <charset val="186"/>
    </font>
    <font>
      <sz val="8"/>
      <color indexed="81"/>
      <name val="Tahoma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1" fillId="0" borderId="0">
      <alignment vertical="center"/>
    </xf>
    <xf numFmtId="165" fontId="21" fillId="0" borderId="0" applyBorder="0" applyProtection="0"/>
  </cellStyleXfs>
  <cellXfs count="517">
    <xf numFmtId="0" fontId="0" fillId="0" borderId="0" xfId="0"/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49" fontId="3" fillId="2" borderId="2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5" fillId="0" borderId="0" xfId="0" applyFont="1"/>
    <xf numFmtId="164" fontId="2" fillId="0" borderId="0" xfId="0" applyNumberFormat="1" applyFont="1" applyAlignment="1">
      <alignment vertical="top"/>
    </xf>
    <xf numFmtId="49" fontId="3" fillId="9" borderId="25" xfId="0" applyNumberFormat="1" applyFont="1" applyFill="1" applyBorder="1" applyAlignment="1">
      <alignment horizontal="center" vertical="top"/>
    </xf>
    <xf numFmtId="49" fontId="3" fillId="9" borderId="37" xfId="0" applyNumberFormat="1" applyFont="1" applyFill="1" applyBorder="1" applyAlignment="1">
      <alignment horizontal="center" vertical="top"/>
    </xf>
    <xf numFmtId="0" fontId="2" fillId="8" borderId="0" xfId="0" applyFont="1" applyFill="1" applyBorder="1" applyAlignment="1">
      <alignment vertical="top"/>
    </xf>
    <xf numFmtId="49" fontId="3" fillId="7" borderId="34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3" fontId="2" fillId="0" borderId="0" xfId="0" applyNumberFormat="1" applyFont="1" applyBorder="1" applyAlignment="1">
      <alignment vertical="top"/>
    </xf>
    <xf numFmtId="49" fontId="3" fillId="11" borderId="7" xfId="0" applyNumberFormat="1" applyFont="1" applyFill="1" applyBorder="1" applyAlignment="1">
      <alignment horizontal="center" vertical="top"/>
    </xf>
    <xf numFmtId="49" fontId="3" fillId="7" borderId="0" xfId="0" applyNumberFormat="1" applyFont="1" applyFill="1" applyBorder="1" applyAlignment="1">
      <alignment horizontal="center" vertical="top" wrapText="1"/>
    </xf>
    <xf numFmtId="49" fontId="3" fillId="12" borderId="25" xfId="0" applyNumberFormat="1" applyFont="1" applyFill="1" applyBorder="1" applyAlignment="1">
      <alignment horizontal="center" vertical="top"/>
    </xf>
    <xf numFmtId="49" fontId="3" fillId="2" borderId="7" xfId="0" applyNumberFormat="1" applyFont="1" applyFill="1" applyBorder="1" applyAlignment="1">
      <alignment horizontal="center" vertical="top"/>
    </xf>
    <xf numFmtId="0" fontId="3" fillId="8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top"/>
    </xf>
    <xf numFmtId="0" fontId="2" fillId="0" borderId="0" xfId="0" applyFont="1" applyFill="1" applyAlignment="1">
      <alignment horizontal="center" vertical="top"/>
    </xf>
    <xf numFmtId="49" fontId="3" fillId="11" borderId="9" xfId="0" applyNumberFormat="1" applyFont="1" applyFill="1" applyBorder="1" applyAlignment="1">
      <alignment horizontal="center" vertical="top"/>
    </xf>
    <xf numFmtId="49" fontId="3" fillId="7" borderId="9" xfId="0" applyNumberFormat="1" applyFont="1" applyFill="1" applyBorder="1" applyAlignment="1">
      <alignment horizontal="center" vertical="top"/>
    </xf>
    <xf numFmtId="0" fontId="2" fillId="8" borderId="3" xfId="0" applyFont="1" applyFill="1" applyBorder="1" applyAlignment="1">
      <alignment horizontal="center" vertical="top" wrapText="1"/>
    </xf>
    <xf numFmtId="0" fontId="18" fillId="8" borderId="47" xfId="0" applyFont="1" applyFill="1" applyBorder="1" applyAlignment="1">
      <alignment horizontal="center" vertical="top" wrapText="1"/>
    </xf>
    <xf numFmtId="0" fontId="3" fillId="8" borderId="52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3" fillId="8" borderId="26" xfId="0" applyFont="1" applyFill="1" applyBorder="1" applyAlignment="1">
      <alignment horizontal="center" vertical="center" wrapText="1"/>
    </xf>
    <xf numFmtId="0" fontId="3" fillId="8" borderId="26" xfId="0" applyFont="1" applyFill="1" applyBorder="1" applyAlignment="1">
      <alignment horizontal="center" vertical="top"/>
    </xf>
    <xf numFmtId="49" fontId="3" fillId="7" borderId="47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vertical="top" wrapText="1"/>
    </xf>
    <xf numFmtId="164" fontId="2" fillId="8" borderId="9" xfId="0" applyNumberFormat="1" applyFont="1" applyFill="1" applyBorder="1" applyAlignment="1">
      <alignment horizontal="center" vertical="top"/>
    </xf>
    <xf numFmtId="164" fontId="2" fillId="8" borderId="11" xfId="0" applyNumberFormat="1" applyFont="1" applyFill="1" applyBorder="1" applyAlignment="1">
      <alignment horizontal="center" vertical="top"/>
    </xf>
    <xf numFmtId="164" fontId="3" fillId="7" borderId="61" xfId="0" applyNumberFormat="1" applyFont="1" applyFill="1" applyBorder="1" applyAlignment="1">
      <alignment horizontal="center" vertical="top"/>
    </xf>
    <xf numFmtId="49" fontId="3" fillId="7" borderId="7" xfId="0" applyNumberFormat="1" applyFont="1" applyFill="1" applyBorder="1" applyAlignment="1">
      <alignment horizontal="center" vertical="top" wrapText="1"/>
    </xf>
    <xf numFmtId="0" fontId="3" fillId="8" borderId="9" xfId="0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vertical="top" wrapText="1"/>
    </xf>
    <xf numFmtId="0" fontId="5" fillId="7" borderId="43" xfId="0" applyFont="1" applyFill="1" applyBorder="1" applyAlignment="1">
      <alignment horizontal="center" vertical="center"/>
    </xf>
    <xf numFmtId="0" fontId="3" fillId="8" borderId="52" xfId="0" applyFont="1" applyFill="1" applyBorder="1" applyAlignment="1">
      <alignment horizontal="center" vertical="top" wrapText="1"/>
    </xf>
    <xf numFmtId="0" fontId="3" fillId="8" borderId="26" xfId="0" applyFont="1" applyFill="1" applyBorder="1" applyAlignment="1">
      <alignment horizontal="center" vertical="top" wrapText="1"/>
    </xf>
    <xf numFmtId="164" fontId="2" fillId="8" borderId="17" xfId="0" applyNumberFormat="1" applyFont="1" applyFill="1" applyBorder="1" applyAlignment="1">
      <alignment horizontal="center" vertical="top"/>
    </xf>
    <xf numFmtId="0" fontId="3" fillId="8" borderId="52" xfId="0" applyFont="1" applyFill="1" applyBorder="1" applyAlignment="1">
      <alignment horizontal="center" vertical="center" wrapText="1"/>
    </xf>
    <xf numFmtId="49" fontId="3" fillId="7" borderId="43" xfId="0" applyNumberFormat="1" applyFont="1" applyFill="1" applyBorder="1" applyAlignment="1">
      <alignment horizontal="center" vertical="top" wrapText="1"/>
    </xf>
    <xf numFmtId="0" fontId="2" fillId="0" borderId="36" xfId="0" applyFont="1" applyBorder="1" applyAlignment="1">
      <alignment vertical="top"/>
    </xf>
    <xf numFmtId="0" fontId="5" fillId="8" borderId="1" xfId="0" applyFont="1" applyFill="1" applyBorder="1" applyAlignment="1">
      <alignment horizontal="left" vertical="top" wrapText="1"/>
    </xf>
    <xf numFmtId="0" fontId="5" fillId="8" borderId="59" xfId="0" applyFont="1" applyFill="1" applyBorder="1" applyAlignment="1">
      <alignment horizontal="left" vertical="top" wrapText="1"/>
    </xf>
    <xf numFmtId="49" fontId="2" fillId="8" borderId="48" xfId="0" applyNumberFormat="1" applyFont="1" applyFill="1" applyBorder="1" applyAlignment="1">
      <alignment horizontal="center" vertical="top" wrapText="1"/>
    </xf>
    <xf numFmtId="0" fontId="2" fillId="8" borderId="17" xfId="0" applyFont="1" applyFill="1" applyBorder="1" applyAlignment="1">
      <alignment horizontal="center" vertical="center" textRotation="90" wrapText="1"/>
    </xf>
    <xf numFmtId="0" fontId="2" fillId="8" borderId="59" xfId="0" applyFont="1" applyFill="1" applyBorder="1" applyAlignment="1">
      <alignment horizontal="center" vertical="center" textRotation="90" wrapText="1"/>
    </xf>
    <xf numFmtId="0" fontId="2" fillId="0" borderId="33" xfId="0" applyFont="1" applyFill="1" applyBorder="1" applyAlignment="1">
      <alignment horizontal="center" vertical="top"/>
    </xf>
    <xf numFmtId="166" fontId="2" fillId="8" borderId="43" xfId="0" applyNumberFormat="1" applyFont="1" applyFill="1" applyBorder="1" applyAlignment="1">
      <alignment horizontal="center" vertical="top"/>
    </xf>
    <xf numFmtId="0" fontId="2" fillId="0" borderId="16" xfId="0" applyFont="1" applyBorder="1" applyAlignment="1">
      <alignment vertical="top"/>
    </xf>
    <xf numFmtId="164" fontId="2" fillId="8" borderId="49" xfId="0" applyNumberFormat="1" applyFont="1" applyFill="1" applyBorder="1" applyAlignment="1">
      <alignment horizontal="center" vertical="top"/>
    </xf>
    <xf numFmtId="164" fontId="3" fillId="7" borderId="59" xfId="0" applyNumberFormat="1" applyFont="1" applyFill="1" applyBorder="1" applyAlignment="1">
      <alignment horizontal="center" vertical="top"/>
    </xf>
    <xf numFmtId="164" fontId="3" fillId="2" borderId="20" xfId="0" applyNumberFormat="1" applyFont="1" applyFill="1" applyBorder="1" applyAlignment="1">
      <alignment horizontal="center" vertical="top"/>
    </xf>
    <xf numFmtId="164" fontId="3" fillId="7" borderId="64" xfId="0" applyNumberFormat="1" applyFont="1" applyFill="1" applyBorder="1" applyAlignment="1">
      <alignment horizontal="center" vertical="top"/>
    </xf>
    <xf numFmtId="164" fontId="3" fillId="2" borderId="25" xfId="0" applyNumberFormat="1" applyFont="1" applyFill="1" applyBorder="1" applyAlignment="1">
      <alignment horizontal="center" vertical="top"/>
    </xf>
    <xf numFmtId="164" fontId="3" fillId="2" borderId="65" xfId="0" applyNumberFormat="1" applyFont="1" applyFill="1" applyBorder="1" applyAlignment="1">
      <alignment horizontal="center" vertical="top"/>
    </xf>
    <xf numFmtId="164" fontId="2" fillId="8" borderId="45" xfId="0" applyNumberFormat="1" applyFont="1" applyFill="1" applyBorder="1" applyAlignment="1">
      <alignment horizontal="center" vertical="top"/>
    </xf>
    <xf numFmtId="164" fontId="3" fillId="12" borderId="25" xfId="0" applyNumberFormat="1" applyFont="1" applyFill="1" applyBorder="1" applyAlignment="1">
      <alignment horizontal="center" vertical="top"/>
    </xf>
    <xf numFmtId="0" fontId="18" fillId="0" borderId="25" xfId="0" applyFont="1" applyBorder="1" applyAlignment="1">
      <alignment horizontal="center" vertical="center" textRotation="90" wrapText="1"/>
    </xf>
    <xf numFmtId="0" fontId="18" fillId="0" borderId="2" xfId="0" applyFont="1" applyBorder="1" applyAlignment="1">
      <alignment horizontal="center" vertical="center" textRotation="90" wrapText="1"/>
    </xf>
    <xf numFmtId="0" fontId="18" fillId="0" borderId="21" xfId="0" applyFont="1" applyBorder="1" applyAlignment="1">
      <alignment horizontal="center" vertical="center" textRotation="90" wrapText="1"/>
    </xf>
    <xf numFmtId="164" fontId="3" fillId="4" borderId="31" xfId="0" applyNumberFormat="1" applyFont="1" applyFill="1" applyBorder="1" applyAlignment="1">
      <alignment horizontal="center" vertical="top" wrapText="1"/>
    </xf>
    <xf numFmtId="164" fontId="3" fillId="7" borderId="23" xfId="0" applyNumberFormat="1" applyFont="1" applyFill="1" applyBorder="1" applyAlignment="1">
      <alignment horizontal="center" vertical="top" wrapText="1"/>
    </xf>
    <xf numFmtId="164" fontId="2" fillId="0" borderId="42" xfId="0" applyNumberFormat="1" applyFont="1" applyBorder="1" applyAlignment="1">
      <alignment horizontal="center" vertical="top"/>
    </xf>
    <xf numFmtId="164" fontId="2" fillId="7" borderId="23" xfId="0" applyNumberFormat="1" applyFont="1" applyFill="1" applyBorder="1" applyAlignment="1">
      <alignment horizontal="center" vertical="top" wrapText="1"/>
    </xf>
    <xf numFmtId="164" fontId="3" fillId="5" borderId="38" xfId="0" applyNumberFormat="1" applyFont="1" applyFill="1" applyBorder="1" applyAlignment="1">
      <alignment horizontal="center" vertical="top"/>
    </xf>
    <xf numFmtId="164" fontId="3" fillId="4" borderId="70" xfId="0" applyNumberFormat="1" applyFont="1" applyFill="1" applyBorder="1" applyAlignment="1">
      <alignment horizontal="center" vertical="top" wrapText="1"/>
    </xf>
    <xf numFmtId="164" fontId="3" fillId="7" borderId="8" xfId="0" applyNumberFormat="1" applyFont="1" applyFill="1" applyBorder="1" applyAlignment="1">
      <alignment horizontal="center" vertical="top" wrapText="1"/>
    </xf>
    <xf numFmtId="164" fontId="2" fillId="0" borderId="53" xfId="0" applyNumberFormat="1" applyFont="1" applyBorder="1" applyAlignment="1">
      <alignment horizontal="center" vertical="top"/>
    </xf>
    <xf numFmtId="164" fontId="2" fillId="7" borderId="8" xfId="0" applyNumberFormat="1" applyFont="1" applyFill="1" applyBorder="1" applyAlignment="1">
      <alignment horizontal="center" vertical="top" wrapText="1"/>
    </xf>
    <xf numFmtId="164" fontId="3" fillId="5" borderId="6" xfId="0" applyNumberFormat="1" applyFont="1" applyFill="1" applyBorder="1" applyAlignment="1">
      <alignment horizontal="center" vertical="top"/>
    </xf>
    <xf numFmtId="164" fontId="3" fillId="4" borderId="68" xfId="0" applyNumberFormat="1" applyFont="1" applyFill="1" applyBorder="1" applyAlignment="1">
      <alignment horizontal="center" vertical="top" wrapText="1"/>
    </xf>
    <xf numFmtId="164" fontId="3" fillId="7" borderId="1" xfId="0" applyNumberFormat="1" applyFont="1" applyFill="1" applyBorder="1" applyAlignment="1">
      <alignment horizontal="center" vertical="top" wrapText="1"/>
    </xf>
    <xf numFmtId="164" fontId="2" fillId="0" borderId="17" xfId="0" applyNumberFormat="1" applyFont="1" applyBorder="1" applyAlignment="1">
      <alignment horizontal="center" vertical="top"/>
    </xf>
    <xf numFmtId="164" fontId="2" fillId="7" borderId="1" xfId="0" applyNumberFormat="1" applyFont="1" applyFill="1" applyBorder="1" applyAlignment="1">
      <alignment horizontal="center" vertical="top" wrapText="1"/>
    </xf>
    <xf numFmtId="164" fontId="3" fillId="5" borderId="7" xfId="0" applyNumberFormat="1" applyFont="1" applyFill="1" applyBorder="1" applyAlignment="1">
      <alignment horizontal="center" vertical="top"/>
    </xf>
    <xf numFmtId="0" fontId="2" fillId="0" borderId="64" xfId="0" applyFont="1" applyBorder="1" applyAlignment="1">
      <alignment horizontal="center" vertical="center" textRotation="90"/>
    </xf>
    <xf numFmtId="0" fontId="5" fillId="8" borderId="49" xfId="0" applyFont="1" applyFill="1" applyBorder="1" applyAlignment="1">
      <alignment vertical="top" wrapText="1"/>
    </xf>
    <xf numFmtId="0" fontId="2" fillId="3" borderId="71" xfId="2" applyFont="1" applyFill="1" applyBorder="1" applyAlignment="1">
      <alignment horizontal="center" vertical="top"/>
    </xf>
    <xf numFmtId="0" fontId="2" fillId="8" borderId="49" xfId="0" applyFont="1" applyFill="1" applyBorder="1" applyAlignment="1">
      <alignment vertical="top" wrapText="1"/>
    </xf>
    <xf numFmtId="0" fontId="2" fillId="8" borderId="72" xfId="0" applyFont="1" applyFill="1" applyBorder="1" applyAlignment="1">
      <alignment horizontal="left" vertical="top" wrapText="1"/>
    </xf>
    <xf numFmtId="0" fontId="2" fillId="8" borderId="12" xfId="0" applyFont="1" applyFill="1" applyBorder="1" applyAlignment="1">
      <alignment vertical="top" wrapText="1"/>
    </xf>
    <xf numFmtId="0" fontId="2" fillId="8" borderId="49" xfId="0" applyFont="1" applyFill="1" applyBorder="1" applyAlignment="1">
      <alignment horizontal="center" vertical="top" wrapText="1"/>
    </xf>
    <xf numFmtId="0" fontId="2" fillId="8" borderId="49" xfId="0" applyFont="1" applyFill="1" applyBorder="1" applyAlignment="1">
      <alignment horizontal="center" vertical="top"/>
    </xf>
    <xf numFmtId="0" fontId="12" fillId="8" borderId="62" xfId="0" applyFont="1" applyFill="1" applyBorder="1" applyAlignment="1">
      <alignment vertical="top" wrapText="1"/>
    </xf>
    <xf numFmtId="0" fontId="2" fillId="8" borderId="71" xfId="0" applyFont="1" applyFill="1" applyBorder="1" applyAlignment="1">
      <alignment horizontal="center" vertical="top"/>
    </xf>
    <xf numFmtId="0" fontId="2" fillId="0" borderId="72" xfId="0" applyFont="1" applyFill="1" applyBorder="1" applyAlignment="1">
      <alignment horizontal="left" vertical="top" wrapText="1"/>
    </xf>
    <xf numFmtId="0" fontId="2" fillId="3" borderId="78" xfId="2" applyFont="1" applyFill="1" applyBorder="1" applyAlignment="1">
      <alignment horizontal="center" vertical="top"/>
    </xf>
    <xf numFmtId="0" fontId="2" fillId="8" borderId="17" xfId="0" applyFont="1" applyFill="1" applyBorder="1" applyAlignment="1">
      <alignment vertical="top" wrapText="1"/>
    </xf>
    <xf numFmtId="0" fontId="2" fillId="8" borderId="51" xfId="0" applyFont="1" applyFill="1" applyBorder="1" applyAlignment="1">
      <alignment horizontal="center" vertical="top" wrapText="1"/>
    </xf>
    <xf numFmtId="0" fontId="2" fillId="8" borderId="9" xfId="0" applyFont="1" applyFill="1" applyBorder="1" applyAlignment="1">
      <alignment horizontal="center" vertical="top" wrapText="1"/>
    </xf>
    <xf numFmtId="0" fontId="2" fillId="8" borderId="9" xfId="0" applyFont="1" applyFill="1" applyBorder="1" applyAlignment="1">
      <alignment horizontal="center" vertical="top"/>
    </xf>
    <xf numFmtId="0" fontId="2" fillId="8" borderId="78" xfId="0" applyFont="1" applyFill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2" fillId="8" borderId="72" xfId="0" applyFont="1" applyFill="1" applyBorder="1" applyAlignment="1">
      <alignment horizontal="center" vertical="top" wrapText="1"/>
    </xf>
    <xf numFmtId="164" fontId="2" fillId="8" borderId="80" xfId="0" applyNumberFormat="1" applyFont="1" applyFill="1" applyBorder="1" applyAlignment="1">
      <alignment horizontal="center" vertical="top"/>
    </xf>
    <xf numFmtId="0" fontId="3" fillId="8" borderId="9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horizontal="center" vertical="top"/>
    </xf>
    <xf numFmtId="49" fontId="3" fillId="7" borderId="26" xfId="0" applyNumberFormat="1" applyFont="1" applyFill="1" applyBorder="1" applyAlignment="1">
      <alignment horizontal="center" vertical="top"/>
    </xf>
    <xf numFmtId="0" fontId="3" fillId="7" borderId="62" xfId="0" applyFont="1" applyFill="1" applyBorder="1" applyAlignment="1">
      <alignment horizontal="center" vertical="top"/>
    </xf>
    <xf numFmtId="0" fontId="8" fillId="8" borderId="12" xfId="0" applyFont="1" applyFill="1" applyBorder="1" applyAlignment="1">
      <alignment horizontal="left" vertical="top" wrapText="1"/>
    </xf>
    <xf numFmtId="0" fontId="3" fillId="8" borderId="17" xfId="0" applyFont="1" applyFill="1" applyBorder="1" applyAlignment="1">
      <alignment horizontal="center" vertical="top"/>
    </xf>
    <xf numFmtId="0" fontId="2" fillId="7" borderId="23" xfId="0" applyFont="1" applyFill="1" applyBorder="1" applyAlignment="1">
      <alignment horizontal="left" vertical="top" wrapText="1"/>
    </xf>
    <xf numFmtId="49" fontId="3" fillId="7" borderId="43" xfId="0" applyNumberFormat="1" applyFont="1" applyFill="1" applyBorder="1" applyAlignment="1">
      <alignment horizontal="center" vertical="top"/>
    </xf>
    <xf numFmtId="0" fontId="2" fillId="8" borderId="55" xfId="0" applyFont="1" applyFill="1" applyBorder="1" applyAlignment="1">
      <alignment horizontal="center" vertical="top"/>
    </xf>
    <xf numFmtId="0" fontId="2" fillId="8" borderId="86" xfId="0" applyFont="1" applyFill="1" applyBorder="1" applyAlignment="1">
      <alignment horizontal="center" vertical="top"/>
    </xf>
    <xf numFmtId="0" fontId="3" fillId="8" borderId="82" xfId="0" applyFont="1" applyFill="1" applyBorder="1" applyAlignment="1">
      <alignment horizontal="center" vertical="center" wrapText="1"/>
    </xf>
    <xf numFmtId="49" fontId="6" fillId="6" borderId="31" xfId="0" applyNumberFormat="1" applyFont="1" applyFill="1" applyBorder="1" applyAlignment="1">
      <alignment horizontal="left" vertical="top" wrapText="1"/>
    </xf>
    <xf numFmtId="0" fontId="2" fillId="8" borderId="45" xfId="0" applyFont="1" applyFill="1" applyBorder="1" applyAlignment="1">
      <alignment horizontal="center" vertical="top" wrapText="1"/>
    </xf>
    <xf numFmtId="0" fontId="2" fillId="8" borderId="50" xfId="0" applyFont="1" applyFill="1" applyBorder="1" applyAlignment="1">
      <alignment horizontal="center" vertical="top" wrapText="1"/>
    </xf>
    <xf numFmtId="0" fontId="2" fillId="8" borderId="12" xfId="0" applyFont="1" applyFill="1" applyBorder="1" applyAlignment="1">
      <alignment horizontal="center" vertical="top"/>
    </xf>
    <xf numFmtId="166" fontId="2" fillId="8" borderId="9" xfId="0" applyNumberFormat="1" applyFont="1" applyFill="1" applyBorder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2" fillId="0" borderId="69" xfId="0" applyFont="1" applyBorder="1" applyAlignment="1">
      <alignment horizontal="center" vertical="center" textRotation="90"/>
    </xf>
    <xf numFmtId="0" fontId="2" fillId="0" borderId="67" xfId="0" applyFont="1" applyBorder="1" applyAlignment="1">
      <alignment horizontal="center" vertical="center" textRotation="90"/>
    </xf>
    <xf numFmtId="164" fontId="2" fillId="12" borderId="44" xfId="0" applyNumberFormat="1" applyFont="1" applyFill="1" applyBorder="1" applyAlignment="1">
      <alignment horizontal="left" vertical="top" wrapText="1"/>
    </xf>
    <xf numFmtId="164" fontId="2" fillId="12" borderId="66" xfId="0" applyNumberFormat="1" applyFont="1" applyFill="1" applyBorder="1" applyAlignment="1">
      <alignment horizontal="left" vertical="top" wrapText="1"/>
    </xf>
    <xf numFmtId="164" fontId="2" fillId="9" borderId="22" xfId="0" applyNumberFormat="1" applyFont="1" applyFill="1" applyBorder="1" applyAlignment="1">
      <alignment horizontal="left" vertical="top" wrapText="1"/>
    </xf>
    <xf numFmtId="164" fontId="2" fillId="9" borderId="23" xfId="0" applyNumberFormat="1" applyFont="1" applyFill="1" applyBorder="1" applyAlignment="1">
      <alignment horizontal="left" vertical="top" wrapText="1"/>
    </xf>
    <xf numFmtId="164" fontId="3" fillId="11" borderId="25" xfId="0" applyNumberFormat="1" applyFont="1" applyFill="1" applyBorder="1" applyAlignment="1">
      <alignment horizontal="center" vertical="top"/>
    </xf>
    <xf numFmtId="0" fontId="5" fillId="8" borderId="7" xfId="0" applyFont="1" applyFill="1" applyBorder="1" applyAlignment="1">
      <alignment horizontal="left" vertical="top" wrapText="1"/>
    </xf>
    <xf numFmtId="0" fontId="1" fillId="8" borderId="7" xfId="0" applyFont="1" applyFill="1" applyBorder="1" applyAlignment="1">
      <alignment horizontal="center" vertical="center" textRotation="90" wrapText="1"/>
    </xf>
    <xf numFmtId="0" fontId="3" fillId="8" borderId="47" xfId="0" applyFont="1" applyFill="1" applyBorder="1" applyAlignment="1">
      <alignment horizontal="center" vertical="top"/>
    </xf>
    <xf numFmtId="0" fontId="2" fillId="8" borderId="58" xfId="0" applyFont="1" applyFill="1" applyBorder="1" applyAlignment="1">
      <alignment horizontal="center" vertical="top" wrapText="1"/>
    </xf>
    <xf numFmtId="0" fontId="2" fillId="8" borderId="43" xfId="0" applyFont="1" applyFill="1" applyBorder="1" applyAlignment="1">
      <alignment horizontal="center" vertical="top" wrapText="1"/>
    </xf>
    <xf numFmtId="0" fontId="2" fillId="8" borderId="17" xfId="0" applyFont="1" applyFill="1" applyBorder="1" applyAlignment="1">
      <alignment horizontal="center" vertical="top" wrapText="1"/>
    </xf>
    <xf numFmtId="0" fontId="2" fillId="8" borderId="85" xfId="0" applyFont="1" applyFill="1" applyBorder="1" applyAlignment="1">
      <alignment horizontal="center" vertical="top"/>
    </xf>
    <xf numFmtId="0" fontId="2" fillId="8" borderId="85" xfId="0" applyFont="1" applyFill="1" applyBorder="1" applyAlignment="1">
      <alignment vertical="top" wrapText="1"/>
    </xf>
    <xf numFmtId="0" fontId="2" fillId="8" borderId="77" xfId="1" applyFont="1" applyFill="1" applyBorder="1" applyAlignment="1">
      <alignment horizontal="center" vertical="top"/>
    </xf>
    <xf numFmtId="1" fontId="2" fillId="8" borderId="86" xfId="2" applyNumberFormat="1" applyFont="1" applyFill="1" applyBorder="1" applyAlignment="1">
      <alignment horizontal="center" vertical="top"/>
    </xf>
    <xf numFmtId="0" fontId="12" fillId="8" borderId="32" xfId="0" applyFont="1" applyFill="1" applyBorder="1" applyAlignment="1">
      <alignment vertical="top" wrapText="1"/>
    </xf>
    <xf numFmtId="0" fontId="2" fillId="10" borderId="36" xfId="0" applyFont="1" applyFill="1" applyBorder="1" applyAlignment="1">
      <alignment vertical="top" wrapText="1"/>
    </xf>
    <xf numFmtId="0" fontId="2" fillId="8" borderId="40" xfId="0" applyFont="1" applyFill="1" applyBorder="1" applyAlignment="1">
      <alignment vertical="top" wrapText="1"/>
    </xf>
    <xf numFmtId="0" fontId="2" fillId="0" borderId="57" xfId="0" applyFont="1" applyBorder="1" applyAlignment="1">
      <alignment horizontal="left" vertical="top" wrapText="1"/>
    </xf>
    <xf numFmtId="0" fontId="2" fillId="0" borderId="89" xfId="0" applyFont="1" applyBorder="1" applyAlignment="1">
      <alignment horizontal="left" vertical="top" wrapText="1"/>
    </xf>
    <xf numFmtId="0" fontId="2" fillId="8" borderId="90" xfId="0" applyFont="1" applyFill="1" applyBorder="1" applyAlignment="1">
      <alignment horizontal="center" vertical="top"/>
    </xf>
    <xf numFmtId="0" fontId="12" fillId="8" borderId="58" xfId="0" applyFont="1" applyFill="1" applyBorder="1" applyAlignment="1">
      <alignment horizontal="center" vertical="top" wrapText="1"/>
    </xf>
    <xf numFmtId="0" fontId="8" fillId="8" borderId="28" xfId="0" applyFont="1" applyFill="1" applyBorder="1" applyAlignment="1">
      <alignment horizontal="left" vertical="top" wrapText="1"/>
    </xf>
    <xf numFmtId="0" fontId="2" fillId="8" borderId="75" xfId="0" applyFont="1" applyFill="1" applyBorder="1" applyAlignment="1">
      <alignment horizontal="center" vertical="top"/>
    </xf>
    <xf numFmtId="0" fontId="2" fillId="8" borderId="8" xfId="0" applyFont="1" applyFill="1" applyBorder="1" applyAlignment="1">
      <alignment horizontal="center" vertical="top"/>
    </xf>
    <xf numFmtId="0" fontId="2" fillId="8" borderId="1" xfId="0" applyFont="1" applyFill="1" applyBorder="1" applyAlignment="1">
      <alignment horizontal="center" vertical="top"/>
    </xf>
    <xf numFmtId="0" fontId="2" fillId="8" borderId="63" xfId="0" applyFont="1" applyFill="1" applyBorder="1" applyAlignment="1">
      <alignment horizontal="center" vertical="top"/>
    </xf>
    <xf numFmtId="0" fontId="3" fillId="8" borderId="51" xfId="0" applyFont="1" applyFill="1" applyBorder="1" applyAlignment="1">
      <alignment horizontal="center" vertical="top"/>
    </xf>
    <xf numFmtId="0" fontId="2" fillId="8" borderId="82" xfId="0" applyFont="1" applyFill="1" applyBorder="1" applyAlignment="1">
      <alignment horizontal="center" vertical="top"/>
    </xf>
    <xf numFmtId="0" fontId="12" fillId="8" borderId="79" xfId="0" applyFont="1" applyFill="1" applyBorder="1" applyAlignment="1">
      <alignment horizontal="center" vertical="top" wrapText="1"/>
    </xf>
    <xf numFmtId="1" fontId="2" fillId="0" borderId="49" xfId="0" applyNumberFormat="1" applyFont="1" applyBorder="1" applyAlignment="1">
      <alignment horizontal="center" vertical="top"/>
    </xf>
    <xf numFmtId="1" fontId="2" fillId="3" borderId="55" xfId="2" applyNumberFormat="1" applyFont="1" applyFill="1" applyBorder="1" applyAlignment="1">
      <alignment horizontal="center" vertical="top"/>
    </xf>
    <xf numFmtId="0" fontId="2" fillId="8" borderId="87" xfId="0" applyFont="1" applyFill="1" applyBorder="1" applyAlignment="1">
      <alignment horizontal="center" vertical="top"/>
    </xf>
    <xf numFmtId="49" fontId="2" fillId="8" borderId="49" xfId="0" applyNumberFormat="1" applyFont="1" applyFill="1" applyBorder="1" applyAlignment="1">
      <alignment horizontal="center" vertical="top" wrapText="1"/>
    </xf>
    <xf numFmtId="0" fontId="2" fillId="8" borderId="3" xfId="0" applyFont="1" applyFill="1" applyBorder="1" applyAlignment="1">
      <alignment horizontal="center" vertical="top"/>
    </xf>
    <xf numFmtId="49" fontId="3" fillId="9" borderId="64" xfId="0" applyNumberFormat="1" applyFont="1" applyFill="1" applyBorder="1" applyAlignment="1">
      <alignment horizontal="center" vertical="top"/>
    </xf>
    <xf numFmtId="49" fontId="3" fillId="2" borderId="59" xfId="0" applyNumberFormat="1" applyFont="1" applyFill="1" applyBorder="1" applyAlignment="1">
      <alignment horizontal="center" vertical="top"/>
    </xf>
    <xf numFmtId="0" fontId="2" fillId="11" borderId="44" xfId="2" applyFont="1" applyFill="1" applyBorder="1" applyAlignment="1">
      <alignment horizontal="center" vertical="top"/>
    </xf>
    <xf numFmtId="0" fontId="2" fillId="11" borderId="66" xfId="2" applyFont="1" applyFill="1" applyBorder="1" applyAlignment="1">
      <alignment horizontal="center" vertical="top"/>
    </xf>
    <xf numFmtId="0" fontId="2" fillId="8" borderId="84" xfId="0" applyFont="1" applyFill="1" applyBorder="1" applyAlignment="1">
      <alignment horizontal="center" vertical="top"/>
    </xf>
    <xf numFmtId="164" fontId="2" fillId="8" borderId="0" xfId="0" applyNumberFormat="1" applyFont="1" applyFill="1" applyBorder="1" applyAlignment="1">
      <alignment horizontal="center" vertical="top"/>
    </xf>
    <xf numFmtId="49" fontId="3" fillId="9" borderId="6" xfId="0" applyNumberFormat="1" applyFont="1" applyFill="1" applyBorder="1" applyAlignment="1">
      <alignment horizontal="center" vertical="top"/>
    </xf>
    <xf numFmtId="164" fontId="3" fillId="9" borderId="19" xfId="0" applyNumberFormat="1" applyFont="1" applyFill="1" applyBorder="1" applyAlignment="1">
      <alignment horizontal="center" vertical="top"/>
    </xf>
    <xf numFmtId="164" fontId="3" fillId="12" borderId="20" xfId="0" applyNumberFormat="1" applyFont="1" applyFill="1" applyBorder="1" applyAlignment="1">
      <alignment horizontal="center" vertical="top"/>
    </xf>
    <xf numFmtId="164" fontId="3" fillId="12" borderId="65" xfId="0" applyNumberFormat="1" applyFont="1" applyFill="1" applyBorder="1" applyAlignment="1">
      <alignment horizontal="center" vertical="top"/>
    </xf>
    <xf numFmtId="0" fontId="2" fillId="8" borderId="90" xfId="1" applyFont="1" applyFill="1" applyBorder="1" applyAlignment="1">
      <alignment horizontal="center" vertical="top"/>
    </xf>
    <xf numFmtId="0" fontId="2" fillId="8" borderId="82" xfId="0" applyFont="1" applyFill="1" applyBorder="1" applyAlignment="1">
      <alignment horizontal="center" vertical="top" wrapText="1"/>
    </xf>
    <xf numFmtId="1" fontId="2" fillId="8" borderId="92" xfId="2" applyNumberFormat="1" applyFont="1" applyFill="1" applyBorder="1" applyAlignment="1">
      <alignment horizontal="center" vertical="top"/>
    </xf>
    <xf numFmtId="0" fontId="2" fillId="8" borderId="78" xfId="0" applyFont="1" applyFill="1" applyBorder="1" applyAlignment="1">
      <alignment horizontal="center" vertical="top" wrapText="1"/>
    </xf>
    <xf numFmtId="0" fontId="3" fillId="8" borderId="17" xfId="0" applyFont="1" applyFill="1" applyBorder="1" applyAlignment="1">
      <alignment horizontal="center" vertical="top" wrapText="1"/>
    </xf>
    <xf numFmtId="0" fontId="3" fillId="8" borderId="17" xfId="0" applyFont="1" applyFill="1" applyBorder="1" applyAlignment="1">
      <alignment horizontal="center" vertical="center" wrapText="1"/>
    </xf>
    <xf numFmtId="0" fontId="2" fillId="0" borderId="89" xfId="0" applyFont="1" applyBorder="1" applyAlignment="1">
      <alignment vertical="top" wrapText="1"/>
    </xf>
    <xf numFmtId="0" fontId="2" fillId="8" borderId="57" xfId="0" applyFont="1" applyFill="1" applyBorder="1" applyAlignment="1">
      <alignment horizontal="center" vertical="top"/>
    </xf>
    <xf numFmtId="0" fontId="2" fillId="8" borderId="81" xfId="0" applyNumberFormat="1" applyFont="1" applyFill="1" applyBorder="1" applyAlignment="1">
      <alignment horizontal="center" vertical="top" wrapText="1"/>
    </xf>
    <xf numFmtId="0" fontId="2" fillId="8" borderId="9" xfId="0" applyNumberFormat="1" applyFont="1" applyFill="1" applyBorder="1" applyAlignment="1">
      <alignment horizontal="center" vertical="top" wrapText="1"/>
    </xf>
    <xf numFmtId="0" fontId="2" fillId="8" borderId="54" xfId="0" applyFont="1" applyFill="1" applyBorder="1" applyAlignment="1">
      <alignment horizontal="center" vertical="top"/>
    </xf>
    <xf numFmtId="0" fontId="2" fillId="8" borderId="79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8" borderId="58" xfId="0" applyNumberFormat="1" applyFont="1" applyFill="1" applyBorder="1" applyAlignment="1">
      <alignment horizontal="center" vertical="top" wrapText="1"/>
    </xf>
    <xf numFmtId="0" fontId="2" fillId="8" borderId="3" xfId="0" applyFont="1" applyFill="1" applyBorder="1" applyAlignment="1">
      <alignment horizontal="left" vertical="top" wrapText="1"/>
    </xf>
    <xf numFmtId="0" fontId="2" fillId="10" borderId="49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8" borderId="86" xfId="0" applyFont="1" applyFill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vertical="top" wrapText="1"/>
    </xf>
    <xf numFmtId="0" fontId="3" fillId="8" borderId="51" xfId="0" applyFont="1" applyFill="1" applyBorder="1" applyAlignment="1">
      <alignment horizontal="center" vertical="top" wrapText="1"/>
    </xf>
    <xf numFmtId="0" fontId="3" fillId="8" borderId="9" xfId="0" applyFont="1" applyFill="1" applyBorder="1" applyAlignment="1">
      <alignment horizontal="center" vertical="top" wrapText="1"/>
    </xf>
    <xf numFmtId="0" fontId="2" fillId="8" borderId="72" xfId="0" applyFont="1" applyFill="1" applyBorder="1" applyAlignment="1">
      <alignment vertical="top" wrapText="1"/>
    </xf>
    <xf numFmtId="3" fontId="2" fillId="3" borderId="53" xfId="2" applyNumberFormat="1" applyFont="1" applyFill="1" applyBorder="1" applyAlignment="1">
      <alignment horizontal="center" vertical="top"/>
    </xf>
    <xf numFmtId="3" fontId="2" fillId="8" borderId="9" xfId="0" applyNumberFormat="1" applyFont="1" applyFill="1" applyBorder="1" applyAlignment="1">
      <alignment horizontal="center" vertical="top" wrapText="1"/>
    </xf>
    <xf numFmtId="3" fontId="2" fillId="3" borderId="45" xfId="2" applyNumberFormat="1" applyFont="1" applyFill="1" applyBorder="1" applyAlignment="1">
      <alignment horizontal="center" vertical="top"/>
    </xf>
    <xf numFmtId="0" fontId="2" fillId="8" borderId="35" xfId="0" applyFont="1" applyFill="1" applyBorder="1" applyAlignment="1">
      <alignment horizontal="center" vertical="top"/>
    </xf>
    <xf numFmtId="0" fontId="2" fillId="8" borderId="51" xfId="0" applyFont="1" applyFill="1" applyBorder="1" applyAlignment="1">
      <alignment vertical="top"/>
    </xf>
    <xf numFmtId="0" fontId="2" fillId="8" borderId="50" xfId="0" applyFont="1" applyFill="1" applyBorder="1" applyAlignment="1">
      <alignment horizontal="center" vertical="top"/>
    </xf>
    <xf numFmtId="0" fontId="2" fillId="8" borderId="5" xfId="0" applyFont="1" applyFill="1" applyBorder="1" applyAlignment="1">
      <alignment vertical="top"/>
    </xf>
    <xf numFmtId="0" fontId="2" fillId="8" borderId="9" xfId="0" applyFont="1" applyFill="1" applyBorder="1" applyAlignment="1">
      <alignment vertical="top"/>
    </xf>
    <xf numFmtId="0" fontId="2" fillId="8" borderId="53" xfId="0" applyFont="1" applyFill="1" applyBorder="1" applyAlignment="1">
      <alignment vertical="top"/>
    </xf>
    <xf numFmtId="0" fontId="2" fillId="8" borderId="17" xfId="0" applyFont="1" applyFill="1" applyBorder="1" applyAlignment="1">
      <alignment vertical="top"/>
    </xf>
    <xf numFmtId="0" fontId="12" fillId="8" borderId="84" xfId="0" applyFont="1" applyFill="1" applyBorder="1" applyAlignment="1">
      <alignment horizontal="center" vertical="top" wrapText="1"/>
    </xf>
    <xf numFmtId="0" fontId="2" fillId="8" borderId="10" xfId="0" applyFont="1" applyFill="1" applyBorder="1" applyAlignment="1">
      <alignment horizontal="center" vertical="top"/>
    </xf>
    <xf numFmtId="0" fontId="2" fillId="8" borderId="73" xfId="0" applyFont="1" applyFill="1" applyBorder="1" applyAlignment="1">
      <alignment horizontal="left" vertical="top" wrapText="1"/>
    </xf>
    <xf numFmtId="0" fontId="2" fillId="8" borderId="54" xfId="0" applyNumberFormat="1" applyFont="1" applyFill="1" applyBorder="1" applyAlignment="1">
      <alignment horizontal="center" vertical="top" wrapText="1"/>
    </xf>
    <xf numFmtId="0" fontId="2" fillId="0" borderId="79" xfId="0" applyFont="1" applyBorder="1" applyAlignment="1">
      <alignment horizontal="center" vertical="top" wrapText="1"/>
    </xf>
    <xf numFmtId="49" fontId="2" fillId="8" borderId="55" xfId="0" applyNumberFormat="1" applyFont="1" applyFill="1" applyBorder="1" applyAlignment="1">
      <alignment horizontal="center" vertical="top" wrapText="1"/>
    </xf>
    <xf numFmtId="0" fontId="2" fillId="8" borderId="3" xfId="0" applyFont="1" applyFill="1" applyBorder="1" applyAlignment="1">
      <alignment vertical="top" wrapText="1"/>
    </xf>
    <xf numFmtId="3" fontId="2" fillId="8" borderId="83" xfId="0" applyNumberFormat="1" applyFont="1" applyFill="1" applyBorder="1" applyAlignment="1">
      <alignment horizontal="center" vertical="top" wrapText="1"/>
    </xf>
    <xf numFmtId="3" fontId="2" fillId="8" borderId="85" xfId="0" applyNumberFormat="1" applyFont="1" applyFill="1" applyBorder="1" applyAlignment="1">
      <alignment horizontal="center" vertical="top" wrapText="1"/>
    </xf>
    <xf numFmtId="0" fontId="5" fillId="8" borderId="62" xfId="0" applyFont="1" applyFill="1" applyBorder="1" applyAlignment="1"/>
    <xf numFmtId="0" fontId="2" fillId="0" borderId="59" xfId="0" applyFont="1" applyBorder="1" applyAlignment="1">
      <alignment horizontal="center" vertical="top" wrapText="1"/>
    </xf>
    <xf numFmtId="0" fontId="2" fillId="8" borderId="52" xfId="0" applyFont="1" applyFill="1" applyBorder="1" applyAlignment="1">
      <alignment horizontal="center" vertical="top" wrapText="1"/>
    </xf>
    <xf numFmtId="0" fontId="5" fillId="8" borderId="50" xfId="0" applyFont="1" applyFill="1" applyBorder="1" applyAlignment="1">
      <alignment vertical="top" wrapText="1"/>
    </xf>
    <xf numFmtId="0" fontId="2" fillId="8" borderId="36" xfId="0" applyFont="1" applyFill="1" applyBorder="1" applyAlignment="1">
      <alignment vertical="top"/>
    </xf>
    <xf numFmtId="0" fontId="2" fillId="8" borderId="0" xfId="0" applyFont="1" applyFill="1" applyAlignment="1">
      <alignment horizontal="center" vertical="top" wrapText="1"/>
    </xf>
    <xf numFmtId="0" fontId="12" fillId="8" borderId="17" xfId="0" applyFont="1" applyFill="1" applyBorder="1" applyAlignment="1">
      <alignment vertical="top" wrapText="1"/>
    </xf>
    <xf numFmtId="165" fontId="2" fillId="8" borderId="94" xfId="3" applyFont="1" applyFill="1" applyBorder="1" applyAlignment="1">
      <alignment vertical="top" wrapText="1"/>
    </xf>
    <xf numFmtId="0" fontId="2" fillId="8" borderId="56" xfId="0" applyFont="1" applyFill="1" applyBorder="1" applyAlignment="1">
      <alignment horizontal="center" vertical="top"/>
    </xf>
    <xf numFmtId="0" fontId="2" fillId="8" borderId="79" xfId="0" applyFont="1" applyFill="1" applyBorder="1" applyAlignment="1">
      <alignment horizontal="center" vertical="top"/>
    </xf>
    <xf numFmtId="0" fontId="2" fillId="8" borderId="84" xfId="0" applyFont="1" applyFill="1" applyBorder="1" applyAlignment="1">
      <alignment vertical="top"/>
    </xf>
    <xf numFmtId="0" fontId="2" fillId="8" borderId="83" xfId="0" applyFont="1" applyFill="1" applyBorder="1" applyAlignment="1">
      <alignment vertical="top"/>
    </xf>
    <xf numFmtId="0" fontId="2" fillId="8" borderId="45" xfId="0" applyFont="1" applyFill="1" applyBorder="1" applyAlignment="1">
      <alignment horizontal="center" vertical="top"/>
    </xf>
    <xf numFmtId="164" fontId="2" fillId="8" borderId="53" xfId="0" applyNumberFormat="1" applyFont="1" applyFill="1" applyBorder="1" applyAlignment="1">
      <alignment horizontal="center" vertical="top"/>
    </xf>
    <xf numFmtId="0" fontId="2" fillId="8" borderId="84" xfId="0" applyFont="1" applyFill="1" applyBorder="1" applyAlignment="1">
      <alignment horizontal="center" vertical="top" wrapText="1"/>
    </xf>
    <xf numFmtId="0" fontId="2" fillId="8" borderId="86" xfId="0" applyNumberFormat="1" applyFont="1" applyFill="1" applyBorder="1" applyAlignment="1">
      <alignment horizontal="center" vertical="top" wrapText="1"/>
    </xf>
    <xf numFmtId="49" fontId="3" fillId="9" borderId="5" xfId="0" applyNumberFormat="1" applyFont="1" applyFill="1" applyBorder="1" applyAlignment="1">
      <alignment vertical="top"/>
    </xf>
    <xf numFmtId="49" fontId="3" fillId="9" borderId="6" xfId="0" applyNumberFormat="1" applyFont="1" applyFill="1" applyBorder="1" applyAlignment="1">
      <alignment vertical="top"/>
    </xf>
    <xf numFmtId="49" fontId="3" fillId="2" borderId="9" xfId="0" applyNumberFormat="1" applyFont="1" applyFill="1" applyBorder="1" applyAlignment="1">
      <alignment vertical="top"/>
    </xf>
    <xf numFmtId="0" fontId="2" fillId="8" borderId="47" xfId="0" applyFont="1" applyFill="1" applyBorder="1" applyAlignment="1">
      <alignment vertical="top"/>
    </xf>
    <xf numFmtId="0" fontId="2" fillId="8" borderId="90" xfId="2" applyFont="1" applyFill="1" applyBorder="1" applyAlignment="1">
      <alignment horizontal="center" vertical="top"/>
    </xf>
    <xf numFmtId="0" fontId="2" fillId="8" borderId="10" xfId="0" applyFont="1" applyFill="1" applyBorder="1" applyAlignment="1">
      <alignment vertical="top"/>
    </xf>
    <xf numFmtId="0" fontId="2" fillId="8" borderId="45" xfId="0" applyFont="1" applyFill="1" applyBorder="1" applyAlignment="1">
      <alignment vertical="top"/>
    </xf>
    <xf numFmtId="0" fontId="13" fillId="0" borderId="0" xfId="0" applyFont="1" applyAlignment="1">
      <alignment horizontal="center" vertical="top"/>
    </xf>
    <xf numFmtId="0" fontId="2" fillId="8" borderId="51" xfId="0" applyFont="1" applyFill="1" applyBorder="1" applyAlignment="1">
      <alignment vertical="top" wrapText="1"/>
    </xf>
    <xf numFmtId="0" fontId="5" fillId="8" borderId="17" xfId="0" applyFont="1" applyFill="1" applyBorder="1" applyAlignment="1">
      <alignment vertical="top" wrapText="1"/>
    </xf>
    <xf numFmtId="49" fontId="3" fillId="9" borderId="5" xfId="0" applyNumberFormat="1" applyFont="1" applyFill="1" applyBorder="1" applyAlignment="1">
      <alignment horizontal="center" vertical="top"/>
    </xf>
    <xf numFmtId="49" fontId="3" fillId="2" borderId="9" xfId="0" applyNumberFormat="1" applyFont="1" applyFill="1" applyBorder="1" applyAlignment="1">
      <alignment horizontal="center" vertical="top"/>
    </xf>
    <xf numFmtId="49" fontId="6" fillId="6" borderId="33" xfId="0" applyNumberFormat="1" applyFont="1" applyFill="1" applyBorder="1" applyAlignment="1">
      <alignment horizontal="left" vertical="top" wrapText="1"/>
    </xf>
    <xf numFmtId="0" fontId="2" fillId="8" borderId="9" xfId="0" applyFont="1" applyFill="1" applyBorder="1" applyAlignment="1">
      <alignment horizontal="left" vertical="top" wrapText="1"/>
    </xf>
    <xf numFmtId="0" fontId="2" fillId="8" borderId="46" xfId="0" applyFont="1" applyFill="1" applyBorder="1" applyAlignment="1">
      <alignment vertical="top" wrapText="1"/>
    </xf>
    <xf numFmtId="0" fontId="2" fillId="8" borderId="36" xfId="0" applyFont="1" applyFill="1" applyBorder="1" applyAlignment="1">
      <alignment vertical="top" wrapText="1"/>
    </xf>
    <xf numFmtId="0" fontId="2" fillId="8" borderId="12" xfId="0" applyFont="1" applyFill="1" applyBorder="1" applyAlignment="1">
      <alignment horizontal="left" vertical="top" wrapText="1"/>
    </xf>
    <xf numFmtId="0" fontId="2" fillId="8" borderId="36" xfId="0" applyFont="1" applyFill="1" applyBorder="1" applyAlignment="1">
      <alignment horizontal="left" vertical="top" wrapText="1"/>
    </xf>
    <xf numFmtId="0" fontId="2" fillId="8" borderId="43" xfId="0" applyFont="1" applyFill="1" applyBorder="1" applyAlignment="1">
      <alignment horizontal="center" vertical="top"/>
    </xf>
    <xf numFmtId="49" fontId="3" fillId="9" borderId="36" xfId="0" applyNumberFormat="1" applyFont="1" applyFill="1" applyBorder="1" applyAlignment="1">
      <alignment horizontal="center" vertical="top"/>
    </xf>
    <xf numFmtId="0" fontId="5" fillId="8" borderId="9" xfId="0" applyFont="1" applyFill="1" applyBorder="1" applyAlignment="1">
      <alignment vertical="top" wrapText="1"/>
    </xf>
    <xf numFmtId="0" fontId="2" fillId="8" borderId="40" xfId="0" applyFont="1" applyFill="1" applyBorder="1" applyAlignment="1">
      <alignment horizontal="left" vertical="top" wrapText="1"/>
    </xf>
    <xf numFmtId="0" fontId="17" fillId="7" borderId="9" xfId="0" applyFont="1" applyFill="1" applyBorder="1" applyAlignment="1">
      <alignment horizontal="center" vertical="center" textRotation="90" wrapText="1"/>
    </xf>
    <xf numFmtId="0" fontId="5" fillId="8" borderId="9" xfId="0" applyFont="1" applyFill="1" applyBorder="1" applyAlignment="1">
      <alignment horizontal="left" vertical="top" wrapText="1"/>
    </xf>
    <xf numFmtId="0" fontId="3" fillId="8" borderId="9" xfId="0" applyFont="1" applyFill="1" applyBorder="1" applyAlignment="1">
      <alignment horizontal="left" vertical="top" wrapText="1"/>
    </xf>
    <xf numFmtId="0" fontId="13" fillId="0" borderId="0" xfId="0" applyFont="1" applyAlignment="1">
      <alignment vertical="top" wrapText="1"/>
    </xf>
    <xf numFmtId="164" fontId="2" fillId="8" borderId="36" xfId="0" applyNumberFormat="1" applyFont="1" applyFill="1" applyBorder="1" applyAlignment="1">
      <alignment horizontal="left" vertical="top" wrapText="1"/>
    </xf>
    <xf numFmtId="0" fontId="2" fillId="8" borderId="74" xfId="0" applyFont="1" applyFill="1" applyBorder="1" applyAlignment="1">
      <alignment horizontal="left" vertical="top" wrapText="1"/>
    </xf>
    <xf numFmtId="0" fontId="2" fillId="8" borderId="5" xfId="0" applyFont="1" applyFill="1" applyBorder="1" applyAlignment="1">
      <alignment horizontal="center" vertical="top" wrapText="1"/>
    </xf>
    <xf numFmtId="0" fontId="2" fillId="8" borderId="53" xfId="0" applyFont="1" applyFill="1" applyBorder="1" applyAlignment="1">
      <alignment horizontal="center" vertical="top" wrapText="1"/>
    </xf>
    <xf numFmtId="0" fontId="5" fillId="8" borderId="5" xfId="0" applyFont="1" applyFill="1" applyBorder="1" applyAlignment="1">
      <alignment vertical="top" wrapText="1"/>
    </xf>
    <xf numFmtId="0" fontId="5" fillId="8" borderId="53" xfId="0" applyFont="1" applyFill="1" applyBorder="1" applyAlignment="1">
      <alignment vertical="top" wrapText="1"/>
    </xf>
    <xf numFmtId="0" fontId="12" fillId="8" borderId="53" xfId="0" applyFont="1" applyFill="1" applyBorder="1" applyAlignment="1">
      <alignment vertical="top" wrapText="1"/>
    </xf>
    <xf numFmtId="0" fontId="2" fillId="10" borderId="5" xfId="0" applyFont="1" applyFill="1" applyBorder="1" applyAlignment="1">
      <alignment horizontal="center" vertical="top" wrapText="1"/>
    </xf>
    <xf numFmtId="0" fontId="2" fillId="8" borderId="83" xfId="0" applyFont="1" applyFill="1" applyBorder="1" applyAlignment="1">
      <alignment horizontal="center" vertical="top" wrapText="1"/>
    </xf>
    <xf numFmtId="0" fontId="2" fillId="8" borderId="98" xfId="0" applyFont="1" applyFill="1" applyBorder="1" applyAlignment="1">
      <alignment horizontal="center" vertical="top" wrapText="1"/>
    </xf>
    <xf numFmtId="0" fontId="2" fillId="8" borderId="98" xfId="0" applyFont="1" applyFill="1" applyBorder="1" applyAlignment="1">
      <alignment horizontal="center" vertical="top"/>
    </xf>
    <xf numFmtId="0" fontId="2" fillId="8" borderId="4" xfId="0" applyFont="1" applyFill="1" applyBorder="1" applyAlignment="1">
      <alignment horizontal="left" vertical="top" wrapText="1"/>
    </xf>
    <xf numFmtId="0" fontId="2" fillId="0" borderId="72" xfId="0" applyFont="1" applyBorder="1" applyAlignment="1">
      <alignment horizontal="left" vertical="top" wrapText="1"/>
    </xf>
    <xf numFmtId="0" fontId="2" fillId="8" borderId="75" xfId="0" applyFont="1" applyFill="1" applyBorder="1" applyAlignment="1">
      <alignment horizontal="left" vertical="top" wrapText="1"/>
    </xf>
    <xf numFmtId="0" fontId="2" fillId="8" borderId="73" xfId="0" applyFont="1" applyFill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0" fontId="2" fillId="3" borderId="84" xfId="2" applyFont="1" applyFill="1" applyBorder="1" applyAlignment="1">
      <alignment horizontal="center" vertical="top"/>
    </xf>
    <xf numFmtId="1" fontId="2" fillId="3" borderId="83" xfId="2" applyNumberFormat="1" applyFont="1" applyFill="1" applyBorder="1" applyAlignment="1">
      <alignment horizontal="center" vertical="top" wrapText="1"/>
    </xf>
    <xf numFmtId="1" fontId="2" fillId="0" borderId="56" xfId="0" applyNumberFormat="1" applyFont="1" applyBorder="1" applyAlignment="1">
      <alignment horizontal="center" vertical="top"/>
    </xf>
    <xf numFmtId="0" fontId="2" fillId="3" borderId="18" xfId="2" applyFont="1" applyFill="1" applyBorder="1" applyAlignment="1">
      <alignment horizontal="center" vertical="top"/>
    </xf>
    <xf numFmtId="0" fontId="2" fillId="3" borderId="14" xfId="2" applyFont="1" applyFill="1" applyBorder="1" applyAlignment="1">
      <alignment horizontal="center" vertical="top"/>
    </xf>
    <xf numFmtId="0" fontId="2" fillId="3" borderId="15" xfId="2" applyFont="1" applyFill="1" applyBorder="1" applyAlignment="1">
      <alignment horizontal="center" vertical="top"/>
    </xf>
    <xf numFmtId="0" fontId="2" fillId="8" borderId="28" xfId="0" applyFont="1" applyFill="1" applyBorder="1" applyAlignment="1">
      <alignment horizontal="center" vertical="top"/>
    </xf>
    <xf numFmtId="0" fontId="2" fillId="8" borderId="9" xfId="0" applyFont="1" applyFill="1" applyBorder="1" applyAlignment="1">
      <alignment horizontal="center" vertical="center" textRotation="90" wrapText="1"/>
    </xf>
    <xf numFmtId="164" fontId="2" fillId="8" borderId="101" xfId="0" applyNumberFormat="1" applyFont="1" applyFill="1" applyBorder="1" applyAlignment="1">
      <alignment horizontal="center" vertical="top"/>
    </xf>
    <xf numFmtId="164" fontId="2" fillId="8" borderId="100" xfId="0" applyNumberFormat="1" applyFont="1" applyFill="1" applyBorder="1" applyAlignment="1">
      <alignment horizontal="center" vertical="top"/>
    </xf>
    <xf numFmtId="166" fontId="2" fillId="8" borderId="101" xfId="0" applyNumberFormat="1" applyFont="1" applyFill="1" applyBorder="1" applyAlignment="1">
      <alignment horizontal="center" vertical="top"/>
    </xf>
    <xf numFmtId="166" fontId="2" fillId="8" borderId="80" xfId="0" applyNumberFormat="1" applyFont="1" applyFill="1" applyBorder="1" applyAlignment="1">
      <alignment horizontal="center" vertical="top"/>
    </xf>
    <xf numFmtId="0" fontId="2" fillId="0" borderId="56" xfId="1" applyFont="1" applyBorder="1" applyAlignment="1">
      <alignment horizontal="center" vertical="top"/>
    </xf>
    <xf numFmtId="0" fontId="2" fillId="3" borderId="79" xfId="2" applyFont="1" applyFill="1" applyBorder="1" applyAlignment="1">
      <alignment horizontal="center" vertical="top"/>
    </xf>
    <xf numFmtId="0" fontId="2" fillId="0" borderId="43" xfId="0" applyFont="1" applyBorder="1" applyAlignment="1">
      <alignment horizontal="center" vertical="top"/>
    </xf>
    <xf numFmtId="0" fontId="2" fillId="0" borderId="99" xfId="0" applyFont="1" applyBorder="1" applyAlignment="1">
      <alignment horizontal="center" vertical="top"/>
    </xf>
    <xf numFmtId="0" fontId="2" fillId="0" borderId="100" xfId="0" applyFont="1" applyBorder="1" applyAlignment="1">
      <alignment horizontal="center" vertical="top"/>
    </xf>
    <xf numFmtId="0" fontId="24" fillId="8" borderId="4" xfId="0" applyFont="1" applyFill="1" applyBorder="1" applyAlignment="1">
      <alignment horizontal="center" vertical="top"/>
    </xf>
    <xf numFmtId="0" fontId="24" fillId="8" borderId="3" xfId="0" applyFont="1" applyFill="1" applyBorder="1" applyAlignment="1">
      <alignment horizontal="center" vertical="top"/>
    </xf>
    <xf numFmtId="0" fontId="24" fillId="8" borderId="4" xfId="0" applyFont="1" applyFill="1" applyBorder="1" applyAlignment="1">
      <alignment horizontal="center" vertical="top" wrapText="1"/>
    </xf>
    <xf numFmtId="164" fontId="24" fillId="8" borderId="58" xfId="0" applyNumberFormat="1" applyFont="1" applyFill="1" applyBorder="1" applyAlignment="1">
      <alignment horizontal="center" vertical="top"/>
    </xf>
    <xf numFmtId="164" fontId="24" fillId="8" borderId="51" xfId="0" applyNumberFormat="1" applyFont="1" applyFill="1" applyBorder="1" applyAlignment="1">
      <alignment horizontal="center" vertical="top"/>
    </xf>
    <xf numFmtId="164" fontId="24" fillId="8" borderId="44" xfId="0" applyNumberFormat="1" applyFont="1" applyFill="1" applyBorder="1" applyAlignment="1">
      <alignment horizontal="center" vertical="top"/>
    </xf>
    <xf numFmtId="164" fontId="24" fillId="8" borderId="43" xfId="0" applyNumberFormat="1" applyFont="1" applyFill="1" applyBorder="1" applyAlignment="1">
      <alignment horizontal="center" vertical="top"/>
    </xf>
    <xf numFmtId="164" fontId="24" fillId="8" borderId="0" xfId="0" applyNumberFormat="1" applyFont="1" applyFill="1" applyBorder="1" applyAlignment="1">
      <alignment horizontal="center" vertical="top"/>
    </xf>
    <xf numFmtId="0" fontId="24" fillId="0" borderId="12" xfId="0" applyFont="1" applyBorder="1" applyAlignment="1">
      <alignment vertical="top"/>
    </xf>
    <xf numFmtId="164" fontId="24" fillId="8" borderId="11" xfId="0" applyNumberFormat="1" applyFont="1" applyFill="1" applyBorder="1" applyAlignment="1">
      <alignment horizontal="center" vertical="top"/>
    </xf>
    <xf numFmtId="164" fontId="24" fillId="8" borderId="41" xfId="0" applyNumberFormat="1" applyFont="1" applyFill="1" applyBorder="1" applyAlignment="1">
      <alignment horizontal="center" vertical="top"/>
    </xf>
    <xf numFmtId="164" fontId="24" fillId="8" borderId="66" xfId="0" applyNumberFormat="1" applyFont="1" applyFill="1" applyBorder="1" applyAlignment="1">
      <alignment horizontal="center" vertical="top"/>
    </xf>
    <xf numFmtId="0" fontId="24" fillId="8" borderId="12" xfId="0" applyFont="1" applyFill="1" applyBorder="1" applyAlignment="1">
      <alignment horizontal="center" vertical="top" wrapText="1"/>
    </xf>
    <xf numFmtId="164" fontId="25" fillId="8" borderId="11" xfId="0" applyNumberFormat="1" applyFont="1" applyFill="1" applyBorder="1" applyAlignment="1">
      <alignment horizontal="center" vertical="top"/>
    </xf>
    <xf numFmtId="164" fontId="25" fillId="8" borderId="17" xfId="0" applyNumberFormat="1" applyFont="1" applyFill="1" applyBorder="1" applyAlignment="1">
      <alignment horizontal="center" vertical="top"/>
    </xf>
    <xf numFmtId="164" fontId="3" fillId="7" borderId="102" xfId="0" applyNumberFormat="1" applyFont="1" applyFill="1" applyBorder="1" applyAlignment="1">
      <alignment horizontal="center" vertical="top"/>
    </xf>
    <xf numFmtId="164" fontId="3" fillId="7" borderId="48" xfId="0" applyNumberFormat="1" applyFont="1" applyFill="1" applyBorder="1" applyAlignment="1">
      <alignment horizontal="center" vertical="top"/>
    </xf>
    <xf numFmtId="164" fontId="24" fillId="8" borderId="9" xfId="0" applyNumberFormat="1" applyFont="1" applyFill="1" applyBorder="1" applyAlignment="1">
      <alignment horizontal="center" vertical="top"/>
    </xf>
    <xf numFmtId="164" fontId="24" fillId="8" borderId="82" xfId="0" applyNumberFormat="1" applyFont="1" applyFill="1" applyBorder="1" applyAlignment="1">
      <alignment horizontal="center" vertical="top"/>
    </xf>
    <xf numFmtId="164" fontId="24" fillId="8" borderId="85" xfId="0" applyNumberFormat="1" applyFont="1" applyFill="1" applyBorder="1" applyAlignment="1">
      <alignment horizontal="center" vertical="top"/>
    </xf>
    <xf numFmtId="164" fontId="24" fillId="8" borderId="83" xfId="0" applyNumberFormat="1" applyFont="1" applyFill="1" applyBorder="1" applyAlignment="1">
      <alignment horizontal="center" vertical="top"/>
    </xf>
    <xf numFmtId="164" fontId="24" fillId="8" borderId="10" xfId="0" applyNumberFormat="1" applyFont="1" applyFill="1" applyBorder="1" applyAlignment="1">
      <alignment horizontal="center" vertical="top"/>
    </xf>
    <xf numFmtId="0" fontId="24" fillId="8" borderId="12" xfId="0" applyFont="1" applyFill="1" applyBorder="1" applyAlignment="1">
      <alignment vertical="top"/>
    </xf>
    <xf numFmtId="164" fontId="26" fillId="8" borderId="11" xfId="0" applyNumberFormat="1" applyFont="1" applyFill="1" applyBorder="1" applyAlignment="1">
      <alignment horizontal="center" vertical="top"/>
    </xf>
    <xf numFmtId="164" fontId="26" fillId="8" borderId="17" xfId="0" applyNumberFormat="1" applyFont="1" applyFill="1" applyBorder="1" applyAlignment="1">
      <alignment horizontal="center" vertical="top"/>
    </xf>
    <xf numFmtId="164" fontId="26" fillId="8" borderId="45" xfId="0" applyNumberFormat="1" applyFont="1" applyFill="1" applyBorder="1" applyAlignment="1">
      <alignment horizontal="center" vertical="top"/>
    </xf>
    <xf numFmtId="166" fontId="24" fillId="8" borderId="4" xfId="0" applyNumberFormat="1" applyFont="1" applyFill="1" applyBorder="1" applyAlignment="1">
      <alignment horizontal="center" vertical="top"/>
    </xf>
    <xf numFmtId="166" fontId="24" fillId="8" borderId="46" xfId="3" applyNumberFormat="1" applyFont="1" applyFill="1" applyBorder="1" applyAlignment="1">
      <alignment horizontal="center" vertical="top" wrapText="1"/>
    </xf>
    <xf numFmtId="166" fontId="24" fillId="8" borderId="51" xfId="0" applyNumberFormat="1" applyFont="1" applyFill="1" applyBorder="1" applyAlignment="1">
      <alignment horizontal="center" vertical="top" wrapText="1"/>
    </xf>
    <xf numFmtId="166" fontId="24" fillId="8" borderId="3" xfId="0" applyNumberFormat="1" applyFont="1" applyFill="1" applyBorder="1" applyAlignment="1">
      <alignment horizontal="center" vertical="top"/>
    </xf>
    <xf numFmtId="166" fontId="24" fillId="8" borderId="36" xfId="0" applyNumberFormat="1" applyFont="1" applyFill="1" applyBorder="1" applyAlignment="1">
      <alignment vertical="top" wrapText="1"/>
    </xf>
    <xf numFmtId="166" fontId="24" fillId="8" borderId="9" xfId="0" applyNumberFormat="1" applyFont="1" applyFill="1" applyBorder="1" applyAlignment="1">
      <alignment horizontal="center" vertical="top" wrapText="1"/>
    </xf>
    <xf numFmtId="166" fontId="24" fillId="8" borderId="10" xfId="0" applyNumberFormat="1" applyFont="1" applyFill="1" applyBorder="1" applyAlignment="1">
      <alignment horizontal="center" vertical="top" wrapText="1"/>
    </xf>
    <xf numFmtId="166" fontId="24" fillId="8" borderId="12" xfId="0" applyNumberFormat="1" applyFont="1" applyFill="1" applyBorder="1" applyAlignment="1">
      <alignment horizontal="center" vertical="top"/>
    </xf>
    <xf numFmtId="165" fontId="24" fillId="8" borderId="40" xfId="3" applyFont="1" applyFill="1" applyBorder="1" applyAlignment="1">
      <alignment vertical="top" wrapText="1"/>
    </xf>
    <xf numFmtId="0" fontId="24" fillId="8" borderId="17" xfId="0" applyFont="1" applyFill="1" applyBorder="1" applyAlignment="1">
      <alignment horizontal="center" vertical="top" wrapText="1"/>
    </xf>
    <xf numFmtId="0" fontId="24" fillId="8" borderId="47" xfId="0" applyFont="1" applyFill="1" applyBorder="1" applyAlignment="1">
      <alignment horizontal="center" vertical="top" wrapText="1"/>
    </xf>
    <xf numFmtId="164" fontId="24" fillId="8" borderId="4" xfId="0" applyNumberFormat="1" applyFont="1" applyFill="1" applyBorder="1" applyAlignment="1">
      <alignment horizontal="center" vertical="top"/>
    </xf>
    <xf numFmtId="166" fontId="24" fillId="8" borderId="46" xfId="0" applyNumberFormat="1" applyFont="1" applyFill="1" applyBorder="1" applyAlignment="1">
      <alignment horizontal="center" vertical="center" wrapText="1"/>
    </xf>
    <xf numFmtId="166" fontId="24" fillId="8" borderId="51" xfId="0" applyNumberFormat="1" applyFont="1" applyFill="1" applyBorder="1" applyAlignment="1">
      <alignment horizontal="center" vertical="center" wrapText="1"/>
    </xf>
    <xf numFmtId="164" fontId="24" fillId="8" borderId="3" xfId="0" applyNumberFormat="1" applyFont="1" applyFill="1" applyBorder="1" applyAlignment="1">
      <alignment horizontal="center" vertical="top"/>
    </xf>
    <xf numFmtId="0" fontId="24" fillId="8" borderId="5" xfId="0" applyFont="1" applyFill="1" applyBorder="1" applyAlignment="1">
      <alignment vertical="top" wrapText="1"/>
    </xf>
    <xf numFmtId="0" fontId="24" fillId="8" borderId="43" xfId="0" applyFont="1" applyFill="1" applyBorder="1" applyAlignment="1">
      <alignment vertical="top" wrapText="1"/>
    </xf>
    <xf numFmtId="0" fontId="24" fillId="8" borderId="26" xfId="0" applyFont="1" applyFill="1" applyBorder="1" applyAlignment="1">
      <alignment horizontal="center" vertical="top" wrapText="1"/>
    </xf>
    <xf numFmtId="164" fontId="24" fillId="8" borderId="12" xfId="0" applyNumberFormat="1" applyFont="1" applyFill="1" applyBorder="1" applyAlignment="1">
      <alignment horizontal="center" vertical="top"/>
    </xf>
    <xf numFmtId="0" fontId="24" fillId="8" borderId="40" xfId="0" applyFont="1" applyFill="1" applyBorder="1" applyAlignment="1">
      <alignment vertical="top" wrapText="1"/>
    </xf>
    <xf numFmtId="0" fontId="24" fillId="8" borderId="17" xfId="0" applyFont="1" applyFill="1" applyBorder="1" applyAlignment="1">
      <alignment vertical="top" wrapText="1"/>
    </xf>
    <xf numFmtId="0" fontId="24" fillId="8" borderId="47" xfId="0" applyFont="1" applyFill="1" applyBorder="1" applyAlignment="1">
      <alignment vertical="top" wrapText="1"/>
    </xf>
    <xf numFmtId="0" fontId="24" fillId="8" borderId="46" xfId="0" applyFont="1" applyFill="1" applyBorder="1" applyAlignment="1">
      <alignment horizontal="center" vertical="top"/>
    </xf>
    <xf numFmtId="0" fontId="24" fillId="8" borderId="46" xfId="0" applyFont="1" applyFill="1" applyBorder="1" applyAlignment="1">
      <alignment vertical="top" wrapText="1"/>
    </xf>
    <xf numFmtId="166" fontId="24" fillId="8" borderId="51" xfId="0" applyNumberFormat="1" applyFont="1" applyFill="1" applyBorder="1" applyAlignment="1">
      <alignment horizontal="center" vertical="top"/>
    </xf>
    <xf numFmtId="166" fontId="24" fillId="8" borderId="50" xfId="0" applyNumberFormat="1" applyFont="1" applyFill="1" applyBorder="1" applyAlignment="1">
      <alignment horizontal="center" vertical="top"/>
    </xf>
    <xf numFmtId="0" fontId="24" fillId="8" borderId="9" xfId="0" applyFont="1" applyFill="1" applyBorder="1" applyAlignment="1">
      <alignment horizontal="center" vertical="top"/>
    </xf>
    <xf numFmtId="0" fontId="24" fillId="8" borderId="10" xfId="0" applyFont="1" applyFill="1" applyBorder="1" applyAlignment="1">
      <alignment horizontal="center" vertical="top"/>
    </xf>
    <xf numFmtId="0" fontId="24" fillId="8" borderId="36" xfId="0" applyFont="1" applyFill="1" applyBorder="1" applyAlignment="1">
      <alignment vertical="top" wrapText="1"/>
    </xf>
    <xf numFmtId="0" fontId="24" fillId="8" borderId="26" xfId="0" applyFont="1" applyFill="1" applyBorder="1" applyAlignment="1">
      <alignment horizontal="center" vertical="top"/>
    </xf>
    <xf numFmtId="0" fontId="24" fillId="8" borderId="53" xfId="0" applyFont="1" applyFill="1" applyBorder="1" applyAlignment="1">
      <alignment vertical="top" wrapText="1"/>
    </xf>
    <xf numFmtId="0" fontId="24" fillId="8" borderId="11" xfId="0" applyFont="1" applyFill="1" applyBorder="1" applyAlignment="1">
      <alignment horizontal="center" vertical="top"/>
    </xf>
    <xf numFmtId="0" fontId="24" fillId="8" borderId="47" xfId="0" applyFont="1" applyFill="1" applyBorder="1" applyAlignment="1">
      <alignment horizontal="center" vertical="top"/>
    </xf>
    <xf numFmtId="166" fontId="24" fillId="8" borderId="58" xfId="0" applyNumberFormat="1" applyFont="1" applyFill="1" applyBorder="1" applyAlignment="1">
      <alignment horizontal="center" vertical="top"/>
    </xf>
    <xf numFmtId="166" fontId="24" fillId="8" borderId="9" xfId="0" applyNumberFormat="1" applyFont="1" applyFill="1" applyBorder="1" applyAlignment="1">
      <alignment horizontal="center" vertical="top"/>
    </xf>
    <xf numFmtId="0" fontId="24" fillId="8" borderId="3" xfId="0" applyFont="1" applyFill="1" applyBorder="1" applyAlignment="1">
      <alignment horizontal="center" vertical="top" wrapText="1"/>
    </xf>
    <xf numFmtId="164" fontId="24" fillId="8" borderId="0" xfId="0" applyNumberFormat="1" applyFont="1" applyFill="1" applyBorder="1" applyAlignment="1">
      <alignment vertical="top"/>
    </xf>
    <xf numFmtId="164" fontId="24" fillId="8" borderId="5" xfId="0" applyNumberFormat="1" applyFont="1" applyFill="1" applyBorder="1" applyAlignment="1">
      <alignment horizontal="center" vertical="top"/>
    </xf>
    <xf numFmtId="164" fontId="24" fillId="8" borderId="49" xfId="0" applyNumberFormat="1" applyFont="1" applyFill="1" applyBorder="1" applyAlignment="1">
      <alignment horizontal="center" vertical="top"/>
    </xf>
    <xf numFmtId="164" fontId="24" fillId="8" borderId="87" xfId="0" applyNumberFormat="1" applyFont="1" applyFill="1" applyBorder="1" applyAlignment="1">
      <alignment horizontal="center" vertical="top"/>
    </xf>
    <xf numFmtId="164" fontId="24" fillId="8" borderId="0" xfId="0" applyNumberFormat="1" applyFont="1" applyFill="1" applyAlignment="1">
      <alignment horizontal="center" vertical="top"/>
    </xf>
    <xf numFmtId="164" fontId="24" fillId="8" borderId="93" xfId="0" applyNumberFormat="1" applyFont="1" applyFill="1" applyBorder="1" applyAlignment="1">
      <alignment horizontal="center" vertical="top"/>
    </xf>
    <xf numFmtId="0" fontId="24" fillId="8" borderId="76" xfId="0" applyFont="1" applyFill="1" applyBorder="1" applyAlignment="1">
      <alignment horizontal="center" vertical="top" wrapText="1"/>
    </xf>
    <xf numFmtId="164" fontId="24" fillId="8" borderId="17" xfId="0" applyNumberFormat="1" applyFont="1" applyFill="1" applyBorder="1" applyAlignment="1">
      <alignment horizontal="center" vertical="top"/>
    </xf>
    <xf numFmtId="164" fontId="24" fillId="8" borderId="45" xfId="0" applyNumberFormat="1" applyFont="1" applyFill="1" applyBorder="1" applyAlignment="1">
      <alignment horizontal="center" vertical="top"/>
    </xf>
    <xf numFmtId="164" fontId="24" fillId="8" borderId="50" xfId="0" applyNumberFormat="1" applyFont="1" applyFill="1" applyBorder="1" applyAlignment="1">
      <alignment horizontal="center" vertical="top"/>
    </xf>
    <xf numFmtId="164" fontId="26" fillId="8" borderId="43" xfId="0" applyNumberFormat="1" applyFont="1" applyFill="1" applyBorder="1" applyAlignment="1">
      <alignment horizontal="center" vertical="top"/>
    </xf>
    <xf numFmtId="164" fontId="26" fillId="8" borderId="0" xfId="0" applyNumberFormat="1" applyFont="1" applyFill="1" applyBorder="1" applyAlignment="1">
      <alignment horizontal="center" vertical="top"/>
    </xf>
    <xf numFmtId="164" fontId="26" fillId="8" borderId="10" xfId="0" applyNumberFormat="1" applyFont="1" applyFill="1" applyBorder="1" applyAlignment="1">
      <alignment horizontal="center" vertical="top"/>
    </xf>
    <xf numFmtId="164" fontId="24" fillId="8" borderId="26" xfId="0" applyNumberFormat="1" applyFont="1" applyFill="1" applyBorder="1" applyAlignment="1">
      <alignment horizontal="center" vertical="top"/>
    </xf>
    <xf numFmtId="0" fontId="24" fillId="8" borderId="12" xfId="0" applyFont="1" applyFill="1" applyBorder="1" applyAlignment="1">
      <alignment horizontal="center" vertical="top"/>
    </xf>
    <xf numFmtId="164" fontId="24" fillId="8" borderId="35" xfId="0" applyNumberFormat="1" applyFont="1" applyFill="1" applyBorder="1" applyAlignment="1">
      <alignment horizontal="center" vertical="top"/>
    </xf>
    <xf numFmtId="164" fontId="3" fillId="7" borderId="96" xfId="0" applyNumberFormat="1" applyFont="1" applyFill="1" applyBorder="1" applyAlignment="1">
      <alignment horizontal="center" vertical="top"/>
    </xf>
    <xf numFmtId="164" fontId="3" fillId="11" borderId="15" xfId="0" applyNumberFormat="1" applyFont="1" applyFill="1" applyBorder="1" applyAlignment="1">
      <alignment horizontal="center" vertical="top"/>
    </xf>
    <xf numFmtId="164" fontId="3" fillId="9" borderId="34" xfId="0" applyNumberFormat="1" applyFont="1" applyFill="1" applyBorder="1" applyAlignment="1">
      <alignment horizontal="center" vertical="top"/>
    </xf>
    <xf numFmtId="164" fontId="3" fillId="11" borderId="2" xfId="0" applyNumberFormat="1" applyFont="1" applyFill="1" applyBorder="1" applyAlignment="1">
      <alignment horizontal="center" vertical="top"/>
    </xf>
    <xf numFmtId="164" fontId="3" fillId="9" borderId="65" xfId="0" applyNumberFormat="1" applyFont="1" applyFill="1" applyBorder="1" applyAlignment="1">
      <alignment horizontal="center" vertical="top"/>
    </xf>
    <xf numFmtId="0" fontId="24" fillId="0" borderId="0" xfId="0" applyFont="1" applyBorder="1" applyAlignment="1">
      <alignment vertical="top"/>
    </xf>
    <xf numFmtId="164" fontId="24" fillId="0" borderId="0" xfId="0" applyNumberFormat="1" applyFont="1" applyBorder="1" applyAlignment="1">
      <alignment vertical="top"/>
    </xf>
    <xf numFmtId="0" fontId="2" fillId="8" borderId="35" xfId="0" applyFont="1" applyFill="1" applyBorder="1" applyAlignment="1">
      <alignment horizontal="center" vertical="top" wrapText="1"/>
    </xf>
    <xf numFmtId="0" fontId="2" fillId="8" borderId="45" xfId="0" applyFont="1" applyFill="1" applyBorder="1" applyAlignment="1">
      <alignment vertical="top" wrapText="1"/>
    </xf>
    <xf numFmtId="0" fontId="2" fillId="0" borderId="33" xfId="0" applyFont="1" applyBorder="1" applyAlignment="1">
      <alignment vertical="top"/>
    </xf>
    <xf numFmtId="0" fontId="2" fillId="8" borderId="81" xfId="0" applyFont="1" applyFill="1" applyBorder="1" applyAlignment="1">
      <alignment horizontal="center" vertical="top"/>
    </xf>
    <xf numFmtId="0" fontId="2" fillId="8" borderId="103" xfId="0" applyFont="1" applyFill="1" applyBorder="1" applyAlignment="1">
      <alignment horizontal="center" vertical="top" wrapText="1"/>
    </xf>
    <xf numFmtId="0" fontId="2" fillId="8" borderId="90" xfId="0" applyFont="1" applyFill="1" applyBorder="1" applyAlignment="1">
      <alignment horizontal="center" vertical="top" wrapText="1"/>
    </xf>
    <xf numFmtId="0" fontId="2" fillId="8" borderId="104" xfId="0" applyFont="1" applyFill="1" applyBorder="1" applyAlignment="1">
      <alignment horizontal="center" vertical="top" wrapText="1"/>
    </xf>
    <xf numFmtId="0" fontId="2" fillId="8" borderId="0" xfId="0" applyFont="1" applyFill="1" applyBorder="1" applyAlignment="1">
      <alignment vertical="top" wrapText="1"/>
    </xf>
    <xf numFmtId="0" fontId="2" fillId="8" borderId="97" xfId="0" applyFont="1" applyFill="1" applyBorder="1" applyAlignment="1">
      <alignment horizontal="center" vertical="top"/>
    </xf>
    <xf numFmtId="0" fontId="2" fillId="8" borderId="83" xfId="0" applyFont="1" applyFill="1" applyBorder="1" applyAlignment="1">
      <alignment horizontal="center" vertical="top"/>
    </xf>
    <xf numFmtId="164" fontId="24" fillId="8" borderId="53" xfId="0" applyNumberFormat="1" applyFont="1" applyFill="1" applyBorder="1" applyAlignment="1">
      <alignment horizontal="center" vertical="top"/>
    </xf>
    <xf numFmtId="0" fontId="2" fillId="8" borderId="95" xfId="0" applyFont="1" applyFill="1" applyBorder="1" applyAlignment="1">
      <alignment horizontal="left" vertical="top" wrapText="1"/>
    </xf>
    <xf numFmtId="0" fontId="2" fillId="8" borderId="36" xfId="0" applyFont="1" applyFill="1" applyBorder="1" applyAlignment="1">
      <alignment horizontal="left" vertical="top" wrapText="1"/>
    </xf>
    <xf numFmtId="0" fontId="2" fillId="8" borderId="51" xfId="0" applyFont="1" applyFill="1" applyBorder="1" applyAlignment="1">
      <alignment horizontal="left" vertical="top" wrapText="1"/>
    </xf>
    <xf numFmtId="0" fontId="2" fillId="8" borderId="17" xfId="0" applyFont="1" applyFill="1" applyBorder="1" applyAlignment="1">
      <alignment horizontal="left" vertical="top" wrapText="1"/>
    </xf>
    <xf numFmtId="0" fontId="2" fillId="7" borderId="9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left" vertical="top" wrapText="1"/>
    </xf>
    <xf numFmtId="49" fontId="1" fillId="7" borderId="9" xfId="0" applyNumberFormat="1" applyFont="1" applyFill="1" applyBorder="1" applyAlignment="1">
      <alignment horizontal="center" vertical="center" textRotation="90" wrapText="1"/>
    </xf>
    <xf numFmtId="0" fontId="17" fillId="7" borderId="9" xfId="0" applyFont="1" applyFill="1" applyBorder="1" applyAlignment="1">
      <alignment horizontal="center" vertical="center" textRotation="90" wrapText="1"/>
    </xf>
    <xf numFmtId="0" fontId="5" fillId="8" borderId="9" xfId="0" applyFont="1" applyFill="1" applyBorder="1" applyAlignment="1">
      <alignment horizontal="left" vertical="top" wrapText="1"/>
    </xf>
    <xf numFmtId="0" fontId="3" fillId="8" borderId="9" xfId="0" applyFont="1" applyFill="1" applyBorder="1" applyAlignment="1">
      <alignment horizontal="left" vertical="top" wrapText="1"/>
    </xf>
    <xf numFmtId="0" fontId="5" fillId="8" borderId="17" xfId="0" applyFont="1" applyFill="1" applyBorder="1" applyAlignment="1">
      <alignment horizontal="left" vertical="top" wrapText="1"/>
    </xf>
    <xf numFmtId="0" fontId="2" fillId="0" borderId="85" xfId="0" applyNumberFormat="1" applyFont="1" applyFill="1" applyBorder="1" applyAlignment="1">
      <alignment horizontal="center" vertical="top" wrapText="1"/>
    </xf>
    <xf numFmtId="0" fontId="2" fillId="0" borderId="45" xfId="0" applyNumberFormat="1" applyFont="1" applyFill="1" applyBorder="1" applyAlignment="1">
      <alignment horizontal="center" vertical="top" wrapText="1"/>
    </xf>
    <xf numFmtId="0" fontId="2" fillId="0" borderId="81" xfId="0" applyNumberFormat="1" applyFont="1" applyFill="1" applyBorder="1" applyAlignment="1">
      <alignment horizontal="center" vertical="top" wrapText="1"/>
    </xf>
    <xf numFmtId="0" fontId="2" fillId="0" borderId="11" xfId="0" applyNumberFormat="1" applyFont="1" applyFill="1" applyBorder="1" applyAlignment="1">
      <alignment horizontal="center" vertical="top" wrapText="1"/>
    </xf>
    <xf numFmtId="0" fontId="2" fillId="0" borderId="82" xfId="0" applyNumberFormat="1" applyFont="1" applyFill="1" applyBorder="1" applyAlignment="1">
      <alignment horizontal="center" vertical="top" wrapText="1"/>
    </xf>
    <xf numFmtId="0" fontId="2" fillId="0" borderId="17" xfId="0" applyNumberFormat="1" applyFont="1" applyFill="1" applyBorder="1" applyAlignment="1">
      <alignment horizontal="center" vertical="top" wrapText="1"/>
    </xf>
    <xf numFmtId="0" fontId="2" fillId="8" borderId="82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0" fontId="3" fillId="2" borderId="39" xfId="0" applyFont="1" applyFill="1" applyBorder="1" applyAlignment="1">
      <alignment horizontal="left" vertical="top" wrapText="1"/>
    </xf>
    <xf numFmtId="0" fontId="3" fillId="2" borderId="20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49" fontId="2" fillId="7" borderId="9" xfId="0" applyNumberFormat="1" applyFont="1" applyFill="1" applyBorder="1" applyAlignment="1">
      <alignment horizontal="center" vertical="center" textRotation="90"/>
    </xf>
    <xf numFmtId="0" fontId="2" fillId="12" borderId="19" xfId="0" applyFont="1" applyFill="1" applyBorder="1" applyAlignment="1">
      <alignment horizontal="center" vertical="top"/>
    </xf>
    <xf numFmtId="0" fontId="2" fillId="12" borderId="20" xfId="0" applyFont="1" applyFill="1" applyBorder="1" applyAlignment="1">
      <alignment horizontal="center" vertical="top"/>
    </xf>
    <xf numFmtId="0" fontId="2" fillId="12" borderId="21" xfId="0" applyFont="1" applyFill="1" applyBorder="1" applyAlignment="1">
      <alignment horizontal="center" vertical="top"/>
    </xf>
    <xf numFmtId="0" fontId="8" fillId="11" borderId="19" xfId="0" applyFont="1" applyFill="1" applyBorder="1" applyAlignment="1">
      <alignment horizontal="center" vertical="top" wrapText="1"/>
    </xf>
    <xf numFmtId="0" fontId="8" fillId="11" borderId="20" xfId="0" applyFont="1" applyFill="1" applyBorder="1" applyAlignment="1">
      <alignment horizontal="center" vertical="top" wrapText="1"/>
    </xf>
    <xf numFmtId="0" fontId="8" fillId="11" borderId="21" xfId="0" applyFont="1" applyFill="1" applyBorder="1" applyAlignment="1">
      <alignment horizontal="center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left" vertical="top" wrapText="1"/>
    </xf>
    <xf numFmtId="0" fontId="2" fillId="0" borderId="42" xfId="0" applyFont="1" applyBorder="1" applyAlignment="1">
      <alignment horizontal="left" vertical="top" wrapText="1"/>
    </xf>
    <xf numFmtId="0" fontId="2" fillId="9" borderId="19" xfId="0" applyFont="1" applyFill="1" applyBorder="1" applyAlignment="1">
      <alignment horizontal="center" vertical="top"/>
    </xf>
    <xf numFmtId="0" fontId="2" fillId="9" borderId="20" xfId="0" applyFont="1" applyFill="1" applyBorder="1" applyAlignment="1">
      <alignment horizontal="center" vertical="top"/>
    </xf>
    <xf numFmtId="0" fontId="2" fillId="9" borderId="21" xfId="0" applyFont="1" applyFill="1" applyBorder="1" applyAlignment="1">
      <alignment horizontal="center" vertical="top"/>
    </xf>
    <xf numFmtId="49" fontId="3" fillId="11" borderId="34" xfId="0" applyNumberFormat="1" applyFont="1" applyFill="1" applyBorder="1" applyAlignment="1">
      <alignment horizontal="right" vertical="top"/>
    </xf>
    <xf numFmtId="49" fontId="3" fillId="11" borderId="16" xfId="0" applyNumberFormat="1" applyFont="1" applyFill="1" applyBorder="1" applyAlignment="1">
      <alignment horizontal="right" vertical="top"/>
    </xf>
    <xf numFmtId="49" fontId="3" fillId="11" borderId="38" xfId="0" applyNumberFormat="1" applyFont="1" applyFill="1" applyBorder="1" applyAlignment="1">
      <alignment horizontal="right" vertical="top"/>
    </xf>
    <xf numFmtId="49" fontId="3" fillId="9" borderId="39" xfId="0" applyNumberFormat="1" applyFont="1" applyFill="1" applyBorder="1" applyAlignment="1">
      <alignment horizontal="right" vertical="top"/>
    </xf>
    <xf numFmtId="49" fontId="3" fillId="9" borderId="20" xfId="0" applyNumberFormat="1" applyFont="1" applyFill="1" applyBorder="1" applyAlignment="1">
      <alignment horizontal="right" vertical="top"/>
    </xf>
    <xf numFmtId="49" fontId="3" fillId="9" borderId="21" xfId="0" applyNumberFormat="1" applyFont="1" applyFill="1" applyBorder="1" applyAlignment="1">
      <alignment horizontal="right" vertical="top"/>
    </xf>
    <xf numFmtId="49" fontId="2" fillId="7" borderId="9" xfId="0" applyNumberFormat="1" applyFont="1" applyFill="1" applyBorder="1" applyAlignment="1">
      <alignment horizontal="center" vertical="center" textRotation="90" wrapText="1"/>
    </xf>
    <xf numFmtId="0" fontId="2" fillId="8" borderId="51" xfId="0" applyFont="1" applyFill="1" applyBorder="1" applyAlignment="1">
      <alignment vertical="top" wrapText="1"/>
    </xf>
    <xf numFmtId="0" fontId="2" fillId="8" borderId="9" xfId="0" applyFont="1" applyFill="1" applyBorder="1" applyAlignment="1">
      <alignment vertical="top" wrapText="1"/>
    </xf>
    <xf numFmtId="0" fontId="5" fillId="8" borderId="9" xfId="0" applyFont="1" applyFill="1" applyBorder="1" applyAlignment="1">
      <alignment vertical="top" wrapText="1"/>
    </xf>
    <xf numFmtId="0" fontId="3" fillId="4" borderId="30" xfId="0" applyFont="1" applyFill="1" applyBorder="1" applyAlignment="1">
      <alignment horizontal="right" vertical="top" wrapText="1"/>
    </xf>
    <xf numFmtId="0" fontId="3" fillId="4" borderId="33" xfId="0" applyFont="1" applyFill="1" applyBorder="1" applyAlignment="1">
      <alignment horizontal="right" vertical="top" wrapText="1"/>
    </xf>
    <xf numFmtId="0" fontId="3" fillId="4" borderId="31" xfId="0" applyFont="1" applyFill="1" applyBorder="1" applyAlignment="1">
      <alignment horizontal="right" vertical="top" wrapText="1"/>
    </xf>
    <xf numFmtId="0" fontId="3" fillId="7" borderId="32" xfId="0" applyFont="1" applyFill="1" applyBorder="1" applyAlignment="1">
      <alignment horizontal="right" vertical="top" wrapText="1"/>
    </xf>
    <xf numFmtId="0" fontId="3" fillId="7" borderId="22" xfId="0" applyFont="1" applyFill="1" applyBorder="1" applyAlignment="1">
      <alignment horizontal="right" vertical="top" wrapText="1"/>
    </xf>
    <xf numFmtId="0" fontId="3" fillId="7" borderId="23" xfId="0" applyFont="1" applyFill="1" applyBorder="1" applyAlignment="1">
      <alignment horizontal="right" vertical="top" wrapText="1"/>
    </xf>
    <xf numFmtId="0" fontId="3" fillId="5" borderId="37" xfId="0" applyFont="1" applyFill="1" applyBorder="1" applyAlignment="1">
      <alignment horizontal="right" vertical="top" wrapText="1"/>
    </xf>
    <xf numFmtId="0" fontId="3" fillId="5" borderId="16" xfId="0" applyFont="1" applyFill="1" applyBorder="1" applyAlignment="1">
      <alignment horizontal="right" vertical="top" wrapText="1"/>
    </xf>
    <xf numFmtId="0" fontId="3" fillId="5" borderId="38" xfId="0" applyFont="1" applyFill="1" applyBorder="1" applyAlignment="1">
      <alignment horizontal="right" vertical="top" wrapText="1"/>
    </xf>
    <xf numFmtId="49" fontId="3" fillId="12" borderId="39" xfId="0" applyNumberFormat="1" applyFont="1" applyFill="1" applyBorder="1" applyAlignment="1">
      <alignment horizontal="right" vertical="top"/>
    </xf>
    <xf numFmtId="49" fontId="3" fillId="12" borderId="20" xfId="0" applyNumberFormat="1" applyFont="1" applyFill="1" applyBorder="1" applyAlignment="1">
      <alignment horizontal="right" vertical="top"/>
    </xf>
    <xf numFmtId="49" fontId="3" fillId="12" borderId="21" xfId="0" applyNumberFormat="1" applyFont="1" applyFill="1" applyBorder="1" applyAlignment="1">
      <alignment horizontal="right" vertical="top"/>
    </xf>
    <xf numFmtId="49" fontId="3" fillId="0" borderId="16" xfId="0" applyNumberFormat="1" applyFont="1" applyFill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49" fontId="3" fillId="9" borderId="5" xfId="0" applyNumberFormat="1" applyFont="1" applyFill="1" applyBorder="1" applyAlignment="1">
      <alignment horizontal="center" vertical="top"/>
    </xf>
    <xf numFmtId="49" fontId="3" fillId="2" borderId="9" xfId="0" applyNumberFormat="1" applyFont="1" applyFill="1" applyBorder="1" applyAlignment="1">
      <alignment horizontal="center" vertical="top"/>
    </xf>
    <xf numFmtId="0" fontId="2" fillId="8" borderId="26" xfId="0" applyFont="1" applyFill="1" applyBorder="1" applyAlignment="1">
      <alignment vertical="top" wrapText="1"/>
    </xf>
    <xf numFmtId="0" fontId="2" fillId="7" borderId="32" xfId="0" applyFont="1" applyFill="1" applyBorder="1" applyAlignment="1">
      <alignment horizontal="left" vertical="top" wrapText="1"/>
    </xf>
    <xf numFmtId="0" fontId="5" fillId="7" borderId="22" xfId="0" applyFont="1" applyFill="1" applyBorder="1" applyAlignment="1">
      <alignment horizontal="left" vertical="top" wrapText="1"/>
    </xf>
    <xf numFmtId="3" fontId="2" fillId="0" borderId="60" xfId="0" applyNumberFormat="1" applyFont="1" applyFill="1" applyBorder="1" applyAlignment="1">
      <alignment horizontal="left" vertical="top" wrapText="1"/>
    </xf>
    <xf numFmtId="0" fontId="2" fillId="0" borderId="50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45" xfId="0" applyFont="1" applyBorder="1" applyAlignment="1">
      <alignment horizontal="center" vertical="top"/>
    </xf>
    <xf numFmtId="49" fontId="3" fillId="2" borderId="39" xfId="0" applyNumberFormat="1" applyFont="1" applyFill="1" applyBorder="1" applyAlignment="1">
      <alignment horizontal="right" vertical="top"/>
    </xf>
    <xf numFmtId="49" fontId="3" fillId="2" borderId="20" xfId="0" applyNumberFormat="1" applyFont="1" applyFill="1" applyBorder="1" applyAlignment="1">
      <alignment horizontal="right" vertical="top"/>
    </xf>
    <xf numFmtId="0" fontId="2" fillId="8" borderId="76" xfId="0" applyFont="1" applyFill="1" applyBorder="1" applyAlignment="1">
      <alignment horizontal="left" vertical="top" wrapText="1"/>
    </xf>
    <xf numFmtId="0" fontId="2" fillId="8" borderId="12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19" fillId="8" borderId="9" xfId="0" applyFont="1" applyFill="1" applyBorder="1" applyAlignment="1">
      <alignment vertical="top" wrapText="1"/>
    </xf>
    <xf numFmtId="49" fontId="1" fillId="7" borderId="43" xfId="0" applyNumberFormat="1" applyFont="1" applyFill="1" applyBorder="1" applyAlignment="1">
      <alignment horizontal="center" vertical="center" textRotation="90" wrapText="1"/>
    </xf>
    <xf numFmtId="0" fontId="5" fillId="0" borderId="43" xfId="0" applyFont="1" applyBorder="1" applyAlignment="1">
      <alignment horizontal="center" vertical="center"/>
    </xf>
    <xf numFmtId="0" fontId="5" fillId="8" borderId="17" xfId="0" applyFont="1" applyFill="1" applyBorder="1" applyAlignment="1">
      <alignment vertical="top" wrapText="1"/>
    </xf>
    <xf numFmtId="0" fontId="2" fillId="0" borderId="35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53" xfId="0" applyFont="1" applyBorder="1" applyAlignment="1">
      <alignment horizontal="center" vertical="top"/>
    </xf>
    <xf numFmtId="3" fontId="2" fillId="0" borderId="14" xfId="0" applyNumberFormat="1" applyFont="1" applyBorder="1" applyAlignment="1">
      <alignment horizontal="center" vertical="center" textRotation="90" shrinkToFit="1"/>
    </xf>
    <xf numFmtId="3" fontId="2" fillId="0" borderId="9" xfId="0" applyNumberFormat="1" applyFont="1" applyBorder="1" applyAlignment="1">
      <alignment horizontal="center" vertical="center" textRotation="90" shrinkToFit="1"/>
    </xf>
    <xf numFmtId="3" fontId="2" fillId="0" borderId="7" xfId="0" applyNumberFormat="1" applyFont="1" applyBorder="1" applyAlignment="1">
      <alignment horizontal="center" vertical="center" textRotation="90" shrinkToFit="1"/>
    </xf>
    <xf numFmtId="0" fontId="2" fillId="0" borderId="0" xfId="0" applyFont="1" applyBorder="1" applyAlignment="1">
      <alignment horizontal="right" vertical="top"/>
    </xf>
    <xf numFmtId="3" fontId="2" fillId="0" borderId="18" xfId="0" applyNumberFormat="1" applyFont="1" applyBorder="1" applyAlignment="1">
      <alignment horizontal="center" vertical="center" textRotation="90" shrinkToFit="1"/>
    </xf>
    <xf numFmtId="3" fontId="2" fillId="0" borderId="5" xfId="0" applyNumberFormat="1" applyFont="1" applyBorder="1" applyAlignment="1">
      <alignment horizontal="center" vertical="center" textRotation="90" shrinkToFit="1"/>
    </xf>
    <xf numFmtId="3" fontId="2" fillId="0" borderId="6" xfId="0" applyNumberFormat="1" applyFont="1" applyBorder="1" applyAlignment="1">
      <alignment horizontal="center" vertical="center" textRotation="90" shrinkToFit="1"/>
    </xf>
    <xf numFmtId="3" fontId="2" fillId="0" borderId="29" xfId="0" applyNumberFormat="1" applyFont="1" applyBorder="1" applyAlignment="1">
      <alignment horizontal="center" vertical="center" shrinkToFit="1"/>
    </xf>
    <xf numFmtId="3" fontId="2" fillId="0" borderId="26" xfId="0" applyNumberFormat="1" applyFont="1" applyBorder="1" applyAlignment="1">
      <alignment horizontal="center" vertical="center" shrinkToFit="1"/>
    </xf>
    <xf numFmtId="3" fontId="2" fillId="0" borderId="34" xfId="0" applyNumberFormat="1" applyFont="1" applyBorder="1" applyAlignment="1">
      <alignment horizontal="center" vertical="center" shrinkToFit="1"/>
    </xf>
    <xf numFmtId="3" fontId="2" fillId="0" borderId="28" xfId="0" applyNumberFormat="1" applyFont="1" applyBorder="1" applyAlignment="1">
      <alignment horizontal="center" vertical="center" textRotation="90" wrapText="1" shrinkToFit="1"/>
    </xf>
    <xf numFmtId="3" fontId="2" fillId="0" borderId="3" xfId="0" applyNumberFormat="1" applyFont="1" applyBorder="1" applyAlignment="1">
      <alignment horizontal="center" vertical="center" textRotation="90" wrapText="1" shrinkToFit="1"/>
    </xf>
    <xf numFmtId="3" fontId="2" fillId="0" borderId="27" xfId="0" applyNumberFormat="1" applyFont="1" applyBorder="1" applyAlignment="1">
      <alignment horizontal="center" vertical="center" textRotation="90" wrapText="1" shrinkToFit="1"/>
    </xf>
    <xf numFmtId="3" fontId="2" fillId="0" borderId="91" xfId="0" applyNumberFormat="1" applyFont="1" applyBorder="1" applyAlignment="1">
      <alignment horizontal="center" vertical="center"/>
    </xf>
    <xf numFmtId="3" fontId="2" fillId="0" borderId="60" xfId="0" applyNumberFormat="1" applyFont="1" applyBorder="1" applyAlignment="1">
      <alignment horizontal="center" vertical="center"/>
    </xf>
    <xf numFmtId="3" fontId="2" fillId="0" borderId="88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2" fillId="0" borderId="36" xfId="0" applyFont="1" applyBorder="1" applyAlignment="1">
      <alignment horizontal="left" vertical="top" wrapText="1"/>
    </xf>
    <xf numFmtId="0" fontId="2" fillId="8" borderId="10" xfId="0" applyFont="1" applyFill="1" applyBorder="1" applyAlignment="1">
      <alignment vertical="top"/>
    </xf>
    <xf numFmtId="0" fontId="2" fillId="8" borderId="45" xfId="0" applyFont="1" applyFill="1" applyBorder="1" applyAlignment="1">
      <alignment vertical="top"/>
    </xf>
    <xf numFmtId="0" fontId="2" fillId="0" borderId="51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6" fillId="12" borderId="24" xfId="0" applyFont="1" applyFill="1" applyBorder="1" applyAlignment="1">
      <alignment horizontal="left" vertical="top" wrapText="1"/>
    </xf>
    <xf numFmtId="0" fontId="6" fillId="12" borderId="4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3" fillId="9" borderId="22" xfId="0" applyFont="1" applyFill="1" applyBorder="1" applyAlignment="1">
      <alignment horizontal="left" vertical="top" wrapText="1"/>
    </xf>
    <xf numFmtId="0" fontId="3" fillId="11" borderId="96" xfId="0" applyFont="1" applyFill="1" applyBorder="1" applyAlignment="1">
      <alignment horizontal="left" vertical="top" wrapText="1"/>
    </xf>
    <xf numFmtId="0" fontId="3" fillId="11" borderId="69" xfId="0" applyFont="1" applyFill="1" applyBorder="1" applyAlignment="1">
      <alignment horizontal="left" vertical="top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49" fontId="6" fillId="6" borderId="30" xfId="0" applyNumberFormat="1" applyFont="1" applyFill="1" applyBorder="1" applyAlignment="1">
      <alignment horizontal="left" vertical="top" wrapText="1"/>
    </xf>
    <xf numFmtId="49" fontId="6" fillId="6" borderId="33" xfId="0" applyNumberFormat="1" applyFont="1" applyFill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24" fillId="0" borderId="50" xfId="0" applyFont="1" applyBorder="1" applyAlignment="1">
      <alignment horizontal="center" vertical="top"/>
    </xf>
    <xf numFmtId="0" fontId="24" fillId="0" borderId="10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24" fillId="0" borderId="5" xfId="0" applyFont="1" applyBorder="1" applyAlignment="1">
      <alignment horizontal="center" vertical="top"/>
    </xf>
    <xf numFmtId="0" fontId="24" fillId="0" borderId="51" xfId="0" applyFont="1" applyBorder="1" applyAlignment="1">
      <alignment horizontal="center" vertical="top"/>
    </xf>
    <xf numFmtId="0" fontId="24" fillId="0" borderId="9" xfId="0" applyFont="1" applyBorder="1" applyAlignment="1">
      <alignment horizontal="center" vertical="top"/>
    </xf>
    <xf numFmtId="0" fontId="2" fillId="8" borderId="74" xfId="0" applyFont="1" applyFill="1" applyBorder="1" applyAlignment="1">
      <alignment horizontal="left" vertical="top" wrapText="1"/>
    </xf>
    <xf numFmtId="0" fontId="2" fillId="8" borderId="4" xfId="0" applyFont="1" applyFill="1" applyBorder="1" applyAlignment="1">
      <alignment horizontal="left" vertical="top" wrapText="1"/>
    </xf>
  </cellXfs>
  <cellStyles count="4">
    <cellStyle name="Excel Built-in Normal" xfId="3" xr:uid="{00000000-0005-0000-0000-000000000000}"/>
    <cellStyle name="Įprastas" xfId="0" builtinId="0"/>
    <cellStyle name="Įprastas 2" xfId="2" xr:uid="{00000000-0005-0000-0000-000002000000}"/>
    <cellStyle name="Normal_biudz uz 2001 atskaitomybe3" xfId="1" xr:uid="{00000000-0005-0000-0000-000003000000}"/>
  </cellStyles>
  <dxfs count="0"/>
  <tableStyles count="0" defaultTableStyle="TableStyleMedium2" defaultPivotStyle="PivotStyleLight16"/>
  <colors>
    <mruColors>
      <color rgb="FFCCFFCC"/>
      <color rgb="FFFFCCFF"/>
      <color rgb="FFFFFF99"/>
      <color rgb="FFFFDDFF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K101"/>
  <sheetViews>
    <sheetView tabSelected="1" zoomScaleNormal="100" zoomScaleSheetLayoutView="100" workbookViewId="0">
      <selection activeCell="J58" sqref="J58"/>
    </sheetView>
  </sheetViews>
  <sheetFormatPr defaultColWidth="9.44140625" defaultRowHeight="13.2"/>
  <cols>
    <col min="1" max="3" width="2.5546875" style="2" customWidth="1"/>
    <col min="4" max="4" width="28" style="2" customWidth="1"/>
    <col min="5" max="5" width="4.44140625" style="12" customWidth="1"/>
    <col min="6" max="6" width="9.44140625" style="12" customWidth="1"/>
    <col min="7" max="7" width="9.21875" style="2" customWidth="1"/>
    <col min="8" max="9" width="8.21875" style="2" customWidth="1"/>
    <col min="10" max="10" width="36" style="2" customWidth="1"/>
    <col min="11" max="13" width="6.5546875" style="2" customWidth="1"/>
    <col min="14" max="14" width="11" style="1" customWidth="1"/>
    <col min="15" max="18" width="0" style="1" hidden="1" customWidth="1"/>
    <col min="19" max="16384" width="9.44140625" style="1"/>
  </cols>
  <sheetData>
    <row r="1" spans="1:18" ht="30" customHeight="1">
      <c r="D1" s="26"/>
      <c r="F1" s="2"/>
      <c r="I1" s="1"/>
      <c r="J1" s="508" t="s">
        <v>95</v>
      </c>
      <c r="K1" s="508"/>
      <c r="L1" s="508"/>
      <c r="M1" s="508"/>
    </row>
    <row r="2" spans="1:18" ht="13.8">
      <c r="D2" s="26"/>
      <c r="F2" s="2"/>
      <c r="I2" s="1"/>
      <c r="J2" s="246" t="s">
        <v>96</v>
      </c>
      <c r="K2" s="246"/>
      <c r="L2" s="246"/>
      <c r="M2" s="1"/>
    </row>
    <row r="3" spans="1:18" ht="17.25" customHeight="1">
      <c r="E3" s="26"/>
      <c r="G3" s="30"/>
      <c r="H3" s="30"/>
      <c r="I3" s="30"/>
      <c r="J3" s="30"/>
      <c r="K3" s="1"/>
      <c r="L3" s="1"/>
      <c r="M3" s="1"/>
    </row>
    <row r="4" spans="1:18" s="2" customFormat="1" ht="15" customHeight="1">
      <c r="A4" s="495" t="s">
        <v>94</v>
      </c>
      <c r="B4" s="495"/>
      <c r="C4" s="495"/>
      <c r="D4" s="495"/>
      <c r="E4" s="495"/>
      <c r="F4" s="495"/>
      <c r="G4" s="495"/>
      <c r="H4" s="495"/>
      <c r="I4" s="495"/>
      <c r="J4" s="495"/>
      <c r="K4" s="495"/>
      <c r="L4" s="495"/>
      <c r="M4" s="495"/>
    </row>
    <row r="5" spans="1:18" ht="16.5" customHeight="1">
      <c r="A5" s="496" t="s">
        <v>31</v>
      </c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</row>
    <row r="6" spans="1:18" ht="16.5" customHeight="1">
      <c r="A6" s="497" t="s">
        <v>22</v>
      </c>
      <c r="B6" s="497"/>
      <c r="C6" s="497"/>
      <c r="D6" s="497"/>
      <c r="E6" s="497"/>
      <c r="F6" s="497"/>
      <c r="G6" s="497"/>
      <c r="H6" s="497"/>
      <c r="I6" s="497"/>
      <c r="J6" s="497"/>
      <c r="K6" s="497"/>
      <c r="L6" s="497"/>
      <c r="M6" s="497"/>
    </row>
    <row r="7" spans="1:18" ht="15" customHeight="1">
      <c r="A7" s="228"/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</row>
    <row r="8" spans="1:18" ht="15" customHeight="1" thickBot="1">
      <c r="H8" s="51"/>
      <c r="I8" s="51"/>
      <c r="L8" s="464" t="s">
        <v>20</v>
      </c>
      <c r="M8" s="464"/>
    </row>
    <row r="9" spans="1:18" s="13" customFormat="1" ht="29.25" customHeight="1" thickBot="1">
      <c r="A9" s="465" t="s">
        <v>14</v>
      </c>
      <c r="B9" s="461" t="s">
        <v>0</v>
      </c>
      <c r="C9" s="461" t="s">
        <v>1</v>
      </c>
      <c r="D9" s="468" t="s">
        <v>9</v>
      </c>
      <c r="E9" s="461" t="s">
        <v>46</v>
      </c>
      <c r="F9" s="471" t="s">
        <v>2</v>
      </c>
      <c r="G9" s="480" t="s">
        <v>78</v>
      </c>
      <c r="H9" s="483" t="s">
        <v>47</v>
      </c>
      <c r="I9" s="486" t="s">
        <v>79</v>
      </c>
      <c r="J9" s="477" t="s">
        <v>45</v>
      </c>
      <c r="K9" s="478"/>
      <c r="L9" s="478"/>
      <c r="M9" s="479"/>
    </row>
    <row r="10" spans="1:18" s="13" customFormat="1" ht="21.75" customHeight="1">
      <c r="A10" s="466"/>
      <c r="B10" s="462"/>
      <c r="C10" s="462"/>
      <c r="D10" s="469"/>
      <c r="E10" s="462"/>
      <c r="F10" s="472"/>
      <c r="G10" s="481"/>
      <c r="H10" s="484"/>
      <c r="I10" s="487"/>
      <c r="J10" s="504" t="s">
        <v>9</v>
      </c>
      <c r="K10" s="474" t="s">
        <v>74</v>
      </c>
      <c r="L10" s="475"/>
      <c r="M10" s="476"/>
    </row>
    <row r="11" spans="1:18" s="13" customFormat="1" ht="83.25" customHeight="1" thickBot="1">
      <c r="A11" s="467"/>
      <c r="B11" s="463"/>
      <c r="C11" s="463"/>
      <c r="D11" s="470"/>
      <c r="E11" s="463"/>
      <c r="F11" s="473"/>
      <c r="G11" s="482"/>
      <c r="H11" s="485"/>
      <c r="I11" s="488"/>
      <c r="J11" s="505"/>
      <c r="K11" s="78" t="s">
        <v>48</v>
      </c>
      <c r="L11" s="116" t="s">
        <v>49</v>
      </c>
      <c r="M11" s="117" t="s">
        <v>77</v>
      </c>
    </row>
    <row r="12" spans="1:18" s="6" customFormat="1" ht="14.85" customHeight="1">
      <c r="A12" s="506" t="s">
        <v>18</v>
      </c>
      <c r="B12" s="507"/>
      <c r="C12" s="507"/>
      <c r="D12" s="507"/>
      <c r="E12" s="507"/>
      <c r="F12" s="507"/>
      <c r="G12" s="507"/>
      <c r="H12" s="507"/>
      <c r="I12" s="507"/>
      <c r="J12" s="507"/>
      <c r="K12" s="233"/>
      <c r="L12" s="233"/>
      <c r="M12" s="109"/>
    </row>
    <row r="13" spans="1:18" s="6" customFormat="1" ht="14.85" customHeight="1">
      <c r="A13" s="498" t="s">
        <v>32</v>
      </c>
      <c r="B13" s="499"/>
      <c r="C13" s="499"/>
      <c r="D13" s="499"/>
      <c r="E13" s="499"/>
      <c r="F13" s="499"/>
      <c r="G13" s="499"/>
      <c r="H13" s="499"/>
      <c r="I13" s="499"/>
      <c r="J13" s="499"/>
      <c r="K13" s="118"/>
      <c r="L13" s="118"/>
      <c r="M13" s="119"/>
    </row>
    <row r="14" spans="1:18" ht="14.85" customHeight="1" thickBot="1">
      <c r="A14" s="153" t="s">
        <v>3</v>
      </c>
      <c r="B14" s="500" t="s">
        <v>36</v>
      </c>
      <c r="C14" s="501"/>
      <c r="D14" s="501"/>
      <c r="E14" s="501"/>
      <c r="F14" s="501"/>
      <c r="G14" s="501"/>
      <c r="H14" s="501"/>
      <c r="I14" s="501"/>
      <c r="J14" s="501"/>
      <c r="K14" s="120"/>
      <c r="L14" s="120"/>
      <c r="M14" s="121"/>
    </row>
    <row r="15" spans="1:18" ht="14.85" customHeight="1" thickBot="1">
      <c r="A15" s="153" t="s">
        <v>3</v>
      </c>
      <c r="B15" s="154" t="s">
        <v>3</v>
      </c>
      <c r="C15" s="502" t="s">
        <v>37</v>
      </c>
      <c r="D15" s="503"/>
      <c r="E15" s="503"/>
      <c r="F15" s="503"/>
      <c r="G15" s="503"/>
      <c r="H15" s="503"/>
      <c r="I15" s="503"/>
      <c r="J15" s="503"/>
      <c r="K15" s="155"/>
      <c r="L15" s="155"/>
      <c r="M15" s="156"/>
    </row>
    <row r="16" spans="1:18" ht="27.75" customHeight="1">
      <c r="A16" s="231" t="s">
        <v>3</v>
      </c>
      <c r="B16" s="232" t="s">
        <v>3</v>
      </c>
      <c r="C16" s="105" t="s">
        <v>3</v>
      </c>
      <c r="D16" s="245" t="s">
        <v>24</v>
      </c>
      <c r="E16" s="270"/>
      <c r="F16" s="269" t="s">
        <v>16</v>
      </c>
      <c r="G16" s="277">
        <v>286.5</v>
      </c>
      <c r="H16" s="278">
        <v>286.5</v>
      </c>
      <c r="I16" s="279">
        <v>286.5</v>
      </c>
      <c r="J16" s="247"/>
      <c r="K16" s="266"/>
      <c r="L16" s="267"/>
      <c r="M16" s="268"/>
      <c r="O16" s="363" t="s">
        <v>16</v>
      </c>
      <c r="P16" s="364">
        <f>+G17+G22</f>
        <v>286.5</v>
      </c>
      <c r="Q16" s="364">
        <f t="shared" ref="Q16:R16" si="0">+H17+H22</f>
        <v>286.5</v>
      </c>
      <c r="R16" s="364">
        <f t="shared" si="0"/>
        <v>286.5</v>
      </c>
    </row>
    <row r="17" spans="1:18" ht="25.5" customHeight="1">
      <c r="A17" s="439"/>
      <c r="B17" s="440"/>
      <c r="C17" s="105"/>
      <c r="D17" s="420" t="s">
        <v>43</v>
      </c>
      <c r="E17" s="38" t="s">
        <v>34</v>
      </c>
      <c r="F17" s="280" t="s">
        <v>97</v>
      </c>
      <c r="G17" s="511">
        <v>283.5</v>
      </c>
      <c r="H17" s="513">
        <v>283.5</v>
      </c>
      <c r="I17" s="509">
        <v>283.5</v>
      </c>
      <c r="J17" s="198" t="s">
        <v>21</v>
      </c>
      <c r="K17" s="275">
        <v>100</v>
      </c>
      <c r="L17" s="276">
        <v>100</v>
      </c>
      <c r="M17" s="263">
        <v>100</v>
      </c>
      <c r="O17" s="363"/>
      <c r="P17" s="364">
        <f>+P16-G27</f>
        <v>0</v>
      </c>
      <c r="Q17" s="364">
        <f t="shared" ref="Q17:R17" si="1">+Q16-H27</f>
        <v>0</v>
      </c>
      <c r="R17" s="364">
        <f t="shared" si="1"/>
        <v>0</v>
      </c>
    </row>
    <row r="18" spans="1:18" ht="17.100000000000001" customHeight="1">
      <c r="A18" s="439"/>
      <c r="B18" s="440"/>
      <c r="C18" s="105"/>
      <c r="D18" s="421"/>
      <c r="E18" s="39" t="s">
        <v>56</v>
      </c>
      <c r="F18" s="281"/>
      <c r="G18" s="512"/>
      <c r="H18" s="514"/>
      <c r="I18" s="510"/>
      <c r="J18" s="248" t="s">
        <v>66</v>
      </c>
      <c r="K18" s="225">
        <v>75</v>
      </c>
      <c r="L18" s="89">
        <v>70</v>
      </c>
      <c r="M18" s="80">
        <v>70</v>
      </c>
    </row>
    <row r="19" spans="1:18" ht="29.1" customHeight="1">
      <c r="A19" s="439"/>
      <c r="B19" s="440"/>
      <c r="C19" s="105"/>
      <c r="D19" s="421"/>
      <c r="E19" s="184" t="s">
        <v>44</v>
      </c>
      <c r="F19" s="281"/>
      <c r="G19" s="512"/>
      <c r="H19" s="514"/>
      <c r="I19" s="510"/>
      <c r="J19" s="82" t="s">
        <v>70</v>
      </c>
      <c r="K19" s="163">
        <v>5</v>
      </c>
      <c r="L19" s="164">
        <v>5</v>
      </c>
      <c r="M19" s="131">
        <v>5</v>
      </c>
      <c r="N19" s="43"/>
    </row>
    <row r="20" spans="1:18" ht="27.75" customHeight="1">
      <c r="A20" s="439"/>
      <c r="B20" s="440"/>
      <c r="C20" s="105"/>
      <c r="D20" s="421"/>
      <c r="E20" s="184" t="s">
        <v>55</v>
      </c>
      <c r="F20" s="281"/>
      <c r="G20" s="512"/>
      <c r="H20" s="514"/>
      <c r="I20" s="510"/>
      <c r="J20" s="82" t="s">
        <v>39</v>
      </c>
      <c r="K20" s="165">
        <v>2</v>
      </c>
      <c r="L20" s="166">
        <v>2</v>
      </c>
      <c r="M20" s="132">
        <v>3</v>
      </c>
    </row>
    <row r="21" spans="1:18" ht="28.5" customHeight="1">
      <c r="A21" s="439"/>
      <c r="B21" s="440"/>
      <c r="C21" s="105"/>
      <c r="D21" s="421"/>
      <c r="E21" s="39"/>
      <c r="F21" s="281"/>
      <c r="G21" s="512"/>
      <c r="H21" s="514"/>
      <c r="I21" s="510"/>
      <c r="J21" s="238" t="s">
        <v>86</v>
      </c>
      <c r="K21" s="264">
        <v>320</v>
      </c>
      <c r="L21" s="166">
        <v>400</v>
      </c>
      <c r="M21" s="149">
        <v>400</v>
      </c>
      <c r="N21" s="179"/>
    </row>
    <row r="22" spans="1:18" ht="27.75" customHeight="1">
      <c r="A22" s="240"/>
      <c r="B22" s="232"/>
      <c r="C22" s="42"/>
      <c r="D22" s="378" t="s">
        <v>93</v>
      </c>
      <c r="E22" s="183" t="s">
        <v>25</v>
      </c>
      <c r="F22" s="282" t="s">
        <v>97</v>
      </c>
      <c r="G22" s="283">
        <v>3</v>
      </c>
      <c r="H22" s="284">
        <v>3</v>
      </c>
      <c r="I22" s="285">
        <v>3</v>
      </c>
      <c r="J22" s="261" t="s">
        <v>80</v>
      </c>
      <c r="K22" s="265">
        <v>1</v>
      </c>
      <c r="L22" s="200"/>
      <c r="M22" s="148"/>
    </row>
    <row r="23" spans="1:18" ht="18.75" customHeight="1">
      <c r="A23" s="240"/>
      <c r="B23" s="232"/>
      <c r="C23" s="15"/>
      <c r="D23" s="381"/>
      <c r="E23" s="39" t="s">
        <v>34</v>
      </c>
      <c r="F23" s="281"/>
      <c r="G23" s="286"/>
      <c r="H23" s="286"/>
      <c r="I23" s="287"/>
      <c r="J23" s="450" t="s">
        <v>92</v>
      </c>
      <c r="K23" s="203">
        <v>1</v>
      </c>
      <c r="L23" s="187">
        <v>1</v>
      </c>
      <c r="M23" s="204">
        <v>1</v>
      </c>
    </row>
    <row r="24" spans="1:18" ht="19.5" customHeight="1">
      <c r="A24" s="240"/>
      <c r="B24" s="232"/>
      <c r="C24" s="15"/>
      <c r="D24" s="381"/>
      <c r="E24" s="95" t="s">
        <v>56</v>
      </c>
      <c r="F24" s="288"/>
      <c r="G24" s="289"/>
      <c r="H24" s="289"/>
      <c r="I24" s="290"/>
      <c r="J24" s="451"/>
      <c r="K24" s="186"/>
      <c r="L24" s="128"/>
      <c r="M24" s="188"/>
    </row>
    <row r="25" spans="1:18" ht="15" customHeight="1">
      <c r="A25" s="240"/>
      <c r="B25" s="232"/>
      <c r="C25" s="15"/>
      <c r="D25" s="420" t="s">
        <v>68</v>
      </c>
      <c r="E25" s="183" t="s">
        <v>25</v>
      </c>
      <c r="F25" s="282"/>
      <c r="G25" s="283"/>
      <c r="H25" s="284"/>
      <c r="I25" s="291"/>
      <c r="J25" s="516" t="s">
        <v>81</v>
      </c>
      <c r="K25" s="365">
        <v>1</v>
      </c>
      <c r="L25" s="229"/>
      <c r="M25" s="81"/>
    </row>
    <row r="26" spans="1:18" ht="15" customHeight="1">
      <c r="A26" s="240"/>
      <c r="B26" s="232"/>
      <c r="C26" s="15"/>
      <c r="D26" s="457"/>
      <c r="E26" s="167" t="s">
        <v>56</v>
      </c>
      <c r="F26" s="292"/>
      <c r="G26" s="293"/>
      <c r="H26" s="294"/>
      <c r="I26" s="293"/>
      <c r="J26" s="451"/>
      <c r="K26" s="250"/>
      <c r="L26" s="90"/>
      <c r="M26" s="366"/>
    </row>
    <row r="27" spans="1:18" ht="16.5" customHeight="1" thickBot="1">
      <c r="A27" s="240"/>
      <c r="B27" s="232"/>
      <c r="C27" s="29"/>
      <c r="D27" s="44"/>
      <c r="E27" s="47"/>
      <c r="F27" s="101" t="s">
        <v>4</v>
      </c>
      <c r="G27" s="295">
        <f>+G16</f>
        <v>286.5</v>
      </c>
      <c r="H27" s="53">
        <f t="shared" ref="H27:I27" si="2">+H16</f>
        <v>286.5</v>
      </c>
      <c r="I27" s="33">
        <f t="shared" si="2"/>
        <v>286.5</v>
      </c>
      <c r="J27" s="133"/>
      <c r="K27" s="142"/>
      <c r="L27" s="143"/>
      <c r="M27" s="144"/>
    </row>
    <row r="28" spans="1:18" ht="20.100000000000001" customHeight="1">
      <c r="A28" s="439"/>
      <c r="B28" s="440"/>
      <c r="C28" s="105" t="s">
        <v>5</v>
      </c>
      <c r="D28" s="453" t="s">
        <v>33</v>
      </c>
      <c r="E28" s="27"/>
      <c r="F28" s="23" t="s">
        <v>16</v>
      </c>
      <c r="G28" s="271"/>
      <c r="H28" s="31">
        <f>3081.6-800</f>
        <v>2281.6</v>
      </c>
      <c r="I28" s="272">
        <v>203</v>
      </c>
      <c r="J28" s="134"/>
      <c r="K28" s="251"/>
      <c r="L28" s="241"/>
      <c r="M28" s="79"/>
      <c r="O28" s="363" t="s">
        <v>16</v>
      </c>
      <c r="P28" s="364">
        <f>+G31+G35+G38+G41+G44</f>
        <v>0</v>
      </c>
      <c r="Q28" s="364">
        <f t="shared" ref="Q28:R28" si="3">+H31+H35+H38+H41+H44</f>
        <v>3081.6</v>
      </c>
      <c r="R28" s="364">
        <f t="shared" si="3"/>
        <v>203</v>
      </c>
    </row>
    <row r="29" spans="1:18" ht="20.100000000000001" customHeight="1">
      <c r="A29" s="439"/>
      <c r="B29" s="440"/>
      <c r="C29" s="22"/>
      <c r="D29" s="454"/>
      <c r="E29" s="18"/>
      <c r="F29" s="141" t="s">
        <v>23</v>
      </c>
      <c r="G29" s="32">
        <f>500+800</f>
        <v>1300</v>
      </c>
      <c r="H29" s="97"/>
      <c r="I29" s="58"/>
      <c r="J29" s="236"/>
      <c r="K29" s="252"/>
      <c r="L29" s="230"/>
      <c r="M29" s="79"/>
      <c r="O29" s="363" t="s">
        <v>99</v>
      </c>
      <c r="P29" s="364">
        <f>+G30</f>
        <v>500</v>
      </c>
      <c r="Q29" s="364">
        <f t="shared" ref="Q29:R29" si="4">+H30</f>
        <v>0</v>
      </c>
      <c r="R29" s="364">
        <f t="shared" si="4"/>
        <v>0</v>
      </c>
    </row>
    <row r="30" spans="1:18" ht="14.85" customHeight="1">
      <c r="A30" s="439"/>
      <c r="B30" s="440"/>
      <c r="C30" s="455"/>
      <c r="D30" s="420" t="s">
        <v>71</v>
      </c>
      <c r="E30" s="38" t="s">
        <v>27</v>
      </c>
      <c r="F30" s="280" t="s">
        <v>98</v>
      </c>
      <c r="G30" s="286">
        <f>605.5-105.5</f>
        <v>500</v>
      </c>
      <c r="H30" s="284"/>
      <c r="I30" s="286"/>
      <c r="J30" s="235" t="s">
        <v>57</v>
      </c>
      <c r="K30" s="249">
        <v>45</v>
      </c>
      <c r="L30" s="207">
        <v>100</v>
      </c>
      <c r="M30" s="208"/>
      <c r="O30" s="363"/>
      <c r="P30" s="364">
        <f>+P28+P29</f>
        <v>500</v>
      </c>
      <c r="Q30" s="364">
        <f t="shared" ref="Q30:R30" si="5">+Q28+Q29</f>
        <v>3081.6</v>
      </c>
      <c r="R30" s="364">
        <f t="shared" si="5"/>
        <v>203</v>
      </c>
    </row>
    <row r="31" spans="1:18" ht="14.85" customHeight="1">
      <c r="A31" s="439"/>
      <c r="B31" s="440"/>
      <c r="C31" s="455"/>
      <c r="D31" s="421"/>
      <c r="E31" s="39" t="s">
        <v>25</v>
      </c>
      <c r="F31" s="281" t="s">
        <v>97</v>
      </c>
      <c r="G31" s="343"/>
      <c r="H31" s="297">
        <f>2940.1+105.5</f>
        <v>3045.6</v>
      </c>
      <c r="I31" s="301"/>
      <c r="J31" s="209"/>
      <c r="K31" s="192"/>
      <c r="L31" s="193"/>
      <c r="M31" s="490"/>
      <c r="O31" s="363"/>
      <c r="P31" s="364">
        <f>+P30-G48</f>
        <v>-800</v>
      </c>
      <c r="Q31" s="364">
        <f t="shared" ref="Q31:R31" si="6">+Q30-H48</f>
        <v>800</v>
      </c>
      <c r="R31" s="364">
        <f t="shared" si="6"/>
        <v>0</v>
      </c>
    </row>
    <row r="32" spans="1:18" ht="14.85" customHeight="1">
      <c r="A32" s="439"/>
      <c r="B32" s="440"/>
      <c r="C32" s="455"/>
      <c r="D32" s="421"/>
      <c r="E32" s="39" t="s">
        <v>17</v>
      </c>
      <c r="F32" s="281"/>
      <c r="G32" s="343"/>
      <c r="H32" s="297"/>
      <c r="I32" s="301"/>
      <c r="J32" s="236"/>
      <c r="K32" s="249"/>
      <c r="L32" s="210"/>
      <c r="M32" s="490"/>
    </row>
    <row r="33" spans="1:14" ht="14.85" customHeight="1">
      <c r="A33" s="439"/>
      <c r="B33" s="440"/>
      <c r="C33" s="455"/>
      <c r="D33" s="421"/>
      <c r="E33" s="28" t="s">
        <v>34</v>
      </c>
      <c r="F33" s="281"/>
      <c r="G33" s="286"/>
      <c r="H33" s="297"/>
      <c r="I33" s="301"/>
      <c r="J33" s="236"/>
      <c r="K33" s="249"/>
      <c r="L33" s="92"/>
      <c r="M33" s="490"/>
    </row>
    <row r="34" spans="1:14" ht="14.85" customHeight="1">
      <c r="A34" s="439"/>
      <c r="B34" s="440"/>
      <c r="C34" s="456"/>
      <c r="D34" s="457"/>
      <c r="E34" s="168" t="s">
        <v>56</v>
      </c>
      <c r="F34" s="302"/>
      <c r="G34" s="303"/>
      <c r="H34" s="304"/>
      <c r="I34" s="305"/>
      <c r="J34" s="135"/>
      <c r="K34" s="253"/>
      <c r="L34" s="211"/>
      <c r="M34" s="491"/>
    </row>
    <row r="35" spans="1:14" ht="29.1" customHeight="1">
      <c r="A35" s="221"/>
      <c r="B35" s="223"/>
      <c r="C35" s="105"/>
      <c r="D35" s="452" t="s">
        <v>26</v>
      </c>
      <c r="E35" s="28" t="s">
        <v>25</v>
      </c>
      <c r="F35" s="281" t="s">
        <v>97</v>
      </c>
      <c r="G35" s="286"/>
      <c r="H35" s="297">
        <v>26</v>
      </c>
      <c r="I35" s="286"/>
      <c r="J35" s="169" t="s">
        <v>51</v>
      </c>
      <c r="K35" s="254"/>
      <c r="L35" s="174">
        <v>1</v>
      </c>
      <c r="M35" s="178"/>
    </row>
    <row r="36" spans="1:14" ht="15" customHeight="1">
      <c r="A36" s="221"/>
      <c r="B36" s="223"/>
      <c r="C36" s="105"/>
      <c r="D36" s="452"/>
      <c r="E36" s="28" t="s">
        <v>56</v>
      </c>
      <c r="F36" s="281"/>
      <c r="G36" s="286"/>
      <c r="H36" s="297"/>
      <c r="I36" s="301"/>
      <c r="J36" s="376" t="s">
        <v>40</v>
      </c>
      <c r="K36" s="255"/>
      <c r="L36" s="164">
        <v>1</v>
      </c>
      <c r="M36" s="130"/>
    </row>
    <row r="37" spans="1:14" ht="14.1" customHeight="1">
      <c r="A37" s="221"/>
      <c r="B37" s="223"/>
      <c r="C37" s="105"/>
      <c r="D37" s="452"/>
      <c r="E37" s="184" t="s">
        <v>34</v>
      </c>
      <c r="F37" s="281"/>
      <c r="G37" s="286"/>
      <c r="H37" s="297"/>
      <c r="I37" s="301"/>
      <c r="J37" s="377"/>
      <c r="K37" s="249"/>
      <c r="L37" s="127"/>
      <c r="M37" s="110"/>
    </row>
    <row r="38" spans="1:14" s="2" customFormat="1" ht="21.6" customHeight="1">
      <c r="A38" s="231"/>
      <c r="B38" s="232"/>
      <c r="C38" s="37"/>
      <c r="D38" s="378" t="s">
        <v>72</v>
      </c>
      <c r="E38" s="145" t="s">
        <v>34</v>
      </c>
      <c r="F38" s="306" t="s">
        <v>97</v>
      </c>
      <c r="G38" s="307"/>
      <c r="H38" s="308">
        <v>10</v>
      </c>
      <c r="I38" s="308">
        <v>75</v>
      </c>
      <c r="J38" s="212" t="s">
        <v>90</v>
      </c>
      <c r="K38" s="213"/>
      <c r="L38" s="214">
        <v>1</v>
      </c>
      <c r="M38" s="215"/>
    </row>
    <row r="39" spans="1:14" s="2" customFormat="1" ht="21.6" customHeight="1">
      <c r="A39" s="231"/>
      <c r="B39" s="232"/>
      <c r="C39" s="37"/>
      <c r="D39" s="381"/>
      <c r="E39" s="35" t="s">
        <v>60</v>
      </c>
      <c r="F39" s="309"/>
      <c r="G39" s="310"/>
      <c r="H39" s="311"/>
      <c r="I39" s="312"/>
      <c r="J39" s="236" t="s">
        <v>91</v>
      </c>
      <c r="K39" s="216"/>
      <c r="L39" s="146"/>
      <c r="M39" s="129">
        <v>1</v>
      </c>
    </row>
    <row r="40" spans="1:14" s="2" customFormat="1" ht="28.35" customHeight="1">
      <c r="A40" s="231"/>
      <c r="B40" s="232"/>
      <c r="C40" s="37"/>
      <c r="D40" s="379"/>
      <c r="E40" s="103" t="s">
        <v>17</v>
      </c>
      <c r="F40" s="313"/>
      <c r="G40" s="314"/>
      <c r="H40" s="315"/>
      <c r="I40" s="316"/>
      <c r="J40" s="237"/>
      <c r="K40" s="194"/>
      <c r="L40" s="195"/>
      <c r="M40" s="217"/>
    </row>
    <row r="41" spans="1:14" s="2" customFormat="1" ht="16.5" customHeight="1">
      <c r="A41" s="231"/>
      <c r="B41" s="232"/>
      <c r="C41" s="380"/>
      <c r="D41" s="378" t="s">
        <v>58</v>
      </c>
      <c r="E41" s="25" t="s">
        <v>34</v>
      </c>
      <c r="F41" s="317" t="s">
        <v>97</v>
      </c>
      <c r="G41" s="318"/>
      <c r="H41" s="319"/>
      <c r="I41" s="319">
        <v>78</v>
      </c>
      <c r="J41" s="236" t="s">
        <v>59</v>
      </c>
      <c r="K41" s="189"/>
      <c r="L41" s="190"/>
      <c r="M41" s="191">
        <v>1</v>
      </c>
    </row>
    <row r="42" spans="1:14" s="2" customFormat="1" ht="16.5" customHeight="1">
      <c r="A42" s="231"/>
      <c r="B42" s="232"/>
      <c r="C42" s="380"/>
      <c r="D42" s="381"/>
      <c r="E42" s="28" t="s">
        <v>60</v>
      </c>
      <c r="F42" s="320"/>
      <c r="G42" s="321"/>
      <c r="H42" s="322"/>
      <c r="I42" s="323"/>
      <c r="J42" s="177"/>
      <c r="K42" s="192"/>
      <c r="L42" s="193"/>
      <c r="M42" s="226"/>
    </row>
    <row r="43" spans="1:14" s="2" customFormat="1" ht="16.5" customHeight="1">
      <c r="A43" s="231"/>
      <c r="B43" s="232"/>
      <c r="C43" s="37"/>
      <c r="D43" s="224"/>
      <c r="E43" s="125" t="s">
        <v>17</v>
      </c>
      <c r="F43" s="324"/>
      <c r="G43" s="325"/>
      <c r="H43" s="326"/>
      <c r="I43" s="327"/>
      <c r="J43" s="83"/>
      <c r="K43" s="194"/>
      <c r="L43" s="195"/>
      <c r="M43" s="227"/>
    </row>
    <row r="44" spans="1:14" s="2" customFormat="1" ht="15" customHeight="1">
      <c r="A44" s="221"/>
      <c r="B44" s="223"/>
      <c r="C44" s="22"/>
      <c r="D44" s="378" t="s">
        <v>50</v>
      </c>
      <c r="E44" s="25" t="s">
        <v>25</v>
      </c>
      <c r="F44" s="328" t="s">
        <v>97</v>
      </c>
      <c r="G44" s="329"/>
      <c r="H44" s="330"/>
      <c r="I44" s="331">
        <v>50</v>
      </c>
      <c r="J44" s="235" t="s">
        <v>59</v>
      </c>
      <c r="K44" s="458"/>
      <c r="L44" s="492"/>
      <c r="M44" s="445">
        <v>1</v>
      </c>
      <c r="N44" s="43"/>
    </row>
    <row r="45" spans="1:14" s="2" customFormat="1" ht="15" customHeight="1">
      <c r="A45" s="221"/>
      <c r="B45" s="223"/>
      <c r="C45" s="22"/>
      <c r="D45" s="381"/>
      <c r="E45" s="39" t="s">
        <v>34</v>
      </c>
      <c r="F45" s="281"/>
      <c r="G45" s="321"/>
      <c r="H45" s="332"/>
      <c r="I45" s="333"/>
      <c r="J45" s="152"/>
      <c r="K45" s="459"/>
      <c r="L45" s="493"/>
      <c r="M45" s="446"/>
      <c r="N45" s="43"/>
    </row>
    <row r="46" spans="1:14" s="2" customFormat="1" ht="15" customHeight="1">
      <c r="A46" s="221"/>
      <c r="B46" s="223"/>
      <c r="C46" s="22"/>
      <c r="D46" s="381"/>
      <c r="E46" s="39" t="s">
        <v>56</v>
      </c>
      <c r="F46" s="320"/>
      <c r="G46" s="334"/>
      <c r="H46" s="332"/>
      <c r="I46" s="335"/>
      <c r="J46" s="152"/>
      <c r="K46" s="459"/>
      <c r="L46" s="493"/>
      <c r="M46" s="446"/>
      <c r="N46" s="43"/>
    </row>
    <row r="47" spans="1:14" s="2" customFormat="1" ht="15" customHeight="1">
      <c r="A47" s="221"/>
      <c r="B47" s="223"/>
      <c r="C47" s="22"/>
      <c r="D47" s="379"/>
      <c r="E47" s="125" t="s">
        <v>17</v>
      </c>
      <c r="F47" s="324"/>
      <c r="G47" s="336"/>
      <c r="H47" s="337"/>
      <c r="I47" s="338"/>
      <c r="J47" s="152"/>
      <c r="K47" s="460"/>
      <c r="L47" s="494"/>
      <c r="M47" s="447"/>
      <c r="N47" s="43"/>
    </row>
    <row r="48" spans="1:14" ht="16.5" customHeight="1" thickBot="1">
      <c r="A48" s="222"/>
      <c r="B48" s="223"/>
      <c r="C48" s="34"/>
      <c r="D48" s="123"/>
      <c r="E48" s="124"/>
      <c r="F48" s="101" t="s">
        <v>4</v>
      </c>
      <c r="G48" s="55">
        <f>+G28+G29</f>
        <v>1300</v>
      </c>
      <c r="H48" s="53">
        <f t="shared" ref="H48:I48" si="7">+H28+H29</f>
        <v>2281.6</v>
      </c>
      <c r="I48" s="33">
        <f t="shared" si="7"/>
        <v>203</v>
      </c>
      <c r="J48" s="86"/>
      <c r="K48" s="127"/>
      <c r="L48" s="92"/>
      <c r="M48" s="111"/>
    </row>
    <row r="49" spans="1:18" ht="15.75" customHeight="1" thickBot="1">
      <c r="A49" s="8" t="s">
        <v>3</v>
      </c>
      <c r="B49" s="3" t="s">
        <v>3</v>
      </c>
      <c r="C49" s="448" t="s">
        <v>6</v>
      </c>
      <c r="D49" s="449"/>
      <c r="E49" s="449"/>
      <c r="F49" s="449"/>
      <c r="G49" s="56">
        <f>G48+G27</f>
        <v>1586.5</v>
      </c>
      <c r="H49" s="54">
        <f>H48+H27</f>
        <v>2568.1</v>
      </c>
      <c r="I49" s="57">
        <f>I48+I27</f>
        <v>489.5</v>
      </c>
      <c r="J49" s="394"/>
      <c r="K49" s="395"/>
      <c r="L49" s="395"/>
      <c r="M49" s="396"/>
    </row>
    <row r="50" spans="1:18" ht="15" customHeight="1" thickBot="1">
      <c r="A50" s="8" t="s">
        <v>3</v>
      </c>
      <c r="B50" s="3" t="s">
        <v>5</v>
      </c>
      <c r="C50" s="397" t="s">
        <v>42</v>
      </c>
      <c r="D50" s="398"/>
      <c r="E50" s="398"/>
      <c r="F50" s="398"/>
      <c r="G50" s="398"/>
      <c r="H50" s="398"/>
      <c r="I50" s="398"/>
      <c r="J50" s="398"/>
      <c r="K50" s="398"/>
      <c r="L50" s="398"/>
      <c r="M50" s="399"/>
    </row>
    <row r="51" spans="1:18" ht="21" customHeight="1">
      <c r="A51" s="231" t="s">
        <v>3</v>
      </c>
      <c r="B51" s="232" t="s">
        <v>5</v>
      </c>
      <c r="C51" s="22" t="s">
        <v>3</v>
      </c>
      <c r="D51" s="385" t="s">
        <v>41</v>
      </c>
      <c r="E51" s="39"/>
      <c r="F51" s="23" t="s">
        <v>16</v>
      </c>
      <c r="G51" s="273">
        <f>763.5+55</f>
        <v>818.5</v>
      </c>
      <c r="H51" s="113">
        <v>1346.3</v>
      </c>
      <c r="I51" s="272">
        <v>1346.3</v>
      </c>
      <c r="J51" s="140"/>
      <c r="K51" s="127"/>
      <c r="L51" s="92"/>
      <c r="M51" s="84"/>
      <c r="O51" s="363" t="s">
        <v>16</v>
      </c>
      <c r="P51" s="364">
        <f>+G53+G60+G62+G66+G67+G69+G70+G71+G72</f>
        <v>763.5</v>
      </c>
      <c r="Q51" s="364">
        <f>+H53+H60+H62+H66+H67+H69+H70+H71+H72</f>
        <v>1346.3</v>
      </c>
      <c r="R51" s="364">
        <f>+I53+I60+I62+I66+I67+I69+I70+I71+I72</f>
        <v>1346.3</v>
      </c>
    </row>
    <row r="52" spans="1:18" ht="19.5" customHeight="1">
      <c r="A52" s="231"/>
      <c r="B52" s="232"/>
      <c r="C52" s="22"/>
      <c r="D52" s="386"/>
      <c r="E52" s="24"/>
      <c r="F52" s="96" t="s">
        <v>23</v>
      </c>
      <c r="G52" s="50">
        <v>72</v>
      </c>
      <c r="H52" s="274"/>
      <c r="I52" s="158"/>
      <c r="J52" s="102"/>
      <c r="K52" s="127"/>
      <c r="L52" s="92"/>
      <c r="M52" s="84"/>
      <c r="O52" s="363" t="s">
        <v>99</v>
      </c>
      <c r="P52" s="364">
        <f>+G68</f>
        <v>72</v>
      </c>
      <c r="Q52" s="364">
        <f t="shared" ref="Q52:R52" si="8">+H68</f>
        <v>0</v>
      </c>
      <c r="R52" s="364">
        <f t="shared" si="8"/>
        <v>0</v>
      </c>
    </row>
    <row r="53" spans="1:18" ht="27.75" customHeight="1">
      <c r="A53" s="231"/>
      <c r="B53" s="232"/>
      <c r="C53" s="382"/>
      <c r="D53" s="378" t="s">
        <v>35</v>
      </c>
      <c r="E53" s="39" t="s">
        <v>34</v>
      </c>
      <c r="F53" s="282" t="s">
        <v>97</v>
      </c>
      <c r="G53" s="339">
        <f>592.3-150</f>
        <v>442.3</v>
      </c>
      <c r="H53" s="340">
        <v>592.29999999999995</v>
      </c>
      <c r="I53" s="285">
        <v>592.29999999999995</v>
      </c>
      <c r="J53" s="258" t="s">
        <v>88</v>
      </c>
      <c r="K53" s="126">
        <v>2</v>
      </c>
      <c r="L53" s="91">
        <v>2</v>
      </c>
      <c r="M53" s="219">
        <v>2</v>
      </c>
      <c r="N53" s="43"/>
      <c r="O53" s="363"/>
      <c r="P53" s="364">
        <f>+P51+P52</f>
        <v>835.5</v>
      </c>
      <c r="Q53" s="364">
        <f t="shared" ref="Q53:R53" si="9">+Q51+Q52</f>
        <v>1346.3</v>
      </c>
      <c r="R53" s="364">
        <f t="shared" si="9"/>
        <v>1346.3</v>
      </c>
    </row>
    <row r="54" spans="1:18" ht="27" customHeight="1">
      <c r="A54" s="231"/>
      <c r="B54" s="232"/>
      <c r="C54" s="382"/>
      <c r="D54" s="381"/>
      <c r="E54" s="39" t="s">
        <v>27</v>
      </c>
      <c r="F54" s="341"/>
      <c r="G54" s="286"/>
      <c r="H54" s="297"/>
      <c r="I54" s="342"/>
      <c r="J54" s="88" t="s">
        <v>30</v>
      </c>
      <c r="K54" s="256">
        <v>5</v>
      </c>
      <c r="L54" s="166">
        <v>5</v>
      </c>
      <c r="M54" s="180">
        <v>5</v>
      </c>
      <c r="O54" s="363"/>
      <c r="P54" s="364">
        <f>+P53-G74</f>
        <v>-55</v>
      </c>
      <c r="Q54" s="364">
        <f>+Q53-H74</f>
        <v>0</v>
      </c>
      <c r="R54" s="364">
        <f>+R53-I74</f>
        <v>0</v>
      </c>
    </row>
    <row r="55" spans="1:18" ht="38.25" customHeight="1">
      <c r="A55" s="231"/>
      <c r="B55" s="232"/>
      <c r="C55" s="382"/>
      <c r="D55" s="381"/>
      <c r="E55" s="39" t="s">
        <v>25</v>
      </c>
      <c r="F55" s="341"/>
      <c r="G55" s="286"/>
      <c r="H55" s="297"/>
      <c r="I55" s="342"/>
      <c r="J55" s="185" t="s">
        <v>100</v>
      </c>
      <c r="K55" s="257">
        <v>3</v>
      </c>
      <c r="L55" s="94">
        <v>3</v>
      </c>
      <c r="M55" s="180">
        <v>3</v>
      </c>
    </row>
    <row r="56" spans="1:18" ht="18.600000000000001" customHeight="1">
      <c r="A56" s="231"/>
      <c r="B56" s="232"/>
      <c r="C56" s="382"/>
      <c r="D56" s="381"/>
      <c r="E56" s="39" t="s">
        <v>56</v>
      </c>
      <c r="F56" s="341"/>
      <c r="G56" s="343"/>
      <c r="H56" s="297"/>
      <c r="I56" s="301"/>
      <c r="J56" s="185" t="s">
        <v>87</v>
      </c>
      <c r="K56" s="138">
        <v>2</v>
      </c>
      <c r="L56" s="94">
        <v>2</v>
      </c>
      <c r="M56" s="107">
        <v>2</v>
      </c>
    </row>
    <row r="57" spans="1:18" ht="18" customHeight="1">
      <c r="A57" s="231"/>
      <c r="B57" s="232"/>
      <c r="C57" s="382"/>
      <c r="D57" s="381"/>
      <c r="E57" s="39"/>
      <c r="F57" s="341"/>
      <c r="G57" s="286"/>
      <c r="H57" s="297"/>
      <c r="I57" s="344"/>
      <c r="J57" s="185" t="s">
        <v>83</v>
      </c>
      <c r="K57" s="138">
        <v>20</v>
      </c>
      <c r="L57" s="94">
        <v>20</v>
      </c>
      <c r="M57" s="107">
        <v>20</v>
      </c>
    </row>
    <row r="58" spans="1:18" ht="58.35" customHeight="1">
      <c r="A58" s="231"/>
      <c r="B58" s="232"/>
      <c r="C58" s="383"/>
      <c r="D58" s="384"/>
      <c r="E58" s="27"/>
      <c r="F58" s="341"/>
      <c r="G58" s="286"/>
      <c r="H58" s="297"/>
      <c r="I58" s="301"/>
      <c r="J58" s="259" t="s">
        <v>101</v>
      </c>
      <c r="K58" s="138">
        <v>5</v>
      </c>
      <c r="L58" s="94">
        <v>15</v>
      </c>
      <c r="M58" s="85">
        <v>15</v>
      </c>
    </row>
    <row r="59" spans="1:18" ht="29.85" customHeight="1">
      <c r="A59" s="231"/>
      <c r="B59" s="232"/>
      <c r="C59" s="243"/>
      <c r="D59" s="244"/>
      <c r="E59" s="98"/>
      <c r="F59" s="341"/>
      <c r="G59" s="345"/>
      <c r="H59" s="346"/>
      <c r="I59" s="347"/>
      <c r="J59" s="136" t="s">
        <v>67</v>
      </c>
      <c r="K59" s="170">
        <v>2</v>
      </c>
      <c r="L59" s="94">
        <v>2</v>
      </c>
      <c r="M59" s="129">
        <v>2</v>
      </c>
    </row>
    <row r="60" spans="1:18" ht="29.85" customHeight="1">
      <c r="A60" s="231"/>
      <c r="B60" s="232"/>
      <c r="C60" s="243"/>
      <c r="D60" s="393" t="s">
        <v>102</v>
      </c>
      <c r="E60" s="108"/>
      <c r="F60" s="348" t="s">
        <v>97</v>
      </c>
      <c r="G60" s="300">
        <v>21</v>
      </c>
      <c r="H60" s="298">
        <v>21</v>
      </c>
      <c r="I60" s="299">
        <v>21</v>
      </c>
      <c r="J60" s="137" t="s">
        <v>75</v>
      </c>
      <c r="K60" s="150">
        <v>150</v>
      </c>
      <c r="L60" s="94">
        <v>150</v>
      </c>
      <c r="M60" s="107">
        <v>150</v>
      </c>
      <c r="N60" s="489"/>
    </row>
    <row r="61" spans="1:18" ht="37.5" customHeight="1">
      <c r="A61" s="231"/>
      <c r="B61" s="232"/>
      <c r="C61" s="243"/>
      <c r="D61" s="379"/>
      <c r="E61" s="27"/>
      <c r="F61" s="341"/>
      <c r="G61" s="289"/>
      <c r="H61" s="349"/>
      <c r="I61" s="350"/>
      <c r="J61" s="262" t="s">
        <v>76</v>
      </c>
      <c r="K61" s="239">
        <v>1000</v>
      </c>
      <c r="L61" s="93">
        <v>1000</v>
      </c>
      <c r="M61" s="106">
        <v>1000</v>
      </c>
      <c r="N61" s="489"/>
    </row>
    <row r="62" spans="1:18" ht="14.85" customHeight="1">
      <c r="A62" s="439"/>
      <c r="B62" s="440"/>
      <c r="C62" s="400"/>
      <c r="D62" s="441" t="s">
        <v>73</v>
      </c>
      <c r="E62" s="41" t="s">
        <v>34</v>
      </c>
      <c r="F62" s="280" t="s">
        <v>97</v>
      </c>
      <c r="G62" s="283">
        <f>125-55</f>
        <v>70</v>
      </c>
      <c r="H62" s="284">
        <v>125</v>
      </c>
      <c r="I62" s="351">
        <v>125</v>
      </c>
      <c r="J62" s="198" t="s">
        <v>61</v>
      </c>
      <c r="K62" s="139">
        <v>5</v>
      </c>
      <c r="L62" s="147">
        <v>5</v>
      </c>
      <c r="M62" s="196">
        <v>5</v>
      </c>
    </row>
    <row r="63" spans="1:18" ht="14.85" customHeight="1">
      <c r="A63" s="439"/>
      <c r="B63" s="440"/>
      <c r="C63" s="400"/>
      <c r="D63" s="441"/>
      <c r="E63" s="98" t="s">
        <v>27</v>
      </c>
      <c r="F63" s="281"/>
      <c r="G63" s="352"/>
      <c r="H63" s="353"/>
      <c r="I63" s="354"/>
      <c r="J63" s="82" t="s">
        <v>53</v>
      </c>
      <c r="K63" s="171">
        <v>80</v>
      </c>
      <c r="L63" s="172">
        <v>80</v>
      </c>
      <c r="M63" s="220">
        <v>80</v>
      </c>
      <c r="N63" s="43"/>
    </row>
    <row r="64" spans="1:18" ht="14.85" customHeight="1">
      <c r="A64" s="439"/>
      <c r="B64" s="440"/>
      <c r="C64" s="400"/>
      <c r="D64" s="441"/>
      <c r="E64" s="27" t="s">
        <v>25</v>
      </c>
      <c r="F64" s="281"/>
      <c r="G64" s="287"/>
      <c r="H64" s="355"/>
      <c r="I64" s="301"/>
      <c r="J64" s="450" t="s">
        <v>54</v>
      </c>
      <c r="K64" s="389">
        <v>360</v>
      </c>
      <c r="L64" s="391">
        <v>360</v>
      </c>
      <c r="M64" s="387">
        <v>360</v>
      </c>
    </row>
    <row r="65" spans="1:37" ht="14.85" customHeight="1">
      <c r="A65" s="439"/>
      <c r="B65" s="440"/>
      <c r="C65" s="400"/>
      <c r="D65" s="441"/>
      <c r="E65" s="27" t="s">
        <v>56</v>
      </c>
      <c r="F65" s="281"/>
      <c r="G65" s="286"/>
      <c r="H65" s="349"/>
      <c r="I65" s="350"/>
      <c r="J65" s="451"/>
      <c r="K65" s="390"/>
      <c r="L65" s="392"/>
      <c r="M65" s="388"/>
      <c r="N65" s="43"/>
    </row>
    <row r="66" spans="1:37" ht="17.100000000000001" customHeight="1">
      <c r="A66" s="240"/>
      <c r="B66" s="21"/>
      <c r="C66" s="419"/>
      <c r="D66" s="420" t="s">
        <v>69</v>
      </c>
      <c r="E66" s="41" t="s">
        <v>34</v>
      </c>
      <c r="F66" s="280" t="s">
        <v>97</v>
      </c>
      <c r="G66" s="357">
        <f>26-15.8</f>
        <v>10.199999999999999</v>
      </c>
      <c r="H66" s="284">
        <v>76</v>
      </c>
      <c r="I66" s="351">
        <v>76</v>
      </c>
      <c r="J66" s="261" t="s">
        <v>38</v>
      </c>
      <c r="K66" s="213">
        <v>12</v>
      </c>
      <c r="L66" s="369">
        <v>40</v>
      </c>
      <c r="M66" s="157">
        <v>40</v>
      </c>
    </row>
    <row r="67" spans="1:37" ht="15" customHeight="1">
      <c r="A67" s="240"/>
      <c r="B67" s="21"/>
      <c r="C67" s="419"/>
      <c r="D67" s="421"/>
      <c r="E67" s="27" t="s">
        <v>27</v>
      </c>
      <c r="F67" s="341" t="s">
        <v>97</v>
      </c>
      <c r="G67" s="286">
        <f>25-20</f>
        <v>5</v>
      </c>
      <c r="H67" s="297">
        <v>50</v>
      </c>
      <c r="I67" s="301">
        <v>50</v>
      </c>
      <c r="J67" s="185" t="s">
        <v>64</v>
      </c>
      <c r="K67" s="373">
        <v>1</v>
      </c>
      <c r="L67" s="370">
        <v>10</v>
      </c>
      <c r="M67" s="87">
        <v>10</v>
      </c>
    </row>
    <row r="68" spans="1:37" ht="26.85" customHeight="1">
      <c r="A68" s="240"/>
      <c r="B68" s="21"/>
      <c r="C68" s="419"/>
      <c r="D68" s="421"/>
      <c r="E68" s="27" t="s">
        <v>25</v>
      </c>
      <c r="F68" s="341" t="s">
        <v>98</v>
      </c>
      <c r="G68" s="343">
        <v>72</v>
      </c>
      <c r="H68" s="297"/>
      <c r="I68" s="301"/>
      <c r="J68" s="202" t="s">
        <v>65</v>
      </c>
      <c r="K68" s="374">
        <v>10</v>
      </c>
      <c r="L68" s="370">
        <v>30</v>
      </c>
      <c r="M68" s="87">
        <v>30</v>
      </c>
    </row>
    <row r="69" spans="1:37" ht="13.5" customHeight="1">
      <c r="A69" s="231"/>
      <c r="B69" s="232"/>
      <c r="C69" s="419"/>
      <c r="D69" s="422"/>
      <c r="E69" s="99" t="s">
        <v>56</v>
      </c>
      <c r="F69" s="341" t="s">
        <v>97</v>
      </c>
      <c r="G69" s="343"/>
      <c r="H69" s="297">
        <v>72</v>
      </c>
      <c r="I69" s="301">
        <v>72</v>
      </c>
      <c r="J69" s="450" t="s">
        <v>28</v>
      </c>
      <c r="K69" s="374">
        <v>3</v>
      </c>
      <c r="L69" s="371">
        <v>5</v>
      </c>
      <c r="M69" s="129">
        <v>5</v>
      </c>
    </row>
    <row r="70" spans="1:37" ht="13.5" customHeight="1">
      <c r="A70" s="240"/>
      <c r="B70" s="232"/>
      <c r="C70" s="419"/>
      <c r="D70" s="241"/>
      <c r="E70" s="99"/>
      <c r="F70" s="281" t="s">
        <v>97</v>
      </c>
      <c r="G70" s="343">
        <v>10</v>
      </c>
      <c r="H70" s="297">
        <v>10</v>
      </c>
      <c r="I70" s="301">
        <v>10</v>
      </c>
      <c r="J70" s="515"/>
      <c r="K70" s="192"/>
      <c r="L70" s="372"/>
      <c r="M70" s="197"/>
    </row>
    <row r="71" spans="1:37" ht="28.5" customHeight="1">
      <c r="A71" s="240"/>
      <c r="B71" s="232"/>
      <c r="C71" s="419"/>
      <c r="D71" s="234"/>
      <c r="F71" s="356" t="s">
        <v>97</v>
      </c>
      <c r="G71" s="375">
        <f>25-20</f>
        <v>5</v>
      </c>
      <c r="H71" s="349">
        <v>50</v>
      </c>
      <c r="I71" s="350">
        <v>50</v>
      </c>
      <c r="J71" s="260" t="s">
        <v>29</v>
      </c>
      <c r="K71" s="173">
        <v>4</v>
      </c>
      <c r="L71" s="368">
        <v>4</v>
      </c>
      <c r="M71" s="106">
        <v>4</v>
      </c>
    </row>
    <row r="72" spans="1:37" ht="16.5" customHeight="1">
      <c r="A72" s="240"/>
      <c r="B72" s="232"/>
      <c r="C72" s="100"/>
      <c r="D72" s="378" t="s">
        <v>62</v>
      </c>
      <c r="E72" s="183" t="s">
        <v>89</v>
      </c>
      <c r="F72" s="280" t="s">
        <v>97</v>
      </c>
      <c r="G72" s="357">
        <f>350-100-50</f>
        <v>200</v>
      </c>
      <c r="H72" s="284">
        <v>350</v>
      </c>
      <c r="I72" s="351">
        <v>350</v>
      </c>
      <c r="J72" s="198" t="s">
        <v>63</v>
      </c>
      <c r="K72" s="176"/>
      <c r="L72" s="200">
        <v>1</v>
      </c>
      <c r="M72" s="151" t="s">
        <v>82</v>
      </c>
      <c r="N72" s="182"/>
    </row>
    <row r="73" spans="1:37" ht="27" customHeight="1">
      <c r="A73" s="240"/>
      <c r="B73" s="232"/>
      <c r="C73" s="100"/>
      <c r="D73" s="379"/>
      <c r="E73" s="167" t="s">
        <v>56</v>
      </c>
      <c r="F73" s="112"/>
      <c r="G73" s="218"/>
      <c r="H73" s="40"/>
      <c r="I73" s="52"/>
      <c r="J73" s="242" t="s">
        <v>84</v>
      </c>
      <c r="K73" s="199">
        <v>2</v>
      </c>
      <c r="L73" s="175">
        <v>2</v>
      </c>
      <c r="M73" s="201" t="s">
        <v>85</v>
      </c>
    </row>
    <row r="74" spans="1:37" s="10" customFormat="1" ht="16.5" customHeight="1" thickBot="1">
      <c r="A74" s="9"/>
      <c r="B74" s="14"/>
      <c r="C74" s="11"/>
      <c r="D74" s="45"/>
      <c r="E74" s="48"/>
      <c r="F74" s="101" t="s">
        <v>4</v>
      </c>
      <c r="G74" s="295">
        <f>+G51+G52</f>
        <v>890.5</v>
      </c>
      <c r="H74" s="358">
        <f>+H51+H52</f>
        <v>1346.3</v>
      </c>
      <c r="I74" s="296">
        <f>+I51+I52</f>
        <v>1346.3</v>
      </c>
      <c r="J74" s="205"/>
      <c r="K74" s="181"/>
      <c r="L74" s="206"/>
      <c r="M74" s="46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7" ht="14.25" customHeight="1" thickBot="1">
      <c r="A75" s="159" t="s">
        <v>3</v>
      </c>
      <c r="B75" s="17" t="s">
        <v>5</v>
      </c>
      <c r="C75" s="413" t="s">
        <v>6</v>
      </c>
      <c r="D75" s="414"/>
      <c r="E75" s="414"/>
      <c r="F75" s="415"/>
      <c r="G75" s="122">
        <f t="shared" ref="G75:I75" si="10">G74</f>
        <v>890.5</v>
      </c>
      <c r="H75" s="361">
        <f t="shared" si="10"/>
        <v>1346.3</v>
      </c>
      <c r="I75" s="359">
        <f t="shared" si="10"/>
        <v>1346.3</v>
      </c>
      <c r="J75" s="404"/>
      <c r="K75" s="405"/>
      <c r="L75" s="405"/>
      <c r="M75" s="406"/>
    </row>
    <row r="76" spans="1:37" ht="14.25" customHeight="1" thickBot="1">
      <c r="A76" s="8" t="s">
        <v>3</v>
      </c>
      <c r="B76" s="416" t="s">
        <v>7</v>
      </c>
      <c r="C76" s="417"/>
      <c r="D76" s="417"/>
      <c r="E76" s="417"/>
      <c r="F76" s="418"/>
      <c r="G76" s="160">
        <f>G75+G49</f>
        <v>2477</v>
      </c>
      <c r="H76" s="360">
        <f>H75+H49</f>
        <v>3914.4</v>
      </c>
      <c r="I76" s="362">
        <f>I75+I49</f>
        <v>1835.8</v>
      </c>
      <c r="J76" s="410"/>
      <c r="K76" s="411"/>
      <c r="L76" s="411"/>
      <c r="M76" s="412"/>
    </row>
    <row r="77" spans="1:37" ht="14.25" customHeight="1" thickBot="1">
      <c r="A77" s="16" t="s">
        <v>3</v>
      </c>
      <c r="B77" s="432" t="s">
        <v>13</v>
      </c>
      <c r="C77" s="433"/>
      <c r="D77" s="433"/>
      <c r="E77" s="433"/>
      <c r="F77" s="434"/>
      <c r="G77" s="59">
        <f>G76</f>
        <v>2477</v>
      </c>
      <c r="H77" s="161">
        <f t="shared" ref="H77:I77" si="11">H76</f>
        <v>3914.4</v>
      </c>
      <c r="I77" s="162">
        <f t="shared" si="11"/>
        <v>1835.8</v>
      </c>
      <c r="J77" s="401"/>
      <c r="K77" s="402"/>
      <c r="L77" s="402"/>
      <c r="M77" s="403"/>
    </row>
    <row r="78" spans="1:37" s="5" customFormat="1" ht="17.25" customHeight="1">
      <c r="A78" s="444" t="s">
        <v>104</v>
      </c>
      <c r="B78" s="444"/>
      <c r="C78" s="444"/>
      <c r="D78" s="444"/>
      <c r="E78" s="444"/>
      <c r="F78" s="444"/>
      <c r="G78" s="444"/>
      <c r="H78" s="444"/>
      <c r="I78" s="444"/>
      <c r="J78" s="444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s="4" customFormat="1" ht="14.85" customHeight="1">
      <c r="A79" s="36"/>
      <c r="B79" s="36"/>
      <c r="C79" s="36"/>
      <c r="D79" s="36"/>
      <c r="E79" s="36"/>
      <c r="F79" s="36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7" s="5" customFormat="1" ht="14.85" customHeight="1" thickBot="1">
      <c r="A80" s="435" t="s">
        <v>10</v>
      </c>
      <c r="B80" s="435"/>
      <c r="C80" s="435"/>
      <c r="D80" s="435"/>
      <c r="E80" s="435"/>
      <c r="F80" s="435"/>
      <c r="G80" s="4"/>
      <c r="H80" s="4"/>
      <c r="I80" s="4"/>
      <c r="J80" s="4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84" customHeight="1" thickBot="1">
      <c r="A81" s="436" t="s">
        <v>8</v>
      </c>
      <c r="B81" s="437"/>
      <c r="C81" s="437"/>
      <c r="D81" s="437"/>
      <c r="E81" s="437"/>
      <c r="F81" s="438"/>
      <c r="G81" s="60" t="s">
        <v>103</v>
      </c>
      <c r="H81" s="61" t="s">
        <v>47</v>
      </c>
      <c r="I81" s="62" t="s">
        <v>79</v>
      </c>
      <c r="J81" s="1"/>
      <c r="K81" s="1"/>
      <c r="L81" s="1"/>
      <c r="M81" s="1"/>
    </row>
    <row r="82" spans="1:34" ht="14.25" customHeight="1">
      <c r="A82" s="423" t="s">
        <v>11</v>
      </c>
      <c r="B82" s="424"/>
      <c r="C82" s="424"/>
      <c r="D82" s="424"/>
      <c r="E82" s="424"/>
      <c r="F82" s="425"/>
      <c r="G82" s="68">
        <f>G83+G85</f>
        <v>2477</v>
      </c>
      <c r="H82" s="73">
        <f>H83+H85</f>
        <v>3914.4</v>
      </c>
      <c r="I82" s="63">
        <f>I83+I85</f>
        <v>1835.8</v>
      </c>
      <c r="J82" s="1"/>
      <c r="K82" s="1"/>
      <c r="L82" s="1"/>
      <c r="M82" s="1"/>
    </row>
    <row r="83" spans="1:34" s="10" customFormat="1" ht="14.25" customHeight="1">
      <c r="A83" s="426" t="s">
        <v>19</v>
      </c>
      <c r="B83" s="427"/>
      <c r="C83" s="427"/>
      <c r="D83" s="427"/>
      <c r="E83" s="427"/>
      <c r="F83" s="428"/>
      <c r="G83" s="69">
        <f>SUM(G84:G84)</f>
        <v>1105</v>
      </c>
      <c r="H83" s="74">
        <f>SUM(H84:H84)</f>
        <v>3914.4</v>
      </c>
      <c r="I83" s="64">
        <f>SUM(I84:I84)</f>
        <v>1835.8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4.25" customHeight="1">
      <c r="A84" s="407" t="s">
        <v>15</v>
      </c>
      <c r="B84" s="408"/>
      <c r="C84" s="408"/>
      <c r="D84" s="408"/>
      <c r="E84" s="408"/>
      <c r="F84" s="409"/>
      <c r="G84" s="70">
        <f>SUMIF(F16:F77,"SB",G16:G77)</f>
        <v>1105</v>
      </c>
      <c r="H84" s="75">
        <f>SUMIF(F16:F77,"SB",H16:H77)</f>
        <v>3914.4</v>
      </c>
      <c r="I84" s="65">
        <f>SUMIF(F16:F77,"SB",I16:I77)</f>
        <v>1835.8</v>
      </c>
      <c r="J84" s="4"/>
      <c r="K84" s="1"/>
      <c r="L84" s="1"/>
      <c r="M84" s="1"/>
    </row>
    <row r="85" spans="1:34" ht="15.75" customHeight="1">
      <c r="A85" s="442" t="s">
        <v>52</v>
      </c>
      <c r="B85" s="443"/>
      <c r="C85" s="443"/>
      <c r="D85" s="443"/>
      <c r="E85" s="443"/>
      <c r="F85" s="104"/>
      <c r="G85" s="71">
        <f>SUMIF(F16:F77,"SB(L)",G16:G77)</f>
        <v>1372</v>
      </c>
      <c r="H85" s="76">
        <f>SUMIF(F16:F77,"SB(L)",H16:H77)</f>
        <v>0</v>
      </c>
      <c r="I85" s="66">
        <f>SUMIF(F16:F77,"SB(L)",I16:I77)</f>
        <v>0</v>
      </c>
      <c r="J85" s="1"/>
    </row>
    <row r="86" spans="1:34" s="2" customFormat="1" ht="18" customHeight="1" thickBot="1">
      <c r="A86" s="429" t="s">
        <v>12</v>
      </c>
      <c r="B86" s="430"/>
      <c r="C86" s="430"/>
      <c r="D86" s="430"/>
      <c r="E86" s="430"/>
      <c r="F86" s="431"/>
      <c r="G86" s="72">
        <f>SUM(G82)</f>
        <v>2477</v>
      </c>
      <c r="H86" s="77">
        <f>SUM(H82)</f>
        <v>3914.4</v>
      </c>
      <c r="I86" s="67">
        <f>SUM(I82)</f>
        <v>1835.8</v>
      </c>
      <c r="J86" s="114"/>
    </row>
    <row r="87" spans="1:34" s="2" customFormat="1">
      <c r="D87" s="4"/>
      <c r="E87" s="20"/>
      <c r="F87" s="49"/>
      <c r="G87" s="367"/>
      <c r="H87" s="367"/>
      <c r="I87" s="367"/>
      <c r="J87" s="4"/>
    </row>
    <row r="88" spans="1:34" s="2" customFormat="1">
      <c r="D88" s="4"/>
      <c r="E88" s="20"/>
      <c r="F88" s="20"/>
      <c r="J88" s="115"/>
    </row>
    <row r="89" spans="1:34" s="2" customFormat="1">
      <c r="D89" s="4"/>
      <c r="E89" s="20"/>
      <c r="F89" s="20"/>
      <c r="J89" s="12"/>
    </row>
    <row r="90" spans="1:34" s="2" customFormat="1">
      <c r="E90" s="12"/>
      <c r="F90" s="12"/>
    </row>
    <row r="91" spans="1:34" s="2" customFormat="1" ht="48.75" customHeight="1">
      <c r="E91" s="12"/>
      <c r="F91" s="12"/>
      <c r="K91" s="1"/>
      <c r="L91" s="1"/>
      <c r="M91" s="1"/>
    </row>
    <row r="92" spans="1:34" s="2" customFormat="1">
      <c r="E92" s="12"/>
      <c r="F92" s="12"/>
      <c r="I92" s="7"/>
      <c r="K92" s="1"/>
      <c r="L92" s="1"/>
      <c r="M92" s="1"/>
    </row>
    <row r="93" spans="1:34">
      <c r="K93" s="1"/>
      <c r="L93" s="1"/>
      <c r="M93" s="1"/>
    </row>
    <row r="94" spans="1:34">
      <c r="K94" s="1"/>
      <c r="L94" s="1"/>
      <c r="M94" s="1"/>
    </row>
    <row r="95" spans="1:34">
      <c r="I95" s="7"/>
      <c r="K95" s="1"/>
      <c r="L95" s="1"/>
      <c r="M95" s="1"/>
    </row>
    <row r="96" spans="1:34">
      <c r="K96" s="1"/>
      <c r="L96" s="1"/>
      <c r="M96" s="1"/>
    </row>
    <row r="97" spans="7:13">
      <c r="J97" s="7"/>
      <c r="K97" s="1"/>
      <c r="L97" s="1"/>
      <c r="M97" s="1"/>
    </row>
    <row r="98" spans="7:13">
      <c r="K98" s="1"/>
      <c r="L98" s="1"/>
      <c r="M98" s="1"/>
    </row>
    <row r="101" spans="7:13" ht="22.8">
      <c r="G101" s="19"/>
      <c r="H101" s="19"/>
      <c r="I101" s="19"/>
    </row>
  </sheetData>
  <mergeCells count="80">
    <mergeCell ref="A86:F86"/>
    <mergeCell ref="A82:F82"/>
    <mergeCell ref="A83:F83"/>
    <mergeCell ref="A84:F84"/>
    <mergeCell ref="B77:F77"/>
    <mergeCell ref="A80:F80"/>
    <mergeCell ref="A81:F81"/>
    <mergeCell ref="A78:J78"/>
    <mergeCell ref="C66:C71"/>
    <mergeCell ref="D66:D69"/>
    <mergeCell ref="J69:J70"/>
    <mergeCell ref="J25:J26"/>
    <mergeCell ref="A85:E85"/>
    <mergeCell ref="J77:M77"/>
    <mergeCell ref="C75:F75"/>
    <mergeCell ref="J75:M75"/>
    <mergeCell ref="B76:F76"/>
    <mergeCell ref="J76:M76"/>
    <mergeCell ref="D72:D73"/>
    <mergeCell ref="D60:D61"/>
    <mergeCell ref="C49:F49"/>
    <mergeCell ref="J49:M49"/>
    <mergeCell ref="C50:M50"/>
    <mergeCell ref="D51:D52"/>
    <mergeCell ref="N60:N61"/>
    <mergeCell ref="A62:A65"/>
    <mergeCell ref="B62:B65"/>
    <mergeCell ref="C62:C65"/>
    <mergeCell ref="D62:D65"/>
    <mergeCell ref="J64:J65"/>
    <mergeCell ref="K64:K65"/>
    <mergeCell ref="L64:L65"/>
    <mergeCell ref="M64:M65"/>
    <mergeCell ref="C53:C58"/>
    <mergeCell ref="D53:D58"/>
    <mergeCell ref="C41:C42"/>
    <mergeCell ref="D41:D42"/>
    <mergeCell ref="D44:D47"/>
    <mergeCell ref="M31:M34"/>
    <mergeCell ref="D35:D37"/>
    <mergeCell ref="J36:J37"/>
    <mergeCell ref="D38:D40"/>
    <mergeCell ref="K44:K47"/>
    <mergeCell ref="L44:L47"/>
    <mergeCell ref="M44:M47"/>
    <mergeCell ref="D25:D26"/>
    <mergeCell ref="A28:A34"/>
    <mergeCell ref="B28:B34"/>
    <mergeCell ref="D28:D29"/>
    <mergeCell ref="C30:C34"/>
    <mergeCell ref="D30:D34"/>
    <mergeCell ref="I17:I21"/>
    <mergeCell ref="D22:D24"/>
    <mergeCell ref="J23:J24"/>
    <mergeCell ref="A13:J13"/>
    <mergeCell ref="B14:J14"/>
    <mergeCell ref="C15:J15"/>
    <mergeCell ref="A17:A21"/>
    <mergeCell ref="B17:B21"/>
    <mergeCell ref="D17:D21"/>
    <mergeCell ref="G17:G21"/>
    <mergeCell ref="H17:H21"/>
    <mergeCell ref="I9:I11"/>
    <mergeCell ref="J9:M9"/>
    <mergeCell ref="J10:J11"/>
    <mergeCell ref="K10:M10"/>
    <mergeCell ref="A12:J12"/>
    <mergeCell ref="E9:E11"/>
    <mergeCell ref="F9:F11"/>
    <mergeCell ref="G9:G11"/>
    <mergeCell ref="H9:H11"/>
    <mergeCell ref="A9:A11"/>
    <mergeCell ref="B9:B11"/>
    <mergeCell ref="C9:C11"/>
    <mergeCell ref="D9:D11"/>
    <mergeCell ref="J1:M1"/>
    <mergeCell ref="A4:M4"/>
    <mergeCell ref="A5:M5"/>
    <mergeCell ref="A6:M6"/>
    <mergeCell ref="L8:M8"/>
  </mergeCells>
  <printOptions horizontalCentered="1"/>
  <pageMargins left="0.78740157480314965" right="0.39370078740157483" top="0.39370078740157483" bottom="0.39370078740157483" header="0" footer="0"/>
  <pageSetup paperSize="9" scale="70" fitToHeight="0" orientation="portrait" r:id="rId1"/>
  <headerFooter alignWithMargins="0"/>
  <rowBreaks count="1" manualBreakCount="1">
    <brk id="49" max="12" man="1"/>
  </rowBreaks>
  <ignoredErrors>
    <ignoredError sqref="G76:I76" formula="1"/>
    <ignoredError sqref="M72:M73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2 programa</vt:lpstr>
      <vt:lpstr>'2 programa'!Print_Area</vt:lpstr>
      <vt:lpstr>'2 programa'!Print_Titles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Inga Mikalauskienė</cp:lastModifiedBy>
  <cp:lastPrinted>2023-10-26T05:48:17Z</cp:lastPrinted>
  <dcterms:created xsi:type="dcterms:W3CDTF">2007-07-27T10:32:34Z</dcterms:created>
  <dcterms:modified xsi:type="dcterms:W3CDTF">2023-10-26T05:49:36Z</dcterms:modified>
</cp:coreProperties>
</file>