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3-2025 SVP keitimas\2023-2025 SVP keitimas (spalis)\Sprendimas\"/>
    </mc:Choice>
  </mc:AlternateContent>
  <xr:revisionPtr revIDLastSave="0" documentId="13_ncr:1_{21F0104A-A9A2-4033-8DE3-548EF2FBC451}" xr6:coauthVersionLast="47" xr6:coauthVersionMax="47" xr10:uidLastSave="{00000000-0000-0000-0000-000000000000}"/>
  <bookViews>
    <workbookView xWindow="28680" yWindow="-120" windowWidth="38640" windowHeight="21120" tabRatio="845" xr2:uid="{00000000-000D-0000-FFFF-FFFF00000000}"/>
  </bookViews>
  <sheets>
    <sheet name="9 programa" sheetId="47" r:id="rId1"/>
  </sheets>
  <definedNames>
    <definedName name="_xlnm.Print_Area" localSheetId="0">'9 programa'!$A$1:$M$106</definedName>
    <definedName name="_xlnm.Print_Titles" localSheetId="0">'9 programa'!$9:$11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47" l="1"/>
  <c r="G76" i="47"/>
  <c r="G71" i="47"/>
  <c r="I39" i="47" l="1"/>
  <c r="H41" i="47"/>
  <c r="H39" i="47"/>
  <c r="G41" i="47"/>
  <c r="G39" i="47"/>
  <c r="G34" i="47"/>
  <c r="I100" i="47"/>
  <c r="H100" i="47"/>
  <c r="G100" i="47"/>
  <c r="I83" i="47"/>
  <c r="H83" i="47"/>
  <c r="G83" i="47"/>
  <c r="G68" i="47" l="1"/>
  <c r="G37" i="47" l="1"/>
  <c r="G35" i="47"/>
  <c r="G28" i="47"/>
  <c r="G23" i="47"/>
  <c r="G17" i="47"/>
  <c r="G16" i="47"/>
  <c r="I99" i="47" l="1"/>
  <c r="I98" i="47"/>
  <c r="H98" i="47"/>
  <c r="I30" i="47"/>
  <c r="H30" i="47"/>
  <c r="G30" i="47"/>
  <c r="I38" i="47"/>
  <c r="H38" i="47"/>
  <c r="G38" i="47"/>
  <c r="I64" i="47"/>
  <c r="H64" i="47"/>
  <c r="G64" i="47"/>
  <c r="G75" i="47"/>
  <c r="I96" i="47" l="1"/>
  <c r="I103" i="47"/>
  <c r="H103" i="47"/>
  <c r="G103" i="47"/>
  <c r="I102" i="47"/>
  <c r="H102" i="47"/>
  <c r="G102" i="47"/>
  <c r="H99" i="47"/>
  <c r="H96" i="47" s="1"/>
  <c r="G99" i="47"/>
  <c r="I87" i="47"/>
  <c r="H87" i="47"/>
  <c r="G84" i="47"/>
  <c r="G98" i="47" s="1"/>
  <c r="I78" i="47"/>
  <c r="H78" i="47"/>
  <c r="G78" i="47"/>
  <c r="I75" i="47"/>
  <c r="I70" i="47"/>
  <c r="H70" i="47"/>
  <c r="G70" i="47"/>
  <c r="I67" i="47"/>
  <c r="H67" i="47"/>
  <c r="G67" i="47"/>
  <c r="I33" i="47"/>
  <c r="H33" i="47"/>
  <c r="G33" i="47"/>
  <c r="G96" i="47" l="1"/>
  <c r="G97" i="47"/>
  <c r="I101" i="47"/>
  <c r="I104" i="47" s="1"/>
  <c r="H101" i="47"/>
  <c r="I90" i="47"/>
  <c r="G79" i="47"/>
  <c r="G101" i="47"/>
  <c r="I79" i="47"/>
  <c r="H79" i="47"/>
  <c r="H97" i="47"/>
  <c r="I97" i="47"/>
  <c r="H90" i="47"/>
  <c r="G87" i="47"/>
  <c r="G90" i="47" s="1"/>
  <c r="H104" i="47" l="1"/>
  <c r="I91" i="47"/>
  <c r="I92" i="47" s="1"/>
  <c r="H91" i="47"/>
  <c r="H92" i="47" s="1"/>
  <c r="G91" i="47"/>
  <c r="G92" i="47" s="1"/>
  <c r="G104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Snieguole Kacerauskaite</author>
    <author>Aiste Andruskeviciute</author>
    <author>Audra Cepiene</author>
  </authors>
  <commentList>
    <comment ref="E16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 xml:space="preserve">P-2.5.2.5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8" authorId="0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P-2.5.2.5
</t>
        </r>
      </text>
    </comment>
    <comment ref="E31" authorId="0" shapeId="0" xr:uid="{00000000-0006-0000-0100-000003000000}">
      <text>
        <r>
          <rPr>
            <sz val="9"/>
            <color indexed="81"/>
            <rFont val="Tahoma"/>
            <family val="2"/>
            <charset val="186"/>
          </rPr>
          <t>P-2.1.1.3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5" authorId="0" shapeId="0" xr:uid="{00000000-0006-0000-0100-000004000000}">
      <text>
        <r>
          <rPr>
            <sz val="9"/>
            <color indexed="81"/>
            <rFont val="Tahoma"/>
            <family val="2"/>
            <charset val="186"/>
          </rPr>
          <t xml:space="preserve">P-1.1.3.1
</t>
        </r>
      </text>
    </comment>
    <comment ref="K35" authorId="0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>Nuo 2023 m. sausio iki birželio mėn. bus apmokamos stipendijos, kurios buvo patvirtintos 2022 m., tai 40 stipendijų x 100 Eur x 6 mėn. = 24 000 Eur
Nuo rugsėjo bus mažinamas skaičius, bet didinama suma. 30 stipendijų x 150 Eur x 4 mėn.= 18 000 Eur.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6" authorId="0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 xml:space="preserve">P-2.5.2.5
</t>
        </r>
      </text>
    </comment>
    <comment ref="E37" authorId="0" shapeId="0" xr:uid="{00000000-0006-0000-0100-000007000000}">
      <text>
        <r>
          <rPr>
            <sz val="9"/>
            <color indexed="81"/>
            <rFont val="Tahoma"/>
            <family val="2"/>
            <charset val="186"/>
          </rPr>
          <t xml:space="preserve">P-2.5.2.5
</t>
        </r>
      </text>
    </comment>
    <comment ref="E39" authorId="0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 xml:space="preserve">P-2.5.2.1
</t>
        </r>
      </text>
    </comment>
    <comment ref="E65" authorId="1" shapeId="0" xr:uid="{00000000-0006-0000-0100-000009000000}">
      <text>
        <r>
          <rPr>
            <b/>
            <sz val="9"/>
            <color indexed="81"/>
            <rFont val="Tahoma"/>
            <family val="2"/>
            <charset val="186"/>
          </rPr>
          <t>5.2. Bendradarbiavimo su Klaipėdos miesto aukštosiomis mokyklomis stiprinimas</t>
        </r>
        <r>
          <rPr>
            <sz val="9"/>
            <color indexed="81"/>
            <rFont val="Tahoma"/>
            <family val="2"/>
            <charset val="186"/>
          </rPr>
          <t xml:space="preserve">
5.2.4. Premijų už miestui aktualius ir pritaikomuosius darbus skyrimas Klaipėdos aukštųjų mokyklų absolventams, vnt.</t>
        </r>
      </text>
    </comment>
    <comment ref="E66" authorId="0" shapeId="0" xr:uid="{00000000-0006-0000-0100-00000A000000}">
      <text>
        <r>
          <rPr>
            <sz val="9"/>
            <color indexed="81"/>
            <rFont val="Tahoma"/>
            <family val="2"/>
            <charset val="186"/>
          </rPr>
          <t xml:space="preserve">P-1.1.3.1
</t>
        </r>
      </text>
    </comment>
    <comment ref="E69" authorId="0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 xml:space="preserve">P-2.6.4.3
</t>
        </r>
      </text>
    </comment>
    <comment ref="E77" authorId="0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 xml:space="preserve">P-2.4.3.2
</t>
        </r>
      </text>
    </comment>
    <comment ref="E82" authorId="0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 xml:space="preserve">P-2.6.4.1
</t>
        </r>
      </text>
    </comment>
    <comment ref="E84" authorId="1" shapeId="0" xr:uid="{00000000-0006-0000-0100-00000E000000}">
      <text>
        <r>
          <rPr>
            <b/>
            <sz val="9"/>
            <color indexed="81"/>
            <rFont val="Tahoma"/>
            <family val="2"/>
            <charset val="186"/>
          </rPr>
          <t>3.3. Klaipėdos miesto integruotos teritorijų programos įgyvendinimas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5" authorId="2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 xml:space="preserve">KEPS 1.3. Išvystyti smulkiam verslui palankią ekosistemą </t>
        </r>
      </text>
    </comment>
    <comment ref="E88" authorId="3" shapeId="0" xr:uid="{00000000-0006-0000-0100-000010000000}">
      <text>
        <r>
          <rPr>
            <b/>
            <sz val="9"/>
            <color indexed="81"/>
            <rFont val="Tahoma"/>
            <family val="2"/>
            <charset val="186"/>
          </rPr>
          <t>P1,</t>
        </r>
        <r>
          <rPr>
            <sz val="9"/>
            <color indexed="81"/>
            <rFont val="Tahoma"/>
            <family val="2"/>
            <charset val="186"/>
          </rPr>
          <t xml:space="preserve"> 3.2.1. Patvirtinta dalyvaujamojo biudžeto koncepcija ir metodika
</t>
        </r>
      </text>
    </comment>
    <comment ref="E89" authorId="0" shapeId="0" xr:uid="{00000000-0006-0000-0100-000011000000}">
      <text>
        <r>
          <rPr>
            <sz val="9"/>
            <color indexed="81"/>
            <rFont val="Tahoma"/>
            <family val="2"/>
            <charset val="186"/>
          </rPr>
          <t xml:space="preserve">P-2.6.4.3
</t>
        </r>
      </text>
    </comment>
  </commentList>
</comments>
</file>

<file path=xl/sharedStrings.xml><?xml version="1.0" encoding="utf-8"?>
<sst xmlns="http://schemas.openxmlformats.org/spreadsheetml/2006/main" count="254" uniqueCount="151">
  <si>
    <t>Uždavinio kodas</t>
  </si>
  <si>
    <t>Priemonės kodas</t>
  </si>
  <si>
    <t>Pavadinimas</t>
  </si>
  <si>
    <t>Finansavimo šaltinis</t>
  </si>
  <si>
    <t>01</t>
  </si>
  <si>
    <t>SB</t>
  </si>
  <si>
    <t>02</t>
  </si>
  <si>
    <t>03</t>
  </si>
  <si>
    <t>04</t>
  </si>
  <si>
    <t>05</t>
  </si>
  <si>
    <t>09</t>
  </si>
  <si>
    <t>Iš viso:</t>
  </si>
  <si>
    <t>Iš viso uždaviniui:</t>
  </si>
  <si>
    <t>Iš viso tikslui:</t>
  </si>
  <si>
    <t>Finansavimo šaltinių suvestinė</t>
  </si>
  <si>
    <t>Finansavimo šaltiniai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</si>
  <si>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</si>
  <si>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t xml:space="preserve"> TIKSLŲ, UŽDAVINIŲ, PRIEMONIŲ, PRIEMONIŲ IŠLAIDŲ IR PRODUKTO KRITERIJŲ SUVESTINĖ</t>
  </si>
  <si>
    <t>tūkst. Eur</t>
  </si>
  <si>
    <t xml:space="preserve">Iš viso  programai: </t>
  </si>
  <si>
    <t>Priemonės pavadinimas</t>
  </si>
  <si>
    <t>Aktyvinti  jaunimo ir su jaunimu dirbančių organizacijų veiklą</t>
  </si>
  <si>
    <t>Jaunimo ir su jaunimu dirbančių organizacijų bei jų iniciatyvų skatinimаs:</t>
  </si>
  <si>
    <t>Iš dalies finansuota projektų, skaičius</t>
  </si>
  <si>
    <t>Paskirta piniginių stipendijų, skaičius</t>
  </si>
  <si>
    <t>Premijų už miestui aktualius ir pritaikomuosius darbus skyrimas Klaipėdos aukštųjų mokyklų absolventams</t>
  </si>
  <si>
    <t>Paskirtа premijų, skaičius</t>
  </si>
  <si>
    <t>_____________________________________</t>
  </si>
  <si>
    <t>P1</t>
  </si>
  <si>
    <t>ES</t>
  </si>
  <si>
    <t>KITI ŠALTINIAI, IŠ VISO:</t>
  </si>
  <si>
    <t>SAVIVALDYBĖS LĖŠOS, IŠ VISO:</t>
  </si>
  <si>
    <t>Savivaldybės biudžetas, iš jo:</t>
  </si>
  <si>
    <t>Dalyvavimas Vakarų Lietuvos regiono renginyje „Jaunimo vasaros akademija“</t>
  </si>
  <si>
    <t xml:space="preserve">Dalyvių skaičius išvažiuojamajame renginyje, vnt. </t>
  </si>
  <si>
    <t>Dalyvauta tarptautiniuose renginiuose, renginių skaičius</t>
  </si>
  <si>
    <t>Dalyvių skaičius tarptautiniuose renginiuose, vnt.</t>
  </si>
  <si>
    <t>Dalyvauta nacionaliniuose renginiuose, renginių skaičius</t>
  </si>
  <si>
    <t>Dalyvių skaičius nacionaliniuose renginiuose, vnt.</t>
  </si>
  <si>
    <t>06</t>
  </si>
  <si>
    <t>Jaunimo iniciatyvų ir programų dalinis finansavimas</t>
  </si>
  <si>
    <t>Jaunimo organizacijų stiprinimo ir jaunimo politikos plėtojimo programos dalinis finansavimas</t>
  </si>
  <si>
    <t>Jaunimo savanoriškos tarnybos įgyvendinimo Klaipėdos mieste programos dalinis finansavimas</t>
  </si>
  <si>
    <t>Vietos bendruomenių savivaldos programos įgyvendinimas</t>
  </si>
  <si>
    <t>P6</t>
  </si>
  <si>
    <t xml:space="preserve">Klaipėdos miesto integruotų investicijų teritorijos vietos veiklos grupės 2016–2022 metų vietos plėtros įgyvendinimas ir veiklų administravimas </t>
  </si>
  <si>
    <t>Vykdoma projektų, skaičius</t>
  </si>
  <si>
    <t>Klaipėdos miesto kasmetiniai renginiai jaunimui</t>
  </si>
  <si>
    <t>Kurti pažangią ir pilietišką visuomenę, skatinant jaunimo, su jaunimu dirbančių ir bendruomeninių organizacijų veiklą, iniciatyvas ir dalyvavimą visuomeninėje veikloje</t>
  </si>
  <si>
    <t>07</t>
  </si>
  <si>
    <t>08</t>
  </si>
  <si>
    <t xml:space="preserve">Aktyvinti bendruomenių veiklą </t>
  </si>
  <si>
    <t>Dalyvaujamojo biudžeto iniciatyvos įgyvendinimas</t>
  </si>
  <si>
    <t>SB'</t>
  </si>
  <si>
    <t>09. Jaunimo ir bendruomenių politikos plėtros programa</t>
  </si>
  <si>
    <t>Iš dalies finansuota programų projektų, skaičius</t>
  </si>
  <si>
    <t>Atstovavimas Klaipėdos miestui  tarptautiniuose ir nacionaliniuose jaunimo renginiuose</t>
  </si>
  <si>
    <t>Įgyvendinta mokinių iniciatyvų, skaičius</t>
  </si>
  <si>
    <t>JAUNIMO IR BENDRUOMENIŲ POLITIKOS PLĖTROS PROGRAMOS (NR. 09)</t>
  </si>
  <si>
    <t>Veiklos plano tikslo kodas</t>
  </si>
  <si>
    <t>Priemonės požymis*</t>
  </si>
  <si>
    <t>2024-ųjų metų lėšų projektas</t>
  </si>
  <si>
    <t>Produkto kriterijaus</t>
  </si>
  <si>
    <t>2023-ieji metai</t>
  </si>
  <si>
    <t>2024-ieji metai</t>
  </si>
  <si>
    <t>planas</t>
  </si>
  <si>
    <t>Ekspertų skaičius, vnt.</t>
  </si>
  <si>
    <t>Dalyvauta mokyklų, skaičius</t>
  </si>
  <si>
    <t>PI</t>
  </si>
  <si>
    <t>P</t>
  </si>
  <si>
    <t>T</t>
  </si>
  <si>
    <t>N</t>
  </si>
  <si>
    <t>Viešinimo paketų skaičius</t>
  </si>
  <si>
    <t>Kompetencijų didinimo veiklų skaičius</t>
  </si>
  <si>
    <t>P    T</t>
  </si>
  <si>
    <t>Suorganizuotų renginių, skaičius</t>
  </si>
  <si>
    <t>Organizuotas idėjų atrankos konkursas, vnt.</t>
  </si>
  <si>
    <t>SB(VB)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</si>
  <si>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</si>
  <si>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Informacijos apie jaunimo veiklą sklaida, nevyriausybinių organizacijų kompetencijų didinimas ir naujų įgūdžių suteikimas</t>
  </si>
  <si>
    <t>Parengta tyrimų, skaičius</t>
  </si>
  <si>
    <r>
      <t xml:space="preserve">Stipendijų skyrimas </t>
    </r>
    <r>
      <rPr>
        <sz val="10"/>
        <rFont val="Times New Roman"/>
        <family val="1"/>
        <charset val="186"/>
      </rPr>
      <t xml:space="preserve">Klaipėdos aukštųjų mokyklų 1 kurso studentams </t>
    </r>
  </si>
  <si>
    <r>
      <t>Mokinių dalyvaujam</t>
    </r>
    <r>
      <rPr>
        <sz val="10"/>
        <rFont val="Times New Roman"/>
        <family val="1"/>
        <charset val="186"/>
      </rPr>
      <t>ojo biudžet</t>
    </r>
    <r>
      <rPr>
        <sz val="10"/>
        <rFont val="Times New Roman"/>
        <family val="1"/>
        <charset val="186"/>
      </rPr>
      <t>o iniciatyvos įgyvendinimas</t>
    </r>
  </si>
  <si>
    <t>P   T</t>
  </si>
  <si>
    <t>Jaunimo vasaros užimtumo ir integracijos į darbo rinką programos vykdymas</t>
  </si>
  <si>
    <t>Darbdavių, dalyvaujančių programoje, skaičius</t>
  </si>
  <si>
    <t>Mokinių, dirbančių pagal programą, skaičius</t>
  </si>
  <si>
    <t>2025-ieji metai</t>
  </si>
  <si>
    <t xml:space="preserve">Lėšų poreikis biudžetiniams 2023-iesiems metams </t>
  </si>
  <si>
    <t>2025-ųjų metų lėšų projektas</t>
  </si>
  <si>
    <t>2024-ųjų metų lėšu projektas</t>
  </si>
  <si>
    <t>2025-ųjų metų lėšu projektas</t>
  </si>
  <si>
    <t>03 Strateginis tikslas.  Užtikrinti gyventojams aukštą švietimo, kultūros, socialinių, sporto ir sveikatos apsaugos paslaugų kokybę ir prieinamumą</t>
  </si>
  <si>
    <t>Klaipėdos jaunimo situacijos tyrimo parengimas</t>
  </si>
  <si>
    <t>Tarptautinio CERV programos projekto „Skaitmeninis dalyvavimas V2.0 – DCP V.2.0“ (DIGITAL CIVIC PARTICIPATION V2.0 – DCP V.2.0) įgyvendinimas</t>
  </si>
  <si>
    <t>SB(ESA)</t>
  </si>
  <si>
    <t>Suorganizuota dirbtuvių, vnt.</t>
  </si>
  <si>
    <t>Dalyvauta tarptautiniuose vizituose, vnt.</t>
  </si>
  <si>
    <t>Parengtas tyrimas, vnt.</t>
  </si>
  <si>
    <r>
      <t xml:space="preserve">Savivaldybės biudžeto apyvartos lėšos Europos Sąjungos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</si>
  <si>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t>Atviro darbo su jaunimu Klaipėdos mieste programos dalinis finansavimas</t>
  </si>
  <si>
    <t>Iš dalies finansuota programų projektų, vnt.</t>
  </si>
  <si>
    <t>Darbo su jaunimu gatvėje Klaipėdos mieste programos dalinis finansavimas</t>
  </si>
  <si>
    <t>Unikalių jaunų žmonių, su kuriais palaikomas reguliarus kontaktas vykdant darbą su jaunimu gatvėje, skaičius</t>
  </si>
  <si>
    <t>Bendras jaunų žmonių, su kuriais palaikomas reguliarus kontaktas vykdant darbą su jaunimu gatvėje, skaičius</t>
  </si>
  <si>
    <t>Tarptautinių vizitų skaičius</t>
  </si>
  <si>
    <t>Suorganizuota tarptautinių jaunimo forumų, vnt.</t>
  </si>
  <si>
    <t>Įvertinta projektų paraiškų, skaičius</t>
  </si>
  <si>
    <t>Savanorių, pasirašiusių sutartis, skaičius</t>
  </si>
  <si>
    <r>
      <rPr>
        <sz val="10"/>
        <rFont val="Times New Roman"/>
        <family val="1"/>
        <charset val="186"/>
      </rPr>
      <t>Europos Sąjungos paramos lėšos</t>
    </r>
    <r>
      <rPr>
        <b/>
        <sz val="10"/>
        <rFont val="Times New Roman"/>
        <family val="1"/>
        <charset val="186"/>
      </rPr>
      <t xml:space="preserve"> ES</t>
    </r>
  </si>
  <si>
    <t>Unikalių lankytojų atviroje jaunimo erdvėje arba atvirame jaunimo centre skaičius</t>
  </si>
  <si>
    <t>Gyvenamųjų rajonų, kuriuose vykdomas darbas su jaunimu gatvėje, skaičius</t>
  </si>
  <si>
    <t>Suorganizuota baigiamoji projekto konferencija, vnt.</t>
  </si>
  <si>
    <t>Atlikta gyventojų apklausa, vnt.</t>
  </si>
  <si>
    <t>I</t>
  </si>
  <si>
    <t>Atlikta rangos darbų, proc.</t>
  </si>
  <si>
    <t>Atvirų jaunimo erdvių, skirtų mažiau galimybių turintiems jaunuoliams, steigimas (šiaurinėje miesto dalyje)</t>
  </si>
  <si>
    <t xml:space="preserve">PI </t>
  </si>
  <si>
    <t xml:space="preserve">Lygių galimybių viešojoje erdvėje įvertinimas </t>
  </si>
  <si>
    <t>LRVB</t>
  </si>
  <si>
    <r>
      <rPr>
        <sz val="10"/>
        <rFont val="Times New Roman"/>
        <family val="1"/>
        <charset val="186"/>
      </rP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</si>
  <si>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P     T</t>
  </si>
  <si>
    <t>SB(ESA)'</t>
  </si>
  <si>
    <t>ES'</t>
  </si>
  <si>
    <t xml:space="preserve"> P1        T</t>
  </si>
  <si>
    <t xml:space="preserve">2023–2025 M. KLAIPĖDOS MIESTO SAVIVALDYBĖS </t>
  </si>
  <si>
    <t>Tarptautinio Erasmus+ programos projekto „Jaunimo forumas Baltijos šalyse“ („Youth forum in Baltic states“) įgyvendinimas</t>
  </si>
  <si>
    <t>Tyrimų, analizių, susijusių su jaunimo politika, bendruomenėmis ar lygių galimybių užtikrinimu, parengimas:</t>
  </si>
  <si>
    <t>Tarptautinio ir nacionalinio bendradarbiavimo plėtojimas:</t>
  </si>
  <si>
    <t>Jaunimo pritraukimas į Klaipėdos miestą:</t>
  </si>
  <si>
    <t>Klaipėdos miesto savivaldybės jaunimo ir bendruomenių politikos plėtros programos (Nr. 09)</t>
  </si>
  <si>
    <t xml:space="preserve">priedas </t>
  </si>
  <si>
    <t>Parengta pasiūlymų Savivaldybės tarybai, vnt.</t>
  </si>
  <si>
    <t>Lėšų poreikis biudžetiniams       2023-iesiems metams</t>
  </si>
  <si>
    <t>* N – nauja priemonė, T – tęstinė priemonė, I – investicijų projektas.</t>
  </si>
  <si>
    <t>Jaunimo centro veiklų, nesusijusių su neformaliuoju ugdymu, perdavimo nevyriausybinių organizacijų sektoriui galimybių analizės atlikimas</t>
  </si>
  <si>
    <t>Atlikta galimybių analizė, vnt.</t>
  </si>
  <si>
    <t>Suorganizuotas Demokratijos festivalis jaunimui, vnt.</t>
  </si>
  <si>
    <t>Tarptautinio CERV programos projekto „Mobilizuoti Europą=Įsitraukti kartu“ („MEET“) įgyvendinimas</t>
  </si>
  <si>
    <t>Suorganizuotos diskusijos su Europos Parlamento nariais, vnt.</t>
  </si>
  <si>
    <t>Tarptautinio Erasmus+ programos projekto „Jaunimo tarybų dalyvavimas Europoje“ (angl. „Youth council participation in Europe“) įgyvendinimas</t>
  </si>
  <si>
    <t>Parengta Jaunimo reikalų tarybos veiklos analizė, vnt.</t>
  </si>
  <si>
    <t>Parengta pasiūlymų Savivaldybės administracijai, vnt.</t>
  </si>
  <si>
    <t>Parengtas rekomendacijų dokumentas dėl Jaunimo reikalų tarybos veiklos, vnt.</t>
  </si>
  <si>
    <t>Tarptautinio Erasmus+ programos projekto „VR ateitis“ (angl. „VR the Futuree“) įgyvendinimas</t>
  </si>
  <si>
    <t>Parengta programinių įrangų edukacinėms priemonėms, vnt.</t>
  </si>
  <si>
    <t>Sukurta metodologija jaunimo darbuotojams apie virtualios realybės edukacijas, vnt.</t>
  </si>
  <si>
    <t>Suorganizuoti vietos veiklos grupės susitikimai, skaičius</t>
  </si>
  <si>
    <t>Įgyvendintas skaitmeninio darbo su jaunimu bandomasis projektas, vnt.</t>
  </si>
  <si>
    <t>Parengtas skaitmeninio darbo su jaunimu veiksmų planas, vnt.</t>
  </si>
  <si>
    <t>Tarptautinio URBACT programos projekto „Kita karta – jaunimo darbas“ (angl. „NextGen YouthWork“) įgyvendinimas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</si>
</sst>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505">
    <xf numFmtId="0" fontId="0" fillId="0" borderId="0" xfId="0"/>
    <xf numFmtId="164" fontId="2" fillId="6" borderId="47" xfId="0" applyNumberFormat="1" applyFont="1" applyFill="1" applyBorder="1" applyAlignment="1">
      <alignment horizontal="center" vertical="top"/>
    </xf>
    <xf numFmtId="11" fontId="4" fillId="0" borderId="0" xfId="0" applyNumberFormat="1" applyFont="1"/>
    <xf numFmtId="11" fontId="4" fillId="0" borderId="0" xfId="0" applyNumberFormat="1" applyFont="1" applyAlignment="1">
      <alignment horizontal="center"/>
    </xf>
    <xf numFmtId="49" fontId="4" fillId="0" borderId="0" xfId="0" applyNumberFormat="1" applyFont="1"/>
    <xf numFmtId="3" fontId="4" fillId="0" borderId="0" xfId="0" applyNumberFormat="1" applyFont="1"/>
    <xf numFmtId="3" fontId="10" fillId="0" borderId="0" xfId="0" applyNumberFormat="1" applyFont="1"/>
    <xf numFmtId="11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4" fillId="0" borderId="0" xfId="0" applyNumberFormat="1" applyFont="1" applyBorder="1"/>
    <xf numFmtId="49" fontId="2" fillId="0" borderId="11" xfId="0" applyNumberFormat="1" applyFont="1" applyBorder="1" applyAlignment="1">
      <alignment vertical="top"/>
    </xf>
    <xf numFmtId="3" fontId="2" fillId="3" borderId="52" xfId="0" applyNumberFormat="1" applyFont="1" applyFill="1" applyBorder="1" applyAlignment="1">
      <alignment vertical="top" wrapText="1"/>
    </xf>
    <xf numFmtId="3" fontId="1" fillId="0" borderId="42" xfId="0" applyNumberFormat="1" applyFont="1" applyBorder="1" applyAlignment="1">
      <alignment vertical="top" wrapText="1"/>
    </xf>
    <xf numFmtId="11" fontId="2" fillId="2" borderId="11" xfId="0" applyNumberFormat="1" applyFont="1" applyFill="1" applyBorder="1" applyAlignment="1">
      <alignment horizontal="center" vertical="top"/>
    </xf>
    <xf numFmtId="11" fontId="5" fillId="2" borderId="20" xfId="0" applyNumberFormat="1" applyFont="1" applyFill="1" applyBorder="1" applyAlignment="1">
      <alignment horizontal="center" vertical="top"/>
    </xf>
    <xf numFmtId="3" fontId="2" fillId="3" borderId="40" xfId="0" applyNumberFormat="1" applyFont="1" applyFill="1" applyBorder="1" applyAlignment="1">
      <alignment vertical="top" wrapText="1"/>
    </xf>
    <xf numFmtId="3" fontId="1" fillId="0" borderId="38" xfId="0" applyNumberFormat="1" applyFont="1" applyFill="1" applyBorder="1" applyAlignment="1">
      <alignment horizontal="center" vertical="top" wrapText="1"/>
    </xf>
    <xf numFmtId="49" fontId="2" fillId="0" borderId="12" xfId="0" applyNumberFormat="1" applyFont="1" applyBorder="1" applyAlignment="1">
      <alignment vertical="top"/>
    </xf>
    <xf numFmtId="49" fontId="2" fillId="0" borderId="21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3" fontId="3" fillId="0" borderId="0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4" fontId="4" fillId="0" borderId="0" xfId="0" applyNumberFormat="1" applyFont="1"/>
    <xf numFmtId="49" fontId="5" fillId="2" borderId="3" xfId="0" applyNumberFormat="1" applyFont="1" applyFill="1" applyBorder="1" applyAlignment="1">
      <alignment horizontal="center" vertical="top"/>
    </xf>
    <xf numFmtId="49" fontId="5" fillId="2" borderId="20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3" fontId="2" fillId="3" borderId="12" xfId="0" applyNumberFormat="1" applyFont="1" applyFill="1" applyBorder="1" applyAlignment="1">
      <alignment horizontal="center" vertical="top"/>
    </xf>
    <xf numFmtId="3" fontId="1" fillId="3" borderId="16" xfId="0" applyNumberFormat="1" applyFont="1" applyFill="1" applyBorder="1" applyAlignment="1">
      <alignment horizontal="left" vertical="top" wrapText="1"/>
    </xf>
    <xf numFmtId="3" fontId="2" fillId="3" borderId="43" xfId="0" applyNumberFormat="1" applyFont="1" applyFill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3" fontId="1" fillId="0" borderId="23" xfId="0" applyNumberFormat="1" applyFont="1" applyBorder="1" applyAlignment="1">
      <alignment horizontal="center" vertical="top"/>
    </xf>
    <xf numFmtId="3" fontId="1" fillId="0" borderId="24" xfId="0" applyNumberFormat="1" applyFont="1" applyBorder="1" applyAlignment="1">
      <alignment vertical="top" wrapText="1"/>
    </xf>
    <xf numFmtId="3" fontId="1" fillId="0" borderId="59" xfId="0" applyNumberFormat="1" applyFont="1" applyBorder="1" applyAlignment="1">
      <alignment horizontal="center" vertical="top"/>
    </xf>
    <xf numFmtId="164" fontId="2" fillId="6" borderId="25" xfId="0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/>
    </xf>
    <xf numFmtId="164" fontId="2" fillId="6" borderId="18" xfId="0" applyNumberFormat="1" applyFont="1" applyFill="1" applyBorder="1" applyAlignment="1">
      <alignment horizontal="center" vertical="top"/>
    </xf>
    <xf numFmtId="164" fontId="2" fillId="6" borderId="53" xfId="0" applyNumberFormat="1" applyFont="1" applyFill="1" applyBorder="1" applyAlignment="1">
      <alignment horizontal="center" vertical="top"/>
    </xf>
    <xf numFmtId="164" fontId="2" fillId="6" borderId="37" xfId="0" applyNumberFormat="1" applyFont="1" applyFill="1" applyBorder="1" applyAlignment="1">
      <alignment horizontal="center" vertical="top"/>
    </xf>
    <xf numFmtId="3" fontId="1" fillId="3" borderId="38" xfId="0" applyNumberFormat="1" applyFont="1" applyFill="1" applyBorder="1" applyAlignment="1">
      <alignment horizontal="left" vertical="top" wrapText="1"/>
    </xf>
    <xf numFmtId="3" fontId="4" fillId="0" borderId="0" xfId="0" applyNumberFormat="1" applyFont="1" applyAlignment="1">
      <alignment horizontal="center"/>
    </xf>
    <xf numFmtId="11" fontId="2" fillId="2" borderId="20" xfId="0" applyNumberFormat="1" applyFont="1" applyFill="1" applyBorder="1" applyAlignment="1">
      <alignment horizontal="center" vertical="top"/>
    </xf>
    <xf numFmtId="49" fontId="2" fillId="0" borderId="20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vertical="top"/>
    </xf>
    <xf numFmtId="3" fontId="2" fillId="6" borderId="46" xfId="0" applyNumberFormat="1" applyFont="1" applyFill="1" applyBorder="1" applyAlignment="1">
      <alignment horizontal="right" vertical="top" wrapText="1"/>
    </xf>
    <xf numFmtId="3" fontId="1" fillId="3" borderId="37" xfId="0" applyNumberFormat="1" applyFont="1" applyFill="1" applyBorder="1" applyAlignment="1">
      <alignment horizontal="left" vertical="top" wrapText="1"/>
    </xf>
    <xf numFmtId="3" fontId="1" fillId="3" borderId="36" xfId="0" applyNumberFormat="1" applyFont="1" applyFill="1" applyBorder="1" applyAlignment="1">
      <alignment vertical="top" wrapText="1"/>
    </xf>
    <xf numFmtId="164" fontId="1" fillId="0" borderId="18" xfId="0" applyNumberFormat="1" applyFont="1" applyFill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/>
    </xf>
    <xf numFmtId="3" fontId="2" fillId="3" borderId="3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164" fontId="1" fillId="3" borderId="6" xfId="0" applyNumberFormat="1" applyFont="1" applyFill="1" applyBorder="1" applyAlignment="1">
      <alignment horizontal="center" vertical="top"/>
    </xf>
    <xf numFmtId="11" fontId="5" fillId="9" borderId="19" xfId="0" applyNumberFormat="1" applyFont="1" applyFill="1" applyBorder="1" applyAlignment="1">
      <alignment horizontal="center" vertical="top"/>
    </xf>
    <xf numFmtId="11" fontId="5" fillId="9" borderId="2" xfId="0" applyNumberFormat="1" applyFont="1" applyFill="1" applyBorder="1" applyAlignment="1">
      <alignment vertical="top"/>
    </xf>
    <xf numFmtId="11" fontId="5" fillId="9" borderId="10" xfId="0" applyNumberFormat="1" applyFont="1" applyFill="1" applyBorder="1" applyAlignment="1">
      <alignment vertical="top"/>
    </xf>
    <xf numFmtId="49" fontId="5" fillId="9" borderId="2" xfId="0" applyNumberFormat="1" applyFont="1" applyFill="1" applyBorder="1" applyAlignment="1">
      <alignment vertical="top"/>
    </xf>
    <xf numFmtId="49" fontId="5" fillId="9" borderId="19" xfId="0" applyNumberFormat="1" applyFont="1" applyFill="1" applyBorder="1" applyAlignment="1">
      <alignment vertical="top"/>
    </xf>
    <xf numFmtId="49" fontId="5" fillId="9" borderId="10" xfId="0" applyNumberFormat="1" applyFont="1" applyFill="1" applyBorder="1" applyAlignment="1">
      <alignment vertical="top"/>
    </xf>
    <xf numFmtId="11" fontId="5" fillId="9" borderId="62" xfId="0" applyNumberFormat="1" applyFont="1" applyFill="1" applyBorder="1" applyAlignment="1">
      <alignment horizontal="center" vertical="top"/>
    </xf>
    <xf numFmtId="11" fontId="5" fillId="9" borderId="10" xfId="0" applyNumberFormat="1" applyFont="1" applyFill="1" applyBorder="1" applyAlignment="1">
      <alignment horizontal="center" vertical="top"/>
    </xf>
    <xf numFmtId="11" fontId="5" fillId="9" borderId="19" xfId="0" applyNumberFormat="1" applyFont="1" applyFill="1" applyBorder="1" applyAlignment="1">
      <alignment vertical="top"/>
    </xf>
    <xf numFmtId="11" fontId="5" fillId="9" borderId="29" xfId="0" applyNumberFormat="1" applyFont="1" applyFill="1" applyBorder="1" applyAlignment="1">
      <alignment horizontal="center" vertical="top"/>
    </xf>
    <xf numFmtId="164" fontId="2" fillId="7" borderId="3" xfId="0" applyNumberFormat="1" applyFont="1" applyFill="1" applyBorder="1" applyAlignment="1">
      <alignment horizontal="center" vertical="top"/>
    </xf>
    <xf numFmtId="164" fontId="2" fillId="7" borderId="6" xfId="0" applyNumberFormat="1" applyFont="1" applyFill="1" applyBorder="1" applyAlignment="1">
      <alignment horizontal="center" vertical="top"/>
    </xf>
    <xf numFmtId="164" fontId="1" fillId="3" borderId="11" xfId="0" applyNumberFormat="1" applyFont="1" applyFill="1" applyBorder="1" applyAlignment="1">
      <alignment horizontal="center" vertical="top"/>
    </xf>
    <xf numFmtId="3" fontId="9" fillId="0" borderId="0" xfId="0" applyNumberFormat="1" applyFont="1" applyAlignment="1">
      <alignment vertical="top" wrapText="1"/>
    </xf>
    <xf numFmtId="3" fontId="1" fillId="3" borderId="5" xfId="0" applyNumberFormat="1" applyFont="1" applyFill="1" applyBorder="1" applyAlignment="1">
      <alignment horizontal="center" vertical="top" wrapText="1"/>
    </xf>
    <xf numFmtId="3" fontId="3" fillId="0" borderId="25" xfId="0" applyNumberFormat="1" applyFont="1" applyBorder="1" applyAlignment="1">
      <alignment horizontal="center" vertical="center" textRotation="90" wrapText="1"/>
    </xf>
    <xf numFmtId="3" fontId="1" fillId="3" borderId="9" xfId="0" applyNumberFormat="1" applyFont="1" applyFill="1" applyBorder="1" applyAlignment="1">
      <alignment horizontal="center" vertical="top"/>
    </xf>
    <xf numFmtId="3" fontId="1" fillId="0" borderId="45" xfId="0" applyNumberFormat="1" applyFont="1" applyBorder="1" applyAlignment="1">
      <alignment vertical="top" wrapText="1"/>
    </xf>
    <xf numFmtId="3" fontId="1" fillId="3" borderId="3" xfId="0" applyNumberFormat="1" applyFont="1" applyFill="1" applyBorder="1" applyAlignment="1">
      <alignment horizontal="center" vertical="top" wrapText="1"/>
    </xf>
    <xf numFmtId="3" fontId="1" fillId="3" borderId="11" xfId="0" applyNumberFormat="1" applyFont="1" applyFill="1" applyBorder="1" applyAlignment="1">
      <alignment horizontal="center" vertical="top" wrapText="1"/>
    </xf>
    <xf numFmtId="164" fontId="2" fillId="0" borderId="49" xfId="0" applyNumberFormat="1" applyFont="1" applyBorder="1" applyAlignment="1">
      <alignment horizontal="center" vertical="center" textRotation="90" wrapText="1"/>
    </xf>
    <xf numFmtId="3" fontId="2" fillId="0" borderId="48" xfId="0" applyNumberFormat="1" applyFont="1" applyBorder="1" applyAlignment="1">
      <alignment horizontal="center" vertical="center" textRotation="90" wrapText="1"/>
    </xf>
    <xf numFmtId="3" fontId="2" fillId="0" borderId="50" xfId="0" applyNumberFormat="1" applyFont="1" applyBorder="1" applyAlignment="1">
      <alignment horizontal="center" vertical="center" textRotation="90" wrapText="1"/>
    </xf>
    <xf numFmtId="3" fontId="1" fillId="3" borderId="11" xfId="0" applyNumberFormat="1" applyFont="1" applyFill="1" applyBorder="1" applyAlignment="1">
      <alignment vertical="top" wrapText="1"/>
    </xf>
    <xf numFmtId="3" fontId="1" fillId="3" borderId="20" xfId="0" applyNumberFormat="1" applyFont="1" applyFill="1" applyBorder="1" applyAlignment="1">
      <alignment vertical="top" wrapText="1"/>
    </xf>
    <xf numFmtId="3" fontId="2" fillId="3" borderId="4" xfId="0" applyNumberFormat="1" applyFont="1" applyFill="1" applyBorder="1" applyAlignment="1">
      <alignment horizontal="center" vertical="top"/>
    </xf>
    <xf numFmtId="3" fontId="2" fillId="3" borderId="21" xfId="0" applyNumberFormat="1" applyFont="1" applyFill="1" applyBorder="1" applyAlignment="1">
      <alignment horizontal="center" vertical="top"/>
    </xf>
    <xf numFmtId="3" fontId="1" fillId="0" borderId="37" xfId="0" applyNumberFormat="1" applyFont="1" applyBorder="1" applyAlignment="1">
      <alignment horizontal="center" vertical="top" wrapText="1"/>
    </xf>
    <xf numFmtId="3" fontId="1" fillId="3" borderId="35" xfId="0" applyNumberFormat="1" applyFont="1" applyFill="1" applyBorder="1" applyAlignment="1">
      <alignment horizontal="center" vertical="top" wrapText="1"/>
    </xf>
    <xf numFmtId="3" fontId="1" fillId="3" borderId="37" xfId="0" applyNumberFormat="1" applyFont="1" applyFill="1" applyBorder="1" applyAlignment="1">
      <alignment horizontal="center" vertical="top" wrapText="1"/>
    </xf>
    <xf numFmtId="3" fontId="1" fillId="0" borderId="45" xfId="0" applyNumberFormat="1" applyFont="1" applyBorder="1" applyAlignment="1">
      <alignment horizontal="center" vertical="top" wrapText="1"/>
    </xf>
    <xf numFmtId="3" fontId="1" fillId="0" borderId="11" xfId="0" applyNumberFormat="1" applyFont="1" applyBorder="1" applyAlignment="1">
      <alignment horizontal="center" vertical="top" wrapText="1"/>
    </xf>
    <xf numFmtId="164" fontId="2" fillId="6" borderId="22" xfId="0" applyNumberFormat="1" applyFont="1" applyFill="1" applyBorder="1" applyAlignment="1">
      <alignment horizontal="center" vertical="top"/>
    </xf>
    <xf numFmtId="164" fontId="2" fillId="6" borderId="23" xfId="0" applyNumberFormat="1" applyFont="1" applyFill="1" applyBorder="1" applyAlignment="1">
      <alignment horizontal="center" vertical="top"/>
    </xf>
    <xf numFmtId="164" fontId="2" fillId="6" borderId="20" xfId="0" applyNumberFormat="1" applyFont="1" applyFill="1" applyBorder="1" applyAlignment="1">
      <alignment horizontal="center" vertical="top"/>
    </xf>
    <xf numFmtId="3" fontId="1" fillId="0" borderId="38" xfId="0" applyNumberFormat="1" applyFont="1" applyBorder="1" applyAlignment="1">
      <alignment vertical="top" wrapText="1"/>
    </xf>
    <xf numFmtId="165" fontId="1" fillId="3" borderId="11" xfId="0" applyNumberFormat="1" applyFont="1" applyFill="1" applyBorder="1" applyAlignment="1">
      <alignment horizontal="center" vertical="top" wrapText="1"/>
    </xf>
    <xf numFmtId="165" fontId="1" fillId="3" borderId="66" xfId="0" applyNumberFormat="1" applyFont="1" applyFill="1" applyBorder="1" applyAlignment="1">
      <alignment horizontal="center" vertical="top"/>
    </xf>
    <xf numFmtId="165" fontId="2" fillId="6" borderId="25" xfId="0" applyNumberFormat="1" applyFont="1" applyFill="1" applyBorder="1" applyAlignment="1">
      <alignment horizontal="center" vertical="top"/>
    </xf>
    <xf numFmtId="3" fontId="2" fillId="0" borderId="16" xfId="0" applyNumberFormat="1" applyFont="1" applyFill="1" applyBorder="1" applyAlignment="1">
      <alignment horizontal="center" vertical="top" wrapText="1"/>
    </xf>
    <xf numFmtId="3" fontId="2" fillId="6" borderId="24" xfId="0" applyNumberFormat="1" applyFont="1" applyFill="1" applyBorder="1" applyAlignment="1">
      <alignment horizontal="center" vertical="top" wrapText="1"/>
    </xf>
    <xf numFmtId="3" fontId="1" fillId="3" borderId="54" xfId="0" applyNumberFormat="1" applyFont="1" applyFill="1" applyBorder="1" applyAlignment="1">
      <alignment horizontal="center" vertical="top" wrapText="1"/>
    </xf>
    <xf numFmtId="3" fontId="1" fillId="3" borderId="38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Alignment="1">
      <alignment wrapText="1"/>
    </xf>
    <xf numFmtId="3" fontId="4" fillId="3" borderId="0" xfId="0" applyNumberFormat="1" applyFont="1" applyFill="1" applyBorder="1"/>
    <xf numFmtId="49" fontId="2" fillId="3" borderId="12" xfId="0" applyNumberFormat="1" applyFont="1" applyFill="1" applyBorder="1" applyAlignment="1">
      <alignment vertical="top"/>
    </xf>
    <xf numFmtId="3" fontId="1" fillId="3" borderId="61" xfId="0" applyNumberFormat="1" applyFont="1" applyFill="1" applyBorder="1" applyAlignment="1">
      <alignment horizontal="center" vertical="top" wrapText="1"/>
    </xf>
    <xf numFmtId="3" fontId="1" fillId="3" borderId="39" xfId="0" applyNumberFormat="1" applyFont="1" applyFill="1" applyBorder="1" applyAlignment="1">
      <alignment horizontal="center" vertical="top" wrapText="1"/>
    </xf>
    <xf numFmtId="164" fontId="1" fillId="3" borderId="54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vertical="top"/>
    </xf>
    <xf numFmtId="49" fontId="2" fillId="3" borderId="21" xfId="0" applyNumberFormat="1" applyFont="1" applyFill="1" applyBorder="1" applyAlignment="1">
      <alignment vertical="top"/>
    </xf>
    <xf numFmtId="3" fontId="2" fillId="3" borderId="12" xfId="0" applyNumberFormat="1" applyFont="1" applyFill="1" applyBorder="1" applyAlignment="1">
      <alignment horizontal="center" vertical="top" wrapText="1"/>
    </xf>
    <xf numFmtId="3" fontId="2" fillId="3" borderId="4" xfId="0" applyNumberFormat="1" applyFont="1" applyFill="1" applyBorder="1" applyAlignment="1">
      <alignment horizontal="center" vertical="top" wrapText="1"/>
    </xf>
    <xf numFmtId="3" fontId="2" fillId="3" borderId="21" xfId="0" applyNumberFormat="1" applyFont="1" applyFill="1" applyBorder="1" applyAlignment="1">
      <alignment horizontal="center" vertical="center" textRotation="90" wrapText="1"/>
    </xf>
    <xf numFmtId="3" fontId="5" fillId="6" borderId="24" xfId="0" applyNumberFormat="1" applyFont="1" applyFill="1" applyBorder="1" applyAlignment="1">
      <alignment horizontal="right" vertical="top" wrapText="1"/>
    </xf>
    <xf numFmtId="165" fontId="2" fillId="4" borderId="39" xfId="0" applyNumberFormat="1" applyFont="1" applyFill="1" applyBorder="1" applyAlignment="1">
      <alignment horizontal="center" vertical="top" wrapText="1"/>
    </xf>
    <xf numFmtId="3" fontId="1" fillId="3" borderId="42" xfId="0" applyNumberFormat="1" applyFont="1" applyFill="1" applyBorder="1" applyAlignment="1">
      <alignment horizontal="center" vertical="top" wrapText="1"/>
    </xf>
    <xf numFmtId="3" fontId="1" fillId="0" borderId="69" xfId="0" applyNumberFormat="1" applyFont="1" applyBorder="1" applyAlignment="1">
      <alignment vertical="top" wrapText="1"/>
    </xf>
    <xf numFmtId="3" fontId="2" fillId="3" borderId="21" xfId="0" applyNumberFormat="1" applyFont="1" applyFill="1" applyBorder="1" applyAlignment="1">
      <alignment horizontal="center" vertical="top" wrapText="1"/>
    </xf>
    <xf numFmtId="3" fontId="2" fillId="3" borderId="0" xfId="0" applyNumberFormat="1" applyFont="1" applyFill="1" applyBorder="1" applyAlignment="1">
      <alignment horizontal="center" vertical="top" wrapText="1"/>
    </xf>
    <xf numFmtId="3" fontId="1" fillId="0" borderId="54" xfId="0" applyNumberFormat="1" applyFont="1" applyBorder="1" applyAlignment="1">
      <alignment horizontal="center" vertical="top" wrapText="1"/>
    </xf>
    <xf numFmtId="3" fontId="1" fillId="3" borderId="39" xfId="0" applyNumberFormat="1" applyFont="1" applyFill="1" applyBorder="1" applyAlignment="1">
      <alignment vertical="top" wrapText="1"/>
    </xf>
    <xf numFmtId="3" fontId="1" fillId="3" borderId="37" xfId="0" applyNumberFormat="1" applyFont="1" applyFill="1" applyBorder="1" applyAlignment="1">
      <alignment vertical="top" wrapText="1"/>
    </xf>
    <xf numFmtId="3" fontId="1" fillId="3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164" fontId="1" fillId="3" borderId="0" xfId="0" applyNumberFormat="1" applyFont="1" applyFill="1" applyBorder="1" applyAlignment="1">
      <alignment horizontal="center" vertical="top"/>
    </xf>
    <xf numFmtId="164" fontId="2" fillId="3" borderId="0" xfId="0" applyNumberFormat="1" applyFont="1" applyFill="1" applyBorder="1" applyAlignment="1">
      <alignment horizontal="center" vertical="top"/>
    </xf>
    <xf numFmtId="164" fontId="1" fillId="3" borderId="59" xfId="0" applyNumberFormat="1" applyFont="1" applyFill="1" applyBorder="1" applyAlignment="1">
      <alignment horizontal="center" vertical="top"/>
    </xf>
    <xf numFmtId="3" fontId="1" fillId="0" borderId="66" xfId="0" applyNumberFormat="1" applyFont="1" applyBorder="1" applyAlignment="1">
      <alignment horizontal="center" vertical="top" wrapText="1"/>
    </xf>
    <xf numFmtId="3" fontId="1" fillId="3" borderId="72" xfId="0" applyNumberFormat="1" applyFont="1" applyFill="1" applyBorder="1" applyAlignment="1">
      <alignment horizontal="center" vertical="top" wrapText="1"/>
    </xf>
    <xf numFmtId="3" fontId="1" fillId="3" borderId="66" xfId="0" applyNumberFormat="1" applyFont="1" applyFill="1" applyBorder="1" applyAlignment="1">
      <alignment horizontal="center" vertical="top" wrapText="1"/>
    </xf>
    <xf numFmtId="3" fontId="1" fillId="3" borderId="73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 vertical="top"/>
    </xf>
    <xf numFmtId="3" fontId="2" fillId="2" borderId="0" xfId="0" applyNumberFormat="1" applyFont="1" applyFill="1" applyBorder="1" applyAlignment="1">
      <alignment horizontal="left" vertical="top" wrapText="1"/>
    </xf>
    <xf numFmtId="3" fontId="1" fillId="3" borderId="0" xfId="0" applyNumberFormat="1" applyFont="1" applyFill="1" applyBorder="1" applyAlignment="1">
      <alignment vertical="top" wrapText="1"/>
    </xf>
    <xf numFmtId="3" fontId="1" fillId="3" borderId="0" xfId="0" applyNumberFormat="1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 wrapText="1"/>
    </xf>
    <xf numFmtId="3" fontId="1" fillId="0" borderId="60" xfId="0" applyNumberFormat="1" applyFont="1" applyBorder="1" applyAlignment="1">
      <alignment vertical="top" wrapText="1"/>
    </xf>
    <xf numFmtId="3" fontId="1" fillId="3" borderId="18" xfId="0" applyNumberFormat="1" applyFont="1" applyFill="1" applyBorder="1" applyAlignment="1">
      <alignment horizontal="center" vertical="top" wrapText="1"/>
    </xf>
    <xf numFmtId="3" fontId="1" fillId="3" borderId="59" xfId="0" applyNumberFormat="1" applyFont="1" applyFill="1" applyBorder="1" applyAlignment="1">
      <alignment horizontal="center" vertical="top" wrapText="1"/>
    </xf>
    <xf numFmtId="11" fontId="2" fillId="2" borderId="1" xfId="0" applyNumberFormat="1" applyFont="1" applyFill="1" applyBorder="1" applyAlignment="1">
      <alignment horizontal="center" vertical="top"/>
    </xf>
    <xf numFmtId="11" fontId="5" fillId="9" borderId="70" xfId="0" applyNumberFormat="1" applyFont="1" applyFill="1" applyBorder="1" applyAlignment="1">
      <alignment horizontal="center" vertical="top"/>
    </xf>
    <xf numFmtId="11" fontId="5" fillId="7" borderId="22" xfId="0" applyNumberFormat="1" applyFont="1" applyFill="1" applyBorder="1" applyAlignment="1">
      <alignment vertical="top"/>
    </xf>
    <xf numFmtId="3" fontId="1" fillId="0" borderId="72" xfId="0" applyNumberFormat="1" applyFont="1" applyBorder="1" applyAlignment="1">
      <alignment horizontal="center" vertical="top" wrapText="1"/>
    </xf>
    <xf numFmtId="3" fontId="2" fillId="6" borderId="47" xfId="0" applyNumberFormat="1" applyFont="1" applyFill="1" applyBorder="1" applyAlignment="1">
      <alignment horizontal="center" vertical="top" wrapText="1"/>
    </xf>
    <xf numFmtId="3" fontId="1" fillId="0" borderId="58" xfId="0" applyNumberFormat="1" applyFont="1" applyBorder="1" applyAlignment="1">
      <alignment horizontal="left" vertical="top" wrapText="1"/>
    </xf>
    <xf numFmtId="3" fontId="1" fillId="0" borderId="18" xfId="0" applyNumberFormat="1" applyFont="1" applyBorder="1" applyAlignment="1">
      <alignment horizontal="left" vertical="top" wrapText="1"/>
    </xf>
    <xf numFmtId="3" fontId="1" fillId="3" borderId="58" xfId="0" applyNumberFormat="1" applyFont="1" applyFill="1" applyBorder="1" applyAlignment="1">
      <alignment horizontal="left" vertical="top" wrapText="1"/>
    </xf>
    <xf numFmtId="3" fontId="1" fillId="3" borderId="18" xfId="0" applyNumberFormat="1" applyFont="1" applyFill="1" applyBorder="1" applyAlignment="1">
      <alignment horizontal="left" vertical="top" wrapText="1"/>
    </xf>
    <xf numFmtId="3" fontId="1" fillId="5" borderId="11" xfId="0" applyNumberFormat="1" applyFont="1" applyFill="1" applyBorder="1" applyAlignment="1">
      <alignment horizontal="left" vertical="top" wrapText="1"/>
    </xf>
    <xf numFmtId="49" fontId="5" fillId="9" borderId="51" xfId="0" applyNumberFormat="1" applyFont="1" applyFill="1" applyBorder="1" applyAlignment="1">
      <alignment vertical="top"/>
    </xf>
    <xf numFmtId="3" fontId="1" fillId="4" borderId="6" xfId="0" applyNumberFormat="1" applyFont="1" applyFill="1" applyBorder="1" applyAlignment="1">
      <alignment horizontal="center" vertical="top"/>
    </xf>
    <xf numFmtId="3" fontId="1" fillId="4" borderId="5" xfId="0" applyNumberFormat="1" applyFont="1" applyFill="1" applyBorder="1" applyAlignment="1">
      <alignment vertical="top"/>
    </xf>
    <xf numFmtId="3" fontId="1" fillId="4" borderId="27" xfId="0" applyNumberFormat="1" applyFont="1" applyFill="1" applyBorder="1" applyAlignment="1">
      <alignment vertical="top"/>
    </xf>
    <xf numFmtId="3" fontId="1" fillId="4" borderId="6" xfId="0" applyNumberFormat="1" applyFont="1" applyFill="1" applyBorder="1" applyAlignment="1">
      <alignment vertical="top"/>
    </xf>
    <xf numFmtId="3" fontId="1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164" fontId="2" fillId="6" borderId="56" xfId="0" applyNumberFormat="1" applyFont="1" applyFill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 wrapText="1"/>
    </xf>
    <xf numFmtId="3" fontId="1" fillId="0" borderId="59" xfId="0" applyNumberFormat="1" applyFont="1" applyBorder="1" applyAlignment="1">
      <alignment horizontal="center" vertical="top" wrapText="1"/>
    </xf>
    <xf numFmtId="3" fontId="1" fillId="0" borderId="23" xfId="0" applyNumberFormat="1" applyFont="1" applyBorder="1" applyAlignment="1">
      <alignment horizontal="center" vertical="top" wrapText="1"/>
    </xf>
    <xf numFmtId="3" fontId="1" fillId="3" borderId="9" xfId="0" applyNumberFormat="1" applyFont="1" applyFill="1" applyBorder="1" applyAlignment="1">
      <alignment horizontal="center" vertical="top" wrapText="1"/>
    </xf>
    <xf numFmtId="3" fontId="1" fillId="3" borderId="23" xfId="0" applyNumberFormat="1" applyFont="1" applyFill="1" applyBorder="1" applyAlignment="1">
      <alignment vertical="top" wrapText="1"/>
    </xf>
    <xf numFmtId="3" fontId="1" fillId="3" borderId="38" xfId="0" applyNumberFormat="1" applyFont="1" applyFill="1" applyBorder="1" applyAlignment="1">
      <alignment vertical="top" wrapText="1"/>
    </xf>
    <xf numFmtId="3" fontId="1" fillId="3" borderId="42" xfId="0" applyNumberFormat="1" applyFont="1" applyFill="1" applyBorder="1" applyAlignment="1">
      <alignment horizontal="left" vertical="top" wrapText="1"/>
    </xf>
    <xf numFmtId="3" fontId="1" fillId="0" borderId="14" xfId="0" applyNumberFormat="1" applyFont="1" applyBorder="1" applyAlignment="1">
      <alignment vertical="top" wrapText="1"/>
    </xf>
    <xf numFmtId="3" fontId="1" fillId="0" borderId="75" xfId="0" applyNumberFormat="1" applyFont="1" applyBorder="1" applyAlignment="1">
      <alignment vertical="top" wrapText="1"/>
    </xf>
    <xf numFmtId="3" fontId="1" fillId="3" borderId="31" xfId="0" applyNumberFormat="1" applyFont="1" applyFill="1" applyBorder="1" applyAlignment="1">
      <alignment vertical="top" wrapText="1"/>
    </xf>
    <xf numFmtId="3" fontId="1" fillId="3" borderId="74" xfId="0" applyNumberFormat="1" applyFont="1" applyFill="1" applyBorder="1" applyAlignment="1">
      <alignment horizontal="center" vertical="top" wrapText="1"/>
    </xf>
    <xf numFmtId="3" fontId="2" fillId="2" borderId="59" xfId="0" applyNumberFormat="1" applyFont="1" applyFill="1" applyBorder="1" applyAlignment="1">
      <alignment horizontal="left" vertical="top" wrapText="1"/>
    </xf>
    <xf numFmtId="3" fontId="1" fillId="3" borderId="45" xfId="0" applyNumberFormat="1" applyFont="1" applyFill="1" applyBorder="1" applyAlignment="1">
      <alignment horizontal="center" vertical="top" wrapText="1"/>
    </xf>
    <xf numFmtId="165" fontId="2" fillId="6" borderId="71" xfId="0" applyNumberFormat="1" applyFont="1" applyFill="1" applyBorder="1" applyAlignment="1">
      <alignment horizontal="center" vertical="top"/>
    </xf>
    <xf numFmtId="3" fontId="1" fillId="5" borderId="30" xfId="0" applyNumberFormat="1" applyFont="1" applyFill="1" applyBorder="1" applyAlignment="1">
      <alignment horizontal="left" vertical="top" wrapText="1"/>
    </xf>
    <xf numFmtId="165" fontId="1" fillId="3" borderId="30" xfId="0" applyNumberFormat="1" applyFont="1" applyFill="1" applyBorder="1" applyAlignment="1">
      <alignment horizontal="center" vertical="top" wrapText="1"/>
    </xf>
    <xf numFmtId="165" fontId="2" fillId="6" borderId="53" xfId="0" applyNumberFormat="1" applyFont="1" applyFill="1" applyBorder="1" applyAlignment="1">
      <alignment horizontal="center" vertical="top"/>
    </xf>
    <xf numFmtId="3" fontId="16" fillId="3" borderId="42" xfId="0" applyNumberFormat="1" applyFont="1" applyFill="1" applyBorder="1" applyAlignment="1">
      <alignment horizontal="center" vertical="top" wrapText="1"/>
    </xf>
    <xf numFmtId="3" fontId="1" fillId="0" borderId="68" xfId="0" applyNumberFormat="1" applyFont="1" applyBorder="1" applyAlignment="1">
      <alignment horizontal="center" vertical="top" wrapText="1"/>
    </xf>
    <xf numFmtId="3" fontId="1" fillId="0" borderId="74" xfId="0" applyNumberFormat="1" applyFont="1" applyBorder="1" applyAlignment="1">
      <alignment horizontal="center" vertical="top" wrapText="1"/>
    </xf>
    <xf numFmtId="3" fontId="1" fillId="3" borderId="75" xfId="0" applyNumberFormat="1" applyFont="1" applyFill="1" applyBorder="1" applyAlignment="1">
      <alignment horizontal="center" vertical="top" wrapText="1"/>
    </xf>
    <xf numFmtId="3" fontId="3" fillId="9" borderId="35" xfId="0" applyNumberFormat="1" applyFont="1" applyFill="1" applyBorder="1" applyAlignment="1">
      <alignment vertical="top"/>
    </xf>
    <xf numFmtId="3" fontId="3" fillId="9" borderId="34" xfId="0" applyNumberFormat="1" applyFont="1" applyFill="1" applyBorder="1" applyAlignment="1">
      <alignment vertical="top"/>
    </xf>
    <xf numFmtId="3" fontId="3" fillId="9" borderId="58" xfId="0" applyNumberFormat="1" applyFont="1" applyFill="1" applyBorder="1" applyAlignment="1">
      <alignment vertical="top"/>
    </xf>
    <xf numFmtId="164" fontId="5" fillId="7" borderId="55" xfId="0" applyNumberFormat="1" applyFont="1" applyFill="1" applyBorder="1" applyAlignment="1">
      <alignment horizontal="center" vertical="top"/>
    </xf>
    <xf numFmtId="3" fontId="5" fillId="7" borderId="47" xfId="0" applyNumberFormat="1" applyFont="1" applyFill="1" applyBorder="1" applyAlignment="1">
      <alignment vertical="top"/>
    </xf>
    <xf numFmtId="3" fontId="5" fillId="7" borderId="55" xfId="0" applyNumberFormat="1" applyFont="1" applyFill="1" applyBorder="1" applyAlignment="1">
      <alignment vertical="top"/>
    </xf>
    <xf numFmtId="3" fontId="3" fillId="7" borderId="55" xfId="0" applyNumberFormat="1" applyFont="1" applyFill="1" applyBorder="1" applyAlignment="1">
      <alignment vertical="top"/>
    </xf>
    <xf numFmtId="3" fontId="3" fillId="7" borderId="53" xfId="0" applyNumberFormat="1" applyFont="1" applyFill="1" applyBorder="1" applyAlignment="1">
      <alignment vertical="top"/>
    </xf>
    <xf numFmtId="164" fontId="2" fillId="6" borderId="76" xfId="0" applyNumberFormat="1" applyFont="1" applyFill="1" applyBorder="1" applyAlignment="1">
      <alignment horizontal="center" vertical="top"/>
    </xf>
    <xf numFmtId="164" fontId="2" fillId="6" borderId="74" xfId="0" applyNumberFormat="1" applyFont="1" applyFill="1" applyBorder="1" applyAlignment="1">
      <alignment horizontal="center" vertical="top"/>
    </xf>
    <xf numFmtId="165" fontId="1" fillId="3" borderId="66" xfId="0" applyNumberFormat="1" applyFont="1" applyFill="1" applyBorder="1" applyAlignment="1">
      <alignment horizontal="center" vertical="top" wrapText="1"/>
    </xf>
    <xf numFmtId="165" fontId="2" fillId="6" borderId="76" xfId="0" applyNumberFormat="1" applyFont="1" applyFill="1" applyBorder="1" applyAlignment="1">
      <alignment horizontal="center" vertical="top"/>
    </xf>
    <xf numFmtId="165" fontId="2" fillId="4" borderId="41" xfId="0" applyNumberFormat="1" applyFont="1" applyFill="1" applyBorder="1" applyAlignment="1">
      <alignment horizontal="center" vertical="top" wrapText="1"/>
    </xf>
    <xf numFmtId="164" fontId="5" fillId="7" borderId="25" xfId="0" applyNumberFormat="1" applyFont="1" applyFill="1" applyBorder="1" applyAlignment="1">
      <alignment horizontal="center" vertical="top"/>
    </xf>
    <xf numFmtId="164" fontId="5" fillId="7" borderId="76" xfId="0" applyNumberFormat="1" applyFont="1" applyFill="1" applyBorder="1" applyAlignment="1">
      <alignment horizontal="center" vertical="top"/>
    </xf>
    <xf numFmtId="3" fontId="3" fillId="0" borderId="76" xfId="0" applyNumberFormat="1" applyFont="1" applyBorder="1" applyAlignment="1">
      <alignment horizontal="center" vertical="center" textRotation="90" wrapText="1"/>
    </xf>
    <xf numFmtId="164" fontId="2" fillId="7" borderId="68" xfId="0" applyNumberFormat="1" applyFont="1" applyFill="1" applyBorder="1" applyAlignment="1">
      <alignment horizontal="center" vertical="top"/>
    </xf>
    <xf numFmtId="164" fontId="2" fillId="6" borderId="72" xfId="0" applyNumberFormat="1" applyFont="1" applyFill="1" applyBorder="1" applyAlignment="1">
      <alignment horizontal="center" vertical="top"/>
    </xf>
    <xf numFmtId="164" fontId="1" fillId="0" borderId="72" xfId="0" applyNumberFormat="1" applyFont="1" applyFill="1" applyBorder="1" applyAlignment="1">
      <alignment horizontal="center" vertical="top"/>
    </xf>
    <xf numFmtId="11" fontId="5" fillId="9" borderId="44" xfId="0" applyNumberFormat="1" applyFont="1" applyFill="1" applyBorder="1" applyAlignment="1">
      <alignment horizontal="center" vertical="top"/>
    </xf>
    <xf numFmtId="164" fontId="17" fillId="6" borderId="23" xfId="0" applyNumberFormat="1" applyFont="1" applyFill="1" applyBorder="1" applyAlignment="1">
      <alignment horizontal="center" vertical="top"/>
    </xf>
    <xf numFmtId="165" fontId="2" fillId="9" borderId="66" xfId="0" applyNumberFormat="1" applyFont="1" applyFill="1" applyBorder="1" applyAlignment="1">
      <alignment horizontal="center" vertical="top" wrapText="1"/>
    </xf>
    <xf numFmtId="165" fontId="2" fillId="9" borderId="11" xfId="0" applyNumberFormat="1" applyFont="1" applyFill="1" applyBorder="1" applyAlignment="1">
      <alignment horizontal="center" vertical="top" wrapText="1"/>
    </xf>
    <xf numFmtId="165" fontId="2" fillId="9" borderId="0" xfId="0" applyNumberFormat="1" applyFont="1" applyFill="1" applyBorder="1" applyAlignment="1">
      <alignment horizontal="center" vertical="top" wrapText="1"/>
    </xf>
    <xf numFmtId="11" fontId="5" fillId="9" borderId="13" xfId="0" applyNumberFormat="1" applyFont="1" applyFill="1" applyBorder="1" applyAlignment="1">
      <alignment horizontal="center" vertical="top"/>
    </xf>
    <xf numFmtId="49" fontId="5" fillId="2" borderId="50" xfId="0" applyNumberFormat="1" applyFont="1" applyFill="1" applyBorder="1" applyAlignment="1">
      <alignment horizontal="center" vertical="top"/>
    </xf>
    <xf numFmtId="164" fontId="2" fillId="6" borderId="71" xfId="0" applyNumberFormat="1" applyFont="1" applyFill="1" applyBorder="1" applyAlignment="1">
      <alignment horizontal="center" vertical="top"/>
    </xf>
    <xf numFmtId="164" fontId="2" fillId="4" borderId="51" xfId="0" applyNumberFormat="1" applyFont="1" applyFill="1" applyBorder="1" applyAlignment="1">
      <alignment horizontal="center" vertical="top" wrapText="1"/>
    </xf>
    <xf numFmtId="164" fontId="2" fillId="4" borderId="77" xfId="0" applyNumberFormat="1" applyFont="1" applyFill="1" applyBorder="1" applyAlignment="1">
      <alignment horizontal="center" vertical="top" wrapText="1"/>
    </xf>
    <xf numFmtId="164" fontId="2" fillId="4" borderId="65" xfId="0" applyNumberFormat="1" applyFont="1" applyFill="1" applyBorder="1" applyAlignment="1">
      <alignment horizontal="center" vertical="top" wrapText="1"/>
    </xf>
    <xf numFmtId="3" fontId="2" fillId="3" borderId="32" xfId="0" applyNumberFormat="1" applyFont="1" applyFill="1" applyBorder="1" applyAlignment="1">
      <alignment horizontal="center" vertical="top"/>
    </xf>
    <xf numFmtId="3" fontId="1" fillId="3" borderId="14" xfId="0" applyNumberFormat="1" applyFont="1" applyFill="1" applyBorder="1" applyAlignment="1">
      <alignment vertical="top" wrapText="1"/>
    </xf>
    <xf numFmtId="165" fontId="1" fillId="3" borderId="11" xfId="0" applyNumberFormat="1" applyFont="1" applyFill="1" applyBorder="1" applyAlignment="1">
      <alignment horizontal="center" vertical="top"/>
    </xf>
    <xf numFmtId="3" fontId="1" fillId="3" borderId="58" xfId="0" applyNumberFormat="1" applyFont="1" applyFill="1" applyBorder="1" applyAlignment="1">
      <alignment vertical="top" wrapText="1"/>
    </xf>
    <xf numFmtId="3" fontId="1" fillId="0" borderId="18" xfId="0" applyNumberFormat="1" applyFont="1" applyBorder="1" applyAlignment="1">
      <alignment horizontal="center" vertical="top" wrapText="1"/>
    </xf>
    <xf numFmtId="165" fontId="1" fillId="0" borderId="72" xfId="0" applyNumberFormat="1" applyFont="1" applyBorder="1" applyAlignment="1">
      <alignment horizontal="center" vertical="top" wrapText="1"/>
    </xf>
    <xf numFmtId="165" fontId="1" fillId="3" borderId="63" xfId="0" applyNumberFormat="1" applyFont="1" applyFill="1" applyBorder="1" applyAlignment="1">
      <alignment horizontal="center" vertical="top"/>
    </xf>
    <xf numFmtId="165" fontId="16" fillId="3" borderId="57" xfId="0" applyNumberFormat="1" applyFont="1" applyFill="1" applyBorder="1" applyAlignment="1">
      <alignment horizontal="center" vertical="top" wrapText="1"/>
    </xf>
    <xf numFmtId="165" fontId="16" fillId="3" borderId="45" xfId="0" applyNumberFormat="1" applyFont="1" applyFill="1" applyBorder="1" applyAlignment="1">
      <alignment horizontal="center" vertical="top" wrapText="1"/>
    </xf>
    <xf numFmtId="165" fontId="16" fillId="3" borderId="9" xfId="0" applyNumberFormat="1" applyFont="1" applyFill="1" applyBorder="1" applyAlignment="1">
      <alignment horizontal="center" vertical="top"/>
    </xf>
    <xf numFmtId="3" fontId="1" fillId="3" borderId="18" xfId="0" applyNumberFormat="1" applyFont="1" applyFill="1" applyBorder="1" applyAlignment="1">
      <alignment vertical="top" wrapText="1"/>
    </xf>
    <xf numFmtId="164" fontId="1" fillId="3" borderId="58" xfId="0" applyNumberFormat="1" applyFont="1" applyFill="1" applyBorder="1" applyAlignment="1">
      <alignment horizontal="center" vertical="top"/>
    </xf>
    <xf numFmtId="164" fontId="2" fillId="7" borderId="73" xfId="0" applyNumberFormat="1" applyFont="1" applyFill="1" applyBorder="1" applyAlignment="1">
      <alignment horizontal="center" vertical="top"/>
    </xf>
    <xf numFmtId="164" fontId="2" fillId="7" borderId="33" xfId="0" applyNumberFormat="1" applyFont="1" applyFill="1" applyBorder="1" applyAlignment="1">
      <alignment horizontal="center" vertical="top"/>
    </xf>
    <xf numFmtId="164" fontId="2" fillId="7" borderId="58" xfId="0" applyNumberFormat="1" applyFont="1" applyFill="1" applyBorder="1" applyAlignment="1">
      <alignment horizontal="center" vertical="top"/>
    </xf>
    <xf numFmtId="164" fontId="1" fillId="3" borderId="35" xfId="0" applyNumberFormat="1" applyFont="1" applyFill="1" applyBorder="1" applyAlignment="1">
      <alignment horizontal="center" vertical="top"/>
    </xf>
    <xf numFmtId="164" fontId="1" fillId="3" borderId="37" xfId="0" applyNumberFormat="1" applyFont="1" applyFill="1" applyBorder="1" applyAlignment="1">
      <alignment horizontal="center" vertical="top"/>
    </xf>
    <xf numFmtId="3" fontId="1" fillId="3" borderId="68" xfId="0" applyNumberFormat="1" applyFont="1" applyFill="1" applyBorder="1" applyAlignment="1">
      <alignment horizontal="center" vertical="top" wrapText="1"/>
    </xf>
    <xf numFmtId="164" fontId="1" fillId="5" borderId="66" xfId="0" applyNumberFormat="1" applyFont="1" applyFill="1" applyBorder="1" applyAlignment="1">
      <alignment horizontal="center" vertical="top" wrapText="1"/>
    </xf>
    <xf numFmtId="164" fontId="1" fillId="3" borderId="42" xfId="0" applyNumberFormat="1" applyFont="1" applyFill="1" applyBorder="1" applyAlignment="1">
      <alignment vertical="top"/>
    </xf>
    <xf numFmtId="3" fontId="1" fillId="3" borderId="75" xfId="0" applyNumberFormat="1" applyFont="1" applyFill="1" applyBorder="1" applyAlignment="1">
      <alignment horizontal="center" vertical="top"/>
    </xf>
    <xf numFmtId="3" fontId="1" fillId="3" borderId="45" xfId="0" applyNumberFormat="1" applyFont="1" applyFill="1" applyBorder="1" applyAlignment="1">
      <alignment horizontal="center" vertical="top"/>
    </xf>
    <xf numFmtId="164" fontId="1" fillId="3" borderId="38" xfId="0" applyNumberFormat="1" applyFont="1" applyFill="1" applyBorder="1" applyAlignment="1">
      <alignment vertical="top"/>
    </xf>
    <xf numFmtId="164" fontId="1" fillId="3" borderId="18" xfId="0" applyNumberFormat="1" applyFont="1" applyFill="1" applyBorder="1" applyAlignment="1">
      <alignment horizontal="center" vertical="top"/>
    </xf>
    <xf numFmtId="3" fontId="1" fillId="3" borderId="72" xfId="0" applyNumberFormat="1" applyFont="1" applyFill="1" applyBorder="1" applyAlignment="1">
      <alignment horizontal="center" vertical="top"/>
    </xf>
    <xf numFmtId="3" fontId="1" fillId="3" borderId="66" xfId="0" applyNumberFormat="1" applyFont="1" applyFill="1" applyBorder="1" applyAlignment="1">
      <alignment horizontal="center" vertical="top"/>
    </xf>
    <xf numFmtId="11" fontId="5" fillId="2" borderId="11" xfId="0" applyNumberFormat="1" applyFont="1" applyFill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164" fontId="2" fillId="3" borderId="67" xfId="0" applyNumberFormat="1" applyFont="1" applyFill="1" applyBorder="1" applyAlignment="1">
      <alignment horizontal="center" vertical="top"/>
    </xf>
    <xf numFmtId="164" fontId="2" fillId="6" borderId="26" xfId="0" applyNumberFormat="1" applyFont="1" applyFill="1" applyBorder="1" applyAlignment="1">
      <alignment horizontal="center" vertical="top"/>
    </xf>
    <xf numFmtId="164" fontId="2" fillId="3" borderId="75" xfId="0" applyNumberFormat="1" applyFont="1" applyFill="1" applyBorder="1" applyAlignment="1">
      <alignment horizontal="center" vertical="top"/>
    </xf>
    <xf numFmtId="164" fontId="17" fillId="6" borderId="19" xfId="0" applyNumberFormat="1" applyFont="1" applyFill="1" applyBorder="1" applyAlignment="1">
      <alignment horizontal="center" vertical="top"/>
    </xf>
    <xf numFmtId="164" fontId="17" fillId="6" borderId="20" xfId="0" applyNumberFormat="1" applyFont="1" applyFill="1" applyBorder="1" applyAlignment="1">
      <alignment horizontal="center" vertical="top"/>
    </xf>
    <xf numFmtId="3" fontId="1" fillId="0" borderId="57" xfId="0" applyNumberFormat="1" applyFont="1" applyBorder="1" applyAlignment="1">
      <alignment horizontal="center" vertical="top" wrapText="1"/>
    </xf>
    <xf numFmtId="3" fontId="1" fillId="0" borderId="17" xfId="0" applyNumberFormat="1" applyFont="1" applyBorder="1" applyAlignment="1">
      <alignment horizontal="center" vertical="top" wrapText="1"/>
    </xf>
    <xf numFmtId="3" fontId="1" fillId="3" borderId="14" xfId="0" applyNumberFormat="1" applyFont="1" applyFill="1" applyBorder="1" applyAlignment="1">
      <alignment horizontal="center" vertical="top" wrapText="1"/>
    </xf>
    <xf numFmtId="3" fontId="1" fillId="3" borderId="19" xfId="0" applyNumberFormat="1" applyFont="1" applyFill="1" applyBorder="1" applyAlignment="1">
      <alignment vertical="top" wrapText="1"/>
    </xf>
    <xf numFmtId="3" fontId="12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top"/>
    </xf>
    <xf numFmtId="3" fontId="11" fillId="0" borderId="0" xfId="0" applyNumberFormat="1" applyFont="1" applyAlignment="1">
      <alignment vertical="top" wrapText="1"/>
    </xf>
    <xf numFmtId="3" fontId="9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164" fontId="1" fillId="3" borderId="45" xfId="0" applyNumberFormat="1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164" fontId="1" fillId="3" borderId="44" xfId="0" applyNumberFormat="1" applyFont="1" applyFill="1" applyBorder="1" applyAlignment="1">
      <alignment horizontal="center" vertical="top"/>
    </xf>
    <xf numFmtId="3" fontId="11" fillId="0" borderId="0" xfId="0" applyNumberFormat="1" applyFont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textRotation="90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3" borderId="20" xfId="0" applyNumberFormat="1" applyFont="1" applyFill="1" applyBorder="1" applyAlignment="1">
      <alignment horizontal="left" vertical="top" wrapText="1"/>
    </xf>
    <xf numFmtId="3" fontId="1" fillId="0" borderId="20" xfId="0" applyNumberFormat="1" applyFont="1" applyBorder="1" applyAlignment="1">
      <alignment horizontal="center" vertical="top" wrapText="1"/>
    </xf>
    <xf numFmtId="3" fontId="1" fillId="3" borderId="19" xfId="0" applyNumberFormat="1" applyFont="1" applyFill="1" applyBorder="1" applyAlignment="1">
      <alignment horizontal="center" vertical="top" wrapText="1"/>
    </xf>
    <xf numFmtId="3" fontId="1" fillId="3" borderId="33" xfId="0" applyNumberFormat="1" applyFont="1" applyFill="1" applyBorder="1" applyAlignment="1">
      <alignment horizontal="center" vertical="top" wrapText="1"/>
    </xf>
    <xf numFmtId="3" fontId="1" fillId="3" borderId="20" xfId="0" applyNumberFormat="1" applyFont="1" applyFill="1" applyBorder="1" applyAlignment="1">
      <alignment horizontal="center" vertical="top" wrapText="1"/>
    </xf>
    <xf numFmtId="3" fontId="1" fillId="3" borderId="63" xfId="0" applyNumberFormat="1" applyFont="1" applyFill="1" applyBorder="1" applyAlignment="1">
      <alignment horizontal="center" vertical="top" wrapText="1"/>
    </xf>
    <xf numFmtId="3" fontId="1" fillId="3" borderId="26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left" vertical="top" wrapText="1"/>
    </xf>
    <xf numFmtId="3" fontId="1" fillId="3" borderId="33" xfId="0" applyNumberFormat="1" applyFont="1" applyFill="1" applyBorder="1" applyAlignment="1">
      <alignment horizontal="left" vertical="top" wrapText="1"/>
    </xf>
    <xf numFmtId="3" fontId="1" fillId="0" borderId="14" xfId="0" applyNumberFormat="1" applyFont="1" applyBorder="1" applyAlignment="1">
      <alignment horizontal="left"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3" fontId="2" fillId="2" borderId="48" xfId="0" applyNumberFormat="1" applyFont="1" applyFill="1" applyBorder="1" applyAlignment="1">
      <alignment horizontal="left" vertical="top" wrapText="1"/>
    </xf>
    <xf numFmtId="3" fontId="2" fillId="2" borderId="49" xfId="0" applyNumberFormat="1" applyFont="1" applyFill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center" vertical="top"/>
    </xf>
    <xf numFmtId="3" fontId="15" fillId="0" borderId="14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Alignment="1">
      <alignment horizontal="right" vertical="top" wrapText="1"/>
    </xf>
    <xf numFmtId="3" fontId="3" fillId="0" borderId="59" xfId="0" applyNumberFormat="1" applyFont="1" applyBorder="1" applyAlignment="1">
      <alignment horizontal="center" vertical="center" textRotation="90" wrapText="1"/>
    </xf>
    <xf numFmtId="3" fontId="2" fillId="0" borderId="32" xfId="0" applyNumberFormat="1" applyFont="1" applyFill="1" applyBorder="1" applyAlignment="1">
      <alignment horizontal="center" vertical="top" wrapText="1"/>
    </xf>
    <xf numFmtId="3" fontId="2" fillId="0" borderId="12" xfId="0" applyNumberFormat="1" applyFont="1" applyFill="1" applyBorder="1" applyAlignment="1">
      <alignment horizontal="center" vertical="top" wrapText="1"/>
    </xf>
    <xf numFmtId="3" fontId="2" fillId="0" borderId="40" xfId="0" applyNumberFormat="1" applyFont="1" applyFill="1" applyBorder="1" applyAlignment="1">
      <alignment horizontal="center" vertical="top" wrapText="1"/>
    </xf>
    <xf numFmtId="3" fontId="1" fillId="4" borderId="27" xfId="0" applyNumberFormat="1" applyFont="1" applyFill="1" applyBorder="1" applyAlignment="1">
      <alignment horizontal="center" vertical="top"/>
    </xf>
    <xf numFmtId="3" fontId="1" fillId="3" borderId="30" xfId="0" applyNumberFormat="1" applyFont="1" applyFill="1" applyBorder="1" applyAlignment="1">
      <alignment horizontal="center" vertical="top" wrapText="1"/>
    </xf>
    <xf numFmtId="165" fontId="1" fillId="3" borderId="33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164" fontId="1" fillId="3" borderId="67" xfId="0" applyNumberFormat="1" applyFont="1" applyFill="1" applyBorder="1" applyAlignment="1">
      <alignment horizontal="center" vertical="top"/>
    </xf>
    <xf numFmtId="3" fontId="1" fillId="3" borderId="30" xfId="0" applyNumberFormat="1" applyFont="1" applyFill="1" applyBorder="1" applyAlignment="1">
      <alignment vertical="top" wrapText="1"/>
    </xf>
    <xf numFmtId="3" fontId="1" fillId="3" borderId="3" xfId="0" applyNumberFormat="1" applyFont="1" applyFill="1" applyBorder="1" applyAlignment="1">
      <alignment vertical="top" wrapText="1"/>
    </xf>
    <xf numFmtId="3" fontId="2" fillId="3" borderId="61" xfId="0" applyNumberFormat="1" applyFont="1" applyFill="1" applyBorder="1" applyAlignment="1">
      <alignment horizontal="center" vertical="top" wrapText="1"/>
    </xf>
    <xf numFmtId="3" fontId="2" fillId="3" borderId="16" xfId="0" applyNumberFormat="1" applyFont="1" applyFill="1" applyBorder="1" applyAlignment="1">
      <alignment horizontal="center" vertical="top" wrapText="1"/>
    </xf>
    <xf numFmtId="3" fontId="17" fillId="6" borderId="24" xfId="0" applyNumberFormat="1" applyFont="1" applyFill="1" applyBorder="1" applyAlignment="1">
      <alignment horizontal="center" vertical="top" wrapText="1"/>
    </xf>
    <xf numFmtId="165" fontId="1" fillId="3" borderId="15" xfId="0" applyNumberFormat="1" applyFont="1" applyFill="1" applyBorder="1" applyAlignment="1">
      <alignment horizontal="center" vertical="top" wrapText="1"/>
    </xf>
    <xf numFmtId="3" fontId="1" fillId="3" borderId="62" xfId="0" applyNumberFormat="1" applyFont="1" applyFill="1" applyBorder="1" applyAlignment="1">
      <alignment horizontal="center" vertical="top" wrapText="1"/>
    </xf>
    <xf numFmtId="3" fontId="2" fillId="3" borderId="40" xfId="0" applyNumberFormat="1" applyFont="1" applyFill="1" applyBorder="1" applyAlignment="1">
      <alignment horizontal="center" vertical="top"/>
    </xf>
    <xf numFmtId="3" fontId="2" fillId="6" borderId="47" xfId="0" applyNumberFormat="1" applyFont="1" applyFill="1" applyBorder="1" applyAlignment="1">
      <alignment horizontal="right" vertical="top" wrapText="1"/>
    </xf>
    <xf numFmtId="165" fontId="2" fillId="4" borderId="67" xfId="0" applyNumberFormat="1" applyFont="1" applyFill="1" applyBorder="1" applyAlignment="1">
      <alignment horizontal="center" vertical="top" wrapText="1"/>
    </xf>
    <xf numFmtId="164" fontId="2" fillId="3" borderId="68" xfId="0" applyNumberFormat="1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43" xfId="0" applyNumberFormat="1" applyFont="1" applyFill="1" applyBorder="1" applyAlignment="1">
      <alignment horizontal="center" vertical="top"/>
    </xf>
    <xf numFmtId="164" fontId="2" fillId="3" borderId="74" xfId="0" applyNumberFormat="1" applyFont="1" applyFill="1" applyBorder="1" applyAlignment="1">
      <alignment horizontal="center" vertical="top"/>
    </xf>
    <xf numFmtId="164" fontId="2" fillId="3" borderId="20" xfId="0" applyNumberFormat="1" applyFont="1" applyFill="1" applyBorder="1" applyAlignment="1">
      <alignment horizontal="center" vertical="top"/>
    </xf>
    <xf numFmtId="164" fontId="2" fillId="3" borderId="26" xfId="0" applyNumberFormat="1" applyFont="1" applyFill="1" applyBorder="1" applyAlignment="1">
      <alignment horizontal="center" vertical="top"/>
    </xf>
    <xf numFmtId="3" fontId="15" fillId="3" borderId="31" xfId="0" applyNumberFormat="1" applyFont="1" applyFill="1" applyBorder="1" applyAlignment="1">
      <alignment horizontal="center" vertical="top" wrapText="1"/>
    </xf>
    <xf numFmtId="165" fontId="15" fillId="3" borderId="62" xfId="0" applyNumberFormat="1" applyFont="1" applyFill="1" applyBorder="1" applyAlignment="1">
      <alignment horizontal="center" vertical="top" wrapText="1"/>
    </xf>
    <xf numFmtId="165" fontId="15" fillId="3" borderId="39" xfId="0" applyNumberFormat="1" applyFont="1" applyFill="1" applyBorder="1" applyAlignment="1">
      <alignment horizontal="center" vertical="top" wrapText="1"/>
    </xf>
    <xf numFmtId="165" fontId="15" fillId="3" borderId="64" xfId="0" applyNumberFormat="1" applyFont="1" applyFill="1" applyBorder="1" applyAlignment="1">
      <alignment horizontal="center" vertical="top"/>
    </xf>
    <xf numFmtId="3" fontId="15" fillId="3" borderId="14" xfId="0" applyNumberFormat="1" applyFont="1" applyFill="1" applyBorder="1" applyAlignment="1">
      <alignment horizontal="center" vertical="top" wrapText="1"/>
    </xf>
    <xf numFmtId="165" fontId="15" fillId="3" borderId="11" xfId="0" applyNumberFormat="1" applyFont="1" applyFill="1" applyBorder="1" applyAlignment="1">
      <alignment horizontal="center" vertical="top" wrapText="1"/>
    </xf>
    <xf numFmtId="165" fontId="15" fillId="3" borderId="10" xfId="0" applyNumberFormat="1" applyFont="1" applyFill="1" applyBorder="1" applyAlignment="1">
      <alignment horizontal="center" vertical="top" wrapText="1"/>
    </xf>
    <xf numFmtId="165" fontId="15" fillId="3" borderId="30" xfId="0" applyNumberFormat="1" applyFont="1" applyFill="1" applyBorder="1" applyAlignment="1">
      <alignment horizontal="center" vertical="top"/>
    </xf>
    <xf numFmtId="165" fontId="1" fillId="3" borderId="30" xfId="0" applyNumberFormat="1" applyFont="1" applyFill="1" applyBorder="1" applyAlignment="1">
      <alignment horizontal="center" vertical="top"/>
    </xf>
    <xf numFmtId="3" fontId="2" fillId="3" borderId="11" xfId="0" applyNumberFormat="1" applyFont="1" applyFill="1" applyBorder="1" applyAlignment="1">
      <alignment vertical="top" wrapText="1"/>
    </xf>
    <xf numFmtId="3" fontId="2" fillId="3" borderId="43" xfId="0" applyNumberFormat="1" applyFont="1" applyFill="1" applyBorder="1" applyAlignment="1">
      <alignment horizontal="center" vertical="top" wrapText="1"/>
    </xf>
    <xf numFmtId="3" fontId="1" fillId="0" borderId="42" xfId="0" applyNumberFormat="1" applyFont="1" applyFill="1" applyBorder="1" applyAlignment="1">
      <alignment horizontal="center" vertical="top" wrapText="1"/>
    </xf>
    <xf numFmtId="165" fontId="1" fillId="0" borderId="9" xfId="0" applyNumberFormat="1" applyFont="1" applyBorder="1" applyAlignment="1">
      <alignment horizontal="center" vertical="top"/>
    </xf>
    <xf numFmtId="165" fontId="1" fillId="0" borderId="18" xfId="0" applyNumberFormat="1" applyFont="1" applyBorder="1" applyAlignment="1">
      <alignment horizontal="center" vertical="top"/>
    </xf>
    <xf numFmtId="3" fontId="1" fillId="3" borderId="62" xfId="0" applyNumberFormat="1" applyFont="1" applyFill="1" applyBorder="1" applyAlignment="1">
      <alignment vertical="top" wrapText="1"/>
    </xf>
    <xf numFmtId="3" fontId="1" fillId="3" borderId="68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vertical="top" wrapText="1"/>
    </xf>
    <xf numFmtId="3" fontId="1" fillId="3" borderId="59" xfId="0" applyNumberFormat="1" applyFont="1" applyFill="1" applyBorder="1" applyAlignment="1">
      <alignment vertical="top" wrapText="1"/>
    </xf>
    <xf numFmtId="3" fontId="1" fillId="3" borderId="64" xfId="0" applyNumberFormat="1" applyFont="1" applyFill="1" applyBorder="1" applyAlignment="1">
      <alignment vertical="top" wrapText="1"/>
    </xf>
    <xf numFmtId="165" fontId="1" fillId="0" borderId="75" xfId="0" applyNumberFormat="1" applyFont="1" applyBorder="1" applyAlignment="1">
      <alignment horizontal="center" vertical="top" wrapText="1"/>
    </xf>
    <xf numFmtId="165" fontId="15" fillId="0" borderId="66" xfId="0" applyNumberFormat="1" applyFont="1" applyBorder="1" applyAlignment="1">
      <alignment horizontal="center" vertical="top" wrapText="1"/>
    </xf>
    <xf numFmtId="165" fontId="15" fillId="0" borderId="11" xfId="0" applyNumberFormat="1" applyFont="1" applyBorder="1" applyAlignment="1">
      <alignment horizontal="center" vertical="top" wrapText="1"/>
    </xf>
    <xf numFmtId="165" fontId="15" fillId="3" borderId="0" xfId="0" applyNumberFormat="1" applyFont="1" applyFill="1" applyBorder="1" applyAlignment="1">
      <alignment horizontal="center" vertical="top" wrapText="1"/>
    </xf>
    <xf numFmtId="165" fontId="15" fillId="3" borderId="12" xfId="0" applyNumberFormat="1" applyFont="1" applyFill="1" applyBorder="1" applyAlignment="1">
      <alignment horizontal="center" vertical="top" wrapText="1"/>
    </xf>
    <xf numFmtId="3" fontId="15" fillId="3" borderId="14" xfId="0" applyNumberFormat="1" applyFont="1" applyFill="1" applyBorder="1" applyAlignment="1">
      <alignment vertical="top" wrapText="1"/>
    </xf>
    <xf numFmtId="164" fontId="4" fillId="0" borderId="0" xfId="0" applyNumberFormat="1" applyFont="1" applyBorder="1"/>
    <xf numFmtId="165" fontId="15" fillId="3" borderId="30" xfId="0" applyNumberFormat="1" applyFont="1" applyFill="1" applyBorder="1" applyAlignment="1">
      <alignment horizontal="center" vertical="top" wrapText="1"/>
    </xf>
    <xf numFmtId="3" fontId="2" fillId="3" borderId="52" xfId="0" applyNumberFormat="1" applyFont="1" applyFill="1" applyBorder="1" applyAlignment="1">
      <alignment horizontal="center" vertical="center" wrapText="1"/>
    </xf>
    <xf numFmtId="3" fontId="5" fillId="6" borderId="46" xfId="0" applyNumberFormat="1" applyFont="1" applyFill="1" applyBorder="1" applyAlignment="1">
      <alignment horizontal="right" vertical="top" wrapText="1"/>
    </xf>
    <xf numFmtId="3" fontId="2" fillId="6" borderId="24" xfId="0" applyNumberFormat="1" applyFont="1" applyFill="1" applyBorder="1" applyAlignment="1">
      <alignment horizontal="right" vertical="top" wrapText="1"/>
    </xf>
    <xf numFmtId="165" fontId="15" fillId="3" borderId="66" xfId="0" applyNumberFormat="1" applyFont="1" applyFill="1" applyBorder="1" applyAlignment="1">
      <alignment horizontal="center" vertical="top" wrapText="1"/>
    </xf>
    <xf numFmtId="165" fontId="15" fillId="3" borderId="59" xfId="0" applyNumberFormat="1" applyFont="1" applyFill="1" applyBorder="1" applyAlignment="1">
      <alignment horizontal="center" vertical="top"/>
    </xf>
    <xf numFmtId="165" fontId="15" fillId="3" borderId="11" xfId="0" applyNumberFormat="1" applyFont="1" applyFill="1" applyBorder="1" applyAlignment="1">
      <alignment horizontal="center" vertical="top"/>
    </xf>
    <xf numFmtId="165" fontId="15" fillId="0" borderId="62" xfId="0" applyNumberFormat="1" applyFont="1" applyBorder="1" applyAlignment="1">
      <alignment horizontal="center" vertical="top" wrapText="1"/>
    </xf>
    <xf numFmtId="165" fontId="15" fillId="0" borderId="39" xfId="0" applyNumberFormat="1" applyFont="1" applyBorder="1" applyAlignment="1">
      <alignment horizontal="center" vertical="top" wrapText="1"/>
    </xf>
    <xf numFmtId="165" fontId="15" fillId="0" borderId="59" xfId="0" applyNumberFormat="1" applyFont="1" applyBorder="1" applyAlignment="1">
      <alignment horizontal="center" vertical="top"/>
    </xf>
    <xf numFmtId="165" fontId="15" fillId="0" borderId="10" xfId="0" applyNumberFormat="1" applyFont="1" applyBorder="1" applyAlignment="1">
      <alignment horizontal="center" vertical="top" wrapText="1"/>
    </xf>
    <xf numFmtId="165" fontId="20" fillId="3" borderId="66" xfId="0" applyNumberFormat="1" applyFont="1" applyFill="1" applyBorder="1" applyAlignment="1">
      <alignment horizontal="center" vertical="top"/>
    </xf>
    <xf numFmtId="165" fontId="20" fillId="3" borderId="11" xfId="0" applyNumberFormat="1" applyFont="1" applyFill="1" applyBorder="1" applyAlignment="1">
      <alignment horizontal="center" vertical="top"/>
    </xf>
    <xf numFmtId="165" fontId="20" fillId="3" borderId="59" xfId="0" applyNumberFormat="1" applyFont="1" applyFill="1" applyBorder="1" applyAlignment="1">
      <alignment horizontal="center" vertical="top"/>
    </xf>
    <xf numFmtId="165" fontId="15" fillId="3" borderId="10" xfId="0" applyNumberFormat="1" applyFont="1" applyFill="1" applyBorder="1" applyAlignment="1">
      <alignment horizontal="center" vertical="top"/>
    </xf>
    <xf numFmtId="165" fontId="15" fillId="0" borderId="30" xfId="0" applyNumberFormat="1" applyFont="1" applyBorder="1" applyAlignment="1">
      <alignment horizontal="center" vertical="top"/>
    </xf>
    <xf numFmtId="165" fontId="15" fillId="3" borderId="64" xfId="0" applyNumberFormat="1" applyFont="1" applyFill="1" applyBorder="1" applyAlignment="1">
      <alignment horizontal="center" vertical="top" wrapText="1"/>
    </xf>
    <xf numFmtId="3" fontId="2" fillId="3" borderId="64" xfId="0" applyNumberFormat="1" applyFont="1" applyFill="1" applyBorder="1" applyAlignment="1">
      <alignment horizontal="center" vertical="top" wrapText="1"/>
    </xf>
    <xf numFmtId="3" fontId="2" fillId="3" borderId="4" xfId="0" applyNumberFormat="1" applyFont="1" applyFill="1" applyBorder="1" applyAlignment="1">
      <alignment horizontal="left" vertical="top"/>
    </xf>
    <xf numFmtId="164" fontId="1" fillId="3" borderId="64" xfId="0" applyNumberFormat="1" applyFont="1" applyFill="1" applyBorder="1" applyAlignment="1">
      <alignment horizontal="center" vertical="top"/>
    </xf>
    <xf numFmtId="164" fontId="1" fillId="3" borderId="39" xfId="0" applyNumberFormat="1" applyFont="1" applyFill="1" applyBorder="1" applyAlignment="1">
      <alignment horizontal="center" vertical="top"/>
    </xf>
    <xf numFmtId="3" fontId="2" fillId="3" borderId="6" xfId="0" applyNumberFormat="1" applyFont="1" applyFill="1" applyBorder="1" applyAlignment="1">
      <alignment horizontal="center" vertical="top" wrapText="1"/>
    </xf>
    <xf numFmtId="3" fontId="2" fillId="3" borderId="59" xfId="0" applyNumberFormat="1" applyFont="1" applyFill="1" applyBorder="1" applyAlignment="1">
      <alignment horizontal="center" vertical="top" wrapText="1"/>
    </xf>
    <xf numFmtId="3" fontId="2" fillId="3" borderId="23" xfId="0" applyNumberFormat="1" applyFont="1" applyFill="1" applyBorder="1" applyAlignment="1">
      <alignment horizontal="center" vertical="top" wrapText="1"/>
    </xf>
    <xf numFmtId="49" fontId="14" fillId="3" borderId="43" xfId="0" applyNumberFormat="1" applyFont="1" applyFill="1" applyBorder="1" applyAlignment="1">
      <alignment horizontal="center" vertical="top" wrapText="1"/>
    </xf>
    <xf numFmtId="49" fontId="14" fillId="3" borderId="26" xfId="0" applyNumberFormat="1" applyFont="1" applyFill="1" applyBorder="1" applyAlignment="1">
      <alignment horizontal="center" vertical="top" wrapText="1"/>
    </xf>
    <xf numFmtId="3" fontId="4" fillId="0" borderId="27" xfId="0" applyNumberFormat="1" applyFont="1" applyBorder="1" applyAlignment="1"/>
    <xf numFmtId="3" fontId="2" fillId="3" borderId="54" xfId="0" applyNumberFormat="1" applyFont="1" applyFill="1" applyBorder="1" applyAlignment="1">
      <alignment horizontal="center" vertical="top" wrapText="1"/>
    </xf>
    <xf numFmtId="3" fontId="15" fillId="0" borderId="14" xfId="0" applyNumberFormat="1" applyFont="1" applyFill="1" applyBorder="1" applyAlignment="1">
      <alignment horizontal="center" vertical="top" wrapText="1"/>
    </xf>
    <xf numFmtId="3" fontId="15" fillId="0" borderId="31" xfId="0" applyNumberFormat="1" applyFont="1" applyFill="1" applyBorder="1" applyAlignment="1">
      <alignment horizontal="center" vertical="top" wrapText="1"/>
    </xf>
    <xf numFmtId="165" fontId="1" fillId="0" borderId="45" xfId="0" applyNumberFormat="1" applyFont="1" applyBorder="1" applyAlignment="1">
      <alignment horizontal="center" vertical="top" wrapText="1"/>
    </xf>
    <xf numFmtId="165" fontId="1" fillId="0" borderId="9" xfId="0" applyNumberFormat="1" applyFont="1" applyFill="1" applyBorder="1" applyAlignment="1">
      <alignment horizontal="center" vertical="top" wrapText="1"/>
    </xf>
    <xf numFmtId="165" fontId="1" fillId="0" borderId="44" xfId="0" applyNumberFormat="1" applyFont="1" applyBorder="1" applyAlignment="1">
      <alignment horizontal="center" vertical="top" wrapText="1"/>
    </xf>
    <xf numFmtId="165" fontId="1" fillId="0" borderId="69" xfId="0" applyNumberFormat="1" applyFont="1" applyBorder="1" applyAlignment="1">
      <alignment horizontal="center" vertical="top"/>
    </xf>
    <xf numFmtId="165" fontId="15" fillId="3" borderId="13" xfId="0" applyNumberFormat="1" applyFont="1" applyFill="1" applyBorder="1" applyAlignment="1">
      <alignment horizontal="center" vertical="top" wrapText="1"/>
    </xf>
    <xf numFmtId="3" fontId="1" fillId="3" borderId="10" xfId="0" applyNumberFormat="1" applyFont="1" applyFill="1" applyBorder="1" applyAlignment="1">
      <alignment horizontal="center" vertical="top" wrapText="1"/>
    </xf>
    <xf numFmtId="3" fontId="2" fillId="3" borderId="63" xfId="0" applyNumberFormat="1" applyFont="1" applyFill="1" applyBorder="1" applyAlignment="1">
      <alignment horizontal="center" vertical="top"/>
    </xf>
    <xf numFmtId="3" fontId="2" fillId="3" borderId="30" xfId="0" applyNumberFormat="1" applyFont="1" applyFill="1" applyBorder="1" applyAlignment="1">
      <alignment horizontal="center" vertical="top"/>
    </xf>
    <xf numFmtId="3" fontId="2" fillId="3" borderId="64" xfId="0" applyNumberFormat="1" applyFont="1" applyFill="1" applyBorder="1" applyAlignment="1">
      <alignment horizontal="center" vertical="top"/>
    </xf>
    <xf numFmtId="3" fontId="1" fillId="3" borderId="29" xfId="0" applyNumberFormat="1" applyFont="1" applyFill="1" applyBorder="1" applyAlignment="1">
      <alignment horizontal="center" vertical="top" wrapText="1"/>
    </xf>
    <xf numFmtId="3" fontId="15" fillId="0" borderId="14" xfId="0" applyNumberFormat="1" applyFont="1" applyFill="1" applyBorder="1" applyAlignment="1">
      <alignment horizontal="center" vertical="top" wrapText="1"/>
    </xf>
    <xf numFmtId="165" fontId="15" fillId="3" borderId="66" xfId="0" applyNumberFormat="1" applyFont="1" applyFill="1" applyBorder="1" applyAlignment="1">
      <alignment horizontal="center" vertical="top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3" borderId="30" xfId="0" applyNumberFormat="1" applyFont="1" applyFill="1" applyBorder="1" applyAlignment="1">
      <alignment horizontal="center" vertical="top" wrapText="1"/>
    </xf>
    <xf numFmtId="3" fontId="1" fillId="3" borderId="28" xfId="0" applyNumberFormat="1" applyFont="1" applyFill="1" applyBorder="1" applyAlignment="1">
      <alignment vertical="top" wrapText="1"/>
    </xf>
    <xf numFmtId="3" fontId="12" fillId="0" borderId="0" xfId="0" applyNumberFormat="1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center" textRotation="90" wrapText="1"/>
    </xf>
    <xf numFmtId="3" fontId="3" fillId="0" borderId="24" xfId="0" applyNumberFormat="1" applyFont="1" applyBorder="1" applyAlignment="1">
      <alignment horizontal="center" vertical="center" textRotation="90" wrapText="1"/>
    </xf>
    <xf numFmtId="3" fontId="1" fillId="0" borderId="8" xfId="0" applyNumberFormat="1" applyFont="1" applyBorder="1" applyAlignment="1">
      <alignment horizontal="center" vertical="top"/>
    </xf>
    <xf numFmtId="3" fontId="1" fillId="0" borderId="57" xfId="0" applyNumberFormat="1" applyFont="1" applyBorder="1" applyAlignment="1">
      <alignment horizontal="center" vertical="top"/>
    </xf>
    <xf numFmtId="3" fontId="1" fillId="0" borderId="9" xfId="0" applyNumberFormat="1" applyFont="1" applyBorder="1" applyAlignment="1">
      <alignment horizontal="center" vertical="top"/>
    </xf>
    <xf numFmtId="3" fontId="1" fillId="0" borderId="7" xfId="0" applyNumberFormat="1" applyFont="1" applyBorder="1" applyAlignment="1">
      <alignment horizontal="left" vertical="top" wrapText="1"/>
    </xf>
    <xf numFmtId="3" fontId="1" fillId="0" borderId="14" xfId="0" applyNumberFormat="1" applyFont="1" applyBorder="1" applyAlignment="1">
      <alignment horizontal="left" vertical="top" wrapText="1"/>
    </xf>
    <xf numFmtId="3" fontId="1" fillId="0" borderId="24" xfId="0" applyNumberFormat="1" applyFont="1" applyBorder="1" applyAlignment="1">
      <alignment horizontal="left" vertical="top" wrapText="1"/>
    </xf>
    <xf numFmtId="3" fontId="3" fillId="0" borderId="68" xfId="0" applyNumberFormat="1" applyFont="1" applyBorder="1" applyAlignment="1">
      <alignment horizontal="center" vertical="center" textRotation="90" wrapText="1"/>
    </xf>
    <xf numFmtId="3" fontId="3" fillId="0" borderId="66" xfId="0" applyNumberFormat="1" applyFont="1" applyBorder="1" applyAlignment="1">
      <alignment horizontal="center" vertical="center" textRotation="90" wrapText="1"/>
    </xf>
    <xf numFmtId="3" fontId="3" fillId="0" borderId="74" xfId="0" applyNumberFormat="1" applyFont="1" applyBorder="1" applyAlignment="1">
      <alignment horizontal="center" vertical="center" textRotation="90" wrapText="1"/>
    </xf>
    <xf numFmtId="3" fontId="3" fillId="0" borderId="3" xfId="0" applyNumberFormat="1" applyFont="1" applyBorder="1" applyAlignment="1">
      <alignment horizontal="center" vertical="center" textRotation="90" wrapText="1"/>
    </xf>
    <xf numFmtId="3" fontId="3" fillId="0" borderId="11" xfId="0" applyNumberFormat="1" applyFont="1" applyBorder="1" applyAlignment="1">
      <alignment horizontal="center" vertical="center" textRotation="90" wrapText="1"/>
    </xf>
    <xf numFmtId="3" fontId="3" fillId="0" borderId="20" xfId="0" applyNumberFormat="1" applyFont="1" applyBorder="1" applyAlignment="1">
      <alignment horizontal="center" vertical="center" textRotation="90" wrapText="1"/>
    </xf>
    <xf numFmtId="3" fontId="3" fillId="0" borderId="6" xfId="0" applyNumberFormat="1" applyFont="1" applyBorder="1" applyAlignment="1">
      <alignment horizontal="center" vertical="center" textRotation="90" wrapText="1"/>
    </xf>
    <xf numFmtId="3" fontId="3" fillId="0" borderId="59" xfId="0" applyNumberFormat="1" applyFont="1" applyBorder="1" applyAlignment="1">
      <alignment horizontal="center" vertical="center" textRotation="90" wrapText="1"/>
    </xf>
    <xf numFmtId="3" fontId="3" fillId="0" borderId="23" xfId="0" applyNumberFormat="1" applyFont="1" applyBorder="1" applyAlignment="1">
      <alignment horizontal="center" vertical="center" textRotation="90" wrapText="1"/>
    </xf>
    <xf numFmtId="3" fontId="1" fillId="3" borderId="15" xfId="0" applyNumberFormat="1" applyFont="1" applyFill="1" applyBorder="1" applyAlignment="1">
      <alignment horizontal="center" vertical="top" wrapText="1"/>
    </xf>
    <xf numFmtId="3" fontId="1" fillId="3" borderId="19" xfId="0" applyNumberFormat="1" applyFont="1" applyFill="1" applyBorder="1" applyAlignment="1">
      <alignment horizontal="center" vertical="top" wrapText="1"/>
    </xf>
    <xf numFmtId="11" fontId="3" fillId="0" borderId="3" xfId="0" applyNumberFormat="1" applyFont="1" applyBorder="1" applyAlignment="1">
      <alignment horizontal="center" vertical="center" textRotation="90" wrapText="1"/>
    </xf>
    <xf numFmtId="11" fontId="3" fillId="0" borderId="11" xfId="0" applyNumberFormat="1" applyFont="1" applyBorder="1" applyAlignment="1">
      <alignment horizontal="center" vertical="center" textRotation="90" wrapText="1"/>
    </xf>
    <xf numFmtId="3" fontId="3" fillId="0" borderId="1" xfId="0" applyNumberFormat="1" applyFont="1" applyBorder="1" applyAlignment="1">
      <alignment horizontal="right"/>
    </xf>
    <xf numFmtId="3" fontId="1" fillId="3" borderId="63" xfId="0" applyNumberFormat="1" applyFont="1" applyFill="1" applyBorder="1" applyAlignment="1">
      <alignment horizontal="center" vertical="top" wrapText="1"/>
    </xf>
    <xf numFmtId="3" fontId="1" fillId="3" borderId="26" xfId="0" applyNumberFormat="1" applyFont="1" applyFill="1" applyBorder="1" applyAlignment="1">
      <alignment horizontal="center" vertical="top" wrapText="1"/>
    </xf>
    <xf numFmtId="3" fontId="1" fillId="3" borderId="33" xfId="0" applyNumberFormat="1" applyFont="1" applyFill="1" applyBorder="1" applyAlignment="1">
      <alignment horizontal="left"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3" borderId="39" xfId="0" applyNumberFormat="1" applyFont="1" applyFill="1" applyBorder="1" applyAlignment="1">
      <alignment horizontal="left" vertical="top" wrapText="1"/>
    </xf>
    <xf numFmtId="3" fontId="2" fillId="0" borderId="32" xfId="0" applyNumberFormat="1" applyFont="1" applyFill="1" applyBorder="1" applyAlignment="1">
      <alignment horizontal="center" vertical="top" wrapText="1"/>
    </xf>
    <xf numFmtId="3" fontId="2" fillId="0" borderId="12" xfId="0" applyNumberFormat="1" applyFont="1" applyFill="1" applyBorder="1" applyAlignment="1">
      <alignment horizontal="center" vertical="top" wrapText="1"/>
    </xf>
    <xf numFmtId="3" fontId="2" fillId="0" borderId="40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textRotation="90" wrapText="1"/>
    </xf>
    <xf numFmtId="3" fontId="1" fillId="0" borderId="12" xfId="0" applyNumberFormat="1" applyFont="1" applyBorder="1" applyAlignment="1">
      <alignment horizontal="center" vertical="center" textRotation="90" wrapText="1"/>
    </xf>
    <xf numFmtId="3" fontId="2" fillId="0" borderId="51" xfId="0" applyNumberFormat="1" applyFont="1" applyBorder="1" applyAlignment="1">
      <alignment horizontal="center" vertical="center" wrapText="1"/>
    </xf>
    <xf numFmtId="3" fontId="2" fillId="0" borderId="48" xfId="0" applyNumberFormat="1" applyFont="1" applyBorder="1" applyAlignment="1">
      <alignment horizontal="center" vertical="center" wrapText="1"/>
    </xf>
    <xf numFmtId="3" fontId="2" fillId="0" borderId="49" xfId="0" applyNumberFormat="1" applyFont="1" applyBorder="1" applyAlignment="1">
      <alignment horizontal="center" vertical="center" wrapText="1"/>
    </xf>
    <xf numFmtId="3" fontId="2" fillId="9" borderId="56" xfId="0" applyNumberFormat="1" applyFont="1" applyFill="1" applyBorder="1" applyAlignment="1">
      <alignment horizontal="left" vertical="top" wrapText="1"/>
    </xf>
    <xf numFmtId="3" fontId="2" fillId="9" borderId="55" xfId="0" applyNumberFormat="1" applyFont="1" applyFill="1" applyBorder="1" applyAlignment="1">
      <alignment horizontal="left" vertical="top" wrapText="1"/>
    </xf>
    <xf numFmtId="3" fontId="2" fillId="9" borderId="53" xfId="0" applyNumberFormat="1" applyFont="1" applyFill="1" applyBorder="1" applyAlignment="1">
      <alignment horizontal="left" vertical="top" wrapText="1"/>
    </xf>
    <xf numFmtId="3" fontId="13" fillId="7" borderId="28" xfId="0" applyNumberFormat="1" applyFont="1" applyFill="1" applyBorder="1" applyAlignment="1">
      <alignment horizontal="left" vertical="top" wrapText="1"/>
    </xf>
    <xf numFmtId="3" fontId="13" fillId="7" borderId="17" xfId="0" applyNumberFormat="1" applyFont="1" applyFill="1" applyBorder="1" applyAlignment="1">
      <alignment horizontal="left" vertical="top" wrapText="1"/>
    </xf>
    <xf numFmtId="3" fontId="13" fillId="7" borderId="18" xfId="0" applyNumberFormat="1" applyFont="1" applyFill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1" fillId="3" borderId="20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 applyAlignment="1">
      <alignment horizontal="left" vertical="top" wrapText="1"/>
    </xf>
    <xf numFmtId="3" fontId="1" fillId="3" borderId="0" xfId="0" applyNumberFormat="1" applyFont="1" applyFill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 vertical="center" textRotation="90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3" borderId="3" xfId="0" applyNumberFormat="1" applyFont="1" applyFill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center" vertical="center" textRotation="90" wrapText="1"/>
    </xf>
    <xf numFmtId="3" fontId="2" fillId="2" borderId="1" xfId="0" applyNumberFormat="1" applyFont="1" applyFill="1" applyBorder="1" applyAlignment="1">
      <alignment horizontal="left" vertical="top" wrapText="1"/>
    </xf>
    <xf numFmtId="3" fontId="1" fillId="0" borderId="36" xfId="0" applyNumberFormat="1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5" fillId="6" borderId="47" xfId="0" applyNumberFormat="1" applyFont="1" applyFill="1" applyBorder="1" applyAlignment="1">
      <alignment horizontal="right" vertical="top" wrapText="1"/>
    </xf>
    <xf numFmtId="3" fontId="5" fillId="6" borderId="55" xfId="0" applyNumberFormat="1" applyFont="1" applyFill="1" applyBorder="1" applyAlignment="1">
      <alignment horizontal="right" vertical="top" wrapText="1"/>
    </xf>
    <xf numFmtId="3" fontId="5" fillId="6" borderId="53" xfId="0" applyNumberFormat="1" applyFont="1" applyFill="1" applyBorder="1" applyAlignment="1">
      <alignment horizontal="right" vertical="top" wrapText="1"/>
    </xf>
    <xf numFmtId="3" fontId="5" fillId="7" borderId="8" xfId="0" applyNumberFormat="1" applyFont="1" applyFill="1" applyBorder="1" applyAlignment="1">
      <alignment horizontal="right" vertical="top" wrapText="1"/>
    </xf>
    <xf numFmtId="3" fontId="5" fillId="7" borderId="57" xfId="0" applyNumberFormat="1" applyFont="1" applyFill="1" applyBorder="1" applyAlignment="1">
      <alignment horizontal="right" vertical="top" wrapText="1"/>
    </xf>
    <xf numFmtId="3" fontId="5" fillId="7" borderId="9" xfId="0" applyNumberFormat="1" applyFont="1" applyFill="1" applyBorder="1" applyAlignment="1">
      <alignment horizontal="right" vertical="top" wrapText="1"/>
    </xf>
    <xf numFmtId="3" fontId="5" fillId="6" borderId="28" xfId="0" applyNumberFormat="1" applyFont="1" applyFill="1" applyBorder="1" applyAlignment="1">
      <alignment horizontal="right" vertical="top" wrapText="1"/>
    </xf>
    <xf numFmtId="3" fontId="5" fillId="6" borderId="17" xfId="0" applyNumberFormat="1" applyFont="1" applyFill="1" applyBorder="1" applyAlignment="1">
      <alignment horizontal="right" vertical="top" wrapText="1"/>
    </xf>
    <xf numFmtId="3" fontId="5" fillId="6" borderId="18" xfId="0" applyNumberFormat="1" applyFont="1" applyFill="1" applyBorder="1" applyAlignment="1">
      <alignment horizontal="right" vertical="top" wrapText="1"/>
    </xf>
    <xf numFmtId="3" fontId="3" fillId="0" borderId="28" xfId="0" applyNumberFormat="1" applyFont="1" applyBorder="1" applyAlignment="1">
      <alignment horizontal="left" vertical="top" wrapText="1"/>
    </xf>
    <xf numFmtId="3" fontId="3" fillId="0" borderId="17" xfId="0" applyNumberFormat="1" applyFont="1" applyBorder="1" applyAlignment="1">
      <alignment horizontal="left" vertical="top" wrapText="1"/>
    </xf>
    <xf numFmtId="3" fontId="3" fillId="0" borderId="18" xfId="0" applyNumberFormat="1" applyFont="1" applyBorder="1" applyAlignment="1">
      <alignment horizontal="left" vertical="top" wrapText="1"/>
    </xf>
    <xf numFmtId="3" fontId="5" fillId="2" borderId="4" xfId="0" applyNumberFormat="1" applyFont="1" applyFill="1" applyBorder="1" applyAlignment="1">
      <alignment horizontal="right" vertical="top" wrapText="1"/>
    </xf>
    <xf numFmtId="3" fontId="5" fillId="2" borderId="27" xfId="0" applyNumberFormat="1" applyFont="1" applyFill="1" applyBorder="1" applyAlignment="1">
      <alignment horizontal="right" vertical="top" wrapText="1"/>
    </xf>
    <xf numFmtId="3" fontId="5" fillId="2" borderId="6" xfId="0" applyNumberFormat="1" applyFont="1" applyFill="1" applyBorder="1" applyAlignment="1">
      <alignment horizontal="right" vertical="top" wrapText="1"/>
    </xf>
    <xf numFmtId="3" fontId="2" fillId="2" borderId="65" xfId="0" applyNumberFormat="1" applyFont="1" applyFill="1" applyBorder="1" applyAlignment="1">
      <alignment horizontal="left" vertical="top" wrapText="1"/>
    </xf>
    <xf numFmtId="3" fontId="2" fillId="2" borderId="48" xfId="0" applyNumberFormat="1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 wrapText="1"/>
    </xf>
    <xf numFmtId="3" fontId="2" fillId="3" borderId="28" xfId="0" applyNumberFormat="1" applyFont="1" applyFill="1" applyBorder="1" applyAlignment="1">
      <alignment horizontal="left" vertical="top" wrapText="1"/>
    </xf>
    <xf numFmtId="3" fontId="2" fillId="3" borderId="17" xfId="0" applyNumberFormat="1" applyFont="1" applyFill="1" applyBorder="1" applyAlignment="1">
      <alignment horizontal="left" vertical="top" wrapText="1"/>
    </xf>
    <xf numFmtId="3" fontId="2" fillId="3" borderId="18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center" wrapText="1"/>
    </xf>
    <xf numFmtId="3" fontId="2" fillId="7" borderId="28" xfId="0" applyNumberFormat="1" applyFont="1" applyFill="1" applyBorder="1" applyAlignment="1">
      <alignment horizontal="right" vertical="top" wrapText="1"/>
    </xf>
    <xf numFmtId="3" fontId="2" fillId="7" borderId="17" xfId="0" applyNumberFormat="1" applyFont="1" applyFill="1" applyBorder="1" applyAlignment="1">
      <alignment horizontal="right" vertical="top" wrapText="1"/>
    </xf>
    <xf numFmtId="3" fontId="2" fillId="7" borderId="18" xfId="0" applyNumberFormat="1" applyFont="1" applyFill="1" applyBorder="1" applyAlignment="1">
      <alignment horizontal="right" vertical="top" wrapText="1"/>
    </xf>
    <xf numFmtId="3" fontId="5" fillId="7" borderId="56" xfId="0" applyNumberFormat="1" applyFont="1" applyFill="1" applyBorder="1" applyAlignment="1">
      <alignment horizontal="right" vertical="top"/>
    </xf>
    <xf numFmtId="3" fontId="5" fillId="7" borderId="55" xfId="0" applyNumberFormat="1" applyFont="1" applyFill="1" applyBorder="1" applyAlignment="1">
      <alignment horizontal="right" vertical="top"/>
    </xf>
    <xf numFmtId="3" fontId="5" fillId="7" borderId="53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left" vertical="top" wrapText="1"/>
    </xf>
    <xf numFmtId="3" fontId="1" fillId="0" borderId="7" xfId="0" applyNumberFormat="1" applyFont="1" applyFill="1" applyBorder="1" applyAlignment="1">
      <alignment horizontal="center" vertical="top" wrapText="1"/>
    </xf>
    <xf numFmtId="165" fontId="1" fillId="3" borderId="43" xfId="0" applyNumberFormat="1" applyFont="1" applyFill="1" applyBorder="1" applyAlignment="1">
      <alignment horizontal="center" vertical="top"/>
    </xf>
    <xf numFmtId="165" fontId="1" fillId="3" borderId="64" xfId="0" applyNumberFormat="1" applyFont="1" applyFill="1" applyBorder="1" applyAlignment="1">
      <alignment horizontal="center" vertical="top"/>
    </xf>
    <xf numFmtId="165" fontId="1" fillId="3" borderId="2" xfId="0" applyNumberFormat="1" applyFont="1" applyFill="1" applyBorder="1" applyAlignment="1">
      <alignment horizontal="center" vertical="top" wrapText="1"/>
    </xf>
    <xf numFmtId="165" fontId="1" fillId="3" borderId="62" xfId="0" applyNumberFormat="1" applyFont="1" applyFill="1" applyBorder="1" applyAlignment="1">
      <alignment horizontal="center" vertical="top" wrapText="1"/>
    </xf>
    <xf numFmtId="165" fontId="1" fillId="3" borderId="3" xfId="0" applyNumberFormat="1" applyFont="1" applyFill="1" applyBorder="1" applyAlignment="1">
      <alignment horizontal="center" vertical="top" wrapText="1"/>
    </xf>
    <xf numFmtId="165" fontId="1" fillId="3" borderId="39" xfId="0" applyNumberFormat="1" applyFont="1" applyFill="1" applyBorder="1" applyAlignment="1">
      <alignment horizontal="center" vertical="top" wrapText="1"/>
    </xf>
    <xf numFmtId="3" fontId="1" fillId="3" borderId="36" xfId="0" applyNumberFormat="1" applyFont="1" applyFill="1" applyBorder="1" applyAlignment="1">
      <alignment horizontal="left" vertical="top" wrapText="1"/>
    </xf>
    <xf numFmtId="3" fontId="1" fillId="3" borderId="14" xfId="0" applyNumberFormat="1" applyFont="1" applyFill="1" applyBorder="1" applyAlignment="1">
      <alignment horizontal="left" vertical="top" wrapText="1"/>
    </xf>
    <xf numFmtId="3" fontId="5" fillId="9" borderId="32" xfId="0" applyNumberFormat="1" applyFont="1" applyFill="1" applyBorder="1" applyAlignment="1">
      <alignment horizontal="right" vertical="top" wrapText="1"/>
    </xf>
    <xf numFmtId="3" fontId="5" fillId="9" borderId="34" xfId="0" applyNumberFormat="1" applyFont="1" applyFill="1" applyBorder="1" applyAlignment="1">
      <alignment horizontal="right" vertical="top" wrapText="1"/>
    </xf>
    <xf numFmtId="3" fontId="5" fillId="9" borderId="58" xfId="0" applyNumberFormat="1" applyFont="1" applyFill="1" applyBorder="1" applyAlignment="1">
      <alignment horizontal="right" vertical="top" wrapText="1"/>
    </xf>
    <xf numFmtId="3" fontId="1" fillId="0" borderId="14" xfId="0" applyNumberFormat="1" applyFont="1" applyFill="1" applyBorder="1" applyAlignment="1">
      <alignment vertical="top" wrapText="1"/>
    </xf>
    <xf numFmtId="11" fontId="3" fillId="0" borderId="2" xfId="0" applyNumberFormat="1" applyFont="1" applyBorder="1" applyAlignment="1">
      <alignment horizontal="center" vertical="center" textRotation="90" wrapText="1"/>
    </xf>
    <xf numFmtId="11" fontId="3" fillId="0" borderId="10" xfId="0" applyNumberFormat="1" applyFont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top"/>
    </xf>
    <xf numFmtId="0" fontId="1" fillId="3" borderId="24" xfId="0" applyFont="1" applyFill="1" applyBorder="1" applyAlignment="1">
      <alignment horizontal="center" vertical="top"/>
    </xf>
    <xf numFmtId="164" fontId="1" fillId="3" borderId="43" xfId="0" applyNumberFormat="1" applyFont="1" applyFill="1" applyBorder="1" applyAlignment="1">
      <alignment horizontal="center" vertical="top"/>
    </xf>
    <xf numFmtId="164" fontId="1" fillId="3" borderId="64" xfId="0" applyNumberFormat="1" applyFont="1" applyFill="1" applyBorder="1" applyAlignment="1">
      <alignment horizontal="center" vertical="top"/>
    </xf>
    <xf numFmtId="3" fontId="1" fillId="3" borderId="7" xfId="0" applyNumberFormat="1" applyFont="1" applyFill="1" applyBorder="1" applyAlignment="1">
      <alignment horizontal="left" vertical="top" wrapText="1"/>
    </xf>
    <xf numFmtId="164" fontId="1" fillId="3" borderId="2" xfId="0" applyNumberFormat="1" applyFont="1" applyFill="1" applyBorder="1" applyAlignment="1">
      <alignment horizontal="center" vertical="top"/>
    </xf>
    <xf numFmtId="164" fontId="1" fillId="3" borderId="62" xfId="0" applyNumberFormat="1" applyFont="1" applyFill="1" applyBorder="1" applyAlignment="1">
      <alignment horizontal="center" vertical="top"/>
    </xf>
    <xf numFmtId="164" fontId="1" fillId="3" borderId="3" xfId="0" applyNumberFormat="1" applyFont="1" applyFill="1" applyBorder="1" applyAlignment="1">
      <alignment horizontal="center" vertical="top"/>
    </xf>
    <xf numFmtId="164" fontId="1" fillId="3" borderId="39" xfId="0" applyNumberFormat="1" applyFont="1" applyFill="1" applyBorder="1" applyAlignment="1">
      <alignment horizontal="center" vertical="top"/>
    </xf>
    <xf numFmtId="11" fontId="5" fillId="8" borderId="8" xfId="0" applyNumberFormat="1" applyFont="1" applyFill="1" applyBorder="1" applyAlignment="1">
      <alignment horizontal="left" vertical="top" wrapText="1"/>
    </xf>
    <xf numFmtId="11" fontId="5" fillId="8" borderId="57" xfId="0" applyNumberFormat="1" applyFont="1" applyFill="1" applyBorder="1" applyAlignment="1">
      <alignment horizontal="left" vertical="top" wrapText="1"/>
    </xf>
    <xf numFmtId="11" fontId="5" fillId="8" borderId="41" xfId="0" applyNumberFormat="1" applyFont="1" applyFill="1" applyBorder="1" applyAlignment="1">
      <alignment horizontal="left" vertical="top" wrapText="1"/>
    </xf>
    <xf numFmtId="11" fontId="5" fillId="8" borderId="9" xfId="0" applyNumberFormat="1" applyFont="1" applyFill="1" applyBorder="1" applyAlignment="1">
      <alignment horizontal="left" vertical="top" wrapText="1"/>
    </xf>
    <xf numFmtId="3" fontId="1" fillId="3" borderId="33" xfId="0" applyNumberFormat="1" applyFont="1" applyFill="1" applyBorder="1" applyAlignment="1">
      <alignment horizontal="center" vertical="top" wrapText="1"/>
    </xf>
    <xf numFmtId="3" fontId="1" fillId="3" borderId="20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59" xfId="0" applyFont="1" applyFill="1" applyBorder="1" applyAlignment="1">
      <alignment horizontal="center" vertical="top" wrapText="1"/>
    </xf>
    <xf numFmtId="3" fontId="1" fillId="3" borderId="24" xfId="0" applyNumberFormat="1" applyFont="1" applyFill="1" applyBorder="1" applyAlignment="1">
      <alignment horizontal="left" vertical="top" wrapText="1"/>
    </xf>
    <xf numFmtId="0" fontId="1" fillId="3" borderId="68" xfId="0" applyFont="1" applyFill="1" applyBorder="1" applyAlignment="1">
      <alignment horizontal="center" vertical="top" wrapText="1"/>
    </xf>
    <xf numFmtId="0" fontId="1" fillId="3" borderId="66" xfId="0" applyFont="1" applyFill="1" applyBorder="1" applyAlignment="1">
      <alignment horizontal="center" vertical="top" wrapText="1"/>
    </xf>
    <xf numFmtId="3" fontId="2" fillId="3" borderId="30" xfId="0" applyNumberFormat="1" applyFont="1" applyFill="1" applyBorder="1" applyAlignment="1">
      <alignment horizontal="center" vertical="top" wrapText="1"/>
    </xf>
    <xf numFmtId="3" fontId="2" fillId="3" borderId="26" xfId="0" applyNumberFormat="1" applyFont="1" applyFill="1" applyBorder="1" applyAlignment="1">
      <alignment horizontal="center" vertical="top" wrapText="1"/>
    </xf>
    <xf numFmtId="164" fontId="1" fillId="3" borderId="36" xfId="0" applyNumberFormat="1" applyFont="1" applyFill="1" applyBorder="1" applyAlignment="1">
      <alignment horizontal="left" vertical="top" wrapText="1"/>
    </xf>
    <xf numFmtId="164" fontId="1" fillId="3" borderId="24" xfId="0" applyNumberFormat="1" applyFont="1" applyFill="1" applyBorder="1" applyAlignment="1">
      <alignment horizontal="left" vertical="top" wrapText="1"/>
    </xf>
    <xf numFmtId="3" fontId="1" fillId="5" borderId="27" xfId="0" applyNumberFormat="1" applyFont="1" applyFill="1" applyBorder="1" applyAlignment="1">
      <alignment horizontal="left" vertical="top" wrapText="1"/>
    </xf>
    <xf numFmtId="3" fontId="5" fillId="2" borderId="40" xfId="0" applyNumberFormat="1" applyFont="1" applyFill="1" applyBorder="1" applyAlignment="1">
      <alignment horizontal="right" vertical="top" wrapText="1"/>
    </xf>
    <xf numFmtId="3" fontId="5" fillId="2" borderId="41" xfId="0" applyNumberFormat="1" applyFont="1" applyFill="1" applyBorder="1" applyAlignment="1">
      <alignment horizontal="right" vertical="top" wrapText="1"/>
    </xf>
    <xf numFmtId="3" fontId="5" fillId="2" borderId="60" xfId="0" applyNumberFormat="1" applyFont="1" applyFill="1" applyBorder="1" applyAlignment="1">
      <alignment horizontal="right" vertical="top" wrapText="1"/>
    </xf>
    <xf numFmtId="3" fontId="2" fillId="3" borderId="32" xfId="0" applyNumberFormat="1" applyFont="1" applyFill="1" applyBorder="1" applyAlignment="1">
      <alignment horizontal="center" vertical="top" wrapText="1"/>
    </xf>
    <xf numFmtId="3" fontId="2" fillId="3" borderId="21" xfId="0" applyNumberFormat="1" applyFont="1" applyFill="1" applyBorder="1" applyAlignment="1">
      <alignment horizontal="center" vertical="top" wrapText="1"/>
    </xf>
    <xf numFmtId="3" fontId="2" fillId="3" borderId="11" xfId="0" applyNumberFormat="1" applyFont="1" applyFill="1" applyBorder="1" applyAlignment="1">
      <alignment horizontal="left" vertical="top" wrapText="1"/>
    </xf>
    <xf numFmtId="3" fontId="15" fillId="0" borderId="14" xfId="0" applyNumberFormat="1" applyFont="1" applyFill="1" applyBorder="1" applyAlignment="1">
      <alignment horizontal="center" vertical="top" wrapText="1"/>
    </xf>
    <xf numFmtId="3" fontId="15" fillId="0" borderId="31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Alignment="1">
      <alignment horizontal="left" vertical="top" wrapText="1"/>
    </xf>
  </cellXfs>
  <cellStyles count="4">
    <cellStyle name="Įprastas" xfId="0" builtinId="0"/>
    <cellStyle name="Įprastas 2" xfId="2" xr:uid="{00000000-0005-0000-0000-000001000000}"/>
    <cellStyle name="Įprastas 5" xfId="1" xr:uid="{00000000-0005-0000-0000-000002000000}"/>
    <cellStyle name="Normal" xfId="3" xr:uid="{00000000-0005-0000-0000-000003000000}"/>
  </cellStyles>
  <dxfs count="0"/>
  <tableStyles count="0" defaultTableStyle="TableStyleMedium2" defaultPivotStyle="PivotStyleLight16"/>
  <colors>
    <mruColors>
      <color rgb="FFFFFF99"/>
      <color rgb="FFFFCCFF"/>
      <color rgb="FFCCFFCC"/>
      <color rgb="FFCCFFFF"/>
      <color rgb="FF99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6"/>
  <sheetViews>
    <sheetView tabSelected="1" zoomScaleNormal="100" zoomScaleSheetLayoutView="100" workbookViewId="0">
      <selection activeCell="A5" sqref="A5:M5"/>
    </sheetView>
  </sheetViews>
  <sheetFormatPr defaultColWidth="9.109375" defaultRowHeight="13.2" x14ac:dyDescent="0.25"/>
  <cols>
    <col min="1" max="1" width="2.5546875" style="2" customWidth="1"/>
    <col min="2" max="2" width="2.88671875" style="3" customWidth="1"/>
    <col min="3" max="3" width="2.5546875" style="4" customWidth="1"/>
    <col min="4" max="4" width="31.33203125" style="5" customWidth="1"/>
    <col min="5" max="5" width="3.5546875" style="40" customWidth="1"/>
    <col min="6" max="6" width="6.44140625" style="5" customWidth="1"/>
    <col min="7" max="7" width="7" style="5" customWidth="1"/>
    <col min="8" max="8" width="7.109375" style="5" customWidth="1"/>
    <col min="9" max="9" width="7.109375" style="23" customWidth="1"/>
    <col min="10" max="10" width="28.5546875" style="5" customWidth="1"/>
    <col min="11" max="11" width="6.33203125" style="5" customWidth="1"/>
    <col min="12" max="12" width="6" style="5" customWidth="1"/>
    <col min="13" max="13" width="6.33203125" style="5" customWidth="1"/>
    <col min="14" max="14" width="8" style="5" customWidth="1"/>
    <col min="15" max="16384" width="9.109375" style="5"/>
  </cols>
  <sheetData>
    <row r="1" spans="1:17" ht="32.25" customHeight="1" x14ac:dyDescent="0.25">
      <c r="F1" s="267"/>
      <c r="G1" s="267"/>
      <c r="H1" s="267"/>
      <c r="I1" s="267"/>
      <c r="J1" s="504" t="s">
        <v>130</v>
      </c>
      <c r="K1" s="504"/>
      <c r="L1" s="504"/>
      <c r="M1" s="504"/>
      <c r="N1" s="267"/>
      <c r="O1" s="267"/>
      <c r="P1" s="267"/>
      <c r="Q1" s="267"/>
    </row>
    <row r="2" spans="1:17" ht="15.75" customHeight="1" x14ac:dyDescent="0.25">
      <c r="F2" s="65"/>
      <c r="G2" s="65"/>
      <c r="H2" s="65"/>
      <c r="I2" s="65"/>
      <c r="J2" s="65" t="s">
        <v>131</v>
      </c>
      <c r="K2" s="65"/>
      <c r="L2" s="65"/>
      <c r="M2" s="65"/>
      <c r="N2" s="65"/>
    </row>
    <row r="3" spans="1:17" ht="15.75" customHeight="1" x14ac:dyDescent="0.25">
      <c r="F3" s="65"/>
      <c r="G3" s="65"/>
      <c r="H3" s="65"/>
      <c r="I3" s="65"/>
      <c r="J3" s="65"/>
      <c r="K3" s="65"/>
      <c r="L3" s="65"/>
      <c r="M3" s="65"/>
      <c r="N3" s="65"/>
    </row>
    <row r="4" spans="1:17" s="6" customFormat="1" ht="15.6" x14ac:dyDescent="0.25">
      <c r="A4" s="365" t="s">
        <v>125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242"/>
      <c r="O4" s="242"/>
      <c r="P4" s="242"/>
    </row>
    <row r="5" spans="1:17" s="6" customFormat="1" ht="15.75" customHeight="1" x14ac:dyDescent="0.25">
      <c r="A5" s="364" t="s">
        <v>58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241"/>
      <c r="O5" s="241"/>
      <c r="P5" s="241"/>
    </row>
    <row r="6" spans="1:17" s="6" customFormat="1" ht="15.75" customHeight="1" x14ac:dyDescent="0.25">
      <c r="A6" s="366" t="s">
        <v>17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243"/>
      <c r="O6" s="243"/>
      <c r="P6" s="243"/>
    </row>
    <row r="7" spans="1:17" s="6" customFormat="1" ht="15.75" customHeight="1" x14ac:dyDescent="0.25">
      <c r="A7" s="249"/>
      <c r="B7" s="249"/>
      <c r="C7" s="249"/>
      <c r="D7" s="249"/>
      <c r="E7" s="244"/>
      <c r="F7" s="249"/>
      <c r="G7" s="249"/>
      <c r="H7" s="249"/>
      <c r="I7" s="249"/>
      <c r="J7" s="249"/>
      <c r="K7" s="249"/>
      <c r="L7" s="249"/>
      <c r="M7" s="249"/>
      <c r="N7" s="249"/>
    </row>
    <row r="8" spans="1:17" ht="16.5" customHeight="1" thickBot="1" x14ac:dyDescent="0.3">
      <c r="A8" s="7"/>
      <c r="B8" s="7"/>
      <c r="C8" s="8"/>
      <c r="D8" s="9"/>
      <c r="E8" s="245"/>
      <c r="F8" s="9"/>
      <c r="G8" s="9"/>
      <c r="H8" s="9"/>
      <c r="I8" s="9"/>
      <c r="J8" s="126"/>
      <c r="K8" s="388" t="s">
        <v>18</v>
      </c>
      <c r="L8" s="388"/>
      <c r="M8" s="388"/>
    </row>
    <row r="9" spans="1:17" ht="19.5" customHeight="1" thickBot="1" x14ac:dyDescent="0.3">
      <c r="A9" s="469" t="s">
        <v>59</v>
      </c>
      <c r="B9" s="386" t="s">
        <v>0</v>
      </c>
      <c r="C9" s="413" t="s">
        <v>1</v>
      </c>
      <c r="D9" s="408" t="s">
        <v>20</v>
      </c>
      <c r="E9" s="397" t="s">
        <v>60</v>
      </c>
      <c r="F9" s="367" t="s">
        <v>3</v>
      </c>
      <c r="G9" s="375" t="s">
        <v>88</v>
      </c>
      <c r="H9" s="378" t="s">
        <v>90</v>
      </c>
      <c r="I9" s="381" t="s">
        <v>91</v>
      </c>
      <c r="J9" s="399" t="s">
        <v>62</v>
      </c>
      <c r="K9" s="400"/>
      <c r="L9" s="400"/>
      <c r="M9" s="401"/>
      <c r="N9" s="23"/>
    </row>
    <row r="10" spans="1:17" ht="15" customHeight="1" x14ac:dyDescent="0.25">
      <c r="A10" s="470"/>
      <c r="B10" s="387"/>
      <c r="C10" s="414"/>
      <c r="D10" s="409"/>
      <c r="E10" s="398"/>
      <c r="F10" s="417"/>
      <c r="G10" s="376"/>
      <c r="H10" s="379"/>
      <c r="I10" s="382"/>
      <c r="J10" s="420" t="s">
        <v>2</v>
      </c>
      <c r="K10" s="369" t="s">
        <v>65</v>
      </c>
      <c r="L10" s="370"/>
      <c r="M10" s="371"/>
      <c r="N10" s="127"/>
    </row>
    <row r="11" spans="1:17" ht="96.75" customHeight="1" thickBot="1" x14ac:dyDescent="0.3">
      <c r="A11" s="470"/>
      <c r="B11" s="387"/>
      <c r="C11" s="414"/>
      <c r="D11" s="409"/>
      <c r="E11" s="398"/>
      <c r="F11" s="368"/>
      <c r="G11" s="377"/>
      <c r="H11" s="380"/>
      <c r="I11" s="383"/>
      <c r="J11" s="421"/>
      <c r="K11" s="189" t="s">
        <v>63</v>
      </c>
      <c r="L11" s="67" t="s">
        <v>64</v>
      </c>
      <c r="M11" s="268" t="s">
        <v>87</v>
      </c>
      <c r="N11" s="250"/>
    </row>
    <row r="12" spans="1:17" ht="16.5" customHeight="1" x14ac:dyDescent="0.25">
      <c r="A12" s="480" t="s">
        <v>92</v>
      </c>
      <c r="B12" s="481"/>
      <c r="C12" s="481"/>
      <c r="D12" s="481"/>
      <c r="E12" s="481"/>
      <c r="F12" s="481"/>
      <c r="G12" s="481"/>
      <c r="H12" s="482"/>
      <c r="I12" s="481"/>
      <c r="J12" s="481"/>
      <c r="K12" s="481"/>
      <c r="L12" s="481"/>
      <c r="M12" s="483"/>
    </row>
    <row r="13" spans="1:17" ht="15" customHeight="1" x14ac:dyDescent="0.25">
      <c r="A13" s="405" t="s">
        <v>54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7"/>
    </row>
    <row r="14" spans="1:17" ht="26.25" customHeight="1" thickBot="1" x14ac:dyDescent="0.3">
      <c r="A14" s="136" t="s">
        <v>4</v>
      </c>
      <c r="B14" s="402" t="s">
        <v>48</v>
      </c>
      <c r="C14" s="403"/>
      <c r="D14" s="403"/>
      <c r="E14" s="403"/>
      <c r="F14" s="403"/>
      <c r="G14" s="403"/>
      <c r="H14" s="403"/>
      <c r="I14" s="403"/>
      <c r="J14" s="403"/>
      <c r="K14" s="403"/>
      <c r="L14" s="403"/>
      <c r="M14" s="404"/>
    </row>
    <row r="15" spans="1:17" ht="15.6" customHeight="1" thickBot="1" x14ac:dyDescent="0.3">
      <c r="A15" s="193" t="s">
        <v>4</v>
      </c>
      <c r="B15" s="135" t="s">
        <v>4</v>
      </c>
      <c r="C15" s="418" t="s">
        <v>21</v>
      </c>
      <c r="D15" s="418"/>
      <c r="E15" s="418"/>
      <c r="F15" s="418"/>
      <c r="G15" s="418"/>
      <c r="H15" s="418"/>
      <c r="I15" s="418"/>
      <c r="J15" s="418"/>
      <c r="K15" s="128"/>
      <c r="L15" s="128"/>
      <c r="M15" s="164"/>
    </row>
    <row r="16" spans="1:17" ht="39" customHeight="1" x14ac:dyDescent="0.25">
      <c r="A16" s="54" t="s">
        <v>4</v>
      </c>
      <c r="B16" s="14" t="s">
        <v>4</v>
      </c>
      <c r="C16" s="11" t="s">
        <v>4</v>
      </c>
      <c r="D16" s="16" t="s">
        <v>22</v>
      </c>
      <c r="E16" s="271" t="s">
        <v>69</v>
      </c>
      <c r="F16" s="304" t="s">
        <v>5</v>
      </c>
      <c r="G16" s="312">
        <f>149.4-4.1</f>
        <v>145.30000000000001</v>
      </c>
      <c r="H16" s="349">
        <v>154.5</v>
      </c>
      <c r="I16" s="350">
        <v>158.69999999999999</v>
      </c>
      <c r="J16" s="132"/>
      <c r="K16" s="161"/>
      <c r="L16" s="161"/>
      <c r="M16" s="109"/>
      <c r="N16" s="125"/>
      <c r="O16" s="23"/>
    </row>
    <row r="17" spans="1:17" ht="17.100000000000001" customHeight="1" x14ac:dyDescent="0.25">
      <c r="A17" s="54"/>
      <c r="B17" s="14"/>
      <c r="C17" s="11"/>
      <c r="D17" s="391" t="s">
        <v>40</v>
      </c>
      <c r="E17" s="394" t="s">
        <v>70</v>
      </c>
      <c r="F17" s="359" t="s">
        <v>53</v>
      </c>
      <c r="G17" s="329">
        <f>80-1.1</f>
        <v>78.900000000000006</v>
      </c>
      <c r="H17" s="314">
        <v>84</v>
      </c>
      <c r="I17" s="300">
        <v>87.1</v>
      </c>
      <c r="J17" s="140" t="s">
        <v>66</v>
      </c>
      <c r="K17" s="121">
        <v>3</v>
      </c>
      <c r="L17" s="121">
        <v>3</v>
      </c>
      <c r="M17" s="93">
        <v>3</v>
      </c>
      <c r="N17" s="115"/>
    </row>
    <row r="18" spans="1:17" ht="27.75" customHeight="1" x14ac:dyDescent="0.25">
      <c r="A18" s="54"/>
      <c r="B18" s="14"/>
      <c r="C18" s="11"/>
      <c r="D18" s="392"/>
      <c r="E18" s="395"/>
      <c r="F18" s="502"/>
      <c r="G18" s="323"/>
      <c r="H18" s="298"/>
      <c r="I18" s="324"/>
      <c r="J18" s="140" t="s">
        <v>23</v>
      </c>
      <c r="K18" s="121">
        <v>21</v>
      </c>
      <c r="L18" s="121">
        <v>22</v>
      </c>
      <c r="M18" s="93">
        <v>23</v>
      </c>
      <c r="N18" s="115"/>
    </row>
    <row r="19" spans="1:17" ht="16.5" customHeight="1" x14ac:dyDescent="0.25">
      <c r="A19" s="54"/>
      <c r="B19" s="14"/>
      <c r="C19" s="11"/>
      <c r="D19" s="393"/>
      <c r="E19" s="396"/>
      <c r="F19" s="502"/>
      <c r="G19" s="330"/>
      <c r="H19" s="331"/>
      <c r="I19" s="332"/>
      <c r="J19" s="141" t="s">
        <v>107</v>
      </c>
      <c r="K19" s="121">
        <v>70</v>
      </c>
      <c r="L19" s="121">
        <v>70</v>
      </c>
      <c r="M19" s="93">
        <v>70</v>
      </c>
      <c r="N19" s="115"/>
    </row>
    <row r="20" spans="1:17" ht="42" customHeight="1" x14ac:dyDescent="0.25">
      <c r="A20" s="54"/>
      <c r="B20" s="14"/>
      <c r="C20" s="11"/>
      <c r="D20" s="45" t="s">
        <v>41</v>
      </c>
      <c r="E20" s="91" t="s">
        <v>70</v>
      </c>
      <c r="F20" s="266" t="s">
        <v>53</v>
      </c>
      <c r="G20" s="299">
        <v>10</v>
      </c>
      <c r="H20" s="298">
        <v>10</v>
      </c>
      <c r="I20" s="300">
        <v>10</v>
      </c>
      <c r="J20" s="142" t="s">
        <v>55</v>
      </c>
      <c r="K20" s="121">
        <v>1</v>
      </c>
      <c r="L20" s="121">
        <v>1</v>
      </c>
      <c r="M20" s="93">
        <v>1</v>
      </c>
      <c r="N20" s="115"/>
    </row>
    <row r="21" spans="1:17" ht="29.25" customHeight="1" x14ac:dyDescent="0.25">
      <c r="A21" s="54"/>
      <c r="B21" s="14"/>
      <c r="C21" s="11"/>
      <c r="D21" s="391" t="s">
        <v>42</v>
      </c>
      <c r="E21" s="394" t="s">
        <v>70</v>
      </c>
      <c r="F21" s="502" t="s">
        <v>53</v>
      </c>
      <c r="G21" s="333">
        <v>4.7</v>
      </c>
      <c r="H21" s="325">
        <v>5.8</v>
      </c>
      <c r="I21" s="300">
        <v>6.9</v>
      </c>
      <c r="J21" s="143" t="s">
        <v>55</v>
      </c>
      <c r="K21" s="123">
        <v>1</v>
      </c>
      <c r="L21" s="123">
        <v>1</v>
      </c>
      <c r="M21" s="257">
        <v>1</v>
      </c>
      <c r="N21" s="115"/>
      <c r="O21" s="96"/>
      <c r="P21" s="96"/>
      <c r="Q21" s="96"/>
    </row>
    <row r="22" spans="1:17" ht="27" customHeight="1" x14ac:dyDescent="0.25">
      <c r="A22" s="54"/>
      <c r="B22" s="14"/>
      <c r="C22" s="11"/>
      <c r="D22" s="393"/>
      <c r="E22" s="396"/>
      <c r="F22" s="502"/>
      <c r="G22" s="329"/>
      <c r="H22" s="314"/>
      <c r="I22" s="328"/>
      <c r="J22" s="214" t="s">
        <v>108</v>
      </c>
      <c r="K22" s="138">
        <v>15</v>
      </c>
      <c r="L22" s="79">
        <v>18</v>
      </c>
      <c r="M22" s="112">
        <v>21</v>
      </c>
      <c r="N22" s="116"/>
      <c r="O22" s="96"/>
      <c r="P22" s="96"/>
      <c r="Q22" s="96"/>
    </row>
    <row r="23" spans="1:17" ht="29.25" customHeight="1" x14ac:dyDescent="0.25">
      <c r="A23" s="54"/>
      <c r="B23" s="14"/>
      <c r="C23" s="11"/>
      <c r="D23" s="391" t="s">
        <v>100</v>
      </c>
      <c r="E23" s="269" t="s">
        <v>71</v>
      </c>
      <c r="F23" s="359" t="s">
        <v>53</v>
      </c>
      <c r="G23" s="329">
        <f>20-1</f>
        <v>19</v>
      </c>
      <c r="H23" s="314">
        <v>20</v>
      </c>
      <c r="I23" s="334">
        <v>20</v>
      </c>
      <c r="J23" s="207" t="s">
        <v>101</v>
      </c>
      <c r="K23" s="138">
        <v>1</v>
      </c>
      <c r="L23" s="79">
        <v>1</v>
      </c>
      <c r="M23" s="208">
        <v>1</v>
      </c>
      <c r="N23" s="116"/>
      <c r="O23" s="96"/>
      <c r="P23" s="96"/>
      <c r="Q23" s="96"/>
    </row>
    <row r="24" spans="1:17" ht="39.75" customHeight="1" x14ac:dyDescent="0.25">
      <c r="A24" s="54"/>
      <c r="B24" s="14"/>
      <c r="C24" s="11"/>
      <c r="D24" s="393"/>
      <c r="E24" s="271"/>
      <c r="F24" s="266"/>
      <c r="G24" s="313"/>
      <c r="H24" s="314"/>
      <c r="I24" s="334"/>
      <c r="J24" s="207" t="s">
        <v>110</v>
      </c>
      <c r="K24" s="138">
        <v>200</v>
      </c>
      <c r="L24" s="79">
        <v>200</v>
      </c>
      <c r="M24" s="208">
        <v>200</v>
      </c>
      <c r="N24" s="116"/>
      <c r="O24" s="96"/>
      <c r="P24" s="96"/>
      <c r="Q24" s="96"/>
    </row>
    <row r="25" spans="1:17" ht="39.75" customHeight="1" x14ac:dyDescent="0.25">
      <c r="A25" s="54"/>
      <c r="B25" s="14"/>
      <c r="C25" s="11"/>
      <c r="D25" s="251" t="s">
        <v>102</v>
      </c>
      <c r="E25" s="269" t="s">
        <v>71</v>
      </c>
      <c r="F25" s="266" t="s">
        <v>53</v>
      </c>
      <c r="G25" s="329">
        <v>20</v>
      </c>
      <c r="H25" s="314">
        <v>20</v>
      </c>
      <c r="I25" s="328">
        <v>20</v>
      </c>
      <c r="J25" s="207" t="s">
        <v>111</v>
      </c>
      <c r="K25" s="138">
        <v>1</v>
      </c>
      <c r="L25" s="79">
        <v>1</v>
      </c>
      <c r="M25" s="208">
        <v>1</v>
      </c>
      <c r="N25" s="116"/>
      <c r="O25" s="96"/>
      <c r="P25" s="96"/>
      <c r="Q25" s="96"/>
    </row>
    <row r="26" spans="1:17" ht="54" customHeight="1" x14ac:dyDescent="0.25">
      <c r="A26" s="54"/>
      <c r="B26" s="14"/>
      <c r="C26" s="11"/>
      <c r="D26" s="251"/>
      <c r="E26" s="270"/>
      <c r="F26" s="266"/>
      <c r="G26" s="313"/>
      <c r="H26" s="314"/>
      <c r="I26" s="328"/>
      <c r="J26" s="207" t="s">
        <v>103</v>
      </c>
      <c r="K26" s="138">
        <v>12</v>
      </c>
      <c r="L26" s="79">
        <v>14</v>
      </c>
      <c r="M26" s="208">
        <v>16</v>
      </c>
      <c r="N26" s="116"/>
      <c r="O26" s="96"/>
      <c r="P26" s="96"/>
      <c r="Q26" s="96"/>
    </row>
    <row r="27" spans="1:17" ht="52.5" customHeight="1" x14ac:dyDescent="0.25">
      <c r="A27" s="54"/>
      <c r="B27" s="14"/>
      <c r="C27" s="11"/>
      <c r="D27" s="251"/>
      <c r="E27" s="271"/>
      <c r="F27" s="266"/>
      <c r="G27" s="329"/>
      <c r="H27" s="314"/>
      <c r="I27" s="328"/>
      <c r="J27" s="207" t="s">
        <v>104</v>
      </c>
      <c r="K27" s="138">
        <v>25</v>
      </c>
      <c r="L27" s="79">
        <v>27</v>
      </c>
      <c r="M27" s="208">
        <v>29</v>
      </c>
      <c r="N27" s="116"/>
      <c r="O27" s="96"/>
      <c r="P27" s="96"/>
      <c r="Q27" s="96"/>
    </row>
    <row r="28" spans="1:17" ht="15" customHeight="1" x14ac:dyDescent="0.25">
      <c r="A28" s="54"/>
      <c r="B28" s="14"/>
      <c r="C28" s="11"/>
      <c r="D28" s="391" t="s">
        <v>79</v>
      </c>
      <c r="E28" s="103" t="s">
        <v>69</v>
      </c>
      <c r="F28" s="502" t="s">
        <v>53</v>
      </c>
      <c r="G28" s="323">
        <f>14.7-2</f>
        <v>12.7</v>
      </c>
      <c r="H28" s="298">
        <v>14.7</v>
      </c>
      <c r="I28" s="300">
        <v>14.7</v>
      </c>
      <c r="J28" s="142" t="s">
        <v>72</v>
      </c>
      <c r="K28" s="122">
        <v>1</v>
      </c>
      <c r="L28" s="71">
        <v>1</v>
      </c>
      <c r="M28" s="134">
        <v>1</v>
      </c>
      <c r="N28" s="129"/>
      <c r="O28" s="129"/>
      <c r="P28" s="129"/>
      <c r="Q28" s="129"/>
    </row>
    <row r="29" spans="1:17" ht="27.75" customHeight="1" x14ac:dyDescent="0.25">
      <c r="A29" s="54"/>
      <c r="B29" s="14"/>
      <c r="C29" s="11"/>
      <c r="D29" s="392"/>
      <c r="E29" s="103" t="s">
        <v>70</v>
      </c>
      <c r="F29" s="503"/>
      <c r="G29" s="323"/>
      <c r="H29" s="298"/>
      <c r="I29" s="324"/>
      <c r="J29" s="419" t="s">
        <v>73</v>
      </c>
      <c r="K29" s="384">
        <v>1</v>
      </c>
      <c r="L29" s="484">
        <v>1</v>
      </c>
      <c r="M29" s="389">
        <v>1</v>
      </c>
      <c r="N29" s="115"/>
      <c r="O29" s="96"/>
      <c r="P29" s="96"/>
      <c r="Q29" s="96"/>
    </row>
    <row r="30" spans="1:17" ht="15" customHeight="1" thickBot="1" x14ac:dyDescent="0.3">
      <c r="A30" s="52"/>
      <c r="B30" s="15"/>
      <c r="C30" s="30"/>
      <c r="D30" s="410"/>
      <c r="E30" s="110"/>
      <c r="F30" s="44" t="s">
        <v>11</v>
      </c>
      <c r="G30" s="182">
        <f>G16</f>
        <v>145.30000000000001</v>
      </c>
      <c r="H30" s="34">
        <f>H16</f>
        <v>154.5</v>
      </c>
      <c r="I30" s="37">
        <f>I16</f>
        <v>158.69999999999999</v>
      </c>
      <c r="J30" s="374"/>
      <c r="K30" s="385"/>
      <c r="L30" s="485"/>
      <c r="M30" s="390"/>
      <c r="N30" s="115"/>
      <c r="O30" s="96"/>
      <c r="P30" s="96"/>
      <c r="Q30" s="96"/>
    </row>
    <row r="31" spans="1:17" ht="15" customHeight="1" x14ac:dyDescent="0.25">
      <c r="A31" s="55" t="s">
        <v>4</v>
      </c>
      <c r="B31" s="24" t="s">
        <v>4</v>
      </c>
      <c r="C31" s="231" t="s">
        <v>6</v>
      </c>
      <c r="D31" s="416" t="s">
        <v>116</v>
      </c>
      <c r="E31" s="103" t="s">
        <v>69</v>
      </c>
      <c r="F31" s="108" t="s">
        <v>5</v>
      </c>
      <c r="G31" s="234"/>
      <c r="H31" s="262">
        <v>38.299999999999997</v>
      </c>
      <c r="I31" s="51">
        <v>89.3</v>
      </c>
      <c r="J31" s="261" t="s">
        <v>115</v>
      </c>
      <c r="K31" s="122"/>
      <c r="L31" s="71">
        <v>30</v>
      </c>
      <c r="M31" s="273">
        <v>100</v>
      </c>
      <c r="N31" s="411"/>
      <c r="O31" s="412"/>
      <c r="P31" s="412"/>
      <c r="Q31" s="96"/>
    </row>
    <row r="32" spans="1:17" ht="15" customHeight="1" x14ac:dyDescent="0.25">
      <c r="A32" s="59"/>
      <c r="B32" s="230"/>
      <c r="C32" s="231"/>
      <c r="D32" s="392"/>
      <c r="E32" s="103" t="s">
        <v>71</v>
      </c>
      <c r="F32" s="94" t="s">
        <v>29</v>
      </c>
      <c r="G32" s="232"/>
      <c r="H32" s="220">
        <v>216.8</v>
      </c>
      <c r="I32" s="100">
        <v>505.8</v>
      </c>
      <c r="J32" s="261"/>
      <c r="K32" s="122"/>
      <c r="L32" s="71"/>
      <c r="M32" s="273"/>
      <c r="N32" s="115"/>
      <c r="O32" s="96"/>
      <c r="P32" s="96"/>
      <c r="Q32" s="96"/>
    </row>
    <row r="33" spans="1:17" ht="15" customHeight="1" thickBot="1" x14ac:dyDescent="0.3">
      <c r="A33" s="59"/>
      <c r="B33" s="230"/>
      <c r="C33" s="231"/>
      <c r="D33" s="410"/>
      <c r="E33" s="103" t="s">
        <v>114</v>
      </c>
      <c r="F33" s="322" t="s">
        <v>11</v>
      </c>
      <c r="G33" s="84">
        <f>SUM(G31:G32)</f>
        <v>0</v>
      </c>
      <c r="H33" s="34">
        <f>SUM(H31:H32)</f>
        <v>255.10000000000002</v>
      </c>
      <c r="I33" s="85">
        <f>SUM(I31:I32)</f>
        <v>595.1</v>
      </c>
      <c r="J33" s="261"/>
      <c r="K33" s="122"/>
      <c r="L33" s="71"/>
      <c r="M33" s="273"/>
      <c r="N33" s="115"/>
      <c r="O33" s="96"/>
      <c r="P33" s="96"/>
      <c r="Q33" s="96"/>
    </row>
    <row r="34" spans="1:17" ht="28.5" customHeight="1" x14ac:dyDescent="0.25">
      <c r="A34" s="55" t="s">
        <v>4</v>
      </c>
      <c r="B34" s="24" t="s">
        <v>4</v>
      </c>
      <c r="C34" s="43" t="s">
        <v>7</v>
      </c>
      <c r="D34" s="12" t="s">
        <v>129</v>
      </c>
      <c r="E34" s="320"/>
      <c r="F34" s="304" t="s">
        <v>5</v>
      </c>
      <c r="G34" s="351">
        <f>79+4+2.5</f>
        <v>85.5</v>
      </c>
      <c r="H34" s="349">
        <v>83</v>
      </c>
      <c r="I34" s="352">
        <v>83</v>
      </c>
      <c r="J34" s="13"/>
      <c r="K34" s="161"/>
      <c r="L34" s="69"/>
      <c r="M34" s="109"/>
      <c r="N34" s="125"/>
      <c r="O34" s="10"/>
      <c r="P34" s="10"/>
      <c r="Q34" s="10"/>
    </row>
    <row r="35" spans="1:17" ht="28.5" customHeight="1" x14ac:dyDescent="0.25">
      <c r="A35" s="57"/>
      <c r="B35" s="26"/>
      <c r="C35" s="11"/>
      <c r="D35" s="28" t="s">
        <v>81</v>
      </c>
      <c r="E35" s="280" t="s">
        <v>74</v>
      </c>
      <c r="F35" s="359" t="s">
        <v>53</v>
      </c>
      <c r="G35" s="360">
        <f>42-1</f>
        <v>41</v>
      </c>
      <c r="H35" s="325">
        <v>42</v>
      </c>
      <c r="I35" s="300">
        <v>42</v>
      </c>
      <c r="J35" s="39" t="s">
        <v>24</v>
      </c>
      <c r="K35" s="123">
        <v>30</v>
      </c>
      <c r="L35" s="81">
        <v>30</v>
      </c>
      <c r="M35" s="93">
        <v>30</v>
      </c>
      <c r="N35" s="115"/>
      <c r="O35" s="10"/>
      <c r="P35" s="318"/>
    </row>
    <row r="36" spans="1:17" ht="29.25" customHeight="1" x14ac:dyDescent="0.25">
      <c r="A36" s="57"/>
      <c r="B36" s="26"/>
      <c r="C36" s="18"/>
      <c r="D36" s="260" t="s">
        <v>33</v>
      </c>
      <c r="E36" s="280" t="s">
        <v>83</v>
      </c>
      <c r="F36" s="347" t="s">
        <v>53</v>
      </c>
      <c r="G36" s="329">
        <v>1</v>
      </c>
      <c r="H36" s="314">
        <v>1</v>
      </c>
      <c r="I36" s="319">
        <v>1</v>
      </c>
      <c r="J36" s="46" t="s">
        <v>34</v>
      </c>
      <c r="K36" s="123">
        <v>12</v>
      </c>
      <c r="L36" s="255">
        <v>12</v>
      </c>
      <c r="M36" s="257">
        <v>12</v>
      </c>
      <c r="N36" s="115"/>
    </row>
    <row r="37" spans="1:17" ht="20.25" customHeight="1" x14ac:dyDescent="0.25">
      <c r="A37" s="57"/>
      <c r="B37" s="26"/>
      <c r="C37" s="18"/>
      <c r="D37" s="391" t="s">
        <v>47</v>
      </c>
      <c r="E37" s="499" t="s">
        <v>74</v>
      </c>
      <c r="F37" s="348" t="s">
        <v>53</v>
      </c>
      <c r="G37" s="326">
        <f>36+5</f>
        <v>41</v>
      </c>
      <c r="H37" s="327">
        <v>40</v>
      </c>
      <c r="I37" s="335">
        <v>40</v>
      </c>
      <c r="J37" s="463" t="s">
        <v>75</v>
      </c>
      <c r="K37" s="123">
        <v>6</v>
      </c>
      <c r="L37" s="255">
        <v>4</v>
      </c>
      <c r="M37" s="257">
        <v>4</v>
      </c>
      <c r="N37" s="115"/>
    </row>
    <row r="38" spans="1:17" ht="15" customHeight="1" thickBot="1" x14ac:dyDescent="0.3">
      <c r="A38" s="56"/>
      <c r="B38" s="25"/>
      <c r="C38" s="19"/>
      <c r="D38" s="410"/>
      <c r="E38" s="500"/>
      <c r="F38" s="321" t="s">
        <v>11</v>
      </c>
      <c r="G38" s="183">
        <f>G34</f>
        <v>85.5</v>
      </c>
      <c r="H38" s="86">
        <f>H34</f>
        <v>83</v>
      </c>
      <c r="I38" s="233">
        <f>I34</f>
        <v>83</v>
      </c>
      <c r="J38" s="488"/>
      <c r="K38" s="163"/>
      <c r="L38" s="256"/>
      <c r="M38" s="258"/>
      <c r="N38" s="115"/>
    </row>
    <row r="39" spans="1:17" ht="13.5" customHeight="1" x14ac:dyDescent="0.25">
      <c r="A39" s="55" t="s">
        <v>4</v>
      </c>
      <c r="B39" s="24" t="s">
        <v>4</v>
      </c>
      <c r="C39" s="20" t="s">
        <v>8</v>
      </c>
      <c r="D39" s="455" t="s">
        <v>128</v>
      </c>
      <c r="E39" s="303" t="s">
        <v>69</v>
      </c>
      <c r="F39" s="304" t="s">
        <v>5</v>
      </c>
      <c r="G39" s="312">
        <f>4.5+8.5</f>
        <v>13</v>
      </c>
      <c r="H39" s="312">
        <f>4.5+32.5</f>
        <v>37</v>
      </c>
      <c r="I39" s="305">
        <f>4.5+38</f>
        <v>42.5</v>
      </c>
      <c r="J39" s="205"/>
      <c r="K39" s="308"/>
      <c r="L39" s="278"/>
      <c r="M39" s="310"/>
      <c r="N39" s="129"/>
      <c r="Q39" s="10"/>
    </row>
    <row r="40" spans="1:17" ht="15" customHeight="1" x14ac:dyDescent="0.25">
      <c r="A40" s="57"/>
      <c r="B40" s="26"/>
      <c r="C40" s="18"/>
      <c r="D40" s="501"/>
      <c r="E40" s="103"/>
      <c r="F40" s="17" t="s">
        <v>95</v>
      </c>
      <c r="G40" s="209">
        <v>7.3</v>
      </c>
      <c r="H40" s="209"/>
      <c r="I40" s="306"/>
      <c r="J40" s="205"/>
      <c r="K40" s="309"/>
      <c r="L40" s="75"/>
      <c r="M40" s="277"/>
      <c r="N40" s="129"/>
      <c r="Q40" s="10"/>
    </row>
    <row r="41" spans="1:17" ht="13.5" customHeight="1" x14ac:dyDescent="0.25">
      <c r="A41" s="57"/>
      <c r="B41" s="26"/>
      <c r="C41" s="18"/>
      <c r="D41" s="302"/>
      <c r="E41" s="336"/>
      <c r="F41" s="17" t="s">
        <v>29</v>
      </c>
      <c r="G41" s="209">
        <f>29.9+4+3.7</f>
        <v>37.6</v>
      </c>
      <c r="H41" s="209">
        <f>20.5+6+38.7</f>
        <v>65.2</v>
      </c>
      <c r="I41" s="306">
        <v>20</v>
      </c>
      <c r="J41" s="162"/>
      <c r="K41" s="307"/>
      <c r="L41" s="113"/>
      <c r="M41" s="311"/>
      <c r="N41" s="129"/>
      <c r="Q41" s="10"/>
    </row>
    <row r="42" spans="1:17" ht="29.25" customHeight="1" x14ac:dyDescent="0.25">
      <c r="A42" s="57"/>
      <c r="B42" s="26"/>
      <c r="C42" s="18"/>
      <c r="D42" s="391" t="s">
        <v>56</v>
      </c>
      <c r="E42" s="27" t="s">
        <v>70</v>
      </c>
      <c r="F42" s="266" t="s">
        <v>53</v>
      </c>
      <c r="G42" s="313">
        <v>4.5</v>
      </c>
      <c r="H42" s="314">
        <v>4.5</v>
      </c>
      <c r="I42" s="300">
        <v>4.5</v>
      </c>
      <c r="J42" s="39" t="s">
        <v>35</v>
      </c>
      <c r="K42" s="121">
        <v>5</v>
      </c>
      <c r="L42" s="81">
        <v>5</v>
      </c>
      <c r="M42" s="133">
        <v>5</v>
      </c>
      <c r="N42" s="115"/>
      <c r="P42" s="23"/>
    </row>
    <row r="43" spans="1:17" ht="28.5" customHeight="1" x14ac:dyDescent="0.25">
      <c r="A43" s="57"/>
      <c r="B43" s="26"/>
      <c r="C43" s="18"/>
      <c r="D43" s="392"/>
      <c r="E43" s="27"/>
      <c r="F43" s="468"/>
      <c r="G43" s="89"/>
      <c r="H43" s="206"/>
      <c r="I43" s="301"/>
      <c r="J43" s="39" t="s">
        <v>36</v>
      </c>
      <c r="K43" s="121">
        <v>6</v>
      </c>
      <c r="L43" s="81">
        <v>6</v>
      </c>
      <c r="M43" s="133">
        <v>6</v>
      </c>
      <c r="N43" s="115"/>
    </row>
    <row r="44" spans="1:17" ht="30.75" customHeight="1" x14ac:dyDescent="0.25">
      <c r="A44" s="57"/>
      <c r="B44" s="26"/>
      <c r="C44" s="18"/>
      <c r="D44" s="75"/>
      <c r="E44" s="27"/>
      <c r="F44" s="468"/>
      <c r="G44" s="184"/>
      <c r="H44" s="88"/>
      <c r="I44" s="301"/>
      <c r="J44" s="39" t="s">
        <v>37</v>
      </c>
      <c r="K44" s="121">
        <v>2</v>
      </c>
      <c r="L44" s="81">
        <v>2</v>
      </c>
      <c r="M44" s="133">
        <v>2</v>
      </c>
      <c r="N44" s="115"/>
    </row>
    <row r="45" spans="1:17" ht="28.5" customHeight="1" x14ac:dyDescent="0.25">
      <c r="A45" s="57"/>
      <c r="B45" s="26"/>
      <c r="C45" s="18"/>
      <c r="D45" s="113"/>
      <c r="E45" s="284"/>
      <c r="F45" s="468"/>
      <c r="G45" s="89"/>
      <c r="H45" s="206"/>
      <c r="I45" s="301"/>
      <c r="J45" s="158" t="s">
        <v>38</v>
      </c>
      <c r="K45" s="121">
        <v>4</v>
      </c>
      <c r="L45" s="81">
        <v>4</v>
      </c>
      <c r="M45" s="133">
        <v>4</v>
      </c>
      <c r="N45" s="115"/>
    </row>
    <row r="46" spans="1:17" ht="15" customHeight="1" x14ac:dyDescent="0.25">
      <c r="A46" s="57"/>
      <c r="B46" s="26"/>
      <c r="C46" s="18"/>
      <c r="D46" s="391" t="s">
        <v>94</v>
      </c>
      <c r="E46" s="204" t="s">
        <v>70</v>
      </c>
      <c r="F46" s="297" t="s">
        <v>122</v>
      </c>
      <c r="G46" s="299">
        <v>3.2</v>
      </c>
      <c r="H46" s="298"/>
      <c r="I46" s="300"/>
      <c r="J46" s="39" t="s">
        <v>96</v>
      </c>
      <c r="K46" s="121">
        <v>2</v>
      </c>
      <c r="L46" s="81"/>
      <c r="M46" s="133"/>
      <c r="N46" s="115"/>
    </row>
    <row r="47" spans="1:17" ht="26.25" customHeight="1" x14ac:dyDescent="0.25">
      <c r="A47" s="57"/>
      <c r="B47" s="26"/>
      <c r="C47" s="18"/>
      <c r="D47" s="392"/>
      <c r="E47" s="27"/>
      <c r="F47" s="297" t="s">
        <v>123</v>
      </c>
      <c r="G47" s="299">
        <v>13.5</v>
      </c>
      <c r="H47" s="298"/>
      <c r="I47" s="300"/>
      <c r="J47" s="39" t="s">
        <v>97</v>
      </c>
      <c r="K47" s="121">
        <v>2</v>
      </c>
      <c r="L47" s="81"/>
      <c r="M47" s="133"/>
      <c r="N47" s="115"/>
    </row>
    <row r="48" spans="1:17" ht="25.5" customHeight="1" x14ac:dyDescent="0.25">
      <c r="A48" s="57"/>
      <c r="B48" s="26"/>
      <c r="C48" s="18"/>
      <c r="D48" s="393"/>
      <c r="E48" s="284"/>
      <c r="F48" s="317"/>
      <c r="G48" s="315"/>
      <c r="H48" s="316"/>
      <c r="I48" s="300"/>
      <c r="J48" s="39" t="s">
        <v>98</v>
      </c>
      <c r="K48" s="121">
        <v>1</v>
      </c>
      <c r="L48" s="81"/>
      <c r="M48" s="133"/>
      <c r="N48" s="115"/>
    </row>
    <row r="49" spans="1:14" ht="16.5" customHeight="1" x14ac:dyDescent="0.25">
      <c r="A49" s="57"/>
      <c r="B49" s="26"/>
      <c r="C49" s="18"/>
      <c r="D49" s="391" t="s">
        <v>126</v>
      </c>
      <c r="E49" s="355" t="s">
        <v>71</v>
      </c>
      <c r="F49" s="297" t="s">
        <v>122</v>
      </c>
      <c r="G49" s="299">
        <v>4.0999999999999996</v>
      </c>
      <c r="H49" s="298"/>
      <c r="I49" s="300"/>
      <c r="J49" s="39" t="s">
        <v>105</v>
      </c>
      <c r="K49" s="121">
        <v>4</v>
      </c>
      <c r="L49" s="81">
        <v>3</v>
      </c>
      <c r="M49" s="133"/>
      <c r="N49" s="115"/>
    </row>
    <row r="50" spans="1:14" ht="28.5" customHeight="1" x14ac:dyDescent="0.25">
      <c r="A50" s="57"/>
      <c r="B50" s="26"/>
      <c r="C50" s="18"/>
      <c r="D50" s="392"/>
      <c r="E50" s="356"/>
      <c r="F50" s="297" t="s">
        <v>123</v>
      </c>
      <c r="G50" s="299">
        <v>16.399999999999999</v>
      </c>
      <c r="H50" s="316">
        <v>20.5</v>
      </c>
      <c r="I50" s="300"/>
      <c r="J50" s="39" t="s">
        <v>106</v>
      </c>
      <c r="K50" s="121">
        <v>1</v>
      </c>
      <c r="L50" s="81">
        <v>1</v>
      </c>
      <c r="M50" s="133"/>
      <c r="N50" s="115"/>
    </row>
    <row r="51" spans="1:14" ht="31.5" customHeight="1" x14ac:dyDescent="0.25">
      <c r="A51" s="57"/>
      <c r="B51" s="26"/>
      <c r="C51" s="18"/>
      <c r="D51" s="393"/>
      <c r="E51" s="357"/>
      <c r="F51" s="297"/>
      <c r="G51" s="299"/>
      <c r="H51" s="298"/>
      <c r="I51" s="300"/>
      <c r="J51" s="158" t="s">
        <v>132</v>
      </c>
      <c r="K51" s="358">
        <v>1</v>
      </c>
      <c r="L51" s="81">
        <v>1</v>
      </c>
      <c r="M51" s="93"/>
      <c r="N51" s="115"/>
    </row>
    <row r="52" spans="1:14" ht="28.5" customHeight="1" x14ac:dyDescent="0.25">
      <c r="A52" s="57"/>
      <c r="B52" s="26"/>
      <c r="C52" s="18"/>
      <c r="D52" s="391" t="s">
        <v>138</v>
      </c>
      <c r="E52" s="27" t="s">
        <v>71</v>
      </c>
      <c r="F52" s="297" t="s">
        <v>123</v>
      </c>
      <c r="G52" s="353">
        <v>4</v>
      </c>
      <c r="H52" s="298">
        <v>6</v>
      </c>
      <c r="I52" s="301"/>
      <c r="J52" s="158" t="s">
        <v>137</v>
      </c>
      <c r="K52" s="358">
        <v>1</v>
      </c>
      <c r="L52" s="81"/>
      <c r="M52" s="93"/>
      <c r="N52" s="115"/>
    </row>
    <row r="53" spans="1:14" ht="29.25" customHeight="1" x14ac:dyDescent="0.25">
      <c r="A53" s="57"/>
      <c r="B53" s="26"/>
      <c r="C53" s="18"/>
      <c r="D53" s="393"/>
      <c r="E53" s="357"/>
      <c r="F53" s="297"/>
      <c r="G53" s="353"/>
      <c r="H53" s="316"/>
      <c r="I53" s="300"/>
      <c r="J53" s="158" t="s">
        <v>139</v>
      </c>
      <c r="K53" s="358"/>
      <c r="L53" s="81">
        <v>2</v>
      </c>
      <c r="M53" s="93"/>
      <c r="N53" s="115"/>
    </row>
    <row r="54" spans="1:14" ht="18" customHeight="1" x14ac:dyDescent="0.25">
      <c r="A54" s="57"/>
      <c r="B54" s="26"/>
      <c r="C54" s="18"/>
      <c r="D54" s="391" t="s">
        <v>140</v>
      </c>
      <c r="E54" s="356" t="s">
        <v>71</v>
      </c>
      <c r="F54" s="297"/>
      <c r="G54" s="353"/>
      <c r="H54" s="316"/>
      <c r="I54" s="300"/>
      <c r="J54" s="363" t="s">
        <v>105</v>
      </c>
      <c r="K54" s="358">
        <v>1</v>
      </c>
      <c r="L54" s="81"/>
      <c r="M54" s="93"/>
      <c r="N54" s="115"/>
    </row>
    <row r="55" spans="1:14" ht="27.75" customHeight="1" x14ac:dyDescent="0.25">
      <c r="A55" s="57"/>
      <c r="B55" s="26"/>
      <c r="C55" s="18"/>
      <c r="D55" s="392"/>
      <c r="E55" s="356"/>
      <c r="F55" s="297"/>
      <c r="G55" s="353"/>
      <c r="H55" s="316"/>
      <c r="I55" s="300"/>
      <c r="J55" s="363" t="s">
        <v>141</v>
      </c>
      <c r="K55" s="358"/>
      <c r="L55" s="81">
        <v>1</v>
      </c>
      <c r="M55" s="93"/>
      <c r="N55" s="115"/>
    </row>
    <row r="56" spans="1:14" ht="27" customHeight="1" x14ac:dyDescent="0.25">
      <c r="A56" s="57"/>
      <c r="B56" s="26"/>
      <c r="C56" s="18"/>
      <c r="D56" s="392"/>
      <c r="E56" s="356"/>
      <c r="F56" s="297"/>
      <c r="G56" s="353"/>
      <c r="H56" s="316"/>
      <c r="I56" s="300"/>
      <c r="J56" s="363" t="s">
        <v>142</v>
      </c>
      <c r="K56" s="358"/>
      <c r="L56" s="81">
        <v>2</v>
      </c>
      <c r="M56" s="93"/>
      <c r="N56" s="115"/>
    </row>
    <row r="57" spans="1:14" ht="39" customHeight="1" x14ac:dyDescent="0.25">
      <c r="A57" s="57"/>
      <c r="B57" s="26"/>
      <c r="C57" s="18"/>
      <c r="D57" s="393"/>
      <c r="E57" s="357"/>
      <c r="F57" s="297"/>
      <c r="G57" s="353"/>
      <c r="H57" s="316"/>
      <c r="I57" s="300"/>
      <c r="J57" s="363" t="s">
        <v>143</v>
      </c>
      <c r="K57" s="358"/>
      <c r="L57" s="81">
        <v>1</v>
      </c>
      <c r="M57" s="93"/>
      <c r="N57" s="115"/>
    </row>
    <row r="58" spans="1:14" ht="15.75" customHeight="1" x14ac:dyDescent="0.25">
      <c r="A58" s="57"/>
      <c r="B58" s="26"/>
      <c r="C58" s="18"/>
      <c r="D58" s="391" t="s">
        <v>144</v>
      </c>
      <c r="E58" s="355" t="s">
        <v>71</v>
      </c>
      <c r="F58" s="297"/>
      <c r="G58" s="353"/>
      <c r="H58" s="316"/>
      <c r="I58" s="300"/>
      <c r="J58" s="363" t="s">
        <v>105</v>
      </c>
      <c r="K58" s="358"/>
      <c r="L58" s="81">
        <v>2</v>
      </c>
      <c r="M58" s="93">
        <v>2</v>
      </c>
      <c r="N58" s="115"/>
    </row>
    <row r="59" spans="1:14" ht="27.75" customHeight="1" x14ac:dyDescent="0.25">
      <c r="A59" s="57"/>
      <c r="B59" s="26"/>
      <c r="C59" s="18"/>
      <c r="D59" s="392"/>
      <c r="E59" s="356"/>
      <c r="F59" s="297"/>
      <c r="G59" s="353"/>
      <c r="H59" s="316"/>
      <c r="I59" s="300"/>
      <c r="J59" s="363" t="s">
        <v>145</v>
      </c>
      <c r="K59" s="358"/>
      <c r="L59" s="81"/>
      <c r="M59" s="93">
        <v>2</v>
      </c>
      <c r="N59" s="115"/>
    </row>
    <row r="60" spans="1:14" ht="42" customHeight="1" x14ac:dyDescent="0.25">
      <c r="A60" s="57"/>
      <c r="B60" s="26"/>
      <c r="C60" s="18"/>
      <c r="D60" s="393"/>
      <c r="E60" s="357"/>
      <c r="F60" s="297"/>
      <c r="G60" s="353"/>
      <c r="H60" s="316"/>
      <c r="I60" s="300"/>
      <c r="J60" s="158" t="s">
        <v>146</v>
      </c>
      <c r="K60" s="358"/>
      <c r="L60" s="81"/>
      <c r="M60" s="93">
        <v>1</v>
      </c>
      <c r="N60" s="115"/>
    </row>
    <row r="61" spans="1:14" ht="28.5" customHeight="1" x14ac:dyDescent="0.25">
      <c r="A61" s="57"/>
      <c r="B61" s="26"/>
      <c r="C61" s="18"/>
      <c r="D61" s="391" t="s">
        <v>150</v>
      </c>
      <c r="E61" s="27" t="s">
        <v>71</v>
      </c>
      <c r="F61" s="297"/>
      <c r="G61" s="353"/>
      <c r="H61" s="316"/>
      <c r="I61" s="300"/>
      <c r="J61" s="162" t="s">
        <v>147</v>
      </c>
      <c r="K61" s="358">
        <v>1</v>
      </c>
      <c r="L61" s="81">
        <v>4</v>
      </c>
      <c r="M61" s="93">
        <v>4</v>
      </c>
      <c r="N61" s="115"/>
    </row>
    <row r="62" spans="1:14" ht="30" customHeight="1" x14ac:dyDescent="0.25">
      <c r="A62" s="57"/>
      <c r="B62" s="26"/>
      <c r="C62" s="18"/>
      <c r="D62" s="392"/>
      <c r="E62" s="27"/>
      <c r="F62" s="297"/>
      <c r="G62" s="353"/>
      <c r="H62" s="316"/>
      <c r="I62" s="300"/>
      <c r="J62" s="46" t="s">
        <v>148</v>
      </c>
      <c r="K62" s="358"/>
      <c r="L62" s="81">
        <v>1</v>
      </c>
      <c r="M62" s="93"/>
      <c r="N62" s="115"/>
    </row>
    <row r="63" spans="1:14" ht="24" customHeight="1" x14ac:dyDescent="0.25">
      <c r="A63" s="57"/>
      <c r="B63" s="26"/>
      <c r="C63" s="18"/>
      <c r="D63" s="361"/>
      <c r="E63" s="27"/>
      <c r="F63" s="293"/>
      <c r="G63" s="353"/>
      <c r="H63" s="316"/>
      <c r="I63" s="300"/>
      <c r="J63" s="463" t="s">
        <v>149</v>
      </c>
      <c r="K63" s="354"/>
      <c r="L63" s="71"/>
      <c r="M63" s="362">
        <v>1</v>
      </c>
      <c r="N63" s="115"/>
    </row>
    <row r="64" spans="1:14" ht="14.25" customHeight="1" thickBot="1" x14ac:dyDescent="0.3">
      <c r="A64" s="56"/>
      <c r="B64" s="25"/>
      <c r="C64" s="19"/>
      <c r="D64" s="76"/>
      <c r="E64" s="105"/>
      <c r="F64" s="106" t="s">
        <v>11</v>
      </c>
      <c r="G64" s="1">
        <f>SUM(G39:G41)</f>
        <v>57.900000000000006</v>
      </c>
      <c r="H64" s="152">
        <f>SUM(H39:H41)</f>
        <v>102.2</v>
      </c>
      <c r="I64" s="200">
        <f>SUM(I39:I41)</f>
        <v>62.5</v>
      </c>
      <c r="J64" s="488"/>
      <c r="K64" s="254"/>
      <c r="L64" s="256"/>
      <c r="M64" s="258"/>
      <c r="N64" s="115"/>
    </row>
    <row r="65" spans="1:15" ht="17.25" customHeight="1" x14ac:dyDescent="0.25">
      <c r="A65" s="55" t="s">
        <v>4</v>
      </c>
      <c r="B65" s="24" t="s">
        <v>4</v>
      </c>
      <c r="C65" s="20" t="s">
        <v>9</v>
      </c>
      <c r="D65" s="416" t="s">
        <v>25</v>
      </c>
      <c r="E65" s="337" t="s">
        <v>124</v>
      </c>
      <c r="F65" s="456" t="s">
        <v>5</v>
      </c>
      <c r="G65" s="459">
        <v>7.9</v>
      </c>
      <c r="H65" s="461">
        <v>7.9</v>
      </c>
      <c r="I65" s="457">
        <v>7.9</v>
      </c>
      <c r="J65" s="372" t="s">
        <v>26</v>
      </c>
      <c r="K65" s="171">
        <v>15</v>
      </c>
      <c r="L65" s="275">
        <v>15</v>
      </c>
      <c r="M65" s="153">
        <v>15</v>
      </c>
      <c r="N65" s="116"/>
    </row>
    <row r="66" spans="1:15" ht="27" customHeight="1" x14ac:dyDescent="0.25">
      <c r="A66" s="57"/>
      <c r="B66" s="26"/>
      <c r="C66" s="18"/>
      <c r="D66" s="392"/>
      <c r="E66" s="27" t="s">
        <v>69</v>
      </c>
      <c r="F66" s="415"/>
      <c r="G66" s="460"/>
      <c r="H66" s="462"/>
      <c r="I66" s="458"/>
      <c r="J66" s="373"/>
      <c r="K66" s="120"/>
      <c r="L66" s="83"/>
      <c r="M66" s="154"/>
      <c r="N66" s="116"/>
    </row>
    <row r="67" spans="1:15" ht="15" customHeight="1" thickBot="1" x14ac:dyDescent="0.3">
      <c r="A67" s="56"/>
      <c r="B67" s="25"/>
      <c r="C67" s="19"/>
      <c r="D67" s="410"/>
      <c r="E67" s="78" t="s">
        <v>70</v>
      </c>
      <c r="F67" s="92" t="s">
        <v>11</v>
      </c>
      <c r="G67" s="182">
        <f t="shared" ref="G67:I67" si="0">G65</f>
        <v>7.9</v>
      </c>
      <c r="H67" s="34">
        <f t="shared" si="0"/>
        <v>7.9</v>
      </c>
      <c r="I67" s="152">
        <f t="shared" si="0"/>
        <v>7.9</v>
      </c>
      <c r="J67" s="374"/>
      <c r="K67" s="172"/>
      <c r="L67" s="253"/>
      <c r="M67" s="155"/>
      <c r="N67" s="116"/>
    </row>
    <row r="68" spans="1:15" ht="18.600000000000001" customHeight="1" x14ac:dyDescent="0.25">
      <c r="A68" s="55" t="s">
        <v>4</v>
      </c>
      <c r="B68" s="24" t="s">
        <v>4</v>
      </c>
      <c r="C68" s="20" t="s">
        <v>39</v>
      </c>
      <c r="D68" s="416" t="s">
        <v>82</v>
      </c>
      <c r="E68" s="77" t="s">
        <v>68</v>
      </c>
      <c r="F68" s="66" t="s">
        <v>5</v>
      </c>
      <c r="G68" s="476">
        <f>24.2+3.5</f>
        <v>27.7</v>
      </c>
      <c r="H68" s="478">
        <v>27.6</v>
      </c>
      <c r="I68" s="473">
        <v>31.1</v>
      </c>
      <c r="J68" s="159" t="s">
        <v>67</v>
      </c>
      <c r="K68" s="173">
        <v>8</v>
      </c>
      <c r="L68" s="165">
        <v>8</v>
      </c>
      <c r="M68" s="156">
        <v>9</v>
      </c>
      <c r="N68" s="115"/>
    </row>
    <row r="69" spans="1:15" ht="19.5" customHeight="1" x14ac:dyDescent="0.25">
      <c r="A69" s="57"/>
      <c r="B69" s="26"/>
      <c r="C69" s="18"/>
      <c r="D69" s="392"/>
      <c r="E69" s="27" t="s">
        <v>69</v>
      </c>
      <c r="F69" s="279"/>
      <c r="G69" s="477"/>
      <c r="H69" s="479"/>
      <c r="I69" s="474"/>
      <c r="J69" s="419" t="s">
        <v>57</v>
      </c>
      <c r="K69" s="122">
        <v>16</v>
      </c>
      <c r="L69" s="71">
        <v>16</v>
      </c>
      <c r="M69" s="134">
        <v>18</v>
      </c>
      <c r="N69" s="115"/>
    </row>
    <row r="70" spans="1:15" ht="14.25" customHeight="1" thickBot="1" x14ac:dyDescent="0.3">
      <c r="A70" s="56"/>
      <c r="B70" s="25"/>
      <c r="C70" s="19"/>
      <c r="D70" s="252"/>
      <c r="E70" s="78" t="s">
        <v>70</v>
      </c>
      <c r="F70" s="139" t="s">
        <v>11</v>
      </c>
      <c r="G70" s="1">
        <f t="shared" ref="G70:I70" si="1">G68</f>
        <v>27.7</v>
      </c>
      <c r="H70" s="34">
        <f t="shared" si="1"/>
        <v>27.6</v>
      </c>
      <c r="I70" s="37">
        <f t="shared" si="1"/>
        <v>31.1</v>
      </c>
      <c r="J70" s="374"/>
      <c r="K70" s="172"/>
      <c r="L70" s="253"/>
      <c r="M70" s="155"/>
      <c r="N70" s="116"/>
    </row>
    <row r="71" spans="1:15" ht="40.5" customHeight="1" x14ac:dyDescent="0.25">
      <c r="A71" s="55" t="s">
        <v>4</v>
      </c>
      <c r="B71" s="24" t="s">
        <v>4</v>
      </c>
      <c r="C71" s="20" t="s">
        <v>49</v>
      </c>
      <c r="D71" s="49" t="s">
        <v>127</v>
      </c>
      <c r="E71" s="104" t="s">
        <v>117</v>
      </c>
      <c r="F71" s="170" t="s">
        <v>5</v>
      </c>
      <c r="G71" s="211">
        <f>18-10</f>
        <v>8</v>
      </c>
      <c r="H71" s="212">
        <v>10</v>
      </c>
      <c r="I71" s="213"/>
      <c r="J71" s="13"/>
      <c r="K71" s="237"/>
      <c r="L71" s="82"/>
      <c r="M71" s="265"/>
    </row>
    <row r="72" spans="1:15" ht="28.5" customHeight="1" x14ac:dyDescent="0.25">
      <c r="A72" s="57"/>
      <c r="B72" s="26"/>
      <c r="C72" s="18"/>
      <c r="D72" s="114" t="s">
        <v>93</v>
      </c>
      <c r="E72" s="280" t="s">
        <v>70</v>
      </c>
      <c r="F72" s="297" t="s">
        <v>53</v>
      </c>
      <c r="G72" s="299">
        <v>8</v>
      </c>
      <c r="H72" s="298"/>
      <c r="I72" s="300"/>
      <c r="J72" s="87" t="s">
        <v>80</v>
      </c>
      <c r="K72" s="238">
        <v>1</v>
      </c>
      <c r="L72" s="79"/>
      <c r="M72" s="48"/>
    </row>
    <row r="73" spans="1:15" ht="27" customHeight="1" x14ac:dyDescent="0.25">
      <c r="A73" s="57"/>
      <c r="B73" s="26"/>
      <c r="C73" s="18"/>
      <c r="D73" s="114" t="s">
        <v>118</v>
      </c>
      <c r="E73" s="346" t="s">
        <v>71</v>
      </c>
      <c r="F73" s="297" t="s">
        <v>53</v>
      </c>
      <c r="G73" s="299">
        <v>10</v>
      </c>
      <c r="H73" s="298"/>
      <c r="I73" s="300"/>
      <c r="J73" s="87" t="s">
        <v>80</v>
      </c>
      <c r="K73" s="238"/>
      <c r="L73" s="79">
        <v>1</v>
      </c>
      <c r="M73" s="48"/>
    </row>
    <row r="74" spans="1:15" ht="45" customHeight="1" x14ac:dyDescent="0.25">
      <c r="A74" s="57"/>
      <c r="B74" s="26"/>
      <c r="C74" s="18"/>
      <c r="D74" s="391" t="s">
        <v>135</v>
      </c>
      <c r="E74" s="103" t="s">
        <v>71</v>
      </c>
      <c r="F74" s="293"/>
      <c r="G74" s="294"/>
      <c r="H74" s="295"/>
      <c r="I74" s="296"/>
      <c r="J74" s="160" t="s">
        <v>136</v>
      </c>
      <c r="K74" s="116">
        <v>1</v>
      </c>
      <c r="L74" s="83"/>
      <c r="M74" s="33"/>
    </row>
    <row r="75" spans="1:15" ht="15" customHeight="1" thickBot="1" x14ac:dyDescent="0.3">
      <c r="A75" s="56"/>
      <c r="B75" s="25"/>
      <c r="C75" s="19"/>
      <c r="D75" s="410"/>
      <c r="E75" s="78"/>
      <c r="F75" s="281" t="s">
        <v>11</v>
      </c>
      <c r="G75" s="235">
        <f>G71</f>
        <v>8</v>
      </c>
      <c r="H75" s="236">
        <f>H71</f>
        <v>10</v>
      </c>
      <c r="I75" s="194">
        <f>SUM(I72:I73)</f>
        <v>0</v>
      </c>
      <c r="J75" s="32"/>
      <c r="K75" s="124"/>
      <c r="L75" s="253"/>
      <c r="M75" s="31"/>
    </row>
    <row r="76" spans="1:15" ht="26.4" customHeight="1" x14ac:dyDescent="0.25">
      <c r="A76" s="55" t="s">
        <v>4</v>
      </c>
      <c r="B76" s="24" t="s">
        <v>4</v>
      </c>
      <c r="C76" s="101" t="s">
        <v>50</v>
      </c>
      <c r="D76" s="416" t="s">
        <v>84</v>
      </c>
      <c r="E76" s="29" t="s">
        <v>70</v>
      </c>
      <c r="F76" s="80" t="s">
        <v>5</v>
      </c>
      <c r="G76" s="282">
        <f>33.9-2.5</f>
        <v>31.4</v>
      </c>
      <c r="H76" s="274">
        <v>33.9</v>
      </c>
      <c r="I76" s="210">
        <v>33.9</v>
      </c>
      <c r="J76" s="87" t="s">
        <v>85</v>
      </c>
      <c r="K76" s="121">
        <v>14</v>
      </c>
      <c r="L76" s="81">
        <v>14</v>
      </c>
      <c r="M76" s="133">
        <v>14</v>
      </c>
      <c r="N76" s="115"/>
      <c r="O76" s="95"/>
    </row>
    <row r="77" spans="1:15" ht="26.4" customHeight="1" x14ac:dyDescent="0.25">
      <c r="A77" s="57"/>
      <c r="B77" s="26"/>
      <c r="C77" s="97"/>
      <c r="D77" s="392"/>
      <c r="E77" s="27" t="s">
        <v>69</v>
      </c>
      <c r="F77" s="98"/>
      <c r="G77" s="283"/>
      <c r="H77" s="99"/>
      <c r="I77" s="119"/>
      <c r="J77" s="160" t="s">
        <v>86</v>
      </c>
      <c r="K77" s="122">
        <v>37</v>
      </c>
      <c r="L77" s="71">
        <v>37</v>
      </c>
      <c r="M77" s="134">
        <v>37</v>
      </c>
      <c r="N77" s="115"/>
      <c r="O77" s="95"/>
    </row>
    <row r="78" spans="1:15" ht="16.5" customHeight="1" thickBot="1" x14ac:dyDescent="0.3">
      <c r="A78" s="56"/>
      <c r="B78" s="25"/>
      <c r="C78" s="102"/>
      <c r="D78" s="76"/>
      <c r="E78" s="78"/>
      <c r="F78" s="285" t="s">
        <v>11</v>
      </c>
      <c r="G78" s="1">
        <f>SUM(G76:G77)</f>
        <v>31.4</v>
      </c>
      <c r="H78" s="34">
        <f>SUM(H76:H77)</f>
        <v>33.9</v>
      </c>
      <c r="I78" s="37">
        <f>SUM(I76:I77)</f>
        <v>33.9</v>
      </c>
      <c r="J78" s="32"/>
      <c r="K78" s="240"/>
      <c r="L78" s="76"/>
      <c r="M78" s="157"/>
      <c r="N78" s="129"/>
      <c r="O78" s="95"/>
    </row>
    <row r="79" spans="1:15" ht="14.25" customHeight="1" thickBot="1" x14ac:dyDescent="0.3">
      <c r="A79" s="145" t="s">
        <v>4</v>
      </c>
      <c r="B79" s="199" t="s">
        <v>4</v>
      </c>
      <c r="C79" s="434" t="s">
        <v>12</v>
      </c>
      <c r="D79" s="435"/>
      <c r="E79" s="435"/>
      <c r="F79" s="436"/>
      <c r="G79" s="201">
        <f>+G67+G64+G38+G30+G70+G78+G75+G33</f>
        <v>363.7</v>
      </c>
      <c r="H79" s="203">
        <f>+H67+H64+H38+H30+H70+H78+H75+H33</f>
        <v>674.2</v>
      </c>
      <c r="I79" s="202">
        <f>+I67+I64+I38+I30+I70+I78+I75+I33</f>
        <v>972.2</v>
      </c>
      <c r="J79" s="272"/>
      <c r="K79" s="272"/>
      <c r="L79" s="272"/>
      <c r="M79" s="146"/>
    </row>
    <row r="80" spans="1:15" ht="13.5" customHeight="1" thickBot="1" x14ac:dyDescent="0.3">
      <c r="A80" s="198" t="s">
        <v>4</v>
      </c>
      <c r="B80" s="25" t="s">
        <v>6</v>
      </c>
      <c r="C80" s="437" t="s">
        <v>51</v>
      </c>
      <c r="D80" s="438"/>
      <c r="E80" s="438"/>
      <c r="F80" s="438"/>
      <c r="G80" s="438"/>
      <c r="H80" s="438"/>
      <c r="I80" s="438"/>
      <c r="J80" s="438"/>
      <c r="K80" s="263"/>
      <c r="L80" s="263"/>
      <c r="M80" s="264"/>
    </row>
    <row r="81" spans="1:16" ht="17.25" customHeight="1" x14ac:dyDescent="0.25">
      <c r="A81" s="53" t="s">
        <v>4</v>
      </c>
      <c r="B81" s="24" t="s">
        <v>6</v>
      </c>
      <c r="C81" s="11" t="s">
        <v>4</v>
      </c>
      <c r="D81" s="392" t="s">
        <v>43</v>
      </c>
      <c r="E81" s="111" t="s">
        <v>70</v>
      </c>
      <c r="F81" s="108" t="s">
        <v>119</v>
      </c>
      <c r="G81" s="248"/>
      <c r="H81" s="246">
        <v>109.9</v>
      </c>
      <c r="I81" s="247">
        <v>109.9</v>
      </c>
      <c r="J81" s="475" t="s">
        <v>23</v>
      </c>
      <c r="K81" s="221">
        <v>8</v>
      </c>
      <c r="L81" s="70">
        <v>8</v>
      </c>
      <c r="M81" s="134">
        <v>9</v>
      </c>
      <c r="N81" s="115"/>
      <c r="P81" s="10"/>
    </row>
    <row r="82" spans="1:16" ht="17.25" customHeight="1" x14ac:dyDescent="0.25">
      <c r="A82" s="54"/>
      <c r="B82" s="14"/>
      <c r="C82" s="11"/>
      <c r="D82" s="392"/>
      <c r="E82" s="491" t="s">
        <v>69</v>
      </c>
      <c r="F82" s="239" t="s">
        <v>77</v>
      </c>
      <c r="G82" s="276">
        <v>112.1</v>
      </c>
      <c r="H82" s="339"/>
      <c r="I82" s="338"/>
      <c r="J82" s="464"/>
      <c r="K82" s="122"/>
      <c r="L82" s="71"/>
      <c r="M82" s="134"/>
      <c r="N82" s="115"/>
    </row>
    <row r="83" spans="1:16" ht="16.350000000000001" customHeight="1" thickBot="1" x14ac:dyDescent="0.3">
      <c r="A83" s="60"/>
      <c r="B83" s="41"/>
      <c r="C83" s="42"/>
      <c r="D83" s="410"/>
      <c r="E83" s="492"/>
      <c r="F83" s="44" t="s">
        <v>11</v>
      </c>
      <c r="G83" s="185">
        <f>G81+G82</f>
        <v>112.1</v>
      </c>
      <c r="H83" s="90">
        <f>H81+H82</f>
        <v>109.9</v>
      </c>
      <c r="I83" s="169">
        <f>I81+I82</f>
        <v>109.9</v>
      </c>
      <c r="J83" s="488"/>
      <c r="K83" s="120"/>
      <c r="L83" s="83"/>
      <c r="M83" s="154"/>
      <c r="N83" s="116"/>
    </row>
    <row r="84" spans="1:16" ht="15.75" customHeight="1" x14ac:dyDescent="0.25">
      <c r="A84" s="53" t="s">
        <v>4</v>
      </c>
      <c r="B84" s="24" t="s">
        <v>6</v>
      </c>
      <c r="C84" s="43" t="s">
        <v>6</v>
      </c>
      <c r="D84" s="416" t="s">
        <v>45</v>
      </c>
      <c r="E84" s="340" t="s">
        <v>28</v>
      </c>
      <c r="F84" s="239" t="s">
        <v>5</v>
      </c>
      <c r="G84" s="222">
        <f>16+3.5</f>
        <v>19.5</v>
      </c>
      <c r="H84" s="144"/>
      <c r="I84" s="167"/>
      <c r="J84" s="223" t="s">
        <v>46</v>
      </c>
      <c r="K84" s="224">
        <v>1</v>
      </c>
      <c r="L84" s="225"/>
      <c r="M84" s="68"/>
      <c r="N84" s="130"/>
    </row>
    <row r="85" spans="1:16" ht="15" customHeight="1" x14ac:dyDescent="0.25">
      <c r="A85" s="54"/>
      <c r="B85" s="14"/>
      <c r="C85" s="11"/>
      <c r="D85" s="392"/>
      <c r="E85" s="341" t="s">
        <v>44</v>
      </c>
      <c r="F85" s="239"/>
      <c r="G85" s="184"/>
      <c r="H85" s="88"/>
      <c r="I85" s="168"/>
      <c r="J85" s="226" t="s">
        <v>113</v>
      </c>
      <c r="K85" s="228">
        <v>1</v>
      </c>
      <c r="L85" s="220"/>
      <c r="M85" s="227"/>
      <c r="N85" s="117"/>
    </row>
    <row r="86" spans="1:16" ht="19.5" customHeight="1" x14ac:dyDescent="0.25">
      <c r="A86" s="54"/>
      <c r="B86" s="14"/>
      <c r="C86" s="11"/>
      <c r="D86" s="392"/>
      <c r="E86" s="341" t="s">
        <v>70</v>
      </c>
      <c r="F86" s="239"/>
      <c r="G86" s="184"/>
      <c r="H86" s="88"/>
      <c r="I86" s="168"/>
      <c r="J86" s="493" t="s">
        <v>112</v>
      </c>
      <c r="K86" s="229">
        <v>1</v>
      </c>
      <c r="L86" s="64"/>
      <c r="M86" s="119"/>
      <c r="N86" s="117"/>
    </row>
    <row r="87" spans="1:16" ht="14.25" customHeight="1" thickBot="1" x14ac:dyDescent="0.3">
      <c r="A87" s="60"/>
      <c r="B87" s="41"/>
      <c r="C87" s="42"/>
      <c r="D87" s="410"/>
      <c r="E87" s="342"/>
      <c r="F87" s="44" t="s">
        <v>11</v>
      </c>
      <c r="G87" s="185">
        <f>SUM(G84:G85)</f>
        <v>19.5</v>
      </c>
      <c r="H87" s="90">
        <f>SUM(H84:H85)</f>
        <v>0</v>
      </c>
      <c r="I87" s="166">
        <f>SUM(I84:I85)</f>
        <v>0</v>
      </c>
      <c r="J87" s="494"/>
      <c r="K87" s="172"/>
      <c r="L87" s="253"/>
      <c r="M87" s="155"/>
      <c r="N87" s="116"/>
      <c r="P87" s="10"/>
    </row>
    <row r="88" spans="1:16" s="50" customFormat="1" ht="12.75" customHeight="1" x14ac:dyDescent="0.3">
      <c r="A88" s="53" t="s">
        <v>4</v>
      </c>
      <c r="B88" s="24" t="s">
        <v>6</v>
      </c>
      <c r="C88" s="43" t="s">
        <v>7</v>
      </c>
      <c r="D88" s="451" t="s">
        <v>52</v>
      </c>
      <c r="E88" s="343" t="s">
        <v>28</v>
      </c>
      <c r="F88" s="471"/>
      <c r="G88" s="287"/>
      <c r="H88" s="288"/>
      <c r="I88" s="289"/>
      <c r="J88" s="439" t="s">
        <v>76</v>
      </c>
      <c r="K88" s="489">
        <v>1</v>
      </c>
      <c r="L88" s="453">
        <v>1</v>
      </c>
      <c r="M88" s="486">
        <v>1</v>
      </c>
      <c r="N88" s="131"/>
    </row>
    <row r="89" spans="1:16" s="50" customFormat="1" ht="26.25" customHeight="1" thickBot="1" x14ac:dyDescent="0.35">
      <c r="A89" s="60"/>
      <c r="B89" s="25"/>
      <c r="C89" s="42"/>
      <c r="D89" s="452"/>
      <c r="E89" s="344" t="s">
        <v>121</v>
      </c>
      <c r="F89" s="472"/>
      <c r="G89" s="290"/>
      <c r="H89" s="291"/>
      <c r="I89" s="292"/>
      <c r="J89" s="440"/>
      <c r="K89" s="490"/>
      <c r="L89" s="454"/>
      <c r="M89" s="487"/>
      <c r="N89" s="131"/>
    </row>
    <row r="90" spans="1:16" ht="14.25" customHeight="1" x14ac:dyDescent="0.25">
      <c r="A90" s="58" t="s">
        <v>4</v>
      </c>
      <c r="B90" s="26" t="s">
        <v>6</v>
      </c>
      <c r="C90" s="496" t="s">
        <v>12</v>
      </c>
      <c r="D90" s="497"/>
      <c r="E90" s="497"/>
      <c r="F90" s="498"/>
      <c r="G90" s="286">
        <f>+G83+G87</f>
        <v>131.6</v>
      </c>
      <c r="H90" s="107">
        <f>+H83+H87</f>
        <v>109.9</v>
      </c>
      <c r="I90" s="186">
        <f>+I83+I87</f>
        <v>109.9</v>
      </c>
      <c r="J90" s="147"/>
      <c r="K90" s="148"/>
      <c r="L90" s="148"/>
      <c r="M90" s="149"/>
      <c r="N90" s="150"/>
    </row>
    <row r="91" spans="1:16" ht="14.25" customHeight="1" x14ac:dyDescent="0.25">
      <c r="A91" s="61" t="s">
        <v>4</v>
      </c>
      <c r="B91" s="465" t="s">
        <v>13</v>
      </c>
      <c r="C91" s="466"/>
      <c r="D91" s="466"/>
      <c r="E91" s="466"/>
      <c r="F91" s="467"/>
      <c r="G91" s="195">
        <f>G90+G79</f>
        <v>495.29999999999995</v>
      </c>
      <c r="H91" s="196">
        <f>H90+H79</f>
        <v>784.1</v>
      </c>
      <c r="I91" s="197">
        <f>I90+I79</f>
        <v>1082.1000000000001</v>
      </c>
      <c r="J91" s="174"/>
      <c r="K91" s="175"/>
      <c r="L91" s="175"/>
      <c r="M91" s="176"/>
      <c r="N91" s="151"/>
    </row>
    <row r="92" spans="1:16" ht="14.25" customHeight="1" thickBot="1" x14ac:dyDescent="0.3">
      <c r="A92" s="137" t="s">
        <v>10</v>
      </c>
      <c r="B92" s="448" t="s">
        <v>19</v>
      </c>
      <c r="C92" s="449"/>
      <c r="D92" s="449"/>
      <c r="E92" s="449"/>
      <c r="F92" s="450"/>
      <c r="G92" s="188">
        <f t="shared" ref="G92:I92" si="2">+G91</f>
        <v>495.29999999999995</v>
      </c>
      <c r="H92" s="187">
        <f t="shared" si="2"/>
        <v>784.1</v>
      </c>
      <c r="I92" s="177">
        <f t="shared" si="2"/>
        <v>1082.1000000000001</v>
      </c>
      <c r="J92" s="178"/>
      <c r="K92" s="179"/>
      <c r="L92" s="180"/>
      <c r="M92" s="181"/>
      <c r="N92" s="151"/>
    </row>
    <row r="93" spans="1:16" ht="18.75" customHeight="1" x14ac:dyDescent="0.25">
      <c r="A93" s="495" t="s">
        <v>134</v>
      </c>
      <c r="B93" s="495"/>
      <c r="C93" s="495"/>
      <c r="D93" s="495"/>
      <c r="E93" s="495"/>
      <c r="F93" s="495"/>
      <c r="G93" s="495"/>
      <c r="H93" s="495"/>
      <c r="I93" s="495"/>
      <c r="J93" s="495"/>
      <c r="K93" s="259"/>
      <c r="L93" s="259"/>
      <c r="M93" s="259"/>
      <c r="N93" s="259"/>
    </row>
    <row r="94" spans="1:16" ht="14.25" customHeight="1" thickBot="1" x14ac:dyDescent="0.3">
      <c r="A94" s="444" t="s">
        <v>14</v>
      </c>
      <c r="B94" s="444"/>
      <c r="C94" s="444"/>
      <c r="D94" s="444"/>
      <c r="E94" s="444"/>
      <c r="F94" s="444"/>
      <c r="G94" s="444"/>
      <c r="H94" s="444"/>
      <c r="I94" s="444"/>
      <c r="J94" s="10"/>
      <c r="K94" s="10"/>
      <c r="L94" s="10"/>
      <c r="M94" s="10"/>
      <c r="N94" s="10"/>
    </row>
    <row r="95" spans="1:16" ht="90" customHeight="1" thickBot="1" x14ac:dyDescent="0.3">
      <c r="A95" s="399" t="s">
        <v>15</v>
      </c>
      <c r="B95" s="400"/>
      <c r="C95" s="400"/>
      <c r="D95" s="400"/>
      <c r="E95" s="400"/>
      <c r="F95" s="401"/>
      <c r="G95" s="73" t="s">
        <v>133</v>
      </c>
      <c r="H95" s="74" t="s">
        <v>61</v>
      </c>
      <c r="I95" s="72" t="s">
        <v>89</v>
      </c>
      <c r="J95" s="21"/>
      <c r="K95" s="21"/>
      <c r="L95" s="21"/>
      <c r="M95" s="21"/>
      <c r="N95" s="21"/>
    </row>
    <row r="96" spans="1:16" ht="16.5" customHeight="1" x14ac:dyDescent="0.25">
      <c r="A96" s="425" t="s">
        <v>31</v>
      </c>
      <c r="B96" s="426"/>
      <c r="C96" s="426"/>
      <c r="D96" s="426"/>
      <c r="E96" s="426"/>
      <c r="F96" s="427"/>
      <c r="G96" s="190">
        <f ca="1">SUM(G98:G100)</f>
        <v>457.70000000000005</v>
      </c>
      <c r="H96" s="62">
        <f>SUM(H98:H100)</f>
        <v>392.2</v>
      </c>
      <c r="I96" s="63">
        <f>SUM(I98:I100)</f>
        <v>446.4</v>
      </c>
      <c r="J96" s="21"/>
      <c r="K96" s="21"/>
      <c r="L96" s="21"/>
      <c r="M96" s="21"/>
      <c r="N96" s="21"/>
    </row>
    <row r="97" spans="1:14" ht="16.5" customHeight="1" x14ac:dyDescent="0.25">
      <c r="A97" s="428" t="s">
        <v>32</v>
      </c>
      <c r="B97" s="429"/>
      <c r="C97" s="429"/>
      <c r="D97" s="429"/>
      <c r="E97" s="429"/>
      <c r="F97" s="430"/>
      <c r="G97" s="191">
        <f ca="1">SUM(G98:G100)</f>
        <v>457.70000000000005</v>
      </c>
      <c r="H97" s="38">
        <f>SUM(H98:H99)</f>
        <v>392.2</v>
      </c>
      <c r="I97" s="36">
        <f>SUM(I98:I99)</f>
        <v>446.4</v>
      </c>
      <c r="J97" s="21"/>
      <c r="K97" s="21"/>
      <c r="L97" s="21"/>
      <c r="M97" s="21"/>
      <c r="N97" s="21"/>
    </row>
    <row r="98" spans="1:14" ht="14.25" customHeight="1" x14ac:dyDescent="0.25">
      <c r="A98" s="431" t="s">
        <v>16</v>
      </c>
      <c r="B98" s="432"/>
      <c r="C98" s="432"/>
      <c r="D98" s="432"/>
      <c r="E98" s="432"/>
      <c r="F98" s="433"/>
      <c r="G98" s="192">
        <f ca="1">SUMIF(F16:F97,"sb",G16:G89)</f>
        <v>338.3</v>
      </c>
      <c r="H98" s="35">
        <f>SUMIF(F16:F89,"sb",H16:H89)</f>
        <v>392.2</v>
      </c>
      <c r="I98" s="47">
        <f>SUMIF(F16:F89,"sb",I16:I89)</f>
        <v>446.4</v>
      </c>
      <c r="J98" s="22"/>
      <c r="K98" s="22"/>
      <c r="L98" s="22"/>
      <c r="M98" s="22"/>
      <c r="N98" s="22"/>
    </row>
    <row r="99" spans="1:14" ht="39.75" customHeight="1" x14ac:dyDescent="0.25">
      <c r="A99" s="431" t="s">
        <v>99</v>
      </c>
      <c r="B99" s="432"/>
      <c r="C99" s="432"/>
      <c r="D99" s="432"/>
      <c r="E99" s="432"/>
      <c r="F99" s="433"/>
      <c r="G99" s="192">
        <f>SUMIF(F18:F90,"sb(esa)",G18:G90)</f>
        <v>7.3</v>
      </c>
      <c r="H99" s="35">
        <f>SUMIF(F18:F90,"sb(esa)",H18:H90)</f>
        <v>0</v>
      </c>
      <c r="I99" s="47">
        <f>SUMIF(F18:F90,"sb(esa)",I18:I90)</f>
        <v>0</v>
      </c>
      <c r="J99" s="22"/>
      <c r="K99" s="22"/>
      <c r="L99" s="22"/>
      <c r="M99" s="22"/>
      <c r="N99" s="22"/>
    </row>
    <row r="100" spans="1:14" ht="19.8" customHeight="1" x14ac:dyDescent="0.25">
      <c r="A100" s="431" t="s">
        <v>78</v>
      </c>
      <c r="B100" s="432"/>
      <c r="C100" s="432"/>
      <c r="D100" s="432"/>
      <c r="E100" s="432"/>
      <c r="F100" s="433"/>
      <c r="G100" s="192">
        <f>SUMIF(F19:F91,"sb(vb)",G19:G91)</f>
        <v>112.1</v>
      </c>
      <c r="H100" s="35">
        <f>SUMIF(F19:F91,"sb(vb)",H19:H91)</f>
        <v>0</v>
      </c>
      <c r="I100" s="47">
        <f>SUMIF(F19:F91,"sb(vb)",I19:I91)</f>
        <v>0</v>
      </c>
      <c r="J100" s="22"/>
      <c r="K100" s="22"/>
      <c r="L100" s="22"/>
      <c r="M100" s="22"/>
      <c r="N100" s="22"/>
    </row>
    <row r="101" spans="1:14" ht="14.25" customHeight="1" x14ac:dyDescent="0.25">
      <c r="A101" s="445" t="s">
        <v>30</v>
      </c>
      <c r="B101" s="446"/>
      <c r="C101" s="446"/>
      <c r="D101" s="446"/>
      <c r="E101" s="446"/>
      <c r="F101" s="447"/>
      <c r="G101" s="216">
        <f>G102+G103</f>
        <v>37.6</v>
      </c>
      <c r="H101" s="217">
        <f>H102+H103</f>
        <v>391.9</v>
      </c>
      <c r="I101" s="218">
        <f>I102+I103</f>
        <v>635.69999999999993</v>
      </c>
      <c r="J101" s="22"/>
      <c r="K101" s="22"/>
      <c r="L101" s="22"/>
      <c r="M101" s="22"/>
      <c r="N101" s="22"/>
    </row>
    <row r="102" spans="1:14" ht="14.25" customHeight="1" x14ac:dyDescent="0.25">
      <c r="A102" s="441" t="s">
        <v>109</v>
      </c>
      <c r="B102" s="442"/>
      <c r="C102" s="442"/>
      <c r="D102" s="442"/>
      <c r="E102" s="442"/>
      <c r="F102" s="443"/>
      <c r="G102" s="219">
        <f>SUMIF(F18:F90,"es",G18:G90)</f>
        <v>37.6</v>
      </c>
      <c r="H102" s="220">
        <f>SUMIF(F18:F90,"es",H18:H90)</f>
        <v>282</v>
      </c>
      <c r="I102" s="215">
        <f>SUMIF(F18:F90,"es",I18:I90)</f>
        <v>525.79999999999995</v>
      </c>
      <c r="J102" s="22"/>
      <c r="K102" s="22"/>
      <c r="L102" s="22"/>
      <c r="M102" s="22"/>
      <c r="N102" s="22"/>
    </row>
    <row r="103" spans="1:14" ht="14.25" customHeight="1" x14ac:dyDescent="0.25">
      <c r="A103" s="441" t="s">
        <v>120</v>
      </c>
      <c r="B103" s="442"/>
      <c r="C103" s="442"/>
      <c r="D103" s="442"/>
      <c r="E103" s="442"/>
      <c r="F103" s="443"/>
      <c r="G103" s="219">
        <f>SUMIF(F19:F91,"lrvb",G19:G91)</f>
        <v>0</v>
      </c>
      <c r="H103" s="220">
        <f>SUMIF(F19:F91,"lrvb",H19:H91)</f>
        <v>109.9</v>
      </c>
      <c r="I103" s="215">
        <f>SUMIF(F19:F91,"lrvb",I19:I91)</f>
        <v>109.9</v>
      </c>
      <c r="J103" s="22"/>
      <c r="K103" s="22"/>
      <c r="L103" s="22"/>
      <c r="M103" s="22"/>
      <c r="N103" s="22"/>
    </row>
    <row r="104" spans="1:14" ht="14.25" customHeight="1" thickBot="1" x14ac:dyDescent="0.3">
      <c r="A104" s="422" t="s">
        <v>11</v>
      </c>
      <c r="B104" s="423"/>
      <c r="C104" s="423"/>
      <c r="D104" s="423"/>
      <c r="E104" s="423"/>
      <c r="F104" s="424"/>
      <c r="G104" s="182">
        <f ca="1">+G96+G101</f>
        <v>495.30000000000007</v>
      </c>
      <c r="H104" s="34">
        <f>+H96+H101</f>
        <v>784.09999999999991</v>
      </c>
      <c r="I104" s="37">
        <f>+I96+I101</f>
        <v>1082.0999999999999</v>
      </c>
      <c r="J104" s="21"/>
      <c r="K104" s="21"/>
      <c r="L104" s="21"/>
      <c r="M104" s="21"/>
      <c r="N104" s="21"/>
    </row>
    <row r="105" spans="1:14" ht="12.75" customHeight="1" x14ac:dyDescent="0.25">
      <c r="E105" s="345" t="s">
        <v>27</v>
      </c>
      <c r="F105" s="345"/>
      <c r="G105" s="117"/>
      <c r="H105" s="117"/>
      <c r="I105" s="117"/>
    </row>
    <row r="106" spans="1:14" x14ac:dyDescent="0.25">
      <c r="G106" s="118"/>
      <c r="H106" s="118"/>
      <c r="I106" s="118"/>
    </row>
  </sheetData>
  <mergeCells count="90">
    <mergeCell ref="D54:D57"/>
    <mergeCell ref="D58:D60"/>
    <mergeCell ref="J63:J64"/>
    <mergeCell ref="D61:D62"/>
    <mergeCell ref="D74:D75"/>
    <mergeCell ref="H65:H66"/>
    <mergeCell ref="I65:I66"/>
    <mergeCell ref="J65:J67"/>
    <mergeCell ref="D68:D69"/>
    <mergeCell ref="G68:G69"/>
    <mergeCell ref="H68:H69"/>
    <mergeCell ref="I68:I69"/>
    <mergeCell ref="J69:J70"/>
    <mergeCell ref="D65:D67"/>
    <mergeCell ref="F65:F66"/>
    <mergeCell ref="G65:G66"/>
    <mergeCell ref="D76:D77"/>
    <mergeCell ref="J81:J83"/>
    <mergeCell ref="J1:M1"/>
    <mergeCell ref="A4:M4"/>
    <mergeCell ref="A5:M5"/>
    <mergeCell ref="A6:M6"/>
    <mergeCell ref="K8:M8"/>
    <mergeCell ref="I9:I11"/>
    <mergeCell ref="J9:M9"/>
    <mergeCell ref="J10:J11"/>
    <mergeCell ref="K10:M10"/>
    <mergeCell ref="A12:M12"/>
    <mergeCell ref="E9:E11"/>
    <mergeCell ref="F9:F11"/>
    <mergeCell ref="D52:D53"/>
    <mergeCell ref="G9:G11"/>
    <mergeCell ref="H9:H11"/>
    <mergeCell ref="A9:A11"/>
    <mergeCell ref="B9:B11"/>
    <mergeCell ref="C9:C11"/>
    <mergeCell ref="D9:D11"/>
    <mergeCell ref="D21:D22"/>
    <mergeCell ref="E21:E22"/>
    <mergeCell ref="F21:F22"/>
    <mergeCell ref="A13:M13"/>
    <mergeCell ref="B14:M14"/>
    <mergeCell ref="C15:J15"/>
    <mergeCell ref="D17:D19"/>
    <mergeCell ref="E17:E19"/>
    <mergeCell ref="F18:F19"/>
    <mergeCell ref="K29:K30"/>
    <mergeCell ref="L29:L30"/>
    <mergeCell ref="M29:M30"/>
    <mergeCell ref="D31:D33"/>
    <mergeCell ref="D23:D24"/>
    <mergeCell ref="D28:D30"/>
    <mergeCell ref="F28:F29"/>
    <mergeCell ref="J29:J30"/>
    <mergeCell ref="D42:D43"/>
    <mergeCell ref="F43:F45"/>
    <mergeCell ref="D46:D48"/>
    <mergeCell ref="D49:D51"/>
    <mergeCell ref="N31:P31"/>
    <mergeCell ref="D37:D38"/>
    <mergeCell ref="E37:E38"/>
    <mergeCell ref="J37:J38"/>
    <mergeCell ref="D39:D40"/>
    <mergeCell ref="K88:K89"/>
    <mergeCell ref="L88:L89"/>
    <mergeCell ref="M88:M89"/>
    <mergeCell ref="C90:F90"/>
    <mergeCell ref="D84:D87"/>
    <mergeCell ref="D88:D89"/>
    <mergeCell ref="F88:F89"/>
    <mergeCell ref="J88:J89"/>
    <mergeCell ref="A103:F103"/>
    <mergeCell ref="A104:F104"/>
    <mergeCell ref="J86:J87"/>
    <mergeCell ref="A101:F101"/>
    <mergeCell ref="A93:J93"/>
    <mergeCell ref="B91:F91"/>
    <mergeCell ref="B92:F92"/>
    <mergeCell ref="A94:I94"/>
    <mergeCell ref="A95:F95"/>
    <mergeCell ref="A100:F100"/>
    <mergeCell ref="C79:F79"/>
    <mergeCell ref="C80:J80"/>
    <mergeCell ref="D81:D83"/>
    <mergeCell ref="A102:F102"/>
    <mergeCell ref="E82:E83"/>
    <mergeCell ref="A96:F96"/>
    <mergeCell ref="A97:F97"/>
    <mergeCell ref="A98:F98"/>
    <mergeCell ref="A99:F99"/>
  </mergeCells>
  <pageMargins left="0.78740157480314965" right="0.39370078740157483" top="0.39370078740157483" bottom="0.39370078740157483" header="0" footer="0"/>
  <pageSetup paperSize="9" scale="76" orientation="portrait" r:id="rId1"/>
  <rowBreaks count="2" manualBreakCount="2">
    <brk id="38" max="12" man="1"/>
    <brk id="72" max="12" man="1"/>
  </rowBreaks>
  <colBreaks count="1" manualBreakCount="1">
    <brk id="1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9 programa</vt:lpstr>
      <vt:lpstr>'9 programa'!Print_Area</vt:lpstr>
      <vt:lpstr>'9 programa'!Print_Titles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Cepiene</dc:creator>
  <cp:lastModifiedBy>Asta Česnauskienė</cp:lastModifiedBy>
  <cp:lastPrinted>2023-10-03T06:39:28Z</cp:lastPrinted>
  <dcterms:created xsi:type="dcterms:W3CDTF">2015-10-15T13:35:41Z</dcterms:created>
  <dcterms:modified xsi:type="dcterms:W3CDTF">2023-10-26T05:09:22Z</dcterms:modified>
</cp:coreProperties>
</file>