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MVP PLANAI\2023 MVP\12. Keitimas (spalis po tarybos, STR3-31)\"/>
    </mc:Choice>
  </mc:AlternateContent>
  <xr:revisionPtr revIDLastSave="0" documentId="13_ncr:1_{A69E8483-87C7-4313-A88B-C9C9266F32CB}" xr6:coauthVersionLast="47" xr6:coauthVersionMax="47" xr10:uidLastSave="{00000000-0000-0000-0000-000000000000}"/>
  <bookViews>
    <workbookView xWindow="28680" yWindow="-120" windowWidth="38640" windowHeight="21120" tabRatio="845" xr2:uid="{00000000-000D-0000-FFFF-FFFF00000000}"/>
  </bookViews>
  <sheets>
    <sheet name="9 programa MVP" sheetId="44" r:id="rId1"/>
  </sheets>
  <definedNames>
    <definedName name="_xlnm.Print_Area" localSheetId="0">'9 programa MVP'!$A$1:$K$94</definedName>
    <definedName name="_xlnm.Print_Titles" localSheetId="0">'9 programa MVP'!$10:$12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2" i="44" l="1"/>
  <c r="I51" i="44"/>
  <c r="I35" i="44"/>
  <c r="I89" i="44"/>
  <c r="I55" i="44"/>
  <c r="I33" i="44"/>
  <c r="I29" i="44"/>
  <c r="I24" i="44"/>
  <c r="I18" i="44"/>
  <c r="I65" i="44" l="1"/>
  <c r="I70" i="44" l="1"/>
  <c r="I61" i="44" l="1"/>
  <c r="I71" i="44" l="1"/>
  <c r="I36" i="44" l="1"/>
  <c r="I31" i="44"/>
  <c r="I91" i="44"/>
  <c r="I90" i="44" s="1"/>
  <c r="I87" i="44"/>
  <c r="I88" i="44"/>
  <c r="I74" i="44"/>
  <c r="I54" i="44"/>
  <c r="I57" i="44"/>
  <c r="I85" i="44" l="1"/>
  <c r="I86" i="44"/>
  <c r="I66" i="44"/>
  <c r="I78" i="44"/>
  <c r="I92" i="44"/>
  <c r="I79" i="44" l="1"/>
  <c r="I80" i="4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Asta Česnauskienė</author>
    <author>Snieguole Kacerauskaite</author>
    <author>Aiste Andruskeviciute</author>
    <author>Audra Cepiene</author>
  </authors>
  <commentList>
    <comment ref="F17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 xml:space="preserve">P-2.5.2.5 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9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 xml:space="preserve">P-2.5.2.5
</t>
        </r>
      </text>
    </comment>
    <comment ref="F33" authorId="0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 xml:space="preserve">P-1.1.3.1
</t>
        </r>
      </text>
    </comment>
    <comment ref="K33" authorId="0" shapeId="0" xr:uid="{00000000-0006-0000-0000-000004000000}">
      <text>
        <r>
          <rPr>
            <sz val="9"/>
            <color indexed="81"/>
            <rFont val="Tahoma"/>
            <family val="2"/>
            <charset val="186"/>
          </rPr>
          <t>Nuo 2023 m. sausio iki birželio mėn. bus apmokamos stipendijos, kurios buvo patvirtintos 2022 m., tai 40 stipendijų x 100 Eur x 6 mėn. = 24 000 Eur
Nuo rugsėjo bus mažinamas skaičius, bet didinama suma. 30 stipendijų x 150 Eur x 4 mėn.= 18 000 Eur.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34" authorId="0" shapeId="0" xr:uid="{00000000-0006-0000-0000-000005000000}">
      <text>
        <r>
          <rPr>
            <sz val="9"/>
            <color indexed="81"/>
            <rFont val="Tahoma"/>
            <family val="2"/>
            <charset val="186"/>
          </rPr>
          <t xml:space="preserve">P-2.5.2.5
</t>
        </r>
      </text>
    </comment>
    <comment ref="F35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 xml:space="preserve">P-2.5.2.5
</t>
        </r>
      </text>
    </comment>
    <comment ref="F37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 xml:space="preserve">P-2.5.2.1
</t>
        </r>
      </text>
    </comment>
    <comment ref="F52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186"/>
          </rPr>
          <t>5.2. Bendradarbiavimo su Klaipėdos miesto aukštosiomis mokyklomis stiprinimas</t>
        </r>
        <r>
          <rPr>
            <sz val="9"/>
            <color indexed="81"/>
            <rFont val="Tahoma"/>
            <family val="2"/>
            <charset val="186"/>
          </rPr>
          <t xml:space="preserve">
5.2.4. Premijų už miestui aktualius ir pritaikomuosius darbus skyrimas Klaipėdos aukštųjų mokyklų absolventams, vnt.</t>
        </r>
      </text>
    </comment>
    <comment ref="F53" authorId="0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 xml:space="preserve">P-1.1.3.1
</t>
        </r>
      </text>
    </comment>
    <comment ref="F56" authorId="0" shapeId="0" xr:uid="{00000000-0006-0000-0000-00000A000000}">
      <text>
        <r>
          <rPr>
            <sz val="9"/>
            <color indexed="81"/>
            <rFont val="Tahoma"/>
            <family val="2"/>
            <charset val="186"/>
          </rPr>
          <t xml:space="preserve">P-2.6.4.3
</t>
        </r>
      </text>
    </comment>
    <comment ref="F62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 xml:space="preserve">P-2.4.3.2
</t>
        </r>
      </text>
    </comment>
    <comment ref="F69" authorId="0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 xml:space="preserve">P-2.6.4.1
</t>
        </r>
      </text>
    </comment>
    <comment ref="F71" authorId="1" shapeId="0" xr:uid="{00000000-0006-0000-0000-00000D000000}">
      <text>
        <r>
          <rPr>
            <b/>
            <sz val="9"/>
            <color indexed="81"/>
            <rFont val="Tahoma"/>
            <family val="2"/>
            <charset val="186"/>
          </rPr>
          <t>3.3. Klaipėdos miesto integruotos teritorijų programos įgyvendinimas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72" authorId="2" shapeId="0" xr:uid="{00000000-0006-0000-0000-00000E000000}">
      <text>
        <r>
          <rPr>
            <sz val="9"/>
            <color indexed="81"/>
            <rFont val="Tahoma"/>
            <family val="2"/>
            <charset val="186"/>
          </rPr>
          <t xml:space="preserve">KEPS 1.3. Išvystyti smulkiam verslui palankią ekosistemą </t>
        </r>
      </text>
    </comment>
    <comment ref="F75" authorId="3" shapeId="0" xr:uid="{00000000-0006-0000-0000-00000F000000}">
      <text>
        <r>
          <rPr>
            <b/>
            <sz val="9"/>
            <color indexed="81"/>
            <rFont val="Tahoma"/>
            <family val="2"/>
            <charset val="186"/>
          </rPr>
          <t>P1,</t>
        </r>
        <r>
          <rPr>
            <sz val="9"/>
            <color indexed="81"/>
            <rFont val="Tahoma"/>
            <family val="2"/>
            <charset val="186"/>
          </rPr>
          <t xml:space="preserve"> 3.2.1. Patvirtinta dalyvaujamojo biudžeto koncepcija ir metodika
</t>
        </r>
      </text>
    </comment>
    <comment ref="F76" authorId="0" shapeId="0" xr:uid="{00000000-0006-0000-0000-000010000000}">
      <text>
        <r>
          <rPr>
            <sz val="9"/>
            <color indexed="81"/>
            <rFont val="Tahoma"/>
            <family val="2"/>
            <charset val="186"/>
          </rPr>
          <t xml:space="preserve">P-2.6.4.3
</t>
        </r>
      </text>
    </comment>
  </commentList>
</comments>
</file>

<file path=xl/sharedStrings.xml><?xml version="1.0" encoding="utf-8"?>
<sst xmlns="http://schemas.openxmlformats.org/spreadsheetml/2006/main" count="249" uniqueCount="132">
  <si>
    <t>Uždavinio kodas</t>
  </si>
  <si>
    <t>Priemonės kodas</t>
  </si>
  <si>
    <t>Pavadinimas</t>
  </si>
  <si>
    <t>Finansavimo šaltinis</t>
  </si>
  <si>
    <t>01</t>
  </si>
  <si>
    <t>SB</t>
  </si>
  <si>
    <t>02</t>
  </si>
  <si>
    <t>03</t>
  </si>
  <si>
    <t>04</t>
  </si>
  <si>
    <t>05</t>
  </si>
  <si>
    <t>09</t>
  </si>
  <si>
    <t>Iš viso:</t>
  </si>
  <si>
    <t>Iš viso uždaviniui:</t>
  </si>
  <si>
    <t>Iš viso tikslui:</t>
  </si>
  <si>
    <t>Finansavimo šaltinių suvestinė</t>
  </si>
  <si>
    <t>Finansavimo šaltiniai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</si>
  <si>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</si>
  <si>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t xml:space="preserve"> TIKSLŲ, UŽDAVINIŲ, PRIEMONIŲ, PRIEMONIŲ IŠLAIDŲ IR PRODUKTO KRITERIJŲ SUVESTINĖ</t>
  </si>
  <si>
    <t>tūkst. Eur</t>
  </si>
  <si>
    <t xml:space="preserve">Iš viso  programai: </t>
  </si>
  <si>
    <t>Priemonės pavadinimas</t>
  </si>
  <si>
    <t>Aktyvinti  jaunimo ir su jaunimu dirbančių organizacijų veiklą</t>
  </si>
  <si>
    <t>Jaunimo ir su jaunimu dirbančių organizacijų bei jų iniciatyvų skatinimаs:</t>
  </si>
  <si>
    <t>Iš dalies finansuota projektų, skaičius</t>
  </si>
  <si>
    <t>Iš viso priemonei:</t>
  </si>
  <si>
    <t>Paskirta piniginių stipendijų, skaičius</t>
  </si>
  <si>
    <t>Premijų už miestui aktualius ir pritaikomuosius darbus skyrimas Klaipėdos aukštųjų mokyklų absolventams</t>
  </si>
  <si>
    <t>Paskirtа premijų, skaičius</t>
  </si>
  <si>
    <t>_____________________________________</t>
  </si>
  <si>
    <t>P1</t>
  </si>
  <si>
    <t>ES</t>
  </si>
  <si>
    <t>KITI ŠALTINIAI, IŠ VISO:</t>
  </si>
  <si>
    <t>SAVIVALDYBĖS LĖŠOS, IŠ VISO:</t>
  </si>
  <si>
    <t>Savivaldybės biudžetas, iš jo:</t>
  </si>
  <si>
    <t>Jaunimo ir bendruomenių reikalų koordinavimo grupė</t>
  </si>
  <si>
    <t>Dalyvavimas Vakarų Lietuvos regiono renginyje „Jaunimo vasaros akademija“</t>
  </si>
  <si>
    <t xml:space="preserve">Dalyvių skaičius išvažiuojamajame renginyje, vnt. </t>
  </si>
  <si>
    <t>Dalyvauta tarptautiniuose renginiuose, renginių skaičius</t>
  </si>
  <si>
    <t>Dalyvių skaičius tarptautiniuose renginiuose, vnt.</t>
  </si>
  <si>
    <t>Dalyvauta nacionaliniuose renginiuose, renginių skaičius</t>
  </si>
  <si>
    <t>Dalyvių skaičius nacionaliniuose renginiuose, vnt.</t>
  </si>
  <si>
    <t>06</t>
  </si>
  <si>
    <t>Jaunimo iniciatyvų ir programų dalinis finansavimas</t>
  </si>
  <si>
    <t>Jaunimo organizacijų stiprinimo ir jaunimo politikos plėtojimo programos dalinis finansavimas</t>
  </si>
  <si>
    <t>Jaunimo savanoriškos tarnybos įgyvendinimo Klaipėdos mieste programos dalinis finansavimas</t>
  </si>
  <si>
    <t>Vietos bendruomenių savivaldos programos įgyvendinimas</t>
  </si>
  <si>
    <t>P6</t>
  </si>
  <si>
    <t xml:space="preserve">Klaipėdos miesto integruotų investicijų teritorijos vietos veiklos grupės 2016–2022 metų vietos plėtros įgyvendinimas ir veiklų administravimas </t>
  </si>
  <si>
    <t>Vykdoma projektų, skaičius</t>
  </si>
  <si>
    <t>Klaipėdos miesto kasmetiniai renginiai jaunimui</t>
  </si>
  <si>
    <t>Kurti pažangią ir pilietišką visuomenę, skatinant jaunimo, su jaunimu dirbančių ir bendruomeninių organizacijų veiklą, iniciatyvas ir dalyvavimą visuomeninėje veikloje</t>
  </si>
  <si>
    <t>07</t>
  </si>
  <si>
    <t xml:space="preserve">Aktyvinti bendruomenių veiklą </t>
  </si>
  <si>
    <t>Dalyvaujamojo biudžeto iniciatyvos įgyvendinimas</t>
  </si>
  <si>
    <t>Jaunimo ir bendruomenių reikalų koordinavimo grupė, vyr. patarėjas D. Petrolevičius</t>
  </si>
  <si>
    <t>09. Jaunimo ir bendruomenių politikos plėtros programa</t>
  </si>
  <si>
    <t>Iš dalies finansuota programų projektų, skaičius</t>
  </si>
  <si>
    <t>Atstovavimas Klaipėdos miestui  tarptautiniuose ir nacionaliniuose jaunimo renginiuose</t>
  </si>
  <si>
    <t>Įgyvendinta mokinių iniciatyvų, skaičius</t>
  </si>
  <si>
    <t>JAUNIMO IR BENDRUOMENIŲ POLITIKOS PLĖTROS PROGRAMOS (NR. 09)</t>
  </si>
  <si>
    <t>Veiklos plano tikslo kodas</t>
  </si>
  <si>
    <t>Papriemonės kodas</t>
  </si>
  <si>
    <t>Priemonės požymis*</t>
  </si>
  <si>
    <t>Vykdytojas (skyrius/asmuo)</t>
  </si>
  <si>
    <t>Produkto kriterijaus</t>
  </si>
  <si>
    <t>2023-ieji metai</t>
  </si>
  <si>
    <t>planas</t>
  </si>
  <si>
    <t>Ekspertų skaičius, vnt.</t>
  </si>
  <si>
    <t>Dalyvauta mokyklų, skaičius</t>
  </si>
  <si>
    <t>PI</t>
  </si>
  <si>
    <t>P</t>
  </si>
  <si>
    <t>T</t>
  </si>
  <si>
    <t>N</t>
  </si>
  <si>
    <t>Viešinimo paketų skaičius</t>
  </si>
  <si>
    <t>Kompetencijų didinimo veiklų skaičius</t>
  </si>
  <si>
    <t>P    T</t>
  </si>
  <si>
    <t>Suorganizuotų renginių, skaičius</t>
  </si>
  <si>
    <t>Organizuotas idėjų atrankos konkursas, vnt.</t>
  </si>
  <si>
    <t>Informacijos apie jaunimo veiklą sklaida, nevyriausybinių organizacijų kompetencijų didinimas ir naujų įgūdžių suteikimas</t>
  </si>
  <si>
    <t>Parengta tyrimų, skaičius</t>
  </si>
  <si>
    <r>
      <t xml:space="preserve">Stipendijų skyrimas </t>
    </r>
    <r>
      <rPr>
        <sz val="10"/>
        <rFont val="Times New Roman"/>
        <family val="1"/>
        <charset val="186"/>
      </rPr>
      <t xml:space="preserve">Klaipėdos aukštųjų mokyklų 1 kurso studentams </t>
    </r>
  </si>
  <si>
    <r>
      <t>Mokinių dalyvaujam</t>
    </r>
    <r>
      <rPr>
        <sz val="10"/>
        <rFont val="Times New Roman"/>
        <family val="1"/>
        <charset val="186"/>
      </rPr>
      <t>ojo biudžet</t>
    </r>
    <r>
      <rPr>
        <sz val="10"/>
        <rFont val="Times New Roman"/>
        <family val="1"/>
        <charset val="186"/>
      </rPr>
      <t>o iniciatyvos įgyvendinimas</t>
    </r>
  </si>
  <si>
    <t>P   T</t>
  </si>
  <si>
    <t xml:space="preserve">  P1   </t>
  </si>
  <si>
    <t>Jaunimo vasaros užimtumo ir integracijos į darbo rinką programos vykdymas</t>
  </si>
  <si>
    <t>Darbdavių, dalyvaujančių programoje, skaičius</t>
  </si>
  <si>
    <t>Mokinių, dirbančių pagal programą, skaičius</t>
  </si>
  <si>
    <t>03 Strateginis tikslas.  Užtikrinti gyventojams aukštą švietimo, kultūros, socialinių, sporto ir sveikatos apsaugos paslaugų kokybę ir prieinamumą</t>
  </si>
  <si>
    <t>Klaipėdos jaunimo situacijos tyrimo parengimas</t>
  </si>
  <si>
    <t>Tarptautinio CERV programos projekto „Skaitmeninis dalyvavimas V2.0 – DCP V.2.0“ (DIGITAL CIVIC PARTICIPATION V2.0 – DCP V.2.0) įgyvendinimas</t>
  </si>
  <si>
    <t>SB(ESA)</t>
  </si>
  <si>
    <t>Suorganizuota dirbtuvių, vnt.</t>
  </si>
  <si>
    <t>Dalyvauta tarptautiniuose vizituose, vnt.</t>
  </si>
  <si>
    <t>Parengtas tyrimas, vnt.</t>
  </si>
  <si>
    <r>
      <t xml:space="preserve">Savivaldybės biudžeto apyvartos lėšos Europos Sąjungos finansinės paramos programų laikinam lėšų stygiui dengti  </t>
    </r>
    <r>
      <rPr>
        <b/>
        <sz val="10"/>
        <rFont val="Times New Roman"/>
        <family val="1"/>
        <charset val="186"/>
      </rPr>
      <t>SB(ESA)</t>
    </r>
  </si>
  <si>
    <t>Atviro darbo su jaunimu Klaipėdos mieste programos dalinis finansavimas</t>
  </si>
  <si>
    <t>Iš dalies finansuota programų projektų, vnt.</t>
  </si>
  <si>
    <t>Darbo su jaunimu gatvėje Klaipėdos mieste programos dalinis finansavimas</t>
  </si>
  <si>
    <t>Unikalių jaunų žmonių, su kuriais palaikomas reguliarus kontaktas vykdant darbą su jaunimu gatvėje, skaičius</t>
  </si>
  <si>
    <t>Bendras jaunų žmonių, su kuriais palaikomas reguliarus kontaktas vykdant darbą su jaunimu gatvėje, skaičius</t>
  </si>
  <si>
    <t>Tarptautinių vizitų skaičius</t>
  </si>
  <si>
    <t>Suorganizuota tarptautinių jaunimo forumų, vnt.</t>
  </si>
  <si>
    <t>Įvertinta projektų paraiškų, skaičius</t>
  </si>
  <si>
    <t>Savanorių, pasirašiusių sutartis, skaičius</t>
  </si>
  <si>
    <r>
      <rPr>
        <sz val="10"/>
        <rFont val="Times New Roman"/>
        <family val="1"/>
        <charset val="186"/>
      </rPr>
      <t>Europos Sąjungos paramos lėšos</t>
    </r>
    <r>
      <rPr>
        <b/>
        <sz val="10"/>
        <rFont val="Times New Roman"/>
        <family val="1"/>
        <charset val="186"/>
      </rPr>
      <t xml:space="preserve"> ES</t>
    </r>
  </si>
  <si>
    <t>Unikalių lankytojų atviroje jaunimo erdvėje arba atvirame jaunimo centre skaičius</t>
  </si>
  <si>
    <t>Gyvenamųjų rajonų, kuriuose vykdomas darbas su jaunimu gatvėje, skaičius</t>
  </si>
  <si>
    <t>Suorganizuota baigiamoji projekto konferencija, vnt.</t>
  </si>
  <si>
    <t>Atlikta gyventojų apklausa, vnt.</t>
  </si>
  <si>
    <t xml:space="preserve">PI </t>
  </si>
  <si>
    <t>Tarptautinio Erasmus+ programos projekto „Jaunimo forumas Baltijos šalyse“ („Youth forum in Baltic states“) įgyvendinimas</t>
  </si>
  <si>
    <t>Tyrimų, analizių, susijusių su jaunimo politika, bendruomenėmis ar lygių galimybių užtikrinimu, parengimas:</t>
  </si>
  <si>
    <t>Tarptautinio ir nacionalinio bendradarbiavimo plėtojimas:</t>
  </si>
  <si>
    <t>Jaunimo pritraukimas į Klaipėdos miestą:</t>
  </si>
  <si>
    <t xml:space="preserve">2023 M. KLAIPĖDOS MIESTO SAVIVALDYBĖS </t>
  </si>
  <si>
    <t>2023 m. asignavimų planas**</t>
  </si>
  <si>
    <t xml:space="preserve">PATVIRTINTA
Klaipėdos miesto savivaldybės administracijos direktoriaus </t>
  </si>
  <si>
    <t>* N – nauja priemonė, T – tęstinė priemonė, I – investicijų projektas.</t>
  </si>
  <si>
    <t>Parengta pasiūlymų Savivaldybės tarybai, vnt.</t>
  </si>
  <si>
    <t>2023 m. vasario 7 d. įsakymu Nr. AD1-184</t>
  </si>
  <si>
    <t>Jaunimo centro veiklų, nesusijusių su neformaliuoju ugdymu, perdavimo nevyriausybinių organizacijų sektoriui galimybių analizės atlikimas</t>
  </si>
  <si>
    <t>Vyr. patarėjas D. Petrolevičius</t>
  </si>
  <si>
    <t>Atlikta galimybių analizė, vnt.</t>
  </si>
  <si>
    <t>Tarptautinio CERV programos projekto „Mobilizuoti Europą=Įsitraukti kartu“ („MEET“) įgyvendinimas</t>
  </si>
  <si>
    <t>Suorganizuotas Demokratijos festivalis jaunimui, vnt.</t>
  </si>
  <si>
    <t>SB(VB)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</si>
  <si>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</si>
  <si>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Tarptautinio Erasmus+ programos projekto „Jaunimo tarybų dalyvavimas Europoje“ (angl. „Youth council participation in Europe“) įgyvendinimas</t>
  </si>
  <si>
    <t>Tarptautinio URBACT programos projekto „Kita karta – jaunimo darbas“ (angl. „NextGen YouthWork“) įgyvendinimas</t>
  </si>
  <si>
    <t>Suorganizuoti vietos veiklos grupės susitikimai, skaičius</t>
  </si>
  <si>
    <t>** Pagal Klaipėdos miesto savivaldybės tarybos sprendimus: 2023-01-26 Nr. T2-14, 2023-06-22 Nr. T2-144, 2023-10-26 Nr. T2-277.</t>
  </si>
  <si>
    <t xml:space="preserve">(Klaipėdos miesto savivaldybės administracijos direktoriaus 
2023 m. lapkričio 6 d. įsakymo Nr. AD1-1150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</si>
</sst>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8" fillId="0" borderId="0"/>
  </cellStyleXfs>
  <cellXfs count="388">
    <xf numFmtId="0" fontId="0" fillId="0" borderId="0" xfId="0"/>
    <xf numFmtId="11" fontId="4" fillId="0" borderId="0" xfId="0" applyNumberFormat="1" applyFont="1"/>
    <xf numFmtId="11" fontId="4" fillId="0" borderId="0" xfId="0" applyNumberFormat="1" applyFont="1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3" fontId="4" fillId="0" borderId="0" xfId="0" applyNumberFormat="1" applyFont="1"/>
    <xf numFmtId="3" fontId="10" fillId="0" borderId="0" xfId="0" applyNumberFormat="1" applyFont="1"/>
    <xf numFmtId="11" fontId="3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4" fillId="0" borderId="0" xfId="0" applyNumberFormat="1" applyFont="1" applyBorder="1"/>
    <xf numFmtId="49" fontId="2" fillId="0" borderId="11" xfId="0" applyNumberFormat="1" applyFont="1" applyBorder="1" applyAlignment="1">
      <alignment vertical="top"/>
    </xf>
    <xf numFmtId="49" fontId="1" fillId="0" borderId="12" xfId="0" applyNumberFormat="1" applyFont="1" applyBorder="1" applyAlignment="1">
      <alignment horizontal="center" vertical="top"/>
    </xf>
    <xf numFmtId="3" fontId="2" fillId="3" borderId="50" xfId="0" applyNumberFormat="1" applyFont="1" applyFill="1" applyBorder="1" applyAlignment="1">
      <alignment vertical="top" wrapText="1"/>
    </xf>
    <xf numFmtId="11" fontId="2" fillId="2" borderId="11" xfId="0" applyNumberFormat="1" applyFont="1" applyFill="1" applyBorder="1" applyAlignment="1">
      <alignment horizontal="center" vertical="top"/>
    </xf>
    <xf numFmtId="49" fontId="1" fillId="0" borderId="35" xfId="0" applyNumberFormat="1" applyFont="1" applyBorder="1" applyAlignment="1">
      <alignment horizontal="center" vertical="top"/>
    </xf>
    <xf numFmtId="11" fontId="5" fillId="2" borderId="19" xfId="0" applyNumberFormat="1" applyFont="1" applyFill="1" applyBorder="1" applyAlignment="1">
      <alignment horizontal="center" vertical="top"/>
    </xf>
    <xf numFmtId="49" fontId="1" fillId="0" borderId="20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3" fontId="2" fillId="3" borderId="38" xfId="0" applyNumberFormat="1" applyFont="1" applyFill="1" applyBorder="1" applyAlignment="1">
      <alignment vertical="top" wrapText="1"/>
    </xf>
    <xf numFmtId="49" fontId="2" fillId="0" borderId="12" xfId="0" applyNumberFormat="1" applyFont="1" applyBorder="1" applyAlignment="1">
      <alignment vertical="top"/>
    </xf>
    <xf numFmtId="49" fontId="2" fillId="0" borderId="20" xfId="0" applyNumberFormat="1" applyFont="1" applyBorder="1" applyAlignment="1">
      <alignment vertical="top"/>
    </xf>
    <xf numFmtId="49" fontId="2" fillId="0" borderId="4" xfId="0" applyNumberFormat="1" applyFont="1" applyBorder="1" applyAlignment="1">
      <alignment vertical="top"/>
    </xf>
    <xf numFmtId="3" fontId="3" fillId="0" borderId="0" xfId="0" applyNumberFormat="1" applyFont="1" applyBorder="1" applyAlignment="1">
      <alignment vertical="top"/>
    </xf>
    <xf numFmtId="164" fontId="3" fillId="0" borderId="0" xfId="0" applyNumberFormat="1" applyFont="1" applyBorder="1" applyAlignment="1">
      <alignment vertical="top"/>
    </xf>
    <xf numFmtId="164" fontId="4" fillId="0" borderId="0" xfId="0" applyNumberFormat="1" applyFont="1"/>
    <xf numFmtId="49" fontId="5" fillId="2" borderId="3" xfId="0" applyNumberFormat="1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3" fontId="2" fillId="3" borderId="12" xfId="0" applyNumberFormat="1" applyFont="1" applyFill="1" applyBorder="1" applyAlignment="1">
      <alignment horizontal="center" vertical="top"/>
    </xf>
    <xf numFmtId="49" fontId="1" fillId="0" borderId="30" xfId="0" applyNumberFormat="1" applyFont="1" applyBorder="1" applyAlignment="1">
      <alignment horizontal="center" vertical="top"/>
    </xf>
    <xf numFmtId="3" fontId="1" fillId="3" borderId="15" xfId="0" applyNumberFormat="1" applyFont="1" applyFill="1" applyBorder="1" applyAlignment="1">
      <alignment horizontal="left" vertical="top" wrapText="1"/>
    </xf>
    <xf numFmtId="49" fontId="2" fillId="0" borderId="19" xfId="0" applyNumberFormat="1" applyFont="1" applyBorder="1" applyAlignment="1">
      <alignment horizontal="center" vertical="top"/>
    </xf>
    <xf numFmtId="49" fontId="1" fillId="0" borderId="35" xfId="0" applyNumberFormat="1" applyFont="1" applyBorder="1" applyAlignment="1">
      <alignment vertical="top"/>
    </xf>
    <xf numFmtId="3" fontId="4" fillId="0" borderId="0" xfId="0" applyNumberFormat="1" applyFont="1" applyAlignment="1">
      <alignment horizontal="center"/>
    </xf>
    <xf numFmtId="11" fontId="2" fillId="2" borderId="19" xfId="0" applyNumberFormat="1" applyFont="1" applyFill="1" applyBorder="1" applyAlignment="1">
      <alignment horizontal="center" vertical="top"/>
    </xf>
    <xf numFmtId="49" fontId="2" fillId="0" borderId="19" xfId="0" applyNumberFormat="1" applyFont="1" applyBorder="1" applyAlignment="1">
      <alignment vertical="top"/>
    </xf>
    <xf numFmtId="49" fontId="2" fillId="0" borderId="3" xfId="0" applyNumberFormat="1" applyFont="1" applyBorder="1" applyAlignment="1">
      <alignment vertical="top"/>
    </xf>
    <xf numFmtId="3" fontId="2" fillId="6" borderId="44" xfId="0" applyNumberFormat="1" applyFont="1" applyFill="1" applyBorder="1" applyAlignment="1">
      <alignment horizontal="right" vertical="top" wrapText="1"/>
    </xf>
    <xf numFmtId="3" fontId="1" fillId="3" borderId="35" xfId="0" applyNumberFormat="1" applyFont="1" applyFill="1" applyBorder="1" applyAlignment="1">
      <alignment horizontal="left" vertical="top" wrapText="1"/>
    </xf>
    <xf numFmtId="3" fontId="2" fillId="3" borderId="3" xfId="0" applyNumberFormat="1" applyFont="1" applyFill="1" applyBorder="1" applyAlignment="1">
      <alignment vertical="top" wrapText="1"/>
    </xf>
    <xf numFmtId="0" fontId="1" fillId="0" borderId="0" xfId="0" applyFont="1" applyBorder="1" applyAlignment="1">
      <alignment vertical="top"/>
    </xf>
    <xf numFmtId="49" fontId="2" fillId="3" borderId="11" xfId="0" applyNumberFormat="1" applyFont="1" applyFill="1" applyBorder="1" applyAlignment="1">
      <alignment vertical="top"/>
    </xf>
    <xf numFmtId="49" fontId="2" fillId="3" borderId="3" xfId="0" applyNumberFormat="1" applyFont="1" applyFill="1" applyBorder="1" applyAlignment="1">
      <alignment vertical="top"/>
    </xf>
    <xf numFmtId="49" fontId="2" fillId="3" borderId="19" xfId="0" applyNumberFormat="1" applyFont="1" applyFill="1" applyBorder="1" applyAlignment="1">
      <alignment vertical="top"/>
    </xf>
    <xf numFmtId="11" fontId="5" fillId="9" borderId="18" xfId="0" applyNumberFormat="1" applyFont="1" applyFill="1" applyBorder="1" applyAlignment="1">
      <alignment horizontal="center" vertical="top"/>
    </xf>
    <xf numFmtId="11" fontId="5" fillId="9" borderId="2" xfId="0" applyNumberFormat="1" applyFont="1" applyFill="1" applyBorder="1" applyAlignment="1">
      <alignment vertical="top"/>
    </xf>
    <xf numFmtId="11" fontId="5" fillId="9" borderId="10" xfId="0" applyNumberFormat="1" applyFont="1" applyFill="1" applyBorder="1" applyAlignment="1">
      <alignment vertical="top"/>
    </xf>
    <xf numFmtId="49" fontId="5" fillId="9" borderId="2" xfId="0" applyNumberFormat="1" applyFont="1" applyFill="1" applyBorder="1" applyAlignment="1">
      <alignment vertical="top"/>
    </xf>
    <xf numFmtId="49" fontId="5" fillId="9" borderId="18" xfId="0" applyNumberFormat="1" applyFont="1" applyFill="1" applyBorder="1" applyAlignment="1">
      <alignment vertical="top"/>
    </xf>
    <xf numFmtId="49" fontId="5" fillId="9" borderId="10" xfId="0" applyNumberFormat="1" applyFont="1" applyFill="1" applyBorder="1" applyAlignment="1">
      <alignment vertical="top"/>
    </xf>
    <xf numFmtId="11" fontId="5" fillId="9" borderId="59" xfId="0" applyNumberFormat="1" applyFont="1" applyFill="1" applyBorder="1" applyAlignment="1">
      <alignment horizontal="center" vertical="top"/>
    </xf>
    <xf numFmtId="11" fontId="5" fillId="9" borderId="18" xfId="0" applyNumberFormat="1" applyFont="1" applyFill="1" applyBorder="1" applyAlignment="1">
      <alignment vertical="top"/>
    </xf>
    <xf numFmtId="11" fontId="5" fillId="9" borderId="27" xfId="0" applyNumberFormat="1" applyFont="1" applyFill="1" applyBorder="1" applyAlignment="1">
      <alignment horizontal="center" vertical="top"/>
    </xf>
    <xf numFmtId="3" fontId="9" fillId="0" borderId="0" xfId="0" applyNumberFormat="1" applyFont="1" applyAlignment="1">
      <alignment vertical="top" wrapText="1"/>
    </xf>
    <xf numFmtId="3" fontId="1" fillId="3" borderId="9" xfId="0" applyNumberFormat="1" applyFont="1" applyFill="1" applyBorder="1" applyAlignment="1">
      <alignment horizontal="center" vertical="top"/>
    </xf>
    <xf numFmtId="3" fontId="1" fillId="3" borderId="11" xfId="0" applyNumberFormat="1" applyFont="1" applyFill="1" applyBorder="1" applyAlignment="1">
      <alignment vertical="top" wrapText="1"/>
    </xf>
    <xf numFmtId="3" fontId="1" fillId="3" borderId="19" xfId="0" applyNumberFormat="1" applyFont="1" applyFill="1" applyBorder="1" applyAlignment="1">
      <alignment vertical="top" wrapText="1"/>
    </xf>
    <xf numFmtId="3" fontId="1" fillId="3" borderId="1" xfId="0" applyNumberFormat="1" applyFont="1" applyFill="1" applyBorder="1" applyAlignment="1">
      <alignment horizontal="left" vertical="top" wrapText="1"/>
    </xf>
    <xf numFmtId="3" fontId="2" fillId="3" borderId="4" xfId="0" applyNumberFormat="1" applyFont="1" applyFill="1" applyBorder="1" applyAlignment="1">
      <alignment horizontal="center" vertical="top"/>
    </xf>
    <xf numFmtId="3" fontId="2" fillId="3" borderId="20" xfId="0" applyNumberFormat="1" applyFont="1" applyFill="1" applyBorder="1" applyAlignment="1">
      <alignment horizontal="center" vertical="top"/>
    </xf>
    <xf numFmtId="3" fontId="1" fillId="3" borderId="33" xfId="0" applyNumberFormat="1" applyFont="1" applyFill="1" applyBorder="1" applyAlignment="1">
      <alignment horizontal="center" vertical="top" wrapText="1"/>
    </xf>
    <xf numFmtId="3" fontId="2" fillId="0" borderId="15" xfId="0" applyNumberFormat="1" applyFont="1" applyFill="1" applyBorder="1" applyAlignment="1">
      <alignment horizontal="center" vertical="top" wrapText="1"/>
    </xf>
    <xf numFmtId="3" fontId="2" fillId="3" borderId="1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Alignment="1">
      <alignment wrapText="1"/>
    </xf>
    <xf numFmtId="3" fontId="4" fillId="3" borderId="0" xfId="0" applyNumberFormat="1" applyFont="1" applyFill="1" applyBorder="1"/>
    <xf numFmtId="49" fontId="1" fillId="3" borderId="11" xfId="0" applyNumberFormat="1" applyFont="1" applyFill="1" applyBorder="1" applyAlignment="1">
      <alignment horizontal="center" vertical="top"/>
    </xf>
    <xf numFmtId="49" fontId="1" fillId="3" borderId="19" xfId="0" applyNumberFormat="1" applyFont="1" applyFill="1" applyBorder="1" applyAlignment="1">
      <alignment vertical="top"/>
    </xf>
    <xf numFmtId="49" fontId="2" fillId="3" borderId="12" xfId="0" applyNumberFormat="1" applyFont="1" applyFill="1" applyBorder="1" applyAlignment="1">
      <alignment vertical="top"/>
    </xf>
    <xf numFmtId="49" fontId="1" fillId="3" borderId="3" xfId="0" applyNumberFormat="1" applyFont="1" applyFill="1" applyBorder="1" applyAlignment="1">
      <alignment horizontal="center" vertical="top"/>
    </xf>
    <xf numFmtId="49" fontId="2" fillId="3" borderId="4" xfId="0" applyNumberFormat="1" applyFont="1" applyFill="1" applyBorder="1" applyAlignment="1">
      <alignment vertical="top"/>
    </xf>
    <xf numFmtId="49" fontId="2" fillId="3" borderId="20" xfId="0" applyNumberFormat="1" applyFont="1" applyFill="1" applyBorder="1" applyAlignment="1">
      <alignment vertical="top"/>
    </xf>
    <xf numFmtId="3" fontId="1" fillId="3" borderId="13" xfId="0" applyNumberFormat="1" applyFont="1" applyFill="1" applyBorder="1" applyAlignment="1">
      <alignment horizontal="center" vertical="top" wrapText="1"/>
    </xf>
    <xf numFmtId="3" fontId="2" fillId="3" borderId="12" xfId="0" applyNumberFormat="1" applyFont="1" applyFill="1" applyBorder="1" applyAlignment="1">
      <alignment horizontal="center" vertical="top" wrapText="1"/>
    </xf>
    <xf numFmtId="3" fontId="2" fillId="3" borderId="4" xfId="0" applyNumberFormat="1" applyFont="1" applyFill="1" applyBorder="1" applyAlignment="1">
      <alignment horizontal="center" vertical="top" wrapText="1"/>
    </xf>
    <xf numFmtId="3" fontId="11" fillId="0" borderId="0" xfId="0" applyNumberFormat="1" applyFont="1" applyAlignment="1">
      <alignment horizontal="center" vertical="top" wrapText="1"/>
    </xf>
    <xf numFmtId="3" fontId="2" fillId="3" borderId="0" xfId="0" applyNumberFormat="1" applyFont="1" applyFill="1" applyBorder="1" applyAlignment="1">
      <alignment horizontal="center" vertical="top" wrapText="1"/>
    </xf>
    <xf numFmtId="3" fontId="2" fillId="3" borderId="1" xfId="0" applyNumberFormat="1" applyFont="1" applyFill="1" applyBorder="1" applyAlignment="1">
      <alignment horizontal="left" vertical="top" wrapText="1"/>
    </xf>
    <xf numFmtId="49" fontId="13" fillId="3" borderId="4" xfId="0" applyNumberFormat="1" applyFont="1" applyFill="1" applyBorder="1" applyAlignment="1">
      <alignment horizontal="center" vertical="top" wrapText="1"/>
    </xf>
    <xf numFmtId="49" fontId="13" fillId="3" borderId="12" xfId="0" applyNumberFormat="1" applyFont="1" applyFill="1" applyBorder="1" applyAlignment="1">
      <alignment horizontal="center" vertical="top" wrapText="1"/>
    </xf>
    <xf numFmtId="3" fontId="2" fillId="3" borderId="43" xfId="0" applyNumberFormat="1" applyFont="1" applyFill="1" applyBorder="1" applyAlignment="1">
      <alignment horizontal="center" vertical="center" wrapText="1"/>
    </xf>
    <xf numFmtId="3" fontId="2" fillId="3" borderId="35" xfId="0" applyNumberFormat="1" applyFont="1" applyFill="1" applyBorder="1" applyAlignment="1">
      <alignment horizontal="center" vertical="top" wrapText="1"/>
    </xf>
    <xf numFmtId="3" fontId="2" fillId="3" borderId="43" xfId="0" applyNumberFormat="1" applyFont="1" applyFill="1" applyBorder="1" applyAlignment="1">
      <alignment horizontal="center" vertical="top" wrapText="1"/>
    </xf>
    <xf numFmtId="3" fontId="2" fillId="3" borderId="37" xfId="0" applyNumberFormat="1" applyFont="1" applyFill="1" applyBorder="1" applyAlignment="1">
      <alignment horizontal="center" vertical="top"/>
    </xf>
    <xf numFmtId="3" fontId="2" fillId="3" borderId="11" xfId="0" applyNumberFormat="1" applyFont="1" applyFill="1" applyBorder="1" applyAlignment="1">
      <alignment horizontal="center" vertical="top"/>
    </xf>
    <xf numFmtId="3" fontId="1" fillId="3" borderId="37" xfId="0" applyNumberFormat="1" applyFont="1" applyFill="1" applyBorder="1" applyAlignment="1">
      <alignment vertical="top" wrapText="1"/>
    </xf>
    <xf numFmtId="49" fontId="1" fillId="3" borderId="11" xfId="0" applyNumberFormat="1" applyFont="1" applyFill="1" applyBorder="1" applyAlignment="1">
      <alignment vertical="top"/>
    </xf>
    <xf numFmtId="3" fontId="1" fillId="3" borderId="35" xfId="0" applyNumberFormat="1" applyFont="1" applyFill="1" applyBorder="1" applyAlignment="1">
      <alignment vertical="top" wrapText="1"/>
    </xf>
    <xf numFmtId="3" fontId="1" fillId="5" borderId="0" xfId="0" applyNumberFormat="1" applyFont="1" applyFill="1" applyBorder="1" applyAlignment="1">
      <alignment horizontal="left" vertical="top" wrapText="1"/>
    </xf>
    <xf numFmtId="3" fontId="11" fillId="0" borderId="0" xfId="0" applyNumberFormat="1" applyFont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center" textRotation="90" wrapText="1"/>
    </xf>
    <xf numFmtId="3" fontId="2" fillId="3" borderId="39" xfId="0" applyNumberFormat="1" applyFont="1" applyFill="1" applyBorder="1" applyAlignment="1">
      <alignment horizontal="center" vertical="top" wrapText="1"/>
    </xf>
    <xf numFmtId="3" fontId="1" fillId="3" borderId="0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 wrapText="1"/>
    </xf>
    <xf numFmtId="164" fontId="1" fillId="3" borderId="0" xfId="0" applyNumberFormat="1" applyFont="1" applyFill="1" applyBorder="1" applyAlignment="1">
      <alignment horizontal="center" vertical="top"/>
    </xf>
    <xf numFmtId="164" fontId="2" fillId="3" borderId="0" xfId="0" applyNumberFormat="1" applyFont="1" applyFill="1" applyBorder="1" applyAlignment="1">
      <alignment horizontal="center" vertical="top"/>
    </xf>
    <xf numFmtId="3" fontId="1" fillId="0" borderId="0" xfId="0" applyNumberFormat="1" applyFont="1" applyBorder="1" applyAlignment="1">
      <alignment vertical="top" wrapText="1"/>
    </xf>
    <xf numFmtId="3" fontId="3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center" vertical="top"/>
    </xf>
    <xf numFmtId="3" fontId="1" fillId="3" borderId="0" xfId="0" applyNumberFormat="1" applyFont="1" applyFill="1" applyBorder="1" applyAlignment="1">
      <alignment vertical="top" wrapText="1"/>
    </xf>
    <xf numFmtId="3" fontId="1" fillId="3" borderId="0" xfId="0" applyNumberFormat="1" applyFont="1" applyFill="1" applyBorder="1" applyAlignment="1">
      <alignment horizontal="center" vertical="top"/>
    </xf>
    <xf numFmtId="0" fontId="1" fillId="3" borderId="0" xfId="0" applyFont="1" applyFill="1" applyBorder="1" applyAlignment="1">
      <alignment horizontal="center" vertical="top" wrapText="1"/>
    </xf>
    <xf numFmtId="3" fontId="1" fillId="3" borderId="55" xfId="0" applyNumberFormat="1" applyFont="1" applyFill="1" applyBorder="1" applyAlignment="1">
      <alignment horizontal="center" vertical="top" wrapText="1"/>
    </xf>
    <xf numFmtId="3" fontId="1" fillId="3" borderId="17" xfId="0" applyNumberFormat="1" applyFont="1" applyFill="1" applyBorder="1" applyAlignment="1">
      <alignment horizontal="center" vertical="top" wrapText="1"/>
    </xf>
    <xf numFmtId="3" fontId="1" fillId="3" borderId="56" xfId="0" applyNumberFormat="1" applyFont="1" applyFill="1" applyBorder="1" applyAlignment="1">
      <alignment horizontal="center" vertical="top" wrapText="1"/>
    </xf>
    <xf numFmtId="3" fontId="1" fillId="3" borderId="22" xfId="0" applyNumberFormat="1" applyFont="1" applyFill="1" applyBorder="1" applyAlignment="1">
      <alignment horizontal="center" vertical="top" wrapText="1"/>
    </xf>
    <xf numFmtId="11" fontId="2" fillId="2" borderId="1" xfId="0" applyNumberFormat="1" applyFont="1" applyFill="1" applyBorder="1" applyAlignment="1">
      <alignment horizontal="center" vertical="top"/>
    </xf>
    <xf numFmtId="11" fontId="5" fillId="9" borderId="63" xfId="0" applyNumberFormat="1" applyFont="1" applyFill="1" applyBorder="1" applyAlignment="1">
      <alignment horizontal="center" vertical="top"/>
    </xf>
    <xf numFmtId="11" fontId="5" fillId="7" borderId="21" xfId="0" applyNumberFormat="1" applyFont="1" applyFill="1" applyBorder="1" applyAlignment="1">
      <alignment vertical="top"/>
    </xf>
    <xf numFmtId="3" fontId="2" fillId="6" borderId="45" xfId="0" applyNumberFormat="1" applyFont="1" applyFill="1" applyBorder="1" applyAlignment="1">
      <alignment horizontal="center" vertical="top" wrapText="1"/>
    </xf>
    <xf numFmtId="49" fontId="5" fillId="9" borderId="49" xfId="0" applyNumberFormat="1" applyFont="1" applyFill="1" applyBorder="1" applyAlignment="1">
      <alignment vertical="top"/>
    </xf>
    <xf numFmtId="3" fontId="1" fillId="4" borderId="6" xfId="0" applyNumberFormat="1" applyFont="1" applyFill="1" applyBorder="1" applyAlignment="1">
      <alignment horizontal="center" vertical="top"/>
    </xf>
    <xf numFmtId="3" fontId="1" fillId="4" borderId="5" xfId="0" applyNumberFormat="1" applyFont="1" applyFill="1" applyBorder="1" applyAlignment="1">
      <alignment vertical="top"/>
    </xf>
    <xf numFmtId="3" fontId="1" fillId="4" borderId="6" xfId="0" applyNumberFormat="1" applyFont="1" applyFill="1" applyBorder="1" applyAlignment="1">
      <alignment vertical="top"/>
    </xf>
    <xf numFmtId="3" fontId="1" fillId="3" borderId="0" xfId="0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>
      <alignment vertical="top"/>
    </xf>
    <xf numFmtId="3" fontId="1" fillId="0" borderId="6" xfId="0" applyNumberFormat="1" applyFont="1" applyBorder="1" applyAlignment="1">
      <alignment horizontal="center" vertical="top" wrapText="1"/>
    </xf>
    <xf numFmtId="3" fontId="1" fillId="0" borderId="56" xfId="0" applyNumberFormat="1" applyFont="1" applyBorder="1" applyAlignment="1">
      <alignment horizontal="center" vertical="top" wrapText="1"/>
    </xf>
    <xf numFmtId="3" fontId="1" fillId="0" borderId="22" xfId="0" applyNumberFormat="1" applyFont="1" applyBorder="1" applyAlignment="1">
      <alignment horizontal="center" vertical="top" wrapText="1"/>
    </xf>
    <xf numFmtId="3" fontId="1" fillId="3" borderId="9" xfId="0" applyNumberFormat="1" applyFont="1" applyFill="1" applyBorder="1" applyAlignment="1">
      <alignment horizontal="center" vertical="top" wrapText="1"/>
    </xf>
    <xf numFmtId="3" fontId="1" fillId="3" borderId="57" xfId="0" applyNumberFormat="1" applyFont="1" applyFill="1" applyBorder="1" applyAlignment="1">
      <alignment vertical="top" wrapText="1"/>
    </xf>
    <xf numFmtId="3" fontId="2" fillId="2" borderId="56" xfId="0" applyNumberFormat="1" applyFont="1" applyFill="1" applyBorder="1" applyAlignment="1">
      <alignment horizontal="left" vertical="top" wrapText="1"/>
    </xf>
    <xf numFmtId="3" fontId="9" fillId="0" borderId="0" xfId="0" applyNumberFormat="1" applyFont="1" applyAlignment="1">
      <alignment horizontal="right" vertical="top" wrapText="1"/>
    </xf>
    <xf numFmtId="3" fontId="3" fillId="9" borderId="33" xfId="0" applyNumberFormat="1" applyFont="1" applyFill="1" applyBorder="1" applyAlignment="1">
      <alignment vertical="top"/>
    </xf>
    <xf numFmtId="3" fontId="3" fillId="9" borderId="55" xfId="0" applyNumberFormat="1" applyFont="1" applyFill="1" applyBorder="1" applyAlignment="1">
      <alignment vertical="top"/>
    </xf>
    <xf numFmtId="3" fontId="5" fillId="7" borderId="45" xfId="0" applyNumberFormat="1" applyFont="1" applyFill="1" applyBorder="1" applyAlignment="1">
      <alignment vertical="top"/>
    </xf>
    <xf numFmtId="164" fontId="2" fillId="3" borderId="62" xfId="0" applyNumberFormat="1" applyFont="1" applyFill="1" applyBorder="1" applyAlignment="1">
      <alignment horizontal="center" vertical="top"/>
    </xf>
    <xf numFmtId="165" fontId="1" fillId="3" borderId="62" xfId="0" applyNumberFormat="1" applyFont="1" applyFill="1" applyBorder="1" applyAlignment="1">
      <alignment horizontal="center" vertical="top" wrapText="1"/>
    </xf>
    <xf numFmtId="165" fontId="2" fillId="6" borderId="67" xfId="0" applyNumberFormat="1" applyFont="1" applyFill="1" applyBorder="1" applyAlignment="1">
      <alignment horizontal="center" vertical="top"/>
    </xf>
    <xf numFmtId="164" fontId="1" fillId="3" borderId="65" xfId="0" applyNumberFormat="1" applyFont="1" applyFill="1" applyBorder="1" applyAlignment="1">
      <alignment horizontal="center" vertical="top"/>
    </xf>
    <xf numFmtId="164" fontId="2" fillId="6" borderId="44" xfId="0" applyNumberFormat="1" applyFont="1" applyFill="1" applyBorder="1" applyAlignment="1">
      <alignment horizontal="center" vertical="top"/>
    </xf>
    <xf numFmtId="164" fontId="15" fillId="6" borderId="23" xfId="0" applyNumberFormat="1" applyFont="1" applyFill="1" applyBorder="1" applyAlignment="1">
      <alignment horizontal="center" vertical="top"/>
    </xf>
    <xf numFmtId="164" fontId="2" fillId="4" borderId="64" xfId="0" applyNumberFormat="1" applyFont="1" applyFill="1" applyBorder="1" applyAlignment="1">
      <alignment horizontal="center" vertical="top" wrapText="1"/>
    </xf>
    <xf numFmtId="165" fontId="2" fillId="4" borderId="66" xfId="0" applyNumberFormat="1" applyFont="1" applyFill="1" applyBorder="1" applyAlignment="1">
      <alignment horizontal="center" vertical="top" wrapText="1"/>
    </xf>
    <xf numFmtId="164" fontId="5" fillId="7" borderId="67" xfId="0" applyNumberFormat="1" applyFont="1" applyFill="1" applyBorder="1" applyAlignment="1">
      <alignment horizontal="center" vertical="top"/>
    </xf>
    <xf numFmtId="165" fontId="1" fillId="3" borderId="14" xfId="0" applyNumberFormat="1" applyFont="1" applyFill="1" applyBorder="1" applyAlignment="1">
      <alignment horizontal="center" vertical="top"/>
    </xf>
    <xf numFmtId="3" fontId="1" fillId="3" borderId="23" xfId="0" applyNumberFormat="1" applyFont="1" applyFill="1" applyBorder="1" applyAlignment="1">
      <alignment vertical="top" wrapText="1"/>
    </xf>
    <xf numFmtId="164" fontId="2" fillId="7" borderId="7" xfId="0" applyNumberFormat="1" applyFont="1" applyFill="1" applyBorder="1" applyAlignment="1">
      <alignment horizontal="center" vertical="top"/>
    </xf>
    <xf numFmtId="164" fontId="2" fillId="6" borderId="36" xfId="0" applyNumberFormat="1" applyFont="1" applyFill="1" applyBorder="1" applyAlignment="1">
      <alignment horizontal="center" vertical="top"/>
    </xf>
    <xf numFmtId="164" fontId="1" fillId="0" borderId="36" xfId="0" applyNumberFormat="1" applyFont="1" applyFill="1" applyBorder="1" applyAlignment="1">
      <alignment horizontal="center" vertical="top"/>
    </xf>
    <xf numFmtId="11" fontId="5" fillId="9" borderId="42" xfId="0" applyNumberFormat="1" applyFont="1" applyFill="1" applyBorder="1" applyAlignment="1">
      <alignment horizontal="center" vertical="top"/>
    </xf>
    <xf numFmtId="165" fontId="2" fillId="9" borderId="62" xfId="0" applyNumberFormat="1" applyFont="1" applyFill="1" applyBorder="1" applyAlignment="1">
      <alignment horizontal="center" vertical="top" wrapText="1"/>
    </xf>
    <xf numFmtId="11" fontId="5" fillId="9" borderId="13" xfId="0" applyNumberFormat="1" applyFont="1" applyFill="1" applyBorder="1" applyAlignment="1">
      <alignment horizontal="center" vertical="top"/>
    </xf>
    <xf numFmtId="49" fontId="5" fillId="2" borderId="48" xfId="0" applyNumberFormat="1" applyFont="1" applyFill="1" applyBorder="1" applyAlignment="1">
      <alignment horizontal="center" vertical="top"/>
    </xf>
    <xf numFmtId="49" fontId="1" fillId="3" borderId="37" xfId="0" applyNumberFormat="1" applyFont="1" applyFill="1" applyBorder="1" applyAlignment="1">
      <alignment horizontal="center" vertical="top"/>
    </xf>
    <xf numFmtId="3" fontId="2" fillId="0" borderId="37" xfId="0" applyNumberFormat="1" applyFont="1" applyFill="1" applyBorder="1" applyAlignment="1">
      <alignment horizontal="center" vertical="top" wrapText="1"/>
    </xf>
    <xf numFmtId="3" fontId="1" fillId="0" borderId="17" xfId="0" applyNumberFormat="1" applyFont="1" applyBorder="1" applyAlignment="1">
      <alignment horizontal="center" vertical="top" wrapText="1"/>
    </xf>
    <xf numFmtId="3" fontId="2" fillId="0" borderId="31" xfId="0" applyNumberFormat="1" applyFont="1" applyFill="1" applyBorder="1" applyAlignment="1">
      <alignment horizontal="center" vertical="top" wrapText="1"/>
    </xf>
    <xf numFmtId="3" fontId="2" fillId="3" borderId="31" xfId="0" applyNumberFormat="1" applyFont="1" applyFill="1" applyBorder="1" applyAlignment="1">
      <alignment horizontal="center" vertical="top"/>
    </xf>
    <xf numFmtId="164" fontId="1" fillId="3" borderId="34" xfId="0" applyNumberFormat="1" applyFont="1" applyFill="1" applyBorder="1" applyAlignment="1">
      <alignment horizontal="center" vertical="top"/>
    </xf>
    <xf numFmtId="164" fontId="2" fillId="7" borderId="34" xfId="0" applyNumberFormat="1" applyFont="1" applyFill="1" applyBorder="1" applyAlignment="1">
      <alignment horizontal="center" vertical="top"/>
    </xf>
    <xf numFmtId="165" fontId="1" fillId="3" borderId="14" xfId="0" applyNumberFormat="1" applyFont="1" applyFill="1" applyBorder="1" applyAlignment="1">
      <alignment horizontal="center" vertical="top" wrapText="1"/>
    </xf>
    <xf numFmtId="164" fontId="1" fillId="5" borderId="62" xfId="0" applyNumberFormat="1" applyFont="1" applyFill="1" applyBorder="1" applyAlignment="1">
      <alignment horizontal="center" vertical="top" wrapText="1"/>
    </xf>
    <xf numFmtId="164" fontId="1" fillId="3" borderId="40" xfId="0" applyNumberFormat="1" applyFont="1" applyFill="1" applyBorder="1" applyAlignment="1">
      <alignment vertical="top"/>
    </xf>
    <xf numFmtId="164" fontId="1" fillId="3" borderId="36" xfId="0" applyNumberFormat="1" applyFont="1" applyFill="1" applyBorder="1" applyAlignment="1">
      <alignment vertical="top"/>
    </xf>
    <xf numFmtId="164" fontId="1" fillId="3" borderId="14" xfId="0" applyNumberFormat="1" applyFont="1" applyFill="1" applyBorder="1" applyAlignment="1">
      <alignment vertical="top" wrapText="1"/>
    </xf>
    <xf numFmtId="49" fontId="13" fillId="3" borderId="20" xfId="0" applyNumberFormat="1" applyFont="1" applyFill="1" applyBorder="1" applyAlignment="1">
      <alignment horizontal="center" vertical="top" wrapText="1"/>
    </xf>
    <xf numFmtId="49" fontId="1" fillId="0" borderId="43" xfId="0" applyNumberFormat="1" applyFont="1" applyBorder="1" applyAlignment="1">
      <alignment horizontal="center" vertical="top"/>
    </xf>
    <xf numFmtId="3" fontId="1" fillId="0" borderId="40" xfId="0" applyNumberFormat="1" applyFont="1" applyBorder="1" applyAlignment="1">
      <alignment horizontal="center" vertical="top"/>
    </xf>
    <xf numFmtId="3" fontId="1" fillId="3" borderId="14" xfId="0" applyNumberFormat="1" applyFont="1" applyFill="1" applyBorder="1" applyAlignment="1">
      <alignment horizontal="center" vertical="top" wrapText="1"/>
    </xf>
    <xf numFmtId="3" fontId="2" fillId="3" borderId="19" xfId="0" applyNumberFormat="1" applyFont="1" applyFill="1" applyBorder="1" applyAlignment="1">
      <alignment horizontal="center" vertical="center" textRotation="90" wrapText="1"/>
    </xf>
    <xf numFmtId="3" fontId="2" fillId="3" borderId="19" xfId="0" applyNumberFormat="1" applyFont="1" applyFill="1" applyBorder="1" applyAlignment="1">
      <alignment horizontal="center" vertical="top"/>
    </xf>
    <xf numFmtId="3" fontId="12" fillId="0" borderId="0" xfId="0" applyNumberFormat="1" applyFont="1" applyAlignment="1">
      <alignment vertical="top" wrapText="1"/>
    </xf>
    <xf numFmtId="3" fontId="11" fillId="0" borderId="0" xfId="0" applyNumberFormat="1" applyFont="1" applyAlignment="1">
      <alignment vertical="top"/>
    </xf>
    <xf numFmtId="3" fontId="11" fillId="0" borderId="0" xfId="0" applyNumberFormat="1" applyFont="1" applyAlignment="1">
      <alignment vertical="top" wrapText="1"/>
    </xf>
    <xf numFmtId="3" fontId="9" fillId="0" borderId="0" xfId="0" applyNumberFormat="1" applyFont="1" applyAlignment="1">
      <alignment horizontal="center" vertical="top" wrapText="1"/>
    </xf>
    <xf numFmtId="3" fontId="1" fillId="0" borderId="0" xfId="0" applyNumberFormat="1" applyFont="1" applyAlignment="1">
      <alignment horizontal="center" vertical="top" wrapText="1"/>
    </xf>
    <xf numFmtId="3" fontId="1" fillId="5" borderId="0" xfId="0" applyNumberFormat="1" applyFont="1" applyFill="1" applyBorder="1" applyAlignment="1">
      <alignment horizontal="left" vertical="top" wrapText="1"/>
    </xf>
    <xf numFmtId="3" fontId="2" fillId="2" borderId="47" xfId="0" applyNumberFormat="1" applyFont="1" applyFill="1" applyBorder="1" applyAlignment="1">
      <alignment horizontal="left" vertical="top" wrapText="1"/>
    </xf>
    <xf numFmtId="3" fontId="9" fillId="0" borderId="0" xfId="0" applyNumberFormat="1" applyFont="1" applyAlignment="1">
      <alignment horizontal="right" vertical="top" wrapText="1"/>
    </xf>
    <xf numFmtId="3" fontId="1" fillId="0" borderId="23" xfId="0" applyNumberFormat="1" applyFont="1" applyBorder="1" applyAlignment="1">
      <alignment horizontal="left" vertical="top" wrapText="1"/>
    </xf>
    <xf numFmtId="3" fontId="1" fillId="3" borderId="23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/>
    </xf>
    <xf numFmtId="3" fontId="1" fillId="3" borderId="31" xfId="0" applyNumberFormat="1" applyFont="1" applyFill="1" applyBorder="1" applyAlignment="1">
      <alignment horizontal="left" vertical="top" wrapText="1"/>
    </xf>
    <xf numFmtId="3" fontId="1" fillId="3" borderId="11" xfId="0" applyNumberFormat="1" applyFont="1" applyFill="1" applyBorder="1" applyAlignment="1">
      <alignment horizontal="left" vertical="top" wrapText="1"/>
    </xf>
    <xf numFmtId="3" fontId="2" fillId="0" borderId="12" xfId="0" applyNumberFormat="1" applyFont="1" applyFill="1" applyBorder="1" applyAlignment="1">
      <alignment horizontal="center" vertical="top" wrapText="1"/>
    </xf>
    <xf numFmtId="3" fontId="2" fillId="0" borderId="38" xfId="0" applyNumberFormat="1" applyFont="1" applyFill="1" applyBorder="1" applyAlignment="1">
      <alignment horizontal="center" vertical="top" wrapText="1"/>
    </xf>
    <xf numFmtId="49" fontId="1" fillId="0" borderId="31" xfId="0" applyNumberFormat="1" applyFont="1" applyBorder="1" applyAlignment="1">
      <alignment horizontal="center" vertical="top"/>
    </xf>
    <xf numFmtId="49" fontId="1" fillId="0" borderId="11" xfId="0" applyNumberFormat="1" applyFont="1" applyBorder="1" applyAlignment="1">
      <alignment horizontal="center" vertical="top"/>
    </xf>
    <xf numFmtId="49" fontId="1" fillId="0" borderId="37" xfId="0" applyNumberFormat="1" applyFont="1" applyBorder="1" applyAlignment="1">
      <alignment horizontal="center" vertical="top"/>
    </xf>
    <xf numFmtId="3" fontId="1" fillId="0" borderId="28" xfId="0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center" vertical="top"/>
    </xf>
    <xf numFmtId="49" fontId="1" fillId="0" borderId="3" xfId="0" applyNumberFormat="1" applyFont="1" applyBorder="1" applyAlignment="1">
      <alignment horizontal="center" vertical="top"/>
    </xf>
    <xf numFmtId="3" fontId="1" fillId="0" borderId="7" xfId="0" applyNumberFormat="1" applyFont="1" applyBorder="1" applyAlignment="1">
      <alignment horizontal="center" vertical="top" wrapText="1"/>
    </xf>
    <xf numFmtId="3" fontId="1" fillId="4" borderId="25" xfId="0" applyNumberFormat="1" applyFont="1" applyFill="1" applyBorder="1" applyAlignment="1">
      <alignment horizontal="center" vertical="top"/>
    </xf>
    <xf numFmtId="3" fontId="2" fillId="3" borderId="20" xfId="0" applyNumberFormat="1" applyFont="1" applyFill="1" applyBorder="1" applyAlignment="1">
      <alignment horizontal="center" vertical="top" wrapText="1"/>
    </xf>
    <xf numFmtId="3" fontId="3" fillId="0" borderId="51" xfId="0" applyNumberFormat="1" applyFont="1" applyBorder="1" applyAlignment="1">
      <alignment horizontal="center" vertical="center" textRotation="90" wrapText="1"/>
    </xf>
    <xf numFmtId="3" fontId="1" fillId="0" borderId="9" xfId="0" applyNumberFormat="1" applyFont="1" applyBorder="1" applyAlignment="1">
      <alignment vertical="top" wrapText="1"/>
    </xf>
    <xf numFmtId="3" fontId="1" fillId="3" borderId="9" xfId="0" applyNumberFormat="1" applyFont="1" applyFill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top" wrapText="1"/>
    </xf>
    <xf numFmtId="3" fontId="1" fillId="3" borderId="6" xfId="0" applyNumberFormat="1" applyFont="1" applyFill="1" applyBorder="1" applyAlignment="1">
      <alignment horizontal="center" vertical="top" wrapText="1"/>
    </xf>
    <xf numFmtId="3" fontId="1" fillId="3" borderId="17" xfId="0" applyNumberFormat="1" applyFont="1" applyFill="1" applyBorder="1" applyAlignment="1">
      <alignment horizontal="center" vertical="top"/>
    </xf>
    <xf numFmtId="3" fontId="1" fillId="3" borderId="56" xfId="0" applyNumberFormat="1" applyFont="1" applyFill="1" applyBorder="1" applyAlignment="1">
      <alignment horizontal="center" vertical="top"/>
    </xf>
    <xf numFmtId="3" fontId="5" fillId="7" borderId="51" xfId="0" applyNumberFormat="1" applyFont="1" applyFill="1" applyBorder="1" applyAlignment="1">
      <alignment vertical="top"/>
    </xf>
    <xf numFmtId="3" fontId="2" fillId="0" borderId="64" xfId="0" applyNumberFormat="1" applyFont="1" applyBorder="1" applyAlignment="1">
      <alignment horizontal="center" vertical="center" wrapText="1"/>
    </xf>
    <xf numFmtId="164" fontId="1" fillId="3" borderId="62" xfId="0" applyNumberFormat="1" applyFont="1" applyFill="1" applyBorder="1" applyAlignment="1">
      <alignment horizontal="center" vertical="top"/>
    </xf>
    <xf numFmtId="164" fontId="1" fillId="3" borderId="29" xfId="0" applyNumberFormat="1" applyFont="1" applyFill="1" applyBorder="1" applyAlignment="1">
      <alignment horizontal="center" vertical="top"/>
    </xf>
    <xf numFmtId="3" fontId="1" fillId="0" borderId="13" xfId="0" applyNumberFormat="1" applyFont="1" applyFill="1" applyBorder="1" applyAlignment="1">
      <alignment vertical="top" wrapText="1"/>
    </xf>
    <xf numFmtId="3" fontId="1" fillId="0" borderId="33" xfId="0" applyNumberFormat="1" applyFont="1" applyFill="1" applyBorder="1" applyAlignment="1">
      <alignment horizontal="center" vertical="top" wrapText="1"/>
    </xf>
    <xf numFmtId="3" fontId="1" fillId="0" borderId="26" xfId="0" applyNumberFormat="1" applyFont="1" applyFill="1" applyBorder="1" applyAlignment="1">
      <alignment horizontal="center" vertical="top" wrapText="1"/>
    </xf>
    <xf numFmtId="3" fontId="1" fillId="0" borderId="13" xfId="0" applyNumberFormat="1" applyFont="1" applyFill="1" applyBorder="1" applyAlignment="1">
      <alignment horizontal="center" vertical="top" wrapText="1"/>
    </xf>
    <xf numFmtId="3" fontId="1" fillId="0" borderId="58" xfId="0" applyNumberFormat="1" applyFont="1" applyFill="1" applyBorder="1" applyAlignment="1">
      <alignment horizontal="center" vertical="top" wrapText="1"/>
    </xf>
    <xf numFmtId="3" fontId="1" fillId="0" borderId="5" xfId="0" applyNumberFormat="1" applyFont="1" applyFill="1" applyBorder="1" applyAlignment="1">
      <alignment horizontal="center" vertical="top" wrapText="1"/>
    </xf>
    <xf numFmtId="3" fontId="2" fillId="6" borderId="21" xfId="0" applyNumberFormat="1" applyFont="1" applyFill="1" applyBorder="1" applyAlignment="1">
      <alignment horizontal="center" vertical="top" wrapText="1"/>
    </xf>
    <xf numFmtId="3" fontId="14" fillId="3" borderId="8" xfId="0" applyNumberFormat="1" applyFont="1" applyFill="1" applyBorder="1" applyAlignment="1">
      <alignment horizontal="center" vertical="top" wrapText="1"/>
    </xf>
    <xf numFmtId="3" fontId="14" fillId="3" borderId="26" xfId="0" applyNumberFormat="1" applyFont="1" applyFill="1" applyBorder="1" applyAlignment="1">
      <alignment horizontal="center" vertical="top" wrapText="1"/>
    </xf>
    <xf numFmtId="3" fontId="15" fillId="6" borderId="1" xfId="0" applyNumberFormat="1" applyFont="1" applyFill="1" applyBorder="1" applyAlignment="1">
      <alignment horizontal="center" vertical="top" wrapText="1"/>
    </xf>
    <xf numFmtId="3" fontId="1" fillId="0" borderId="17" xfId="0" applyNumberFormat="1" applyFont="1" applyBorder="1" applyAlignment="1">
      <alignment vertical="top" wrapText="1"/>
    </xf>
    <xf numFmtId="3" fontId="1" fillId="0" borderId="22" xfId="0" applyNumberFormat="1" applyFont="1" applyBorder="1" applyAlignment="1">
      <alignment vertical="top" wrapText="1"/>
    </xf>
    <xf numFmtId="3" fontId="1" fillId="0" borderId="56" xfId="0" applyNumberFormat="1" applyFont="1" applyBorder="1" applyAlignment="1">
      <alignment vertical="top" wrapText="1"/>
    </xf>
    <xf numFmtId="3" fontId="1" fillId="0" borderId="40" xfId="0" applyNumberFormat="1" applyFont="1" applyBorder="1" applyAlignment="1">
      <alignment horizontal="center" vertical="top" wrapText="1"/>
    </xf>
    <xf numFmtId="165" fontId="1" fillId="0" borderId="34" xfId="0" applyNumberFormat="1" applyFont="1" applyBorder="1" applyAlignment="1">
      <alignment horizontal="center" vertical="top" wrapText="1"/>
    </xf>
    <xf numFmtId="165" fontId="2" fillId="3" borderId="29" xfId="0" applyNumberFormat="1" applyFont="1" applyFill="1" applyBorder="1" applyAlignment="1">
      <alignment horizontal="center" vertical="top"/>
    </xf>
    <xf numFmtId="165" fontId="1" fillId="3" borderId="36" xfId="0" applyNumberFormat="1" applyFont="1" applyFill="1" applyBorder="1" applyAlignment="1">
      <alignment horizontal="center" vertical="top" wrapText="1"/>
    </xf>
    <xf numFmtId="165" fontId="1" fillId="0" borderId="29" xfId="0" applyNumberFormat="1" applyFont="1" applyBorder="1" applyAlignment="1">
      <alignment horizontal="center" vertical="top" wrapText="1"/>
    </xf>
    <xf numFmtId="165" fontId="1" fillId="0" borderId="14" xfId="0" applyNumberFormat="1" applyFont="1" applyBorder="1" applyAlignment="1">
      <alignment horizontal="center" vertical="top" wrapText="1"/>
    </xf>
    <xf numFmtId="165" fontId="1" fillId="3" borderId="34" xfId="0" applyNumberFormat="1" applyFont="1" applyFill="1" applyBorder="1" applyAlignment="1">
      <alignment horizontal="center" vertical="top" wrapText="1"/>
    </xf>
    <xf numFmtId="165" fontId="1" fillId="3" borderId="36" xfId="0" applyNumberFormat="1" applyFont="1" applyFill="1" applyBorder="1" applyAlignment="1">
      <alignment horizontal="center" vertical="top"/>
    </xf>
    <xf numFmtId="165" fontId="1" fillId="0" borderId="36" xfId="0" applyNumberFormat="1" applyFont="1" applyBorder="1" applyAlignment="1">
      <alignment horizontal="center" vertical="top" wrapText="1"/>
    </xf>
    <xf numFmtId="164" fontId="2" fillId="6" borderId="23" xfId="0" applyNumberFormat="1" applyFont="1" applyFill="1" applyBorder="1" applyAlignment="1">
      <alignment horizontal="center" vertical="top"/>
    </xf>
    <xf numFmtId="165" fontId="1" fillId="3" borderId="29" xfId="0" applyNumberFormat="1" applyFont="1" applyFill="1" applyBorder="1" applyAlignment="1">
      <alignment horizontal="center" vertical="top" wrapText="1"/>
    </xf>
    <xf numFmtId="165" fontId="14" fillId="3" borderId="40" xfId="0" applyNumberFormat="1" applyFont="1" applyFill="1" applyBorder="1" applyAlignment="1">
      <alignment horizontal="center" vertical="top" wrapText="1"/>
    </xf>
    <xf numFmtId="165" fontId="14" fillId="3" borderId="36" xfId="0" applyNumberFormat="1" applyFont="1" applyFill="1" applyBorder="1" applyAlignment="1">
      <alignment horizontal="center" vertical="top" wrapText="1"/>
    </xf>
    <xf numFmtId="3" fontId="2" fillId="3" borderId="14" xfId="0" applyNumberFormat="1" applyFont="1" applyFill="1" applyBorder="1" applyAlignment="1">
      <alignment horizontal="left" vertical="top" wrapText="1"/>
    </xf>
    <xf numFmtId="3" fontId="9" fillId="0" borderId="0" xfId="0" applyNumberFormat="1" applyFont="1" applyAlignment="1">
      <alignment vertical="top" wrapText="1"/>
    </xf>
    <xf numFmtId="3" fontId="11" fillId="0" borderId="0" xfId="0" applyNumberFormat="1" applyFont="1" applyAlignment="1">
      <alignment horizontal="center" vertical="top" wrapText="1"/>
    </xf>
    <xf numFmtId="3" fontId="9" fillId="0" borderId="0" xfId="0" applyNumberFormat="1" applyFont="1" applyAlignment="1">
      <alignment vertical="top" wrapText="1"/>
    </xf>
    <xf numFmtId="3" fontId="1" fillId="0" borderId="55" xfId="0" applyNumberFormat="1" applyFont="1" applyBorder="1" applyAlignment="1">
      <alignment horizontal="left" vertical="top" wrapText="1"/>
    </xf>
    <xf numFmtId="3" fontId="1" fillId="0" borderId="17" xfId="0" applyNumberFormat="1" applyFont="1" applyBorder="1" applyAlignment="1">
      <alignment horizontal="left" vertical="top" wrapText="1"/>
    </xf>
    <xf numFmtId="3" fontId="1" fillId="3" borderId="55" xfId="0" applyNumberFormat="1" applyFont="1" applyFill="1" applyBorder="1" applyAlignment="1">
      <alignment horizontal="left" vertical="top" wrapText="1"/>
    </xf>
    <xf numFmtId="3" fontId="1" fillId="3" borderId="17" xfId="0" applyNumberFormat="1" applyFont="1" applyFill="1" applyBorder="1" applyAlignment="1">
      <alignment horizontal="left" vertical="top" wrapText="1"/>
    </xf>
    <xf numFmtId="3" fontId="1" fillId="3" borderId="17" xfId="0" applyNumberFormat="1" applyFont="1" applyFill="1" applyBorder="1" applyAlignment="1">
      <alignment vertical="top" wrapText="1"/>
    </xf>
    <xf numFmtId="3" fontId="1" fillId="3" borderId="55" xfId="0" applyNumberFormat="1" applyFont="1" applyFill="1" applyBorder="1" applyAlignment="1">
      <alignment vertical="top" wrapText="1"/>
    </xf>
    <xf numFmtId="3" fontId="1" fillId="3" borderId="9" xfId="0" applyNumberFormat="1" applyFont="1" applyFill="1" applyBorder="1" applyAlignment="1">
      <alignment horizontal="left" vertical="top" wrapText="1"/>
    </xf>
    <xf numFmtId="3" fontId="1" fillId="0" borderId="28" xfId="0" applyNumberFormat="1" applyFont="1" applyBorder="1" applyAlignment="1">
      <alignment horizontal="center" vertical="top" wrapText="1"/>
    </xf>
    <xf numFmtId="49" fontId="1" fillId="0" borderId="11" xfId="0" applyNumberFormat="1" applyFont="1" applyBorder="1" applyAlignment="1">
      <alignment horizontal="center" vertical="top"/>
    </xf>
    <xf numFmtId="3" fontId="1" fillId="0" borderId="24" xfId="0" applyNumberFormat="1" applyFont="1" applyBorder="1" applyAlignment="1">
      <alignment vertical="top" wrapText="1"/>
    </xf>
    <xf numFmtId="3" fontId="1" fillId="3" borderId="12" xfId="0" applyNumberFormat="1" applyFont="1" applyFill="1" applyBorder="1" applyAlignment="1">
      <alignment horizontal="center" vertical="top" wrapText="1"/>
    </xf>
    <xf numFmtId="49" fontId="1" fillId="3" borderId="31" xfId="0" applyNumberFormat="1" applyFont="1" applyFill="1" applyBorder="1" applyAlignment="1">
      <alignment horizontal="center" vertical="top"/>
    </xf>
    <xf numFmtId="3" fontId="1" fillId="0" borderId="40" xfId="0" applyNumberFormat="1" applyFont="1" applyFill="1" applyBorder="1" applyAlignment="1">
      <alignment horizontal="center" vertical="top" wrapText="1"/>
    </xf>
    <xf numFmtId="3" fontId="1" fillId="0" borderId="14" xfId="0" applyNumberFormat="1" applyFont="1" applyFill="1" applyBorder="1" applyAlignment="1">
      <alignment horizontal="center" vertical="top" wrapText="1"/>
    </xf>
    <xf numFmtId="3" fontId="1" fillId="3" borderId="36" xfId="0" applyNumberFormat="1" applyFont="1" applyFill="1" applyBorder="1" applyAlignment="1">
      <alignment horizontal="center" vertical="top" wrapText="1"/>
    </xf>
    <xf numFmtId="3" fontId="1" fillId="3" borderId="14" xfId="0" applyNumberFormat="1" applyFont="1" applyFill="1" applyBorder="1" applyAlignment="1">
      <alignment vertical="top" wrapText="1"/>
    </xf>
    <xf numFmtId="3" fontId="1" fillId="3" borderId="29" xfId="0" applyNumberFormat="1" applyFont="1" applyFill="1" applyBorder="1" applyAlignment="1">
      <alignment horizontal="center" vertical="top" wrapText="1"/>
    </xf>
    <xf numFmtId="3" fontId="1" fillId="3" borderId="36" xfId="0" applyNumberFormat="1" applyFont="1" applyFill="1" applyBorder="1" applyAlignment="1">
      <alignment vertical="top" wrapText="1"/>
    </xf>
    <xf numFmtId="3" fontId="1" fillId="3" borderId="12" xfId="0" applyNumberFormat="1" applyFont="1" applyFill="1" applyBorder="1" applyAlignment="1">
      <alignment horizontal="center" vertical="top" wrapText="1"/>
    </xf>
    <xf numFmtId="3" fontId="2" fillId="3" borderId="35" xfId="0" applyNumberFormat="1" applyFont="1" applyFill="1" applyBorder="1" applyAlignment="1">
      <alignment horizontal="center" vertical="top"/>
    </xf>
    <xf numFmtId="3" fontId="1" fillId="3" borderId="12" xfId="0" applyNumberFormat="1" applyFont="1" applyFill="1" applyBorder="1" applyAlignment="1">
      <alignment horizontal="center" vertical="top" wrapText="1"/>
    </xf>
    <xf numFmtId="3" fontId="1" fillId="3" borderId="34" xfId="0" applyNumberFormat="1" applyFont="1" applyFill="1" applyBorder="1" applyAlignment="1">
      <alignment horizontal="center" vertical="top" wrapText="1"/>
    </xf>
    <xf numFmtId="49" fontId="1" fillId="3" borderId="35" xfId="0" applyNumberFormat="1" applyFont="1" applyFill="1" applyBorder="1" applyAlignment="1">
      <alignment horizontal="center" vertical="top"/>
    </xf>
    <xf numFmtId="3" fontId="1" fillId="3" borderId="34" xfId="0" applyNumberFormat="1" applyFont="1" applyFill="1" applyBorder="1" applyAlignment="1">
      <alignment horizontal="center" vertical="top" wrapText="1"/>
    </xf>
    <xf numFmtId="3" fontId="1" fillId="3" borderId="23" xfId="0" applyNumberFormat="1" applyFont="1" applyFill="1" applyBorder="1" applyAlignment="1">
      <alignment horizontal="center" vertical="top" wrapText="1"/>
    </xf>
    <xf numFmtId="11" fontId="3" fillId="0" borderId="3" xfId="0" applyNumberFormat="1" applyFont="1" applyBorder="1" applyAlignment="1">
      <alignment horizontal="center" vertical="center" textRotation="90" wrapText="1"/>
    </xf>
    <xf numFmtId="11" fontId="3" fillId="0" borderId="11" xfId="0" applyNumberFormat="1" applyFont="1" applyBorder="1" applyAlignment="1">
      <alignment horizontal="center" vertical="center" textRotation="90" wrapText="1"/>
    </xf>
    <xf numFmtId="3" fontId="1" fillId="3" borderId="31" xfId="0" applyNumberFormat="1" applyFont="1" applyFill="1" applyBorder="1" applyAlignment="1">
      <alignment horizontal="left" vertical="top" wrapText="1"/>
    </xf>
    <xf numFmtId="3" fontId="1" fillId="3" borderId="11" xfId="0" applyNumberFormat="1" applyFont="1" applyFill="1" applyBorder="1" applyAlignment="1">
      <alignment horizontal="left" vertical="top" wrapText="1"/>
    </xf>
    <xf numFmtId="3" fontId="1" fillId="3" borderId="37" xfId="0" applyNumberFormat="1" applyFont="1" applyFill="1" applyBorder="1" applyAlignment="1">
      <alignment horizontal="left" vertical="top" wrapText="1"/>
    </xf>
    <xf numFmtId="3" fontId="2" fillId="0" borderId="30" xfId="0" applyNumberFormat="1" applyFont="1" applyFill="1" applyBorder="1" applyAlignment="1">
      <alignment horizontal="center" vertical="top" wrapText="1"/>
    </xf>
    <xf numFmtId="3" fontId="2" fillId="0" borderId="12" xfId="0" applyNumberFormat="1" applyFont="1" applyFill="1" applyBorder="1" applyAlignment="1">
      <alignment horizontal="center" vertical="top" wrapText="1"/>
    </xf>
    <xf numFmtId="3" fontId="2" fillId="0" borderId="38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textRotation="90" wrapText="1"/>
    </xf>
    <xf numFmtId="3" fontId="1" fillId="0" borderId="12" xfId="0" applyNumberFormat="1" applyFont="1" applyBorder="1" applyAlignment="1">
      <alignment horizontal="center" vertical="center" textRotation="90" wrapText="1"/>
    </xf>
    <xf numFmtId="3" fontId="2" fillId="0" borderId="49" xfId="0" applyNumberFormat="1" applyFont="1" applyBorder="1" applyAlignment="1">
      <alignment horizontal="center" vertical="center" wrapText="1"/>
    </xf>
    <xf numFmtId="3" fontId="2" fillId="0" borderId="47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textRotation="90" wrapText="1"/>
    </xf>
    <xf numFmtId="3" fontId="3" fillId="0" borderId="13" xfId="0" applyNumberFormat="1" applyFont="1" applyBorder="1" applyAlignment="1">
      <alignment horizontal="center" vertical="center" textRotation="90" wrapText="1"/>
    </xf>
    <xf numFmtId="3" fontId="2" fillId="6" borderId="53" xfId="0" applyNumberFormat="1" applyFont="1" applyFill="1" applyBorder="1" applyAlignment="1">
      <alignment horizontal="right" vertical="top" wrapText="1"/>
    </xf>
    <xf numFmtId="3" fontId="2" fillId="6" borderId="52" xfId="0" applyNumberFormat="1" applyFont="1" applyFill="1" applyBorder="1" applyAlignment="1">
      <alignment horizontal="right" vertical="top" wrapText="1"/>
    </xf>
    <xf numFmtId="3" fontId="1" fillId="0" borderId="28" xfId="0" applyNumberFormat="1" applyFont="1" applyBorder="1" applyAlignment="1">
      <alignment horizontal="center" vertical="top" wrapText="1"/>
    </xf>
    <xf numFmtId="3" fontId="1" fillId="0" borderId="60" xfId="0" applyNumberFormat="1" applyFont="1" applyBorder="1" applyAlignment="1">
      <alignment horizontal="center" vertical="top" wrapText="1"/>
    </xf>
    <xf numFmtId="3" fontId="1" fillId="0" borderId="33" xfId="0" applyNumberFormat="1" applyFont="1" applyFill="1" applyBorder="1" applyAlignment="1">
      <alignment horizontal="center" vertical="top" wrapText="1"/>
    </xf>
    <xf numFmtId="3" fontId="1" fillId="0" borderId="58" xfId="0" applyNumberFormat="1" applyFont="1" applyFill="1" applyBorder="1" applyAlignment="1">
      <alignment horizontal="center" vertical="top" wrapText="1"/>
    </xf>
    <xf numFmtId="3" fontId="1" fillId="0" borderId="28" xfId="0" applyNumberFormat="1" applyFont="1" applyBorder="1" applyAlignment="1">
      <alignment vertical="top" wrapText="1"/>
    </xf>
    <xf numFmtId="3" fontId="2" fillId="9" borderId="53" xfId="0" applyNumberFormat="1" applyFont="1" applyFill="1" applyBorder="1" applyAlignment="1">
      <alignment horizontal="left" vertical="top" wrapText="1"/>
    </xf>
    <xf numFmtId="3" fontId="2" fillId="9" borderId="52" xfId="0" applyNumberFormat="1" applyFont="1" applyFill="1" applyBorder="1" applyAlignment="1">
      <alignment horizontal="left" vertical="top" wrapText="1"/>
    </xf>
    <xf numFmtId="3" fontId="2" fillId="9" borderId="51" xfId="0" applyNumberFormat="1" applyFont="1" applyFill="1" applyBorder="1" applyAlignment="1">
      <alignment horizontal="left" vertical="top" wrapText="1"/>
    </xf>
    <xf numFmtId="3" fontId="5" fillId="7" borderId="26" xfId="0" applyNumberFormat="1" applyFont="1" applyFill="1" applyBorder="1" applyAlignment="1">
      <alignment horizontal="left" vertical="top" wrapText="1"/>
    </xf>
    <xf numFmtId="3" fontId="5" fillId="7" borderId="16" xfId="0" applyNumberFormat="1" applyFont="1" applyFill="1" applyBorder="1" applyAlignment="1">
      <alignment horizontal="left" vertical="top" wrapText="1"/>
    </xf>
    <xf numFmtId="3" fontId="5" fillId="7" borderId="17" xfId="0" applyNumberFormat="1" applyFont="1" applyFill="1" applyBorder="1" applyAlignment="1">
      <alignment horizontal="left" vertical="top" wrapText="1"/>
    </xf>
    <xf numFmtId="3" fontId="9" fillId="0" borderId="0" xfId="0" applyNumberFormat="1" applyFont="1" applyAlignment="1">
      <alignment horizontal="left" vertical="top" wrapText="1"/>
    </xf>
    <xf numFmtId="3" fontId="9" fillId="0" borderId="0" xfId="0" applyNumberFormat="1" applyFont="1" applyAlignment="1">
      <alignment vertical="top" wrapText="1"/>
    </xf>
    <xf numFmtId="3" fontId="12" fillId="0" borderId="0" xfId="0" applyNumberFormat="1" applyFont="1" applyAlignment="1">
      <alignment horizontal="center" vertical="top" wrapText="1"/>
    </xf>
    <xf numFmtId="3" fontId="11" fillId="0" borderId="0" xfId="0" applyNumberFormat="1" applyFont="1" applyAlignment="1">
      <alignment horizontal="center" vertical="top"/>
    </xf>
    <xf numFmtId="3" fontId="11" fillId="0" borderId="0" xfId="0" applyNumberFormat="1" applyFont="1" applyAlignment="1">
      <alignment horizontal="center" vertical="top" wrapText="1"/>
    </xf>
    <xf numFmtId="3" fontId="5" fillId="2" borderId="50" xfId="0" applyNumberFormat="1" applyFont="1" applyFill="1" applyBorder="1" applyAlignment="1">
      <alignment horizontal="right" vertical="top" wrapText="1"/>
    </xf>
    <xf numFmtId="3" fontId="5" fillId="2" borderId="54" xfId="0" applyNumberFormat="1" applyFont="1" applyFill="1" applyBorder="1" applyAlignment="1">
      <alignment horizontal="right" vertical="top" wrapText="1"/>
    </xf>
    <xf numFmtId="3" fontId="5" fillId="2" borderId="9" xfId="0" applyNumberFormat="1" applyFont="1" applyFill="1" applyBorder="1" applyAlignment="1">
      <alignment horizontal="right" vertical="top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top"/>
    </xf>
    <xf numFmtId="49" fontId="1" fillId="0" borderId="37" xfId="0" applyNumberFormat="1" applyFont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left" vertical="top" wrapText="1"/>
    </xf>
    <xf numFmtId="3" fontId="1" fillId="3" borderId="19" xfId="0" applyNumberFormat="1" applyFont="1" applyFill="1" applyBorder="1" applyAlignment="1">
      <alignment horizontal="left" vertical="top" wrapText="1"/>
    </xf>
    <xf numFmtId="3" fontId="1" fillId="0" borderId="55" xfId="0" applyNumberFormat="1" applyFont="1" applyBorder="1" applyAlignment="1">
      <alignment horizontal="left" vertical="top" wrapText="1"/>
    </xf>
    <xf numFmtId="3" fontId="1" fillId="0" borderId="22" xfId="0" applyNumberFormat="1" applyFont="1" applyBorder="1" applyAlignment="1">
      <alignment horizontal="left" vertical="top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1" fillId="0" borderId="41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center" textRotation="90" wrapText="1"/>
    </xf>
    <xf numFmtId="49" fontId="3" fillId="0" borderId="11" xfId="0" applyNumberFormat="1" applyFont="1" applyBorder="1" applyAlignment="1">
      <alignment horizontal="center" vertical="center" textRotation="90" wrapText="1"/>
    </xf>
    <xf numFmtId="49" fontId="1" fillId="0" borderId="11" xfId="0" applyNumberFormat="1" applyFont="1" applyBorder="1" applyAlignment="1">
      <alignment horizontal="center" vertical="top"/>
    </xf>
    <xf numFmtId="3" fontId="1" fillId="0" borderId="20" xfId="0" applyNumberFormat="1" applyFont="1" applyBorder="1" applyAlignment="1">
      <alignment horizontal="center" vertical="top" wrapText="1"/>
    </xf>
    <xf numFmtId="3" fontId="1" fillId="0" borderId="6" xfId="0" applyNumberFormat="1" applyFont="1" applyBorder="1" applyAlignment="1">
      <alignment horizontal="left" vertical="top" wrapText="1"/>
    </xf>
    <xf numFmtId="3" fontId="1" fillId="0" borderId="56" xfId="0" applyNumberFormat="1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center" vertical="center" textRotation="90" wrapText="1"/>
    </xf>
    <xf numFmtId="3" fontId="3" fillId="0" borderId="14" xfId="0" applyNumberFormat="1" applyFont="1" applyBorder="1" applyAlignment="1">
      <alignment horizontal="center" vertical="center" textRotation="90" wrapText="1"/>
    </xf>
    <xf numFmtId="3" fontId="3" fillId="0" borderId="23" xfId="0" applyNumberFormat="1" applyFont="1" applyBorder="1" applyAlignment="1">
      <alignment horizontal="center" vertical="center" textRotation="90" wrapText="1"/>
    </xf>
    <xf numFmtId="3" fontId="5" fillId="6" borderId="45" xfId="0" applyNumberFormat="1" applyFont="1" applyFill="1" applyBorder="1" applyAlignment="1">
      <alignment horizontal="right" vertical="top" wrapText="1"/>
    </xf>
    <xf numFmtId="3" fontId="5" fillId="6" borderId="52" xfId="0" applyNumberFormat="1" applyFont="1" applyFill="1" applyBorder="1" applyAlignment="1">
      <alignment horizontal="right" vertical="top" wrapText="1"/>
    </xf>
    <xf numFmtId="3" fontId="5" fillId="6" borderId="51" xfId="0" applyNumberFormat="1" applyFont="1" applyFill="1" applyBorder="1" applyAlignment="1">
      <alignment horizontal="right" vertical="top" wrapText="1"/>
    </xf>
    <xf numFmtId="3" fontId="4" fillId="0" borderId="25" xfId="0" applyNumberFormat="1" applyFont="1" applyBorder="1" applyAlignment="1">
      <alignment horizontal="center"/>
    </xf>
    <xf numFmtId="3" fontId="5" fillId="7" borderId="8" xfId="0" applyNumberFormat="1" applyFont="1" applyFill="1" applyBorder="1" applyAlignment="1">
      <alignment horizontal="right" vertical="top" wrapText="1"/>
    </xf>
    <xf numFmtId="3" fontId="5" fillId="7" borderId="54" xfId="0" applyNumberFormat="1" applyFont="1" applyFill="1" applyBorder="1" applyAlignment="1">
      <alignment horizontal="right" vertical="top" wrapText="1"/>
    </xf>
    <xf numFmtId="3" fontId="5" fillId="7" borderId="9" xfId="0" applyNumberFormat="1" applyFont="1" applyFill="1" applyBorder="1" applyAlignment="1">
      <alignment horizontal="right" vertical="top" wrapText="1"/>
    </xf>
    <xf numFmtId="3" fontId="5" fillId="6" borderId="26" xfId="0" applyNumberFormat="1" applyFont="1" applyFill="1" applyBorder="1" applyAlignment="1">
      <alignment horizontal="right" vertical="top" wrapText="1"/>
    </xf>
    <xf numFmtId="3" fontId="5" fillId="6" borderId="16" xfId="0" applyNumberFormat="1" applyFont="1" applyFill="1" applyBorder="1" applyAlignment="1">
      <alignment horizontal="right" vertical="top" wrapText="1"/>
    </xf>
    <xf numFmtId="3" fontId="5" fillId="6" borderId="17" xfId="0" applyNumberFormat="1" applyFont="1" applyFill="1" applyBorder="1" applyAlignment="1">
      <alignment horizontal="right" vertical="top" wrapText="1"/>
    </xf>
    <xf numFmtId="3" fontId="3" fillId="0" borderId="26" xfId="0" applyNumberFormat="1" applyFont="1" applyBorder="1" applyAlignment="1">
      <alignment horizontal="left" vertical="top" wrapText="1"/>
    </xf>
    <xf numFmtId="3" fontId="3" fillId="0" borderId="16" xfId="0" applyNumberFormat="1" applyFont="1" applyBorder="1" applyAlignment="1">
      <alignment horizontal="left" vertical="top" wrapText="1"/>
    </xf>
    <xf numFmtId="3" fontId="3" fillId="0" borderId="17" xfId="0" applyNumberFormat="1" applyFont="1" applyBorder="1" applyAlignment="1">
      <alignment horizontal="left" vertical="top" wrapText="1"/>
    </xf>
    <xf numFmtId="3" fontId="2" fillId="3" borderId="26" xfId="0" applyNumberFormat="1" applyFont="1" applyFill="1" applyBorder="1" applyAlignment="1">
      <alignment horizontal="left" vertical="top" wrapText="1"/>
    </xf>
    <xf numFmtId="3" fontId="2" fillId="3" borderId="16" xfId="0" applyNumberFormat="1" applyFont="1" applyFill="1" applyBorder="1" applyAlignment="1">
      <alignment horizontal="left" vertical="top" wrapText="1"/>
    </xf>
    <xf numFmtId="3" fontId="2" fillId="3" borderId="17" xfId="0" applyNumberFormat="1" applyFont="1" applyFill="1" applyBorder="1" applyAlignment="1">
      <alignment horizontal="left" vertical="top" wrapText="1"/>
    </xf>
    <xf numFmtId="3" fontId="5" fillId="2" borderId="4" xfId="0" applyNumberFormat="1" applyFont="1" applyFill="1" applyBorder="1" applyAlignment="1">
      <alignment horizontal="right" vertical="top" wrapText="1"/>
    </xf>
    <xf numFmtId="3" fontId="5" fillId="2" borderId="25" xfId="0" applyNumberFormat="1" applyFont="1" applyFill="1" applyBorder="1" applyAlignment="1">
      <alignment horizontal="right" vertical="top" wrapText="1"/>
    </xf>
    <xf numFmtId="3" fontId="2" fillId="2" borderId="61" xfId="0" applyNumberFormat="1" applyFont="1" applyFill="1" applyBorder="1" applyAlignment="1">
      <alignment horizontal="left" vertical="top" wrapText="1"/>
    </xf>
    <xf numFmtId="3" fontId="2" fillId="2" borderId="46" xfId="0" applyNumberFormat="1" applyFont="1" applyFill="1" applyBorder="1" applyAlignment="1">
      <alignment horizontal="left" vertical="top" wrapText="1"/>
    </xf>
    <xf numFmtId="49" fontId="1" fillId="0" borderId="19" xfId="0" applyNumberFormat="1" applyFont="1" applyBorder="1" applyAlignment="1">
      <alignment horizontal="center" vertical="top"/>
    </xf>
    <xf numFmtId="0" fontId="1" fillId="3" borderId="7" xfId="0" applyFont="1" applyFill="1" applyBorder="1" applyAlignment="1">
      <alignment horizontal="left" vertical="top" wrapText="1"/>
    </xf>
    <xf numFmtId="0" fontId="1" fillId="3" borderId="14" xfId="0" applyFont="1" applyFill="1" applyBorder="1" applyAlignment="1">
      <alignment horizontal="left" vertical="top" wrapText="1"/>
    </xf>
    <xf numFmtId="0" fontId="1" fillId="3" borderId="23" xfId="0" applyFont="1" applyFill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/>
    </xf>
    <xf numFmtId="3" fontId="1" fillId="3" borderId="3" xfId="0" applyNumberFormat="1" applyFont="1" applyFill="1" applyBorder="1" applyAlignment="1">
      <alignment horizontal="left" vertical="top" wrapText="1"/>
    </xf>
    <xf numFmtId="3" fontId="1" fillId="3" borderId="41" xfId="0" applyNumberFormat="1" applyFont="1" applyFill="1" applyBorder="1" applyAlignment="1">
      <alignment horizontal="center" vertical="top" wrapText="1"/>
    </xf>
    <xf numFmtId="3" fontId="1" fillId="3" borderId="28" xfId="0" applyNumberFormat="1" applyFont="1" applyFill="1" applyBorder="1" applyAlignment="1">
      <alignment horizontal="center" vertical="top" wrapText="1"/>
    </xf>
    <xf numFmtId="3" fontId="1" fillId="3" borderId="24" xfId="0" applyNumberFormat="1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19" xfId="0" applyFont="1" applyFill="1" applyBorder="1" applyAlignment="1">
      <alignment horizontal="left" vertical="top" wrapText="1"/>
    </xf>
    <xf numFmtId="49" fontId="1" fillId="3" borderId="41" xfId="0" applyNumberFormat="1" applyFont="1" applyFill="1" applyBorder="1" applyAlignment="1">
      <alignment horizontal="center" vertical="top" wrapText="1"/>
    </xf>
    <xf numFmtId="49" fontId="1" fillId="3" borderId="28" xfId="0" applyNumberFormat="1" applyFont="1" applyFill="1" applyBorder="1" applyAlignment="1">
      <alignment horizontal="center" vertical="top" wrapText="1"/>
    </xf>
    <xf numFmtId="49" fontId="1" fillId="3" borderId="24" xfId="0" applyNumberFormat="1" applyFont="1" applyFill="1" applyBorder="1" applyAlignment="1">
      <alignment horizontal="center" vertical="top" wrapText="1"/>
    </xf>
    <xf numFmtId="3" fontId="1" fillId="3" borderId="7" xfId="0" applyNumberFormat="1" applyFont="1" applyFill="1" applyBorder="1" applyAlignment="1">
      <alignment horizontal="left" vertical="top" wrapText="1"/>
    </xf>
    <xf numFmtId="3" fontId="1" fillId="3" borderId="14" xfId="0" applyNumberFormat="1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center" wrapText="1"/>
    </xf>
    <xf numFmtId="3" fontId="2" fillId="7" borderId="26" xfId="0" applyNumberFormat="1" applyFont="1" applyFill="1" applyBorder="1" applyAlignment="1">
      <alignment horizontal="right" vertical="top" wrapText="1"/>
    </xf>
    <xf numFmtId="3" fontId="2" fillId="7" borderId="16" xfId="0" applyNumberFormat="1" applyFont="1" applyFill="1" applyBorder="1" applyAlignment="1">
      <alignment horizontal="right" vertical="top" wrapText="1"/>
    </xf>
    <xf numFmtId="3" fontId="2" fillId="7" borderId="17" xfId="0" applyNumberFormat="1" applyFont="1" applyFill="1" applyBorder="1" applyAlignment="1">
      <alignment horizontal="right" vertical="top" wrapText="1"/>
    </xf>
    <xf numFmtId="3" fontId="2" fillId="0" borderId="46" xfId="0" applyNumberFormat="1" applyFont="1" applyBorder="1" applyAlignment="1">
      <alignment horizontal="center" vertical="center" wrapText="1"/>
    </xf>
    <xf numFmtId="3" fontId="5" fillId="7" borderId="53" xfId="0" applyNumberFormat="1" applyFont="1" applyFill="1" applyBorder="1" applyAlignment="1">
      <alignment horizontal="right" vertical="top"/>
    </xf>
    <xf numFmtId="3" fontId="5" fillId="7" borderId="52" xfId="0" applyNumberFormat="1" applyFont="1" applyFill="1" applyBorder="1" applyAlignment="1">
      <alignment horizontal="right" vertical="top"/>
    </xf>
    <xf numFmtId="3" fontId="5" fillId="7" borderId="51" xfId="0" applyNumberFormat="1" applyFont="1" applyFill="1" applyBorder="1" applyAlignment="1">
      <alignment horizontal="right" vertical="top"/>
    </xf>
    <xf numFmtId="3" fontId="1" fillId="5" borderId="25" xfId="0" applyNumberFormat="1" applyFont="1" applyFill="1" applyBorder="1" applyAlignment="1">
      <alignment horizontal="left" vertical="top" wrapText="1"/>
    </xf>
    <xf numFmtId="3" fontId="1" fillId="5" borderId="0" xfId="0" applyNumberFormat="1" applyFont="1" applyFill="1" applyBorder="1" applyAlignment="1">
      <alignment horizontal="left" vertical="top" wrapText="1"/>
    </xf>
    <xf numFmtId="3" fontId="5" fillId="9" borderId="30" xfId="0" applyNumberFormat="1" applyFont="1" applyFill="1" applyBorder="1" applyAlignment="1">
      <alignment horizontal="right" vertical="top" wrapText="1"/>
    </xf>
    <xf numFmtId="3" fontId="5" fillId="9" borderId="32" xfId="0" applyNumberFormat="1" applyFont="1" applyFill="1" applyBorder="1" applyAlignment="1">
      <alignment horizontal="right" vertical="top" wrapText="1"/>
    </xf>
    <xf numFmtId="3" fontId="5" fillId="9" borderId="55" xfId="0" applyNumberFormat="1" applyFont="1" applyFill="1" applyBorder="1" applyAlignment="1">
      <alignment horizontal="right" vertical="top" wrapText="1"/>
    </xf>
    <xf numFmtId="3" fontId="1" fillId="0" borderId="14" xfId="0" applyNumberFormat="1" applyFont="1" applyFill="1" applyBorder="1" applyAlignment="1">
      <alignment vertical="top" wrapText="1"/>
    </xf>
    <xf numFmtId="3" fontId="1" fillId="0" borderId="29" xfId="0" applyNumberFormat="1" applyFont="1" applyFill="1" applyBorder="1" applyAlignment="1">
      <alignment vertical="top" wrapText="1"/>
    </xf>
    <xf numFmtId="11" fontId="3" fillId="0" borderId="2" xfId="0" applyNumberFormat="1" applyFont="1" applyBorder="1" applyAlignment="1">
      <alignment horizontal="center" vertical="center" textRotation="90" wrapText="1"/>
    </xf>
    <xf numFmtId="11" fontId="3" fillId="0" borderId="10" xfId="0" applyNumberFormat="1" applyFont="1" applyBorder="1" applyAlignment="1">
      <alignment horizontal="center" vertical="center" textRotation="90" wrapText="1"/>
    </xf>
    <xf numFmtId="3" fontId="1" fillId="0" borderId="1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3" borderId="23" xfId="0" applyFont="1" applyFill="1" applyBorder="1" applyAlignment="1">
      <alignment horizontal="center" vertical="top"/>
    </xf>
    <xf numFmtId="11" fontId="5" fillId="8" borderId="8" xfId="0" applyNumberFormat="1" applyFont="1" applyFill="1" applyBorder="1" applyAlignment="1">
      <alignment horizontal="left" vertical="top" wrapText="1"/>
    </xf>
    <xf numFmtId="11" fontId="5" fillId="8" borderId="54" xfId="0" applyNumberFormat="1" applyFont="1" applyFill="1" applyBorder="1" applyAlignment="1">
      <alignment horizontal="left" vertical="top" wrapText="1"/>
    </xf>
    <xf numFmtId="11" fontId="5" fillId="8" borderId="9" xfId="0" applyNumberFormat="1" applyFont="1" applyFill="1" applyBorder="1" applyAlignment="1">
      <alignment horizontal="left" vertical="top" wrapText="1"/>
    </xf>
    <xf numFmtId="3" fontId="3" fillId="0" borderId="41" xfId="0" applyNumberFormat="1" applyFont="1" applyBorder="1" applyAlignment="1">
      <alignment horizontal="center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3" fontId="1" fillId="3" borderId="55" xfId="0" applyNumberFormat="1" applyFont="1" applyFill="1" applyBorder="1" applyAlignment="1">
      <alignment horizontal="left" vertical="top" wrapText="1"/>
    </xf>
    <xf numFmtId="3" fontId="1" fillId="3" borderId="22" xfId="0" applyNumberFormat="1" applyFont="1" applyFill="1" applyBorder="1" applyAlignment="1">
      <alignment horizontal="left" vertical="top" wrapText="1"/>
    </xf>
    <xf numFmtId="3" fontId="5" fillId="6" borderId="53" xfId="0" applyNumberFormat="1" applyFont="1" applyFill="1" applyBorder="1" applyAlignment="1">
      <alignment horizontal="right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56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 wrapText="1"/>
    </xf>
    <xf numFmtId="3" fontId="2" fillId="3" borderId="31" xfId="0" applyNumberFormat="1" applyFont="1" applyFill="1" applyBorder="1" applyAlignment="1">
      <alignment horizontal="center" vertical="top" wrapText="1"/>
    </xf>
    <xf numFmtId="3" fontId="2" fillId="3" borderId="19" xfId="0" applyNumberFormat="1" applyFont="1" applyFill="1" applyBorder="1" applyAlignment="1">
      <alignment horizontal="center" vertical="top" wrapText="1"/>
    </xf>
    <xf numFmtId="165" fontId="1" fillId="3" borderId="7" xfId="0" applyNumberFormat="1" applyFont="1" applyFill="1" applyBorder="1" applyAlignment="1">
      <alignment horizontal="center" vertical="top" wrapText="1"/>
    </xf>
    <xf numFmtId="165" fontId="1" fillId="3" borderId="29" xfId="0" applyNumberFormat="1" applyFont="1" applyFill="1" applyBorder="1" applyAlignment="1">
      <alignment horizontal="center" vertical="top" wrapText="1"/>
    </xf>
    <xf numFmtId="3" fontId="1" fillId="0" borderId="24" xfId="0" applyNumberFormat="1" applyFont="1" applyBorder="1" applyAlignment="1">
      <alignment horizontal="center" vertical="top" wrapText="1"/>
    </xf>
    <xf numFmtId="3" fontId="1" fillId="3" borderId="12" xfId="0" applyNumberFormat="1" applyFont="1" applyFill="1" applyBorder="1" applyAlignment="1">
      <alignment horizontal="center" vertical="top" wrapText="1"/>
    </xf>
    <xf numFmtId="164" fontId="1" fillId="3" borderId="7" xfId="0" applyNumberFormat="1" applyFont="1" applyFill="1" applyBorder="1" applyAlignment="1">
      <alignment horizontal="center" vertical="top"/>
    </xf>
    <xf numFmtId="164" fontId="1" fillId="3" borderId="29" xfId="0" applyNumberFormat="1" applyFont="1" applyFill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 wrapText="1"/>
    </xf>
    <xf numFmtId="3" fontId="1" fillId="0" borderId="12" xfId="0" applyNumberFormat="1" applyFont="1" applyBorder="1" applyAlignment="1">
      <alignment horizontal="center" vertical="top" wrapText="1"/>
    </xf>
    <xf numFmtId="3" fontId="5" fillId="6" borderId="1" xfId="0" applyNumberFormat="1" applyFont="1" applyFill="1" applyBorder="1" applyAlignment="1">
      <alignment horizontal="right" vertical="top" wrapText="1"/>
    </xf>
    <xf numFmtId="3" fontId="1" fillId="0" borderId="5" xfId="0" applyNumberFormat="1" applyFont="1" applyFill="1" applyBorder="1" applyAlignment="1">
      <alignment horizontal="center" vertical="top" wrapText="1"/>
    </xf>
  </cellXfs>
  <cellStyles count="4">
    <cellStyle name="Įprastas" xfId="0" builtinId="0"/>
    <cellStyle name="Įprastas 2" xfId="2" xr:uid="{00000000-0005-0000-0000-000001000000}"/>
    <cellStyle name="Įprastas 5" xfId="1" xr:uid="{00000000-0005-0000-0000-000002000000}"/>
    <cellStyle name="Normal" xfId="3" xr:uid="{00000000-0005-0000-0000-000003000000}"/>
  </cellStyles>
  <dxfs count="0"/>
  <tableStyles count="0" defaultTableStyle="TableStyleMedium2" defaultPivotStyle="PivotStyleLight16"/>
  <colors>
    <mruColors>
      <color rgb="FFFFFF99"/>
      <color rgb="FFFFCCFF"/>
      <color rgb="FFCCFFCC"/>
      <color rgb="FFCCFFFF"/>
      <color rgb="FF99FF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4"/>
  <sheetViews>
    <sheetView tabSelected="1" zoomScaleNormal="100" zoomScaleSheetLayoutView="100" workbookViewId="0">
      <selection activeCell="I3" sqref="I3:K3"/>
    </sheetView>
  </sheetViews>
  <sheetFormatPr defaultColWidth="9.109375" defaultRowHeight="13.2" x14ac:dyDescent="0.25"/>
  <cols>
    <col min="1" max="1" width="2.5546875" style="1" customWidth="1"/>
    <col min="2" max="2" width="2.88671875" style="2" customWidth="1"/>
    <col min="3" max="3" width="2.5546875" style="3" customWidth="1"/>
    <col min="4" max="4" width="2.5546875" style="4" customWidth="1"/>
    <col min="5" max="5" width="36.6640625" style="5" customWidth="1"/>
    <col min="6" max="6" width="3.5546875" style="34" customWidth="1"/>
    <col min="7" max="7" width="14" style="34" customWidth="1"/>
    <col min="8" max="8" width="8.109375" style="5" customWidth="1"/>
    <col min="9" max="9" width="9.88671875" style="5" customWidth="1"/>
    <col min="10" max="10" width="36.5546875" style="5" customWidth="1"/>
    <col min="11" max="11" width="8.109375" style="5" customWidth="1"/>
    <col min="12" max="12" width="8" style="5" customWidth="1"/>
    <col min="13" max="16384" width="9.109375" style="5"/>
  </cols>
  <sheetData>
    <row r="1" spans="1:15" ht="33" customHeight="1" x14ac:dyDescent="0.25">
      <c r="G1" s="54"/>
      <c r="H1" s="122"/>
      <c r="I1" s="279" t="s">
        <v>116</v>
      </c>
      <c r="J1" s="279"/>
      <c r="K1" s="279"/>
      <c r="L1" s="122"/>
      <c r="M1" s="122"/>
      <c r="N1" s="122"/>
      <c r="O1" s="122"/>
    </row>
    <row r="2" spans="1:15" ht="15.75" customHeight="1" x14ac:dyDescent="0.25">
      <c r="G2" s="54"/>
      <c r="H2" s="169"/>
      <c r="I2" s="280" t="s">
        <v>119</v>
      </c>
      <c r="J2" s="280"/>
      <c r="K2" s="169"/>
      <c r="L2" s="169"/>
      <c r="M2" s="169"/>
      <c r="N2" s="169"/>
      <c r="O2" s="169"/>
    </row>
    <row r="3" spans="1:15" ht="35.1" customHeight="1" x14ac:dyDescent="0.25">
      <c r="G3" s="226"/>
      <c r="H3" s="169"/>
      <c r="I3" s="279" t="s">
        <v>131</v>
      </c>
      <c r="J3" s="279"/>
      <c r="K3" s="279"/>
      <c r="L3" s="169"/>
      <c r="M3" s="169"/>
      <c r="N3" s="169"/>
      <c r="O3" s="169"/>
    </row>
    <row r="4" spans="1:15" ht="15.75" customHeight="1" x14ac:dyDescent="0.25">
      <c r="G4" s="54"/>
      <c r="H4" s="54"/>
      <c r="I4" s="54"/>
      <c r="J4" s="224"/>
      <c r="K4" s="54"/>
      <c r="L4" s="54"/>
    </row>
    <row r="5" spans="1:15" s="6" customFormat="1" ht="15.6" x14ac:dyDescent="0.25">
      <c r="A5" s="282" t="s">
        <v>114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163"/>
      <c r="M5" s="163"/>
      <c r="N5" s="163"/>
    </row>
    <row r="6" spans="1:15" s="6" customFormat="1" ht="15.75" customHeight="1" x14ac:dyDescent="0.25">
      <c r="A6" s="281" t="s">
        <v>59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162"/>
      <c r="M6" s="162"/>
      <c r="N6" s="162"/>
    </row>
    <row r="7" spans="1:15" s="6" customFormat="1" ht="15.75" customHeight="1" x14ac:dyDescent="0.25">
      <c r="A7" s="283" t="s">
        <v>17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164"/>
      <c r="M7" s="164"/>
      <c r="N7" s="164"/>
    </row>
    <row r="8" spans="1:15" s="6" customFormat="1" ht="15.75" customHeight="1" x14ac:dyDescent="0.25">
      <c r="A8" s="75"/>
      <c r="B8" s="75"/>
      <c r="C8" s="75"/>
      <c r="D8" s="75"/>
      <c r="E8" s="75"/>
      <c r="F8" s="165"/>
      <c r="G8" s="75"/>
      <c r="H8" s="75"/>
      <c r="I8" s="89"/>
      <c r="J8" s="225"/>
      <c r="K8" s="89"/>
      <c r="L8" s="89"/>
    </row>
    <row r="9" spans="1:15" ht="16.5" customHeight="1" thickBot="1" x14ac:dyDescent="0.3">
      <c r="A9" s="7"/>
      <c r="B9" s="7"/>
      <c r="C9" s="8"/>
      <c r="D9" s="8"/>
      <c r="E9" s="9"/>
      <c r="F9" s="166"/>
      <c r="G9" s="9"/>
      <c r="H9" s="9"/>
      <c r="I9" s="9"/>
      <c r="J9" s="97"/>
      <c r="K9" s="172" t="s">
        <v>18</v>
      </c>
    </row>
    <row r="10" spans="1:15" ht="19.5" customHeight="1" thickBot="1" x14ac:dyDescent="0.3">
      <c r="A10" s="359" t="s">
        <v>60</v>
      </c>
      <c r="B10" s="252" t="s">
        <v>0</v>
      </c>
      <c r="C10" s="298" t="s">
        <v>1</v>
      </c>
      <c r="D10" s="298" t="s">
        <v>61</v>
      </c>
      <c r="E10" s="295" t="s">
        <v>20</v>
      </c>
      <c r="F10" s="260" t="s">
        <v>62</v>
      </c>
      <c r="G10" s="368" t="s">
        <v>63</v>
      </c>
      <c r="H10" s="264" t="s">
        <v>3</v>
      </c>
      <c r="I10" s="304" t="s">
        <v>115</v>
      </c>
      <c r="J10" s="262" t="s">
        <v>64</v>
      </c>
      <c r="K10" s="263"/>
      <c r="L10" s="25"/>
    </row>
    <row r="11" spans="1:15" ht="15" customHeight="1" x14ac:dyDescent="0.25">
      <c r="A11" s="360"/>
      <c r="B11" s="253"/>
      <c r="C11" s="299"/>
      <c r="D11" s="299"/>
      <c r="E11" s="296"/>
      <c r="F11" s="261"/>
      <c r="G11" s="369"/>
      <c r="H11" s="265"/>
      <c r="I11" s="305"/>
      <c r="J11" s="287" t="s">
        <v>2</v>
      </c>
      <c r="K11" s="158" t="s">
        <v>66</v>
      </c>
      <c r="L11" s="98"/>
    </row>
    <row r="12" spans="1:15" ht="96.75" customHeight="1" thickBot="1" x14ac:dyDescent="0.3">
      <c r="A12" s="360"/>
      <c r="B12" s="253"/>
      <c r="C12" s="299"/>
      <c r="D12" s="299"/>
      <c r="E12" s="296"/>
      <c r="F12" s="261"/>
      <c r="G12" s="369"/>
      <c r="H12" s="265"/>
      <c r="I12" s="306"/>
      <c r="J12" s="288"/>
      <c r="K12" s="186" t="s">
        <v>65</v>
      </c>
      <c r="L12" s="90"/>
    </row>
    <row r="13" spans="1:15" ht="16.5" customHeight="1" x14ac:dyDescent="0.25">
      <c r="A13" s="365" t="s">
        <v>87</v>
      </c>
      <c r="B13" s="366"/>
      <c r="C13" s="366"/>
      <c r="D13" s="366"/>
      <c r="E13" s="366"/>
      <c r="F13" s="366"/>
      <c r="G13" s="366"/>
      <c r="H13" s="366"/>
      <c r="I13" s="366"/>
      <c r="J13" s="366"/>
      <c r="K13" s="367"/>
    </row>
    <row r="14" spans="1:15" ht="15" customHeight="1" x14ac:dyDescent="0.25">
      <c r="A14" s="276" t="s">
        <v>55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8"/>
    </row>
    <row r="15" spans="1:15" ht="26.25" customHeight="1" thickBot="1" x14ac:dyDescent="0.3">
      <c r="A15" s="107" t="s">
        <v>4</v>
      </c>
      <c r="B15" s="273" t="s">
        <v>50</v>
      </c>
      <c r="C15" s="274"/>
      <c r="D15" s="274"/>
      <c r="E15" s="274"/>
      <c r="F15" s="274"/>
      <c r="G15" s="274"/>
      <c r="H15" s="274"/>
      <c r="I15" s="274"/>
      <c r="J15" s="274"/>
      <c r="K15" s="275"/>
    </row>
    <row r="16" spans="1:15" ht="15.6" customHeight="1" thickBot="1" x14ac:dyDescent="0.3">
      <c r="A16" s="140" t="s">
        <v>4</v>
      </c>
      <c r="B16" s="106" t="s">
        <v>4</v>
      </c>
      <c r="C16" s="291" t="s">
        <v>21</v>
      </c>
      <c r="D16" s="291"/>
      <c r="E16" s="291"/>
      <c r="F16" s="291"/>
      <c r="G16" s="291"/>
      <c r="H16" s="291"/>
      <c r="I16" s="291"/>
      <c r="J16" s="291"/>
      <c r="K16" s="121"/>
    </row>
    <row r="17" spans="1:15" ht="28.5" customHeight="1" x14ac:dyDescent="0.25">
      <c r="A17" s="47" t="s">
        <v>4</v>
      </c>
      <c r="B17" s="14" t="s">
        <v>4</v>
      </c>
      <c r="C17" s="11" t="s">
        <v>4</v>
      </c>
      <c r="D17" s="12"/>
      <c r="E17" s="19" t="s">
        <v>22</v>
      </c>
      <c r="F17" s="176" t="s">
        <v>70</v>
      </c>
      <c r="G17" s="297" t="s">
        <v>34</v>
      </c>
      <c r="H17" s="197"/>
      <c r="I17" s="210"/>
      <c r="J17" s="187"/>
      <c r="K17" s="187"/>
      <c r="L17" s="96"/>
    </row>
    <row r="18" spans="1:15" ht="17.100000000000001" customHeight="1" x14ac:dyDescent="0.25">
      <c r="A18" s="47"/>
      <c r="B18" s="14"/>
      <c r="C18" s="11"/>
      <c r="D18" s="289" t="s">
        <v>4</v>
      </c>
      <c r="E18" s="254" t="s">
        <v>42</v>
      </c>
      <c r="F18" s="257" t="s">
        <v>71</v>
      </c>
      <c r="G18" s="268"/>
      <c r="H18" s="198" t="s">
        <v>5</v>
      </c>
      <c r="I18" s="211">
        <f>80-1.1</f>
        <v>78.900000000000006</v>
      </c>
      <c r="J18" s="227" t="s">
        <v>67</v>
      </c>
      <c r="K18" s="103">
        <v>3</v>
      </c>
      <c r="L18" s="92"/>
    </row>
    <row r="19" spans="1:15" ht="16.5" customHeight="1" x14ac:dyDescent="0.25">
      <c r="A19" s="47"/>
      <c r="B19" s="14"/>
      <c r="C19" s="11"/>
      <c r="D19" s="300"/>
      <c r="E19" s="255"/>
      <c r="F19" s="258"/>
      <c r="G19" s="268"/>
      <c r="H19" s="361"/>
      <c r="I19" s="151"/>
      <c r="J19" s="227" t="s">
        <v>23</v>
      </c>
      <c r="K19" s="103">
        <v>21</v>
      </c>
      <c r="L19" s="92"/>
    </row>
    <row r="20" spans="1:15" ht="16.5" customHeight="1" x14ac:dyDescent="0.25">
      <c r="A20" s="47"/>
      <c r="B20" s="14"/>
      <c r="C20" s="11"/>
      <c r="D20" s="290"/>
      <c r="E20" s="256"/>
      <c r="F20" s="259"/>
      <c r="G20" s="268"/>
      <c r="H20" s="271"/>
      <c r="I20" s="212"/>
      <c r="J20" s="228" t="s">
        <v>102</v>
      </c>
      <c r="K20" s="103">
        <v>70</v>
      </c>
      <c r="L20" s="92"/>
    </row>
    <row r="21" spans="1:15" ht="42" customHeight="1" x14ac:dyDescent="0.25">
      <c r="A21" s="47"/>
      <c r="B21" s="14"/>
      <c r="C21" s="11"/>
      <c r="D21" s="33" t="s">
        <v>6</v>
      </c>
      <c r="E21" s="39" t="s">
        <v>43</v>
      </c>
      <c r="F21" s="62" t="s">
        <v>71</v>
      </c>
      <c r="G21" s="180"/>
      <c r="H21" s="199" t="s">
        <v>5</v>
      </c>
      <c r="I21" s="213">
        <v>10</v>
      </c>
      <c r="J21" s="229" t="s">
        <v>56</v>
      </c>
      <c r="K21" s="103">
        <v>1</v>
      </c>
      <c r="L21" s="92"/>
    </row>
    <row r="22" spans="1:15" ht="29.25" customHeight="1" x14ac:dyDescent="0.25">
      <c r="A22" s="47"/>
      <c r="B22" s="14"/>
      <c r="C22" s="11"/>
      <c r="D22" s="289" t="s">
        <v>7</v>
      </c>
      <c r="E22" s="254" t="s">
        <v>44</v>
      </c>
      <c r="F22" s="257" t="s">
        <v>71</v>
      </c>
      <c r="G22" s="272"/>
      <c r="H22" s="270" t="s">
        <v>5</v>
      </c>
      <c r="I22" s="135">
        <v>4.7</v>
      </c>
      <c r="J22" s="230" t="s">
        <v>56</v>
      </c>
      <c r="K22" s="102">
        <v>1</v>
      </c>
      <c r="L22" s="92"/>
      <c r="M22" s="65"/>
      <c r="N22" s="65"/>
      <c r="O22" s="65"/>
    </row>
    <row r="23" spans="1:15" ht="17.25" customHeight="1" x14ac:dyDescent="0.25">
      <c r="A23" s="47"/>
      <c r="B23" s="14"/>
      <c r="C23" s="11"/>
      <c r="D23" s="290"/>
      <c r="E23" s="256"/>
      <c r="F23" s="259"/>
      <c r="G23" s="272"/>
      <c r="H23" s="271"/>
      <c r="I23" s="214"/>
      <c r="J23" s="231" t="s">
        <v>103</v>
      </c>
      <c r="K23" s="146">
        <v>15</v>
      </c>
      <c r="L23" s="93"/>
      <c r="M23" s="65"/>
      <c r="N23" s="65"/>
      <c r="O23" s="65"/>
    </row>
    <row r="24" spans="1:15" ht="18" customHeight="1" x14ac:dyDescent="0.25">
      <c r="A24" s="47"/>
      <c r="B24" s="14"/>
      <c r="C24" s="11"/>
      <c r="D24" s="178" t="s">
        <v>8</v>
      </c>
      <c r="E24" s="254" t="s">
        <v>95</v>
      </c>
      <c r="F24" s="147" t="s">
        <v>72</v>
      </c>
      <c r="G24" s="180"/>
      <c r="H24" s="200" t="s">
        <v>5</v>
      </c>
      <c r="I24" s="215">
        <f>20-1</f>
        <v>19</v>
      </c>
      <c r="J24" s="232" t="s">
        <v>96</v>
      </c>
      <c r="K24" s="146">
        <v>1</v>
      </c>
      <c r="L24" s="93"/>
      <c r="M24" s="65"/>
      <c r="N24" s="65"/>
      <c r="O24" s="65"/>
    </row>
    <row r="25" spans="1:15" ht="29.25" customHeight="1" x14ac:dyDescent="0.25">
      <c r="A25" s="47"/>
      <c r="B25" s="14"/>
      <c r="C25" s="11"/>
      <c r="D25" s="178"/>
      <c r="E25" s="256"/>
      <c r="F25" s="145"/>
      <c r="G25" s="180"/>
      <c r="H25" s="201"/>
      <c r="I25" s="214"/>
      <c r="J25" s="232" t="s">
        <v>105</v>
      </c>
      <c r="K25" s="146">
        <v>200</v>
      </c>
      <c r="L25" s="93"/>
      <c r="M25" s="65"/>
      <c r="N25" s="65"/>
      <c r="O25" s="65"/>
    </row>
    <row r="26" spans="1:15" ht="28.5" customHeight="1" x14ac:dyDescent="0.25">
      <c r="A26" s="47"/>
      <c r="B26" s="14"/>
      <c r="C26" s="11"/>
      <c r="D26" s="177" t="s">
        <v>9</v>
      </c>
      <c r="E26" s="174" t="s">
        <v>97</v>
      </c>
      <c r="F26" s="147" t="s">
        <v>72</v>
      </c>
      <c r="G26" s="180"/>
      <c r="H26" s="200" t="s">
        <v>5</v>
      </c>
      <c r="I26" s="215">
        <v>20</v>
      </c>
      <c r="J26" s="232" t="s">
        <v>106</v>
      </c>
      <c r="K26" s="146">
        <v>1</v>
      </c>
      <c r="L26" s="93"/>
      <c r="M26" s="65"/>
      <c r="N26" s="65"/>
      <c r="O26" s="65"/>
    </row>
    <row r="27" spans="1:15" ht="41.25" customHeight="1" x14ac:dyDescent="0.25">
      <c r="A27" s="47"/>
      <c r="B27" s="14"/>
      <c r="C27" s="11"/>
      <c r="D27" s="178"/>
      <c r="E27" s="174"/>
      <c r="F27" s="175"/>
      <c r="G27" s="180"/>
      <c r="H27" s="200"/>
      <c r="I27" s="215"/>
      <c r="J27" s="232" t="s">
        <v>98</v>
      </c>
      <c r="K27" s="146">
        <v>12</v>
      </c>
      <c r="L27" s="93"/>
      <c r="M27" s="65"/>
      <c r="N27" s="65"/>
      <c r="O27" s="65"/>
    </row>
    <row r="28" spans="1:15" ht="40.5" customHeight="1" x14ac:dyDescent="0.25">
      <c r="A28" s="47"/>
      <c r="B28" s="14"/>
      <c r="C28" s="11"/>
      <c r="D28" s="179"/>
      <c r="E28" s="174"/>
      <c r="F28" s="145"/>
      <c r="G28" s="180"/>
      <c r="H28" s="200"/>
      <c r="I28" s="215"/>
      <c r="J28" s="232" t="s">
        <v>99</v>
      </c>
      <c r="K28" s="146">
        <v>25</v>
      </c>
      <c r="L28" s="93"/>
      <c r="M28" s="65"/>
      <c r="N28" s="65"/>
      <c r="O28" s="65"/>
    </row>
    <row r="29" spans="1:15" ht="15" customHeight="1" x14ac:dyDescent="0.25">
      <c r="A29" s="47"/>
      <c r="B29" s="14"/>
      <c r="C29" s="11"/>
      <c r="D29" s="66" t="s">
        <v>41</v>
      </c>
      <c r="E29" s="254" t="s">
        <v>78</v>
      </c>
      <c r="F29" s="73" t="s">
        <v>70</v>
      </c>
      <c r="G29" s="268"/>
      <c r="H29" s="270" t="s">
        <v>5</v>
      </c>
      <c r="I29" s="216">
        <f>14.7-2</f>
        <v>12.7</v>
      </c>
      <c r="J29" s="229" t="s">
        <v>73</v>
      </c>
      <c r="K29" s="104">
        <v>1</v>
      </c>
      <c r="L29" s="99"/>
      <c r="M29" s="99"/>
      <c r="N29" s="99"/>
      <c r="O29" s="99"/>
    </row>
    <row r="30" spans="1:15" ht="16.5" customHeight="1" x14ac:dyDescent="0.25">
      <c r="A30" s="47"/>
      <c r="B30" s="14"/>
      <c r="C30" s="11"/>
      <c r="D30" s="66"/>
      <c r="E30" s="255"/>
      <c r="F30" s="73" t="s">
        <v>71</v>
      </c>
      <c r="G30" s="269"/>
      <c r="H30" s="271"/>
      <c r="I30" s="151"/>
      <c r="J30" s="293" t="s">
        <v>74</v>
      </c>
      <c r="K30" s="250">
        <v>1</v>
      </c>
      <c r="L30" s="92"/>
      <c r="M30" s="65"/>
      <c r="N30" s="65"/>
      <c r="O30" s="65"/>
    </row>
    <row r="31" spans="1:15" ht="15" customHeight="1" thickBot="1" x14ac:dyDescent="0.3">
      <c r="A31" s="45"/>
      <c r="B31" s="16"/>
      <c r="C31" s="32"/>
      <c r="D31" s="67"/>
      <c r="E31" s="292"/>
      <c r="F31" s="185"/>
      <c r="G31" s="266" t="s">
        <v>24</v>
      </c>
      <c r="H31" s="267"/>
      <c r="I31" s="130">
        <f>SUM(I18:I29)</f>
        <v>145.30000000000001</v>
      </c>
      <c r="J31" s="294"/>
      <c r="K31" s="251"/>
      <c r="L31" s="92"/>
      <c r="M31" s="65"/>
      <c r="N31" s="65"/>
      <c r="O31" s="65"/>
    </row>
    <row r="32" spans="1:15" ht="18.600000000000001" customHeight="1" x14ac:dyDescent="0.25">
      <c r="A32" s="48" t="s">
        <v>4</v>
      </c>
      <c r="B32" s="26" t="s">
        <v>4</v>
      </c>
      <c r="C32" s="37" t="s">
        <v>6</v>
      </c>
      <c r="D32" s="18"/>
      <c r="E32" s="13" t="s">
        <v>113</v>
      </c>
      <c r="F32" s="80"/>
      <c r="G32" s="297" t="s">
        <v>34</v>
      </c>
      <c r="H32" s="202"/>
      <c r="I32" s="183"/>
      <c r="J32" s="187"/>
      <c r="K32" s="187"/>
      <c r="L32" s="96"/>
      <c r="M32" s="10"/>
      <c r="N32" s="10"/>
      <c r="O32" s="10"/>
    </row>
    <row r="33" spans="1:15" ht="27.75" customHeight="1" x14ac:dyDescent="0.25">
      <c r="A33" s="50"/>
      <c r="B33" s="28"/>
      <c r="C33" s="11"/>
      <c r="D33" s="15" t="s">
        <v>4</v>
      </c>
      <c r="E33" s="31" t="s">
        <v>80</v>
      </c>
      <c r="F33" s="81" t="s">
        <v>75</v>
      </c>
      <c r="G33" s="268"/>
      <c r="H33" s="199" t="s">
        <v>5</v>
      </c>
      <c r="I33" s="217">
        <f>42-1</f>
        <v>41</v>
      </c>
      <c r="J33" s="230" t="s">
        <v>25</v>
      </c>
      <c r="K33" s="102">
        <v>30</v>
      </c>
      <c r="L33" s="92"/>
      <c r="M33" s="10"/>
      <c r="N33" s="10"/>
    </row>
    <row r="34" spans="1:15" ht="29.25" customHeight="1" x14ac:dyDescent="0.25">
      <c r="A34" s="50"/>
      <c r="B34" s="28"/>
      <c r="C34" s="20"/>
      <c r="D34" s="30" t="s">
        <v>6</v>
      </c>
      <c r="E34" s="173" t="s">
        <v>35</v>
      </c>
      <c r="F34" s="81" t="s">
        <v>82</v>
      </c>
      <c r="G34" s="268"/>
      <c r="H34" s="198" t="s">
        <v>5</v>
      </c>
      <c r="I34" s="218">
        <v>1</v>
      </c>
      <c r="J34" s="232" t="s">
        <v>36</v>
      </c>
      <c r="K34" s="102">
        <v>12</v>
      </c>
      <c r="L34" s="92"/>
    </row>
    <row r="35" spans="1:15" ht="20.25" customHeight="1" x14ac:dyDescent="0.25">
      <c r="A35" s="50"/>
      <c r="B35" s="28"/>
      <c r="C35" s="20"/>
      <c r="D35" s="30" t="s">
        <v>7</v>
      </c>
      <c r="E35" s="254" t="s">
        <v>49</v>
      </c>
      <c r="F35" s="376" t="s">
        <v>75</v>
      </c>
      <c r="G35" s="269"/>
      <c r="H35" s="198" t="s">
        <v>5</v>
      </c>
      <c r="I35" s="218">
        <f>36+5+2.5</f>
        <v>43.5</v>
      </c>
      <c r="J35" s="370" t="s">
        <v>76</v>
      </c>
      <c r="K35" s="102">
        <v>6</v>
      </c>
      <c r="L35" s="92"/>
    </row>
    <row r="36" spans="1:15" ht="15" customHeight="1" thickBot="1" x14ac:dyDescent="0.3">
      <c r="A36" s="49"/>
      <c r="B36" s="27"/>
      <c r="C36" s="21"/>
      <c r="D36" s="17"/>
      <c r="E36" s="292"/>
      <c r="F36" s="377"/>
      <c r="G36" s="372" t="s">
        <v>24</v>
      </c>
      <c r="H36" s="308"/>
      <c r="I36" s="219">
        <f>SUM(I33:I35)</f>
        <v>85.5</v>
      </c>
      <c r="J36" s="371"/>
      <c r="K36" s="105"/>
      <c r="L36" s="92"/>
    </row>
    <row r="37" spans="1:15" ht="28.2" customHeight="1" x14ac:dyDescent="0.25">
      <c r="A37" s="48" t="s">
        <v>4</v>
      </c>
      <c r="B37" s="26" t="s">
        <v>4</v>
      </c>
      <c r="C37" s="22" t="s">
        <v>7</v>
      </c>
      <c r="D37" s="18"/>
      <c r="E37" s="40" t="s">
        <v>112</v>
      </c>
      <c r="F37" s="82" t="s">
        <v>70</v>
      </c>
      <c r="G37" s="384" t="s">
        <v>34</v>
      </c>
      <c r="H37" s="239"/>
      <c r="I37" s="210"/>
      <c r="J37" s="120"/>
      <c r="K37" s="188"/>
      <c r="L37" s="99"/>
      <c r="O37" s="10"/>
    </row>
    <row r="38" spans="1:15" ht="29.25" customHeight="1" x14ac:dyDescent="0.25">
      <c r="A38" s="50"/>
      <c r="B38" s="28"/>
      <c r="C38" s="20"/>
      <c r="D38" s="177" t="s">
        <v>4</v>
      </c>
      <c r="E38" s="254" t="s">
        <v>57</v>
      </c>
      <c r="F38" s="29" t="s">
        <v>71</v>
      </c>
      <c r="G38" s="385"/>
      <c r="H38" s="240" t="s">
        <v>5</v>
      </c>
      <c r="I38" s="215">
        <v>4.5</v>
      </c>
      <c r="J38" s="230" t="s">
        <v>37</v>
      </c>
      <c r="K38" s="103">
        <v>5</v>
      </c>
      <c r="L38" s="92"/>
    </row>
    <row r="39" spans="1:15" ht="28.5" customHeight="1" x14ac:dyDescent="0.25">
      <c r="A39" s="50"/>
      <c r="B39" s="28"/>
      <c r="C39" s="20"/>
      <c r="D39" s="178"/>
      <c r="E39" s="255"/>
      <c r="F39" s="29"/>
      <c r="G39" s="385"/>
      <c r="H39" s="357"/>
      <c r="I39" s="135"/>
      <c r="J39" s="230" t="s">
        <v>38</v>
      </c>
      <c r="K39" s="103">
        <v>6</v>
      </c>
      <c r="L39" s="92"/>
    </row>
    <row r="40" spans="1:15" ht="28.5" customHeight="1" x14ac:dyDescent="0.25">
      <c r="A40" s="50"/>
      <c r="B40" s="28"/>
      <c r="C40" s="20"/>
      <c r="D40" s="178"/>
      <c r="E40" s="56"/>
      <c r="F40" s="84"/>
      <c r="G40" s="385"/>
      <c r="H40" s="357"/>
      <c r="I40" s="151"/>
      <c r="J40" s="230" t="s">
        <v>39</v>
      </c>
      <c r="K40" s="103">
        <v>2</v>
      </c>
      <c r="L40" s="92"/>
    </row>
    <row r="41" spans="1:15" ht="28.5" customHeight="1" x14ac:dyDescent="0.25">
      <c r="A41" s="50"/>
      <c r="B41" s="28"/>
      <c r="C41" s="20"/>
      <c r="D41" s="179"/>
      <c r="E41" s="85"/>
      <c r="F41" s="83"/>
      <c r="G41" s="385"/>
      <c r="H41" s="358"/>
      <c r="I41" s="135"/>
      <c r="J41" s="231" t="s">
        <v>40</v>
      </c>
      <c r="K41" s="103">
        <v>4</v>
      </c>
      <c r="L41" s="92"/>
    </row>
    <row r="42" spans="1:15" ht="15" customHeight="1" x14ac:dyDescent="0.25">
      <c r="A42" s="50"/>
      <c r="B42" s="28"/>
      <c r="C42" s="20"/>
      <c r="D42" s="66" t="s">
        <v>6</v>
      </c>
      <c r="E42" s="254" t="s">
        <v>89</v>
      </c>
      <c r="F42" s="148" t="s">
        <v>71</v>
      </c>
      <c r="G42" s="381"/>
      <c r="H42" s="241" t="s">
        <v>90</v>
      </c>
      <c r="I42" s="213">
        <v>3.2</v>
      </c>
      <c r="J42" s="230" t="s">
        <v>91</v>
      </c>
      <c r="K42" s="103">
        <v>2</v>
      </c>
      <c r="L42" s="92"/>
    </row>
    <row r="43" spans="1:15" ht="18" customHeight="1" x14ac:dyDescent="0.25">
      <c r="A43" s="50"/>
      <c r="B43" s="28"/>
      <c r="C43" s="20"/>
      <c r="D43" s="66"/>
      <c r="E43" s="255"/>
      <c r="F43" s="84"/>
      <c r="G43" s="381"/>
      <c r="H43" s="159" t="s">
        <v>30</v>
      </c>
      <c r="I43" s="151">
        <v>13.5</v>
      </c>
      <c r="J43" s="230" t="s">
        <v>92</v>
      </c>
      <c r="K43" s="103">
        <v>2</v>
      </c>
      <c r="L43" s="92"/>
    </row>
    <row r="44" spans="1:15" ht="21" customHeight="1" x14ac:dyDescent="0.25">
      <c r="A44" s="50"/>
      <c r="B44" s="28"/>
      <c r="C44" s="20"/>
      <c r="D44" s="144"/>
      <c r="E44" s="256"/>
      <c r="F44" s="83"/>
      <c r="G44" s="381"/>
      <c r="H44" s="242"/>
      <c r="I44" s="220"/>
      <c r="J44" s="230" t="s">
        <v>93</v>
      </c>
      <c r="K44" s="103">
        <v>1</v>
      </c>
      <c r="L44" s="92"/>
    </row>
    <row r="45" spans="1:15" ht="16.5" customHeight="1" x14ac:dyDescent="0.25">
      <c r="A45" s="50"/>
      <c r="B45" s="28"/>
      <c r="C45" s="20"/>
      <c r="D45" s="238" t="s">
        <v>7</v>
      </c>
      <c r="E45" s="254" t="s">
        <v>110</v>
      </c>
      <c r="F45" s="148" t="s">
        <v>72</v>
      </c>
      <c r="G45" s="381"/>
      <c r="H45" s="241" t="s">
        <v>90</v>
      </c>
      <c r="I45" s="213">
        <v>4.0999999999999996</v>
      </c>
      <c r="J45" s="230" t="s">
        <v>100</v>
      </c>
      <c r="K45" s="103">
        <v>4</v>
      </c>
      <c r="L45" s="92"/>
    </row>
    <row r="46" spans="1:15" ht="21" customHeight="1" x14ac:dyDescent="0.25">
      <c r="A46" s="50"/>
      <c r="B46" s="28"/>
      <c r="C46" s="20"/>
      <c r="D46" s="66"/>
      <c r="E46" s="255"/>
      <c r="F46" s="84"/>
      <c r="G46" s="381"/>
      <c r="H46" s="248" t="s">
        <v>30</v>
      </c>
      <c r="I46" s="216">
        <v>16.399999999999999</v>
      </c>
      <c r="J46" s="230" t="s">
        <v>101</v>
      </c>
      <c r="K46" s="103">
        <v>1</v>
      </c>
      <c r="L46" s="92"/>
    </row>
    <row r="47" spans="1:15" ht="17.25" customHeight="1" x14ac:dyDescent="0.25">
      <c r="A47" s="50"/>
      <c r="B47" s="28"/>
      <c r="C47" s="20"/>
      <c r="D47" s="144"/>
      <c r="E47" s="256"/>
      <c r="F47" s="83"/>
      <c r="G47" s="381"/>
      <c r="H47" s="243"/>
      <c r="I47" s="220"/>
      <c r="J47" s="244" t="s">
        <v>118</v>
      </c>
      <c r="K47" s="103">
        <v>1</v>
      </c>
      <c r="L47" s="92"/>
    </row>
    <row r="48" spans="1:15" ht="45" customHeight="1" x14ac:dyDescent="0.25">
      <c r="A48" s="50"/>
      <c r="B48" s="28"/>
      <c r="C48" s="20"/>
      <c r="D48" s="249" t="s">
        <v>8</v>
      </c>
      <c r="E48" s="87" t="s">
        <v>123</v>
      </c>
      <c r="F48" s="246" t="s">
        <v>72</v>
      </c>
      <c r="G48" s="237"/>
      <c r="H48" s="243" t="s">
        <v>30</v>
      </c>
      <c r="I48" s="213">
        <v>4</v>
      </c>
      <c r="J48" s="244" t="s">
        <v>124</v>
      </c>
      <c r="K48" s="103">
        <v>1</v>
      </c>
      <c r="L48" s="92"/>
    </row>
    <row r="49" spans="1:13" ht="58.2" customHeight="1" x14ac:dyDescent="0.25">
      <c r="A49" s="50"/>
      <c r="B49" s="28"/>
      <c r="C49" s="20"/>
      <c r="D49" s="249" t="s">
        <v>9</v>
      </c>
      <c r="E49" s="87" t="s">
        <v>127</v>
      </c>
      <c r="F49" s="246" t="s">
        <v>72</v>
      </c>
      <c r="G49" s="245"/>
      <c r="H49" s="241" t="s">
        <v>30</v>
      </c>
      <c r="I49" s="213">
        <v>3.7</v>
      </c>
      <c r="J49" s="244" t="s">
        <v>100</v>
      </c>
      <c r="K49" s="103">
        <v>1</v>
      </c>
      <c r="L49" s="92"/>
    </row>
    <row r="50" spans="1:13" ht="46.95" customHeight="1" x14ac:dyDescent="0.25">
      <c r="A50" s="50"/>
      <c r="B50" s="28"/>
      <c r="C50" s="20"/>
      <c r="D50" s="66" t="s">
        <v>41</v>
      </c>
      <c r="E50" s="56" t="s">
        <v>128</v>
      </c>
      <c r="F50" s="84" t="s">
        <v>72</v>
      </c>
      <c r="G50" s="247"/>
      <c r="H50" s="243" t="s">
        <v>5</v>
      </c>
      <c r="I50" s="151">
        <v>8.5</v>
      </c>
      <c r="J50" s="242" t="s">
        <v>129</v>
      </c>
      <c r="K50" s="104">
        <v>1</v>
      </c>
      <c r="L50" s="92"/>
    </row>
    <row r="51" spans="1:13" ht="15.6" customHeight="1" thickBot="1" x14ac:dyDescent="0.3">
      <c r="A51" s="49"/>
      <c r="B51" s="27"/>
      <c r="C51" s="21"/>
      <c r="D51" s="181"/>
      <c r="E51" s="57"/>
      <c r="F51" s="160"/>
      <c r="G51" s="372" t="s">
        <v>24</v>
      </c>
      <c r="H51" s="386"/>
      <c r="I51" s="130">
        <f>SUM(I37:I50)</f>
        <v>57.9</v>
      </c>
      <c r="J51" s="136"/>
      <c r="K51" s="171"/>
      <c r="L51" s="92"/>
    </row>
    <row r="52" spans="1:13" ht="34.5" customHeight="1" x14ac:dyDescent="0.25">
      <c r="A52" s="48" t="s">
        <v>4</v>
      </c>
      <c r="B52" s="26" t="s">
        <v>4</v>
      </c>
      <c r="C52" s="22" t="s">
        <v>8</v>
      </c>
      <c r="D52" s="18"/>
      <c r="E52" s="332" t="s">
        <v>26</v>
      </c>
      <c r="F52" s="59" t="s">
        <v>83</v>
      </c>
      <c r="G52" s="297" t="s">
        <v>34</v>
      </c>
      <c r="H52" s="387" t="s">
        <v>5</v>
      </c>
      <c r="I52" s="378">
        <v>7.9</v>
      </c>
      <c r="J52" s="302" t="s">
        <v>27</v>
      </c>
      <c r="K52" s="116">
        <v>15</v>
      </c>
      <c r="L52" s="93"/>
    </row>
    <row r="53" spans="1:13" ht="24.6" customHeight="1" x14ac:dyDescent="0.25">
      <c r="A53" s="50"/>
      <c r="B53" s="28"/>
      <c r="C53" s="20"/>
      <c r="D53" s="12"/>
      <c r="E53" s="255"/>
      <c r="F53" s="29" t="s">
        <v>70</v>
      </c>
      <c r="G53" s="268"/>
      <c r="H53" s="271"/>
      <c r="I53" s="379"/>
      <c r="J53" s="303"/>
      <c r="K53" s="117"/>
      <c r="L53" s="93"/>
    </row>
    <row r="54" spans="1:13" ht="15" customHeight="1" thickBot="1" x14ac:dyDescent="0.3">
      <c r="A54" s="49"/>
      <c r="B54" s="27"/>
      <c r="C54" s="21"/>
      <c r="D54" s="17"/>
      <c r="E54" s="292"/>
      <c r="F54" s="60" t="s">
        <v>71</v>
      </c>
      <c r="G54" s="301"/>
      <c r="H54" s="203" t="s">
        <v>11</v>
      </c>
      <c r="I54" s="130">
        <f t="shared" ref="I54" si="0">I52</f>
        <v>7.9</v>
      </c>
      <c r="J54" s="294"/>
      <c r="K54" s="118"/>
      <c r="L54" s="93"/>
    </row>
    <row r="55" spans="1:13" ht="18.600000000000001" customHeight="1" x14ac:dyDescent="0.25">
      <c r="A55" s="48" t="s">
        <v>4</v>
      </c>
      <c r="B55" s="26" t="s">
        <v>4</v>
      </c>
      <c r="C55" s="22" t="s">
        <v>9</v>
      </c>
      <c r="D55" s="182"/>
      <c r="E55" s="332" t="s">
        <v>81</v>
      </c>
      <c r="F55" s="59" t="s">
        <v>69</v>
      </c>
      <c r="G55" s="297" t="s">
        <v>34</v>
      </c>
      <c r="H55" s="92" t="s">
        <v>5</v>
      </c>
      <c r="I55" s="382">
        <f>24.2+3.5</f>
        <v>27.7</v>
      </c>
      <c r="J55" s="233" t="s">
        <v>68</v>
      </c>
      <c r="K55" s="119">
        <v>8</v>
      </c>
      <c r="L55" s="92"/>
    </row>
    <row r="56" spans="1:13" ht="43.95" customHeight="1" x14ac:dyDescent="0.25">
      <c r="A56" s="50"/>
      <c r="B56" s="28"/>
      <c r="C56" s="20"/>
      <c r="D56" s="178"/>
      <c r="E56" s="255"/>
      <c r="F56" s="29" t="s">
        <v>70</v>
      </c>
      <c r="G56" s="268"/>
      <c r="H56" s="91"/>
      <c r="I56" s="383"/>
      <c r="J56" s="293" t="s">
        <v>58</v>
      </c>
      <c r="K56" s="104">
        <v>16</v>
      </c>
      <c r="L56" s="92"/>
    </row>
    <row r="57" spans="1:13" ht="14.25" customHeight="1" thickBot="1" x14ac:dyDescent="0.3">
      <c r="A57" s="49"/>
      <c r="B57" s="27"/>
      <c r="C57" s="21"/>
      <c r="D57" s="181"/>
      <c r="E57" s="58"/>
      <c r="F57" s="60" t="s">
        <v>71</v>
      </c>
      <c r="G57" s="380"/>
      <c r="H57" s="109" t="s">
        <v>11</v>
      </c>
      <c r="I57" s="130">
        <f t="shared" ref="I57" si="1">I55</f>
        <v>27.7</v>
      </c>
      <c r="J57" s="294"/>
      <c r="K57" s="118"/>
      <c r="L57" s="93"/>
    </row>
    <row r="58" spans="1:13" ht="40.5" customHeight="1" x14ac:dyDescent="0.25">
      <c r="A58" s="48" t="s">
        <v>4</v>
      </c>
      <c r="B58" s="26" t="s">
        <v>4</v>
      </c>
      <c r="C58" s="22" t="s">
        <v>41</v>
      </c>
      <c r="D58" s="157"/>
      <c r="E58" s="40" t="s">
        <v>111</v>
      </c>
      <c r="F58" s="74" t="s">
        <v>109</v>
      </c>
      <c r="G58" s="297" t="s">
        <v>34</v>
      </c>
      <c r="H58" s="204"/>
      <c r="I58" s="221"/>
      <c r="J58" s="187"/>
      <c r="K58" s="189"/>
    </row>
    <row r="59" spans="1:13" ht="33.6" customHeight="1" x14ac:dyDescent="0.25">
      <c r="A59" s="50"/>
      <c r="B59" s="28"/>
      <c r="C59" s="20"/>
      <c r="D59" s="15" t="s">
        <v>4</v>
      </c>
      <c r="E59" s="87" t="s">
        <v>88</v>
      </c>
      <c r="F59" s="81" t="s">
        <v>71</v>
      </c>
      <c r="G59" s="269"/>
      <c r="H59" s="205" t="s">
        <v>5</v>
      </c>
      <c r="I59" s="222">
        <v>8</v>
      </c>
      <c r="J59" s="207" t="s">
        <v>79</v>
      </c>
      <c r="K59" s="146">
        <v>1</v>
      </c>
    </row>
    <row r="60" spans="1:13" ht="43.8" customHeight="1" x14ac:dyDescent="0.25">
      <c r="A60" s="50"/>
      <c r="B60" s="28"/>
      <c r="C60" s="11"/>
      <c r="D60" s="235" t="s">
        <v>6</v>
      </c>
      <c r="E60" s="254" t="s">
        <v>120</v>
      </c>
      <c r="F60" s="73" t="s">
        <v>72</v>
      </c>
      <c r="G60" s="234" t="s">
        <v>121</v>
      </c>
      <c r="H60" s="205"/>
      <c r="I60" s="222"/>
      <c r="J60" s="209" t="s">
        <v>122</v>
      </c>
      <c r="K60" s="117">
        <v>1</v>
      </c>
    </row>
    <row r="61" spans="1:13" ht="15" customHeight="1" thickBot="1" x14ac:dyDescent="0.3">
      <c r="A61" s="49"/>
      <c r="B61" s="27"/>
      <c r="C61" s="21"/>
      <c r="D61" s="181"/>
      <c r="E61" s="292"/>
      <c r="F61" s="60"/>
      <c r="G61" s="236"/>
      <c r="H61" s="206" t="s">
        <v>11</v>
      </c>
      <c r="I61" s="131">
        <f>SUM(I59:I59)</f>
        <v>8</v>
      </c>
      <c r="J61" s="208"/>
      <c r="K61" s="118"/>
    </row>
    <row r="62" spans="1:13" ht="27" customHeight="1" x14ac:dyDescent="0.25">
      <c r="A62" s="48" t="s">
        <v>4</v>
      </c>
      <c r="B62" s="26" t="s">
        <v>4</v>
      </c>
      <c r="C62" s="70" t="s">
        <v>51</v>
      </c>
      <c r="D62" s="69"/>
      <c r="E62" s="332" t="s">
        <v>84</v>
      </c>
      <c r="F62" s="59" t="s">
        <v>70</v>
      </c>
      <c r="G62" s="297" t="s">
        <v>34</v>
      </c>
      <c r="H62" s="61" t="s">
        <v>5</v>
      </c>
      <c r="I62" s="216">
        <f>33.9-2.5</f>
        <v>31.4</v>
      </c>
      <c r="J62" s="207" t="s">
        <v>85</v>
      </c>
      <c r="K62" s="103">
        <v>14</v>
      </c>
      <c r="L62" s="93"/>
    </row>
    <row r="63" spans="1:13" ht="12.75" customHeight="1" x14ac:dyDescent="0.25">
      <c r="A63" s="50"/>
      <c r="B63" s="28"/>
      <c r="C63" s="68"/>
      <c r="D63" s="66"/>
      <c r="E63" s="255"/>
      <c r="F63" s="84" t="s">
        <v>71</v>
      </c>
      <c r="G63" s="268"/>
      <c r="H63" s="72"/>
      <c r="I63" s="223"/>
      <c r="J63" s="209" t="s">
        <v>86</v>
      </c>
      <c r="K63" s="104">
        <v>37</v>
      </c>
      <c r="L63" s="93"/>
    </row>
    <row r="64" spans="1:13" ht="30.6" customHeight="1" x14ac:dyDescent="0.25">
      <c r="A64" s="50"/>
      <c r="B64" s="28"/>
      <c r="C64" s="68"/>
      <c r="D64" s="86"/>
      <c r="E64" s="56"/>
      <c r="F64" s="29"/>
      <c r="G64" s="268"/>
      <c r="H64" s="159"/>
      <c r="I64" s="151"/>
      <c r="J64" s="209"/>
      <c r="K64" s="104"/>
      <c r="L64" s="92"/>
      <c r="M64" s="64"/>
    </row>
    <row r="65" spans="1:14" ht="15.6" customHeight="1" thickBot="1" x14ac:dyDescent="0.3">
      <c r="A65" s="49"/>
      <c r="B65" s="27"/>
      <c r="C65" s="71"/>
      <c r="D65" s="67"/>
      <c r="E65" s="57"/>
      <c r="F65" s="161"/>
      <c r="G65" s="266" t="s">
        <v>24</v>
      </c>
      <c r="H65" s="267"/>
      <c r="I65" s="130">
        <f>I62</f>
        <v>31.4</v>
      </c>
      <c r="J65" s="208"/>
      <c r="K65" s="136"/>
      <c r="L65" s="99"/>
      <c r="M65" s="64"/>
    </row>
    <row r="66" spans="1:14" ht="14.25" customHeight="1" thickBot="1" x14ac:dyDescent="0.3">
      <c r="A66" s="110" t="s">
        <v>4</v>
      </c>
      <c r="B66" s="143" t="s">
        <v>4</v>
      </c>
      <c r="C66" s="323" t="s">
        <v>12</v>
      </c>
      <c r="D66" s="324"/>
      <c r="E66" s="324"/>
      <c r="F66" s="324"/>
      <c r="G66" s="324"/>
      <c r="H66" s="324"/>
      <c r="I66" s="132">
        <f>+I54+I51+I36+I31+I57+I65+I61</f>
        <v>363.7</v>
      </c>
      <c r="J66" s="184"/>
      <c r="K66" s="111"/>
    </row>
    <row r="67" spans="1:14" ht="13.5" customHeight="1" thickBot="1" x14ac:dyDescent="0.3">
      <c r="A67" s="142" t="s">
        <v>4</v>
      </c>
      <c r="B67" s="27" t="s">
        <v>6</v>
      </c>
      <c r="C67" s="325" t="s">
        <v>52</v>
      </c>
      <c r="D67" s="326"/>
      <c r="E67" s="326"/>
      <c r="F67" s="326"/>
      <c r="G67" s="326"/>
      <c r="H67" s="326"/>
      <c r="I67" s="326"/>
      <c r="J67" s="326"/>
      <c r="K67" s="168"/>
    </row>
    <row r="68" spans="1:14" ht="17.25" customHeight="1" x14ac:dyDescent="0.25">
      <c r="A68" s="46" t="s">
        <v>4</v>
      </c>
      <c r="B68" s="26" t="s">
        <v>6</v>
      </c>
      <c r="C68" s="11" t="s">
        <v>4</v>
      </c>
      <c r="D68" s="300"/>
      <c r="E68" s="255" t="s">
        <v>45</v>
      </c>
      <c r="F68" s="76" t="s">
        <v>71</v>
      </c>
      <c r="G68" s="334" t="s">
        <v>34</v>
      </c>
      <c r="H68" s="159" t="s">
        <v>125</v>
      </c>
      <c r="I68" s="195">
        <v>112.1</v>
      </c>
      <c r="J68" s="342" t="s">
        <v>23</v>
      </c>
      <c r="K68" s="190">
        <v>8</v>
      </c>
      <c r="L68" s="92"/>
      <c r="N68" s="10"/>
    </row>
    <row r="69" spans="1:14" ht="41.4" customHeight="1" x14ac:dyDescent="0.25">
      <c r="A69" s="47"/>
      <c r="B69" s="14"/>
      <c r="C69" s="11"/>
      <c r="D69" s="300"/>
      <c r="E69" s="255"/>
      <c r="F69" s="76" t="s">
        <v>70</v>
      </c>
      <c r="G69" s="334"/>
      <c r="H69" s="159"/>
      <c r="I69" s="196"/>
      <c r="J69" s="343"/>
      <c r="K69" s="104"/>
      <c r="L69" s="92"/>
    </row>
    <row r="70" spans="1:14" ht="16.350000000000001" customHeight="1" thickBot="1" x14ac:dyDescent="0.3">
      <c r="A70" s="52"/>
      <c r="B70" s="35"/>
      <c r="C70" s="36"/>
      <c r="D70" s="327"/>
      <c r="E70" s="292"/>
      <c r="F70" s="77"/>
      <c r="G70" s="335"/>
      <c r="H70" s="38" t="s">
        <v>11</v>
      </c>
      <c r="I70" s="128">
        <f>I68</f>
        <v>112.1</v>
      </c>
      <c r="J70" s="170"/>
      <c r="K70" s="117"/>
      <c r="L70" s="93"/>
    </row>
    <row r="71" spans="1:14" ht="15.75" customHeight="1" x14ac:dyDescent="0.25">
      <c r="A71" s="47" t="s">
        <v>4</v>
      </c>
      <c r="B71" s="28" t="s">
        <v>6</v>
      </c>
      <c r="C71" s="11" t="s">
        <v>6</v>
      </c>
      <c r="D71" s="331"/>
      <c r="E71" s="332" t="s">
        <v>47</v>
      </c>
      <c r="F71" s="76" t="s">
        <v>29</v>
      </c>
      <c r="G71" s="333" t="s">
        <v>34</v>
      </c>
      <c r="H71" s="159" t="s">
        <v>5</v>
      </c>
      <c r="I71" s="152">
        <f>16+3.5</f>
        <v>19.5</v>
      </c>
      <c r="J71" s="153" t="s">
        <v>48</v>
      </c>
      <c r="K71" s="55">
        <v>1</v>
      </c>
      <c r="L71" s="100"/>
    </row>
    <row r="72" spans="1:14" ht="15" customHeight="1" x14ac:dyDescent="0.25">
      <c r="A72" s="47"/>
      <c r="B72" s="14"/>
      <c r="C72" s="11"/>
      <c r="D72" s="300"/>
      <c r="E72" s="255"/>
      <c r="F72" s="76" t="s">
        <v>46</v>
      </c>
      <c r="G72" s="334"/>
      <c r="H72" s="159"/>
      <c r="I72" s="127"/>
      <c r="J72" s="154" t="s">
        <v>108</v>
      </c>
      <c r="K72" s="191">
        <v>1</v>
      </c>
      <c r="L72" s="94"/>
    </row>
    <row r="73" spans="1:14" ht="26.1" customHeight="1" x14ac:dyDescent="0.25">
      <c r="A73" s="47"/>
      <c r="B73" s="14"/>
      <c r="C73" s="11"/>
      <c r="D73" s="300"/>
      <c r="E73" s="255"/>
      <c r="F73" s="76" t="s">
        <v>71</v>
      </c>
      <c r="G73" s="334"/>
      <c r="H73" s="159"/>
      <c r="I73" s="127"/>
      <c r="J73" s="155" t="s">
        <v>107</v>
      </c>
      <c r="K73" s="192">
        <v>1</v>
      </c>
      <c r="L73" s="94"/>
    </row>
    <row r="74" spans="1:14" ht="16.95" customHeight="1" thickBot="1" x14ac:dyDescent="0.3">
      <c r="A74" s="52"/>
      <c r="B74" s="35"/>
      <c r="C74" s="36"/>
      <c r="D74" s="327"/>
      <c r="E74" s="292"/>
      <c r="F74" s="63"/>
      <c r="G74" s="335"/>
      <c r="H74" s="38" t="s">
        <v>11</v>
      </c>
      <c r="I74" s="128">
        <f>SUM(I71:I72)</f>
        <v>19.5</v>
      </c>
      <c r="J74" s="170"/>
      <c r="K74" s="118"/>
      <c r="L74" s="93"/>
      <c r="N74" s="10"/>
    </row>
    <row r="75" spans="1:14" s="41" customFormat="1" ht="32.1" customHeight="1" x14ac:dyDescent="0.3">
      <c r="A75" s="46" t="s">
        <v>4</v>
      </c>
      <c r="B75" s="26" t="s">
        <v>6</v>
      </c>
      <c r="C75" s="37" t="s">
        <v>7</v>
      </c>
      <c r="D75" s="43"/>
      <c r="E75" s="336" t="s">
        <v>53</v>
      </c>
      <c r="F75" s="78" t="s">
        <v>29</v>
      </c>
      <c r="G75" s="339" t="s">
        <v>54</v>
      </c>
      <c r="H75" s="362"/>
      <c r="I75" s="126"/>
      <c r="J75" s="328" t="s">
        <v>77</v>
      </c>
      <c r="K75" s="373">
        <v>1</v>
      </c>
      <c r="L75" s="101"/>
    </row>
    <row r="76" spans="1:14" s="41" customFormat="1" ht="34.35" customHeight="1" x14ac:dyDescent="0.3">
      <c r="A76" s="47"/>
      <c r="B76" s="28"/>
      <c r="C76" s="11"/>
      <c r="D76" s="42"/>
      <c r="E76" s="337"/>
      <c r="F76" s="79" t="s">
        <v>70</v>
      </c>
      <c r="G76" s="340"/>
      <c r="H76" s="363"/>
      <c r="I76" s="126"/>
      <c r="J76" s="329"/>
      <c r="K76" s="374"/>
      <c r="L76" s="101"/>
    </row>
    <row r="77" spans="1:14" s="41" customFormat="1" ht="33" customHeight="1" thickBot="1" x14ac:dyDescent="0.35">
      <c r="A77" s="52"/>
      <c r="B77" s="35"/>
      <c r="C77" s="36"/>
      <c r="D77" s="44"/>
      <c r="E77" s="338"/>
      <c r="F77" s="156" t="s">
        <v>71</v>
      </c>
      <c r="G77" s="341"/>
      <c r="H77" s="364"/>
      <c r="I77" s="129"/>
      <c r="J77" s="330"/>
      <c r="K77" s="375"/>
      <c r="L77" s="101"/>
    </row>
    <row r="78" spans="1:14" ht="14.25" customHeight="1" x14ac:dyDescent="0.25">
      <c r="A78" s="51" t="s">
        <v>4</v>
      </c>
      <c r="B78" s="28" t="s">
        <v>6</v>
      </c>
      <c r="C78" s="284" t="s">
        <v>12</v>
      </c>
      <c r="D78" s="285"/>
      <c r="E78" s="285"/>
      <c r="F78" s="285"/>
      <c r="G78" s="285"/>
      <c r="H78" s="286"/>
      <c r="I78" s="133">
        <f>+I70+I74</f>
        <v>131.6</v>
      </c>
      <c r="J78" s="112"/>
      <c r="K78" s="113"/>
      <c r="L78" s="114"/>
    </row>
    <row r="79" spans="1:14" ht="14.25" customHeight="1" x14ac:dyDescent="0.25">
      <c r="A79" s="53" t="s">
        <v>4</v>
      </c>
      <c r="B79" s="354" t="s">
        <v>13</v>
      </c>
      <c r="C79" s="355"/>
      <c r="D79" s="355"/>
      <c r="E79" s="355"/>
      <c r="F79" s="355"/>
      <c r="G79" s="355"/>
      <c r="H79" s="356"/>
      <c r="I79" s="141">
        <f>I78+I66</f>
        <v>495.29999999999995</v>
      </c>
      <c r="J79" s="123"/>
      <c r="K79" s="124"/>
      <c r="L79" s="115"/>
    </row>
    <row r="80" spans="1:14" ht="14.25" customHeight="1" thickBot="1" x14ac:dyDescent="0.3">
      <c r="A80" s="108" t="s">
        <v>10</v>
      </c>
      <c r="B80" s="349" t="s">
        <v>19</v>
      </c>
      <c r="C80" s="350"/>
      <c r="D80" s="350"/>
      <c r="E80" s="350"/>
      <c r="F80" s="350"/>
      <c r="G80" s="350"/>
      <c r="H80" s="351"/>
      <c r="I80" s="134">
        <f t="shared" ref="I80" si="2">+I79</f>
        <v>495.29999999999995</v>
      </c>
      <c r="J80" s="125"/>
      <c r="K80" s="193"/>
      <c r="L80" s="115"/>
    </row>
    <row r="81" spans="1:12" ht="15.75" customHeight="1" x14ac:dyDescent="0.25">
      <c r="A81" s="352" t="s">
        <v>117</v>
      </c>
      <c r="B81" s="352"/>
      <c r="C81" s="352"/>
      <c r="D81" s="352"/>
      <c r="E81" s="352"/>
      <c r="F81" s="352"/>
      <c r="G81" s="352"/>
      <c r="H81" s="352"/>
      <c r="I81" s="352"/>
      <c r="J81" s="352"/>
      <c r="K81" s="88"/>
      <c r="L81" s="88"/>
    </row>
    <row r="82" spans="1:12" ht="20.25" customHeight="1" x14ac:dyDescent="0.25">
      <c r="A82" s="353" t="s">
        <v>130</v>
      </c>
      <c r="B82" s="353"/>
      <c r="C82" s="353"/>
      <c r="D82" s="353"/>
      <c r="E82" s="353"/>
      <c r="F82" s="353"/>
      <c r="G82" s="353"/>
      <c r="H82" s="353"/>
      <c r="I82" s="353"/>
      <c r="J82" s="353"/>
      <c r="K82" s="167"/>
      <c r="L82" s="167"/>
    </row>
    <row r="83" spans="1:12" ht="14.25" customHeight="1" thickBot="1" x14ac:dyDescent="0.3">
      <c r="A83" s="344" t="s">
        <v>14</v>
      </c>
      <c r="B83" s="344"/>
      <c r="C83" s="344"/>
      <c r="D83" s="344"/>
      <c r="E83" s="344"/>
      <c r="F83" s="344"/>
      <c r="G83" s="344"/>
      <c r="H83" s="344"/>
      <c r="I83" s="344"/>
      <c r="J83" s="10"/>
      <c r="K83" s="10"/>
      <c r="L83" s="10"/>
    </row>
    <row r="84" spans="1:12" ht="40.5" customHeight="1" thickBot="1" x14ac:dyDescent="0.3">
      <c r="A84" s="262" t="s">
        <v>15</v>
      </c>
      <c r="B84" s="348"/>
      <c r="C84" s="348"/>
      <c r="D84" s="348"/>
      <c r="E84" s="348"/>
      <c r="F84" s="348"/>
      <c r="G84" s="348"/>
      <c r="H84" s="263"/>
      <c r="I84" s="194" t="s">
        <v>115</v>
      </c>
      <c r="J84" s="23"/>
      <c r="K84" s="23"/>
      <c r="L84" s="23"/>
    </row>
    <row r="85" spans="1:12" ht="12.6" customHeight="1" x14ac:dyDescent="0.25">
      <c r="A85" s="311" t="s">
        <v>32</v>
      </c>
      <c r="B85" s="312"/>
      <c r="C85" s="312"/>
      <c r="D85" s="312"/>
      <c r="E85" s="312"/>
      <c r="F85" s="312"/>
      <c r="G85" s="312"/>
      <c r="H85" s="313"/>
      <c r="I85" s="137">
        <f>SUM(I87:I89)</f>
        <v>457.70000000000005</v>
      </c>
      <c r="J85" s="23"/>
      <c r="K85" s="23"/>
      <c r="L85" s="23"/>
    </row>
    <row r="86" spans="1:12" ht="12.6" customHeight="1" x14ac:dyDescent="0.25">
      <c r="A86" s="314" t="s">
        <v>33</v>
      </c>
      <c r="B86" s="315"/>
      <c r="C86" s="315"/>
      <c r="D86" s="315"/>
      <c r="E86" s="315"/>
      <c r="F86" s="315"/>
      <c r="G86" s="315"/>
      <c r="H86" s="316"/>
      <c r="I86" s="138">
        <f>SUM(I87:I89)</f>
        <v>457.70000000000005</v>
      </c>
      <c r="J86" s="23"/>
      <c r="K86" s="23"/>
      <c r="L86" s="23"/>
    </row>
    <row r="87" spans="1:12" ht="14.25" customHeight="1" x14ac:dyDescent="0.25">
      <c r="A87" s="317" t="s">
        <v>16</v>
      </c>
      <c r="B87" s="318"/>
      <c r="C87" s="318"/>
      <c r="D87" s="318"/>
      <c r="E87" s="318"/>
      <c r="F87" s="318"/>
      <c r="G87" s="318"/>
      <c r="H87" s="319"/>
      <c r="I87" s="139">
        <f>SUMIF(H18:H77,"sb",I18:I77)</f>
        <v>338.3</v>
      </c>
      <c r="J87" s="24"/>
      <c r="K87" s="24"/>
      <c r="L87" s="24"/>
    </row>
    <row r="88" spans="1:12" ht="26.25" customHeight="1" x14ac:dyDescent="0.25">
      <c r="A88" s="317" t="s">
        <v>94</v>
      </c>
      <c r="B88" s="318"/>
      <c r="C88" s="318"/>
      <c r="D88" s="318"/>
      <c r="E88" s="318"/>
      <c r="F88" s="318"/>
      <c r="G88" s="318"/>
      <c r="H88" s="319"/>
      <c r="I88" s="139">
        <f>SUMIF(H19:H78,"sb(esa)",I19:I78)</f>
        <v>7.3</v>
      </c>
      <c r="J88" s="24"/>
      <c r="K88" s="24"/>
      <c r="L88" s="24"/>
    </row>
    <row r="89" spans="1:12" ht="15.75" customHeight="1" x14ac:dyDescent="0.25">
      <c r="A89" s="317" t="s">
        <v>126</v>
      </c>
      <c r="B89" s="318"/>
      <c r="C89" s="318"/>
      <c r="D89" s="318"/>
      <c r="E89" s="318"/>
      <c r="F89" s="318"/>
      <c r="G89" s="318"/>
      <c r="H89" s="319"/>
      <c r="I89" s="139">
        <f>SUMIF(H20:H79,"sb(vb)",I20:I79)</f>
        <v>112.1</v>
      </c>
      <c r="J89" s="24"/>
      <c r="K89" s="24"/>
      <c r="L89" s="24"/>
    </row>
    <row r="90" spans="1:12" ht="14.25" customHeight="1" x14ac:dyDescent="0.25">
      <c r="A90" s="345" t="s">
        <v>31</v>
      </c>
      <c r="B90" s="346"/>
      <c r="C90" s="346"/>
      <c r="D90" s="346"/>
      <c r="E90" s="346"/>
      <c r="F90" s="346"/>
      <c r="G90" s="346"/>
      <c r="H90" s="347"/>
      <c r="I90" s="150">
        <f>I91</f>
        <v>37.6</v>
      </c>
      <c r="J90" s="24"/>
      <c r="K90" s="24"/>
      <c r="L90" s="24"/>
    </row>
    <row r="91" spans="1:12" ht="14.25" customHeight="1" x14ac:dyDescent="0.25">
      <c r="A91" s="320" t="s">
        <v>104</v>
      </c>
      <c r="B91" s="321"/>
      <c r="C91" s="321"/>
      <c r="D91" s="321"/>
      <c r="E91" s="321"/>
      <c r="F91" s="321"/>
      <c r="G91" s="321"/>
      <c r="H91" s="322"/>
      <c r="I91" s="149">
        <f>SUMIF(H19:H78,"es",I19:I78)</f>
        <v>37.6</v>
      </c>
      <c r="J91" s="24"/>
      <c r="K91" s="24"/>
      <c r="L91" s="24"/>
    </row>
    <row r="92" spans="1:12" ht="14.25" customHeight="1" thickBot="1" x14ac:dyDescent="0.3">
      <c r="A92" s="307" t="s">
        <v>11</v>
      </c>
      <c r="B92" s="308"/>
      <c r="C92" s="308"/>
      <c r="D92" s="308"/>
      <c r="E92" s="308"/>
      <c r="F92" s="308"/>
      <c r="G92" s="308"/>
      <c r="H92" s="309"/>
      <c r="I92" s="130">
        <f>+I85+I90</f>
        <v>495.30000000000007</v>
      </c>
      <c r="J92" s="23"/>
      <c r="K92" s="23"/>
      <c r="L92" s="23"/>
    </row>
    <row r="93" spans="1:12" ht="12.75" customHeight="1" x14ac:dyDescent="0.25">
      <c r="F93" s="310" t="s">
        <v>28</v>
      </c>
      <c r="G93" s="310"/>
      <c r="H93" s="310"/>
      <c r="I93" s="94"/>
    </row>
    <row r="94" spans="1:12" x14ac:dyDescent="0.25">
      <c r="I94" s="95"/>
    </row>
  </sheetData>
  <mergeCells count="94">
    <mergeCell ref="E38:E39"/>
    <mergeCell ref="G37:G41"/>
    <mergeCell ref="G51:H51"/>
    <mergeCell ref="E52:E54"/>
    <mergeCell ref="E42:E44"/>
    <mergeCell ref="E45:E47"/>
    <mergeCell ref="H52:H53"/>
    <mergeCell ref="E55:E56"/>
    <mergeCell ref="G55:G57"/>
    <mergeCell ref="G42:G47"/>
    <mergeCell ref="J56:J57"/>
    <mergeCell ref="G65:H65"/>
    <mergeCell ref="E62:E63"/>
    <mergeCell ref="G62:G64"/>
    <mergeCell ref="I55:I56"/>
    <mergeCell ref="G58:G59"/>
    <mergeCell ref="E60:E61"/>
    <mergeCell ref="B79:H79"/>
    <mergeCell ref="H39:H41"/>
    <mergeCell ref="A10:A12"/>
    <mergeCell ref="E22:E23"/>
    <mergeCell ref="F22:F23"/>
    <mergeCell ref="H19:H20"/>
    <mergeCell ref="H75:H77"/>
    <mergeCell ref="A13:K13"/>
    <mergeCell ref="G10:G12"/>
    <mergeCell ref="E35:E36"/>
    <mergeCell ref="J35:J36"/>
    <mergeCell ref="G36:H36"/>
    <mergeCell ref="K75:K77"/>
    <mergeCell ref="G32:G35"/>
    <mergeCell ref="F35:F36"/>
    <mergeCell ref="I52:I53"/>
    <mergeCell ref="A83:I83"/>
    <mergeCell ref="A90:H90"/>
    <mergeCell ref="A84:H84"/>
    <mergeCell ref="B80:H80"/>
    <mergeCell ref="A81:J81"/>
    <mergeCell ref="A82:J82"/>
    <mergeCell ref="A89:H89"/>
    <mergeCell ref="C66:H66"/>
    <mergeCell ref="C67:J67"/>
    <mergeCell ref="D68:D70"/>
    <mergeCell ref="J75:J77"/>
    <mergeCell ref="D71:D74"/>
    <mergeCell ref="E71:E74"/>
    <mergeCell ref="G71:G74"/>
    <mergeCell ref="E68:E70"/>
    <mergeCell ref="G68:G70"/>
    <mergeCell ref="E75:E77"/>
    <mergeCell ref="G75:G77"/>
    <mergeCell ref="J68:J69"/>
    <mergeCell ref="A92:H92"/>
    <mergeCell ref="F93:H93"/>
    <mergeCell ref="A85:H85"/>
    <mergeCell ref="A86:H86"/>
    <mergeCell ref="A87:H87"/>
    <mergeCell ref="A91:H91"/>
    <mergeCell ref="A88:H88"/>
    <mergeCell ref="C78:H78"/>
    <mergeCell ref="J11:J12"/>
    <mergeCell ref="E24:E25"/>
    <mergeCell ref="D22:D23"/>
    <mergeCell ref="C16:J16"/>
    <mergeCell ref="E29:E31"/>
    <mergeCell ref="J30:J31"/>
    <mergeCell ref="H22:H23"/>
    <mergeCell ref="E10:E12"/>
    <mergeCell ref="G17:G20"/>
    <mergeCell ref="C10:C12"/>
    <mergeCell ref="D10:D12"/>
    <mergeCell ref="D18:D20"/>
    <mergeCell ref="G52:G54"/>
    <mergeCell ref="J52:J54"/>
    <mergeCell ref="I10:I12"/>
    <mergeCell ref="I1:K1"/>
    <mergeCell ref="I2:J2"/>
    <mergeCell ref="A6:K6"/>
    <mergeCell ref="A5:K5"/>
    <mergeCell ref="A7:K7"/>
    <mergeCell ref="I3:K3"/>
    <mergeCell ref="K30:K31"/>
    <mergeCell ref="B10:B12"/>
    <mergeCell ref="E18:E20"/>
    <mergeCell ref="F18:F20"/>
    <mergeCell ref="F10:F12"/>
    <mergeCell ref="J10:K10"/>
    <mergeCell ref="H10:H12"/>
    <mergeCell ref="G31:H31"/>
    <mergeCell ref="G29:G30"/>
    <mergeCell ref="H29:H30"/>
    <mergeCell ref="G22:G23"/>
    <mergeCell ref="B15:K15"/>
    <mergeCell ref="A14:K14"/>
  </mergeCells>
  <pageMargins left="0.78740157480314965" right="0.39370078740157483" top="0.59055118110236227" bottom="0.39370078740157483" header="0" footer="0"/>
  <pageSetup paperSize="9" scale="70" orientation="portrait" r:id="rId1"/>
  <rowBreaks count="2" manualBreakCount="2">
    <brk id="41" max="10" man="1"/>
    <brk id="74" max="10" man="1"/>
  </rowBreaks>
  <ignoredErrors>
    <ignoredError sqref="I91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9 programa MVP</vt:lpstr>
      <vt:lpstr>'9 programa MVP'!Print_Area</vt:lpstr>
      <vt:lpstr>'9 programa MVP'!Print_Titles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Cepiene</dc:creator>
  <cp:lastModifiedBy>Asta Česnauskienė</cp:lastModifiedBy>
  <cp:lastPrinted>2023-10-27T18:06:31Z</cp:lastPrinted>
  <dcterms:created xsi:type="dcterms:W3CDTF">2015-10-15T13:35:41Z</dcterms:created>
  <dcterms:modified xsi:type="dcterms:W3CDTF">2023-11-07T08:06:48Z</dcterms:modified>
</cp:coreProperties>
</file>